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.sharepoint.com/sites/365-flowshittinggroup5/Shared Documents/Level 2/"/>
    </mc:Choice>
  </mc:AlternateContent>
  <xr:revisionPtr revIDLastSave="0" documentId="8_{B1A07BF8-C35C-4007-B949-21C69D4CA4F4}" xr6:coauthVersionLast="45" xr6:coauthVersionMax="45" xr10:uidLastSave="{00000000-0000-0000-0000-000000000000}"/>
  <bookViews>
    <workbookView xWindow="-110" yWindow="-110" windowWidth="19420" windowHeight="10420" firstSheet="14" activeTab="14" xr2:uid="{D2BE6C19-48D3-4901-80E0-7EA2330573F7}"/>
  </bookViews>
  <sheets>
    <sheet name="Level 2 In and Out" sheetId="8" r:id="rId1"/>
    <sheet name="Level 2 recycle 1b730" sheetId="18" r:id="rId2"/>
    <sheet name="Level 2 recycle 1b730 mp-x fuel" sheetId="20" r:id="rId3"/>
    <sheet name="lev 2 toluene recycle 1b730" sheetId="26" r:id="rId4"/>
    <sheet name="4 case comparison" sheetId="19" r:id="rId5"/>
    <sheet name="Level 2 recycle 10 bar" sheetId="16" r:id="rId6"/>
    <sheet name="Selectivity conversion" sheetId="27" r:id="rId7"/>
    <sheet name="Level 2 recycle 5 bar" sheetId="17" r:id="rId8"/>
    <sheet name="Level 2 recycle 1 bar" sheetId="7" r:id="rId9"/>
    <sheet name="Pressure comparison" sheetId="21" r:id="rId10"/>
    <sheet name="Recycle 1 bar 730K" sheetId="22" r:id="rId11"/>
    <sheet name="Recycle 1 bar 760K" sheetId="23" r:id="rId12"/>
    <sheet name="Recycle 1 bar 790K" sheetId="24" r:id="rId13"/>
    <sheet name="10 bar 790K" sheetId="29" r:id="rId14"/>
    <sheet name="Variation of Feed Ratio" sheetId="10" r:id="rId15"/>
    <sheet name="Temperature comparison" sheetId="25" r:id="rId1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07" i="29" l="1"/>
  <c r="R107" i="29"/>
  <c r="Q107" i="29"/>
  <c r="P107" i="29"/>
  <c r="O107" i="29"/>
  <c r="N107" i="29"/>
  <c r="T107" i="29" s="1"/>
  <c r="M107" i="29"/>
  <c r="AU108" i="29" s="1"/>
  <c r="X106" i="29"/>
  <c r="R106" i="29"/>
  <c r="Q106" i="29"/>
  <c r="P106" i="29"/>
  <c r="O106" i="29"/>
  <c r="N106" i="29"/>
  <c r="T106" i="29" s="1"/>
  <c r="AD106" i="29" s="1"/>
  <c r="BD107" i="29" s="1"/>
  <c r="M106" i="29"/>
  <c r="AU107" i="29" s="1"/>
  <c r="X105" i="29"/>
  <c r="R105" i="29"/>
  <c r="Q105" i="29"/>
  <c r="P105" i="29"/>
  <c r="O105" i="29"/>
  <c r="N105" i="29"/>
  <c r="T105" i="29" s="1"/>
  <c r="M105" i="29"/>
  <c r="AU106" i="29" s="1"/>
  <c r="X104" i="29"/>
  <c r="R104" i="29"/>
  <c r="Q104" i="29"/>
  <c r="P104" i="29"/>
  <c r="O104" i="29"/>
  <c r="N104" i="29"/>
  <c r="T104" i="29" s="1"/>
  <c r="M104" i="29"/>
  <c r="AU105" i="29" s="1"/>
  <c r="X103" i="29"/>
  <c r="R103" i="29"/>
  <c r="Q103" i="29"/>
  <c r="P103" i="29"/>
  <c r="O103" i="29"/>
  <c r="N103" i="29"/>
  <c r="T103" i="29" s="1"/>
  <c r="M103" i="29"/>
  <c r="AU104" i="29" s="1"/>
  <c r="X102" i="29"/>
  <c r="R102" i="29"/>
  <c r="Q102" i="29"/>
  <c r="P102" i="29"/>
  <c r="O102" i="29"/>
  <c r="N102" i="29"/>
  <c r="T102" i="29" s="1"/>
  <c r="M102" i="29"/>
  <c r="AU103" i="29" s="1"/>
  <c r="X101" i="29"/>
  <c r="R101" i="29"/>
  <c r="Q101" i="29"/>
  <c r="P101" i="29"/>
  <c r="O101" i="29"/>
  <c r="N101" i="29"/>
  <c r="T101" i="29" s="1"/>
  <c r="M101" i="29"/>
  <c r="AU102" i="29" s="1"/>
  <c r="X100" i="29"/>
  <c r="R100" i="29"/>
  <c r="Q100" i="29"/>
  <c r="P100" i="29"/>
  <c r="O100" i="29"/>
  <c r="N100" i="29"/>
  <c r="T100" i="29" s="1"/>
  <c r="M100" i="29"/>
  <c r="AU101" i="29" s="1"/>
  <c r="X99" i="29"/>
  <c r="R99" i="29"/>
  <c r="Q99" i="29"/>
  <c r="P99" i="29"/>
  <c r="O99" i="29"/>
  <c r="N99" i="29"/>
  <c r="T99" i="29" s="1"/>
  <c r="M99" i="29"/>
  <c r="AU100" i="29" s="1"/>
  <c r="X98" i="29"/>
  <c r="R98" i="29"/>
  <c r="Q98" i="29"/>
  <c r="P98" i="29"/>
  <c r="O98" i="29"/>
  <c r="N98" i="29"/>
  <c r="T98" i="29" s="1"/>
  <c r="M98" i="29"/>
  <c r="AU99" i="29" s="1"/>
  <c r="X97" i="29"/>
  <c r="R97" i="29"/>
  <c r="Q97" i="29"/>
  <c r="P97" i="29"/>
  <c r="O97" i="29"/>
  <c r="N97" i="29"/>
  <c r="T97" i="29" s="1"/>
  <c r="M97" i="29"/>
  <c r="AU98" i="29" s="1"/>
  <c r="X96" i="29"/>
  <c r="R96" i="29"/>
  <c r="Q96" i="29"/>
  <c r="P96" i="29"/>
  <c r="O96" i="29"/>
  <c r="N96" i="29"/>
  <c r="T96" i="29" s="1"/>
  <c r="M96" i="29"/>
  <c r="AU97" i="29" s="1"/>
  <c r="X95" i="29"/>
  <c r="R95" i="29"/>
  <c r="Q95" i="29"/>
  <c r="P95" i="29"/>
  <c r="O95" i="29"/>
  <c r="N95" i="29"/>
  <c r="T95" i="29" s="1"/>
  <c r="M95" i="29"/>
  <c r="AU96" i="29" s="1"/>
  <c r="X94" i="29"/>
  <c r="R94" i="29"/>
  <c r="Q94" i="29"/>
  <c r="P94" i="29"/>
  <c r="O94" i="29"/>
  <c r="N94" i="29"/>
  <c r="T94" i="29" s="1"/>
  <c r="AD94" i="29" s="1"/>
  <c r="M94" i="29"/>
  <c r="AU95" i="29" s="1"/>
  <c r="X93" i="29"/>
  <c r="R93" i="29"/>
  <c r="Q93" i="29"/>
  <c r="P93" i="29"/>
  <c r="O93" i="29"/>
  <c r="N93" i="29"/>
  <c r="T93" i="29" s="1"/>
  <c r="M93" i="29"/>
  <c r="AU94" i="29" s="1"/>
  <c r="X92" i="29"/>
  <c r="R92" i="29"/>
  <c r="Q92" i="29"/>
  <c r="AA92" i="29" s="1"/>
  <c r="P92" i="29"/>
  <c r="O92" i="29"/>
  <c r="N92" i="29"/>
  <c r="T92" i="29" s="1"/>
  <c r="M92" i="29"/>
  <c r="AU93" i="29" s="1"/>
  <c r="X91" i="29"/>
  <c r="R91" i="29"/>
  <c r="Q91" i="29"/>
  <c r="P91" i="29"/>
  <c r="O91" i="29"/>
  <c r="N91" i="29"/>
  <c r="T91" i="29" s="1"/>
  <c r="M91" i="29"/>
  <c r="AU92" i="29" s="1"/>
  <c r="X90" i="29"/>
  <c r="R90" i="29"/>
  <c r="Q90" i="29"/>
  <c r="P90" i="29"/>
  <c r="O90" i="29"/>
  <c r="N90" i="29"/>
  <c r="T90" i="29" s="1"/>
  <c r="M90" i="29"/>
  <c r="AU91" i="29" s="1"/>
  <c r="X89" i="29"/>
  <c r="R89" i="29"/>
  <c r="Q89" i="29"/>
  <c r="P89" i="29"/>
  <c r="O89" i="29"/>
  <c r="N89" i="29"/>
  <c r="T89" i="29" s="1"/>
  <c r="M89" i="29"/>
  <c r="X88" i="29"/>
  <c r="R88" i="29"/>
  <c r="Q88" i="29"/>
  <c r="P88" i="29"/>
  <c r="O88" i="29"/>
  <c r="N88" i="29"/>
  <c r="T88" i="29" s="1"/>
  <c r="AD88" i="29" s="1"/>
  <c r="M88" i="29"/>
  <c r="AU89" i="29" s="1"/>
  <c r="X87" i="29"/>
  <c r="R87" i="29"/>
  <c r="Q87" i="29"/>
  <c r="P87" i="29"/>
  <c r="O87" i="29"/>
  <c r="N87" i="29"/>
  <c r="T87" i="29" s="1"/>
  <c r="M87" i="29"/>
  <c r="AU88" i="29" s="1"/>
  <c r="X86" i="29"/>
  <c r="R86" i="29"/>
  <c r="Q86" i="29"/>
  <c r="P86" i="29"/>
  <c r="O86" i="29"/>
  <c r="N86" i="29"/>
  <c r="T86" i="29" s="1"/>
  <c r="M86" i="29"/>
  <c r="AU87" i="29" s="1"/>
  <c r="X85" i="29"/>
  <c r="R85" i="29"/>
  <c r="Q85" i="29"/>
  <c r="P85" i="29"/>
  <c r="O85" i="29"/>
  <c r="N85" i="29"/>
  <c r="T85" i="29" s="1"/>
  <c r="M85" i="29"/>
  <c r="AU86" i="29" s="1"/>
  <c r="X84" i="29"/>
  <c r="R84" i="29"/>
  <c r="Q84" i="29"/>
  <c r="P84" i="29"/>
  <c r="O84" i="29"/>
  <c r="N84" i="29"/>
  <c r="T84" i="29" s="1"/>
  <c r="M84" i="29"/>
  <c r="AU85" i="29" s="1"/>
  <c r="X83" i="29"/>
  <c r="R83" i="29"/>
  <c r="Q83" i="29"/>
  <c r="P83" i="29"/>
  <c r="O83" i="29"/>
  <c r="N83" i="29"/>
  <c r="T83" i="29" s="1"/>
  <c r="M83" i="29"/>
  <c r="AU84" i="29" s="1"/>
  <c r="X82" i="29"/>
  <c r="R82" i="29"/>
  <c r="Q82" i="29"/>
  <c r="P82" i="29"/>
  <c r="O82" i="29"/>
  <c r="N82" i="29"/>
  <c r="T82" i="29" s="1"/>
  <c r="M82" i="29"/>
  <c r="AU83" i="29" s="1"/>
  <c r="X81" i="29"/>
  <c r="R81" i="29"/>
  <c r="Q81" i="29"/>
  <c r="P81" i="29"/>
  <c r="O81" i="29"/>
  <c r="N81" i="29"/>
  <c r="T81" i="29" s="1"/>
  <c r="M81" i="29"/>
  <c r="AU82" i="29" s="1"/>
  <c r="X80" i="29"/>
  <c r="R80" i="29"/>
  <c r="Q80" i="29"/>
  <c r="P80" i="29"/>
  <c r="O80" i="29"/>
  <c r="N80" i="29"/>
  <c r="T80" i="29" s="1"/>
  <c r="M80" i="29"/>
  <c r="AU81" i="29" s="1"/>
  <c r="X79" i="29"/>
  <c r="R79" i="29"/>
  <c r="Q79" i="29"/>
  <c r="P79" i="29"/>
  <c r="O79" i="29"/>
  <c r="N79" i="29"/>
  <c r="T79" i="29" s="1"/>
  <c r="M79" i="29"/>
  <c r="AU80" i="29" s="1"/>
  <c r="X78" i="29"/>
  <c r="R78" i="29"/>
  <c r="Q78" i="29"/>
  <c r="P78" i="29"/>
  <c r="O78" i="29"/>
  <c r="N78" i="29"/>
  <c r="T78" i="29" s="1"/>
  <c r="M78" i="29"/>
  <c r="AU79" i="29" s="1"/>
  <c r="X77" i="29"/>
  <c r="R77" i="29"/>
  <c r="Q77" i="29"/>
  <c r="P77" i="29"/>
  <c r="O77" i="29"/>
  <c r="N77" i="29"/>
  <c r="T77" i="29" s="1"/>
  <c r="Y77" i="29" s="1"/>
  <c r="M77" i="29"/>
  <c r="AU78" i="29" s="1"/>
  <c r="X76" i="29"/>
  <c r="R76" i="29"/>
  <c r="Q76" i="29"/>
  <c r="P76" i="29"/>
  <c r="O76" i="29"/>
  <c r="N76" i="29"/>
  <c r="T76" i="29" s="1"/>
  <c r="M76" i="29"/>
  <c r="AU77" i="29" s="1"/>
  <c r="X75" i="29"/>
  <c r="R75" i="29"/>
  <c r="Q75" i="29"/>
  <c r="P75" i="29"/>
  <c r="O75" i="29"/>
  <c r="N75" i="29"/>
  <c r="T75" i="29" s="1"/>
  <c r="Y75" i="29" s="1"/>
  <c r="M75" i="29"/>
  <c r="X74" i="29"/>
  <c r="R74" i="29"/>
  <c r="Q74" i="29"/>
  <c r="P74" i="29"/>
  <c r="O74" i="29"/>
  <c r="N74" i="29"/>
  <c r="T74" i="29" s="1"/>
  <c r="AA74" i="29" s="1"/>
  <c r="AQ75" i="29" s="1"/>
  <c r="M74" i="29"/>
  <c r="AU75" i="29" s="1"/>
  <c r="X73" i="29"/>
  <c r="R73" i="29"/>
  <c r="Q73" i="29"/>
  <c r="P73" i="29"/>
  <c r="O73" i="29"/>
  <c r="N73" i="29"/>
  <c r="T73" i="29" s="1"/>
  <c r="M73" i="29"/>
  <c r="AU74" i="29" s="1"/>
  <c r="X72" i="29"/>
  <c r="R72" i="29"/>
  <c r="Q72" i="29"/>
  <c r="P72" i="29"/>
  <c r="O72" i="29"/>
  <c r="N72" i="29"/>
  <c r="T72" i="29" s="1"/>
  <c r="M72" i="29"/>
  <c r="AU73" i="29" s="1"/>
  <c r="X71" i="29"/>
  <c r="R71" i="29"/>
  <c r="Q71" i="29"/>
  <c r="P71" i="29"/>
  <c r="O71" i="29"/>
  <c r="N71" i="29"/>
  <c r="T71" i="29" s="1"/>
  <c r="M71" i="29"/>
  <c r="AU72" i="29" s="1"/>
  <c r="X70" i="29"/>
  <c r="R70" i="29"/>
  <c r="Q70" i="29"/>
  <c r="P70" i="29"/>
  <c r="O70" i="29"/>
  <c r="N70" i="29"/>
  <c r="T70" i="29" s="1"/>
  <c r="M70" i="29"/>
  <c r="AU71" i="29" s="1"/>
  <c r="X69" i="29"/>
  <c r="R69" i="29"/>
  <c r="Q69" i="29"/>
  <c r="P69" i="29"/>
  <c r="O69" i="29"/>
  <c r="N69" i="29"/>
  <c r="T69" i="29" s="1"/>
  <c r="Y69" i="29" s="1"/>
  <c r="M69" i="29"/>
  <c r="AU70" i="29" s="1"/>
  <c r="X68" i="29"/>
  <c r="R68" i="29"/>
  <c r="Q68" i="29"/>
  <c r="P68" i="29"/>
  <c r="O68" i="29"/>
  <c r="N68" i="29"/>
  <c r="T68" i="29" s="1"/>
  <c r="M68" i="29"/>
  <c r="AU69" i="29" s="1"/>
  <c r="X67" i="29"/>
  <c r="R67" i="29"/>
  <c r="Q67" i="29"/>
  <c r="P67" i="29"/>
  <c r="O67" i="29"/>
  <c r="N67" i="29"/>
  <c r="T67" i="29" s="1"/>
  <c r="Y67" i="29" s="1"/>
  <c r="BE68" i="29" s="1"/>
  <c r="M67" i="29"/>
  <c r="X66" i="29"/>
  <c r="R66" i="29"/>
  <c r="Q66" i="29"/>
  <c r="P66" i="29"/>
  <c r="O66" i="29"/>
  <c r="N66" i="29"/>
  <c r="T66" i="29" s="1"/>
  <c r="M66" i="29"/>
  <c r="AU67" i="29" s="1"/>
  <c r="X65" i="29"/>
  <c r="R65" i="29"/>
  <c r="Q65" i="29"/>
  <c r="P65" i="29"/>
  <c r="O65" i="29"/>
  <c r="N65" i="29"/>
  <c r="T65" i="29" s="1"/>
  <c r="U65" i="29" s="1"/>
  <c r="AJ66" i="29" s="1"/>
  <c r="M65" i="29"/>
  <c r="AU66" i="29" s="1"/>
  <c r="X64" i="29"/>
  <c r="R64" i="29"/>
  <c r="Q64" i="29"/>
  <c r="P64" i="29"/>
  <c r="O64" i="29"/>
  <c r="N64" i="29"/>
  <c r="T64" i="29" s="1"/>
  <c r="Y64" i="29" s="1"/>
  <c r="M64" i="29"/>
  <c r="AU65" i="29" s="1"/>
  <c r="X63" i="29"/>
  <c r="R63" i="29"/>
  <c r="Q63" i="29"/>
  <c r="P63" i="29"/>
  <c r="O63" i="29"/>
  <c r="N63" i="29"/>
  <c r="T63" i="29" s="1"/>
  <c r="M63" i="29"/>
  <c r="AU64" i="29" s="1"/>
  <c r="X62" i="29"/>
  <c r="R62" i="29"/>
  <c r="Q62" i="29"/>
  <c r="P62" i="29"/>
  <c r="O62" i="29"/>
  <c r="N62" i="29"/>
  <c r="T62" i="29" s="1"/>
  <c r="M62" i="29"/>
  <c r="AU63" i="29" s="1"/>
  <c r="X61" i="29"/>
  <c r="R61" i="29"/>
  <c r="Q61" i="29"/>
  <c r="P61" i="29"/>
  <c r="O61" i="29"/>
  <c r="N61" i="29"/>
  <c r="T61" i="29" s="1"/>
  <c r="AA61" i="29" s="1"/>
  <c r="M61" i="29"/>
  <c r="AU62" i="29" s="1"/>
  <c r="X60" i="29"/>
  <c r="R60" i="29"/>
  <c r="Q60" i="29"/>
  <c r="P60" i="29"/>
  <c r="O60" i="29"/>
  <c r="N60" i="29"/>
  <c r="T60" i="29" s="1"/>
  <c r="M60" i="29"/>
  <c r="AU61" i="29" s="1"/>
  <c r="X59" i="29"/>
  <c r="R59" i="29"/>
  <c r="Q59" i="29"/>
  <c r="P59" i="29"/>
  <c r="O59" i="29"/>
  <c r="N59" i="29"/>
  <c r="T59" i="29" s="1"/>
  <c r="M59" i="29"/>
  <c r="AU60" i="29" s="1"/>
  <c r="X58" i="29"/>
  <c r="R58" i="29"/>
  <c r="Q58" i="29"/>
  <c r="P58" i="29"/>
  <c r="O58" i="29"/>
  <c r="N58" i="29"/>
  <c r="T58" i="29" s="1"/>
  <c r="M58" i="29"/>
  <c r="AU59" i="29" s="1"/>
  <c r="X57" i="29"/>
  <c r="R57" i="29"/>
  <c r="Q57" i="29"/>
  <c r="P57" i="29"/>
  <c r="O57" i="29"/>
  <c r="N57" i="29"/>
  <c r="T57" i="29" s="1"/>
  <c r="M57" i="29"/>
  <c r="AU58" i="29" s="1"/>
  <c r="X56" i="29"/>
  <c r="R56" i="29"/>
  <c r="Q56" i="29"/>
  <c r="P56" i="29"/>
  <c r="O56" i="29"/>
  <c r="N56" i="29"/>
  <c r="T56" i="29" s="1"/>
  <c r="AD56" i="29" s="1"/>
  <c r="M56" i="29"/>
  <c r="AU57" i="29" s="1"/>
  <c r="X55" i="29"/>
  <c r="R55" i="29"/>
  <c r="Q55" i="29"/>
  <c r="P55" i="29"/>
  <c r="O55" i="29"/>
  <c r="N55" i="29"/>
  <c r="T55" i="29" s="1"/>
  <c r="M55" i="29"/>
  <c r="AU56" i="29" s="1"/>
  <c r="X54" i="29"/>
  <c r="R54" i="29"/>
  <c r="Q54" i="29"/>
  <c r="P54" i="29"/>
  <c r="O54" i="29"/>
  <c r="N54" i="29"/>
  <c r="T54" i="29" s="1"/>
  <c r="M54" i="29"/>
  <c r="AU55" i="29" s="1"/>
  <c r="X53" i="29"/>
  <c r="R53" i="29"/>
  <c r="Q53" i="29"/>
  <c r="P53" i="29"/>
  <c r="O53" i="29"/>
  <c r="N53" i="29"/>
  <c r="T53" i="29" s="1"/>
  <c r="AA53" i="29" s="1"/>
  <c r="M53" i="29"/>
  <c r="AU54" i="29" s="1"/>
  <c r="X52" i="29"/>
  <c r="R52" i="29"/>
  <c r="Q52" i="29"/>
  <c r="P52" i="29"/>
  <c r="O52" i="29"/>
  <c r="N52" i="29"/>
  <c r="T52" i="29" s="1"/>
  <c r="M52" i="29"/>
  <c r="AU53" i="29" s="1"/>
  <c r="X51" i="29"/>
  <c r="R51" i="29"/>
  <c r="Q51" i="29"/>
  <c r="P51" i="29"/>
  <c r="O51" i="29"/>
  <c r="N51" i="29"/>
  <c r="T51" i="29" s="1"/>
  <c r="M51" i="29"/>
  <c r="AU52" i="29" s="1"/>
  <c r="X50" i="29"/>
  <c r="R50" i="29"/>
  <c r="Q50" i="29"/>
  <c r="P50" i="29"/>
  <c r="O50" i="29"/>
  <c r="N50" i="29"/>
  <c r="T50" i="29" s="1"/>
  <c r="M50" i="29"/>
  <c r="X49" i="29"/>
  <c r="R49" i="29"/>
  <c r="Q49" i="29"/>
  <c r="P49" i="29"/>
  <c r="O49" i="29"/>
  <c r="N49" i="29"/>
  <c r="T49" i="29" s="1"/>
  <c r="M49" i="29"/>
  <c r="AU50" i="29" s="1"/>
  <c r="X48" i="29"/>
  <c r="R48" i="29"/>
  <c r="Q48" i="29"/>
  <c r="P48" i="29"/>
  <c r="O48" i="29"/>
  <c r="N48" i="29"/>
  <c r="T48" i="29" s="1"/>
  <c r="M48" i="29"/>
  <c r="AU49" i="29" s="1"/>
  <c r="X47" i="29"/>
  <c r="R47" i="29"/>
  <c r="Q47" i="29"/>
  <c r="P47" i="29"/>
  <c r="O47" i="29"/>
  <c r="N47" i="29"/>
  <c r="T47" i="29" s="1"/>
  <c r="M47" i="29"/>
  <c r="AU48" i="29" s="1"/>
  <c r="X46" i="29"/>
  <c r="R46" i="29"/>
  <c r="Q46" i="29"/>
  <c r="P46" i="29"/>
  <c r="O46" i="29"/>
  <c r="N46" i="29"/>
  <c r="T46" i="29" s="1"/>
  <c r="M46" i="29"/>
  <c r="AU47" i="29" s="1"/>
  <c r="X45" i="29"/>
  <c r="R45" i="29"/>
  <c r="Q45" i="29"/>
  <c r="P45" i="29"/>
  <c r="O45" i="29"/>
  <c r="N45" i="29"/>
  <c r="T45" i="29" s="1"/>
  <c r="M45" i="29"/>
  <c r="AU46" i="29" s="1"/>
  <c r="X44" i="29"/>
  <c r="R44" i="29"/>
  <c r="Q44" i="29"/>
  <c r="P44" i="29"/>
  <c r="O44" i="29"/>
  <c r="N44" i="29"/>
  <c r="T44" i="29" s="1"/>
  <c r="M44" i="29"/>
  <c r="AU45" i="29" s="1"/>
  <c r="X43" i="29"/>
  <c r="R43" i="29"/>
  <c r="Q43" i="29"/>
  <c r="P43" i="29"/>
  <c r="O43" i="29"/>
  <c r="N43" i="29"/>
  <c r="T43" i="29" s="1"/>
  <c r="M43" i="29"/>
  <c r="AU44" i="29" s="1"/>
  <c r="X42" i="29"/>
  <c r="R42" i="29"/>
  <c r="Q42" i="29"/>
  <c r="P42" i="29"/>
  <c r="O42" i="29"/>
  <c r="N42" i="29"/>
  <c r="T42" i="29" s="1"/>
  <c r="M42" i="29"/>
  <c r="AU43" i="29" s="1"/>
  <c r="X41" i="29"/>
  <c r="R41" i="29"/>
  <c r="Q41" i="29"/>
  <c r="P41" i="29"/>
  <c r="O41" i="29"/>
  <c r="N41" i="29"/>
  <c r="T41" i="29" s="1"/>
  <c r="M41" i="29"/>
  <c r="AU42" i="29" s="1"/>
  <c r="X40" i="29"/>
  <c r="R40" i="29"/>
  <c r="Q40" i="29"/>
  <c r="P40" i="29"/>
  <c r="O40" i="29"/>
  <c r="N40" i="29"/>
  <c r="T40" i="29" s="1"/>
  <c r="M40" i="29"/>
  <c r="AU41" i="29" s="1"/>
  <c r="X39" i="29"/>
  <c r="R39" i="29"/>
  <c r="Q39" i="29"/>
  <c r="P39" i="29"/>
  <c r="O39" i="29"/>
  <c r="N39" i="29"/>
  <c r="T39" i="29" s="1"/>
  <c r="M39" i="29"/>
  <c r="AU40" i="29" s="1"/>
  <c r="X38" i="29"/>
  <c r="R38" i="29"/>
  <c r="Q38" i="29"/>
  <c r="P38" i="29"/>
  <c r="O38" i="29"/>
  <c r="N38" i="29"/>
  <c r="T38" i="29" s="1"/>
  <c r="M38" i="29"/>
  <c r="AU39" i="29" s="1"/>
  <c r="X37" i="29"/>
  <c r="R37" i="29"/>
  <c r="Q37" i="29"/>
  <c r="P37" i="29"/>
  <c r="O37" i="29"/>
  <c r="N37" i="29"/>
  <c r="T37" i="29" s="1"/>
  <c r="M37" i="29"/>
  <c r="AU38" i="29" s="1"/>
  <c r="X36" i="29"/>
  <c r="R36" i="29"/>
  <c r="Q36" i="29"/>
  <c r="P36" i="29"/>
  <c r="O36" i="29"/>
  <c r="N36" i="29"/>
  <c r="T36" i="29" s="1"/>
  <c r="M36" i="29"/>
  <c r="AU37" i="29" s="1"/>
  <c r="X35" i="29"/>
  <c r="R35" i="29"/>
  <c r="Q35" i="29"/>
  <c r="P35" i="29"/>
  <c r="O35" i="29"/>
  <c r="N35" i="29"/>
  <c r="T35" i="29" s="1"/>
  <c r="AD35" i="29" s="1"/>
  <c r="M35" i="29"/>
  <c r="AU36" i="29" s="1"/>
  <c r="X34" i="29"/>
  <c r="R34" i="29"/>
  <c r="Q34" i="29"/>
  <c r="P34" i="29"/>
  <c r="O34" i="29"/>
  <c r="N34" i="29"/>
  <c r="T34" i="29" s="1"/>
  <c r="M34" i="29"/>
  <c r="AU35" i="29" s="1"/>
  <c r="X33" i="29"/>
  <c r="R33" i="29"/>
  <c r="Q33" i="29"/>
  <c r="P33" i="29"/>
  <c r="O33" i="29"/>
  <c r="N33" i="29"/>
  <c r="T33" i="29" s="1"/>
  <c r="M33" i="29"/>
  <c r="AU34" i="29" s="1"/>
  <c r="X32" i="29"/>
  <c r="R32" i="29"/>
  <c r="Q32" i="29"/>
  <c r="P32" i="29"/>
  <c r="O32" i="29"/>
  <c r="N32" i="29"/>
  <c r="T32" i="29" s="1"/>
  <c r="U32" i="29" s="1"/>
  <c r="V32" i="29" s="1"/>
  <c r="AK33" i="29" s="1"/>
  <c r="M32" i="29"/>
  <c r="AU33" i="29" s="1"/>
  <c r="X31" i="29"/>
  <c r="R31" i="29"/>
  <c r="Q31" i="29"/>
  <c r="P31" i="29"/>
  <c r="O31" i="29"/>
  <c r="N31" i="29"/>
  <c r="T31" i="29" s="1"/>
  <c r="M31" i="29"/>
  <c r="AU32" i="29" s="1"/>
  <c r="X30" i="29"/>
  <c r="R30" i="29"/>
  <c r="Q30" i="29"/>
  <c r="P30" i="29"/>
  <c r="O30" i="29"/>
  <c r="N30" i="29"/>
  <c r="T30" i="29" s="1"/>
  <c r="M30" i="29"/>
  <c r="AU31" i="29" s="1"/>
  <c r="X29" i="29"/>
  <c r="R29" i="29"/>
  <c r="Q29" i="29"/>
  <c r="P29" i="29"/>
  <c r="O29" i="29"/>
  <c r="N29" i="29"/>
  <c r="T29" i="29" s="1"/>
  <c r="M29" i="29"/>
  <c r="AU30" i="29" s="1"/>
  <c r="X28" i="29"/>
  <c r="R28" i="29"/>
  <c r="Q28" i="29"/>
  <c r="P28" i="29"/>
  <c r="O28" i="29"/>
  <c r="N28" i="29"/>
  <c r="T28" i="29" s="1"/>
  <c r="M28" i="29"/>
  <c r="AU29" i="29" s="1"/>
  <c r="X27" i="29"/>
  <c r="R27" i="29"/>
  <c r="Q27" i="29"/>
  <c r="P27" i="29"/>
  <c r="O27" i="29"/>
  <c r="N27" i="29"/>
  <c r="T27" i="29" s="1"/>
  <c r="M27" i="29"/>
  <c r="AU28" i="29" s="1"/>
  <c r="X26" i="29"/>
  <c r="R26" i="29"/>
  <c r="Q26" i="29"/>
  <c r="P26" i="29"/>
  <c r="O26" i="29"/>
  <c r="N26" i="29"/>
  <c r="T26" i="29" s="1"/>
  <c r="AD26" i="29" s="1"/>
  <c r="BD27" i="29" s="1"/>
  <c r="M26" i="29"/>
  <c r="AU27" i="29" s="1"/>
  <c r="X25" i="29"/>
  <c r="R25" i="29"/>
  <c r="Q25" i="29"/>
  <c r="P25" i="29"/>
  <c r="O25" i="29"/>
  <c r="N25" i="29"/>
  <c r="T25" i="29" s="1"/>
  <c r="M25" i="29"/>
  <c r="AU26" i="29" s="1"/>
  <c r="X24" i="29"/>
  <c r="R24" i="29"/>
  <c r="Q24" i="29"/>
  <c r="P24" i="29"/>
  <c r="O24" i="29"/>
  <c r="N24" i="29"/>
  <c r="T24" i="29" s="1"/>
  <c r="U24" i="29" s="1"/>
  <c r="AJ25" i="29" s="1"/>
  <c r="M24" i="29"/>
  <c r="AU25" i="29" s="1"/>
  <c r="X23" i="29"/>
  <c r="R23" i="29"/>
  <c r="Q23" i="29"/>
  <c r="P23" i="29"/>
  <c r="O23" i="29"/>
  <c r="N23" i="29"/>
  <c r="T23" i="29" s="1"/>
  <c r="M23" i="29"/>
  <c r="AU24" i="29" s="1"/>
  <c r="X22" i="29"/>
  <c r="R22" i="29"/>
  <c r="Q22" i="29"/>
  <c r="P22" i="29"/>
  <c r="O22" i="29"/>
  <c r="N22" i="29"/>
  <c r="T22" i="29" s="1"/>
  <c r="M22" i="29"/>
  <c r="AU23" i="29" s="1"/>
  <c r="X21" i="29"/>
  <c r="R21" i="29"/>
  <c r="Q21" i="29"/>
  <c r="P21" i="29"/>
  <c r="O21" i="29"/>
  <c r="N21" i="29"/>
  <c r="T21" i="29" s="1"/>
  <c r="M21" i="29"/>
  <c r="AU22" i="29" s="1"/>
  <c r="X20" i="29"/>
  <c r="R20" i="29"/>
  <c r="Q20" i="29"/>
  <c r="P20" i="29"/>
  <c r="O20" i="29"/>
  <c r="N20" i="29"/>
  <c r="T20" i="29" s="1"/>
  <c r="M20" i="29"/>
  <c r="AU21" i="29" s="1"/>
  <c r="X19" i="29"/>
  <c r="R19" i="29"/>
  <c r="Q19" i="29"/>
  <c r="P19" i="29"/>
  <c r="O19" i="29"/>
  <c r="N19" i="29"/>
  <c r="T19" i="29" s="1"/>
  <c r="M19" i="29"/>
  <c r="AU20" i="29" s="1"/>
  <c r="X18" i="29"/>
  <c r="R18" i="29"/>
  <c r="Q18" i="29"/>
  <c r="P18" i="29"/>
  <c r="O18" i="29"/>
  <c r="N18" i="29"/>
  <c r="T18" i="29" s="1"/>
  <c r="M18" i="29"/>
  <c r="AU19" i="29" s="1"/>
  <c r="X17" i="29"/>
  <c r="R17" i="29"/>
  <c r="Q17" i="29"/>
  <c r="P17" i="29"/>
  <c r="O17" i="29"/>
  <c r="N17" i="29"/>
  <c r="T17" i="29" s="1"/>
  <c r="M17" i="29"/>
  <c r="AU18" i="29" s="1"/>
  <c r="X16" i="29"/>
  <c r="R16" i="29"/>
  <c r="Q16" i="29"/>
  <c r="P16" i="29"/>
  <c r="O16" i="29"/>
  <c r="N16" i="29"/>
  <c r="T16" i="29" s="1"/>
  <c r="M16" i="29"/>
  <c r="AU17" i="29" s="1"/>
  <c r="X15" i="29"/>
  <c r="R15" i="29"/>
  <c r="Q15" i="29"/>
  <c r="P15" i="29"/>
  <c r="O15" i="29"/>
  <c r="N15" i="29"/>
  <c r="T15" i="29" s="1"/>
  <c r="M15" i="29"/>
  <c r="AU16" i="29" s="1"/>
  <c r="X14" i="29"/>
  <c r="R14" i="29"/>
  <c r="Q14" i="29"/>
  <c r="P14" i="29"/>
  <c r="O14" i="29"/>
  <c r="N14" i="29"/>
  <c r="T14" i="29" s="1"/>
  <c r="M14" i="29"/>
  <c r="AU15" i="29" s="1"/>
  <c r="X13" i="29"/>
  <c r="R13" i="29"/>
  <c r="Q13" i="29"/>
  <c r="P13" i="29"/>
  <c r="O13" i="29"/>
  <c r="N13" i="29"/>
  <c r="T13" i="29" s="1"/>
  <c r="M13" i="29"/>
  <c r="AU14" i="29" s="1"/>
  <c r="X12" i="29"/>
  <c r="R12" i="29"/>
  <c r="Q12" i="29"/>
  <c r="P12" i="29"/>
  <c r="O12" i="29"/>
  <c r="N12" i="29"/>
  <c r="T12" i="29" s="1"/>
  <c r="M12" i="29"/>
  <c r="AU13" i="29" s="1"/>
  <c r="X11" i="29"/>
  <c r="R11" i="29"/>
  <c r="Q11" i="29"/>
  <c r="P11" i="29"/>
  <c r="O11" i="29"/>
  <c r="N11" i="29"/>
  <c r="T11" i="29" s="1"/>
  <c r="M11" i="29"/>
  <c r="AU12" i="29" s="1"/>
  <c r="X10" i="29"/>
  <c r="R10" i="29"/>
  <c r="Q10" i="29"/>
  <c r="P10" i="29"/>
  <c r="O10" i="29"/>
  <c r="N10" i="29"/>
  <c r="T10" i="29" s="1"/>
  <c r="M10" i="29"/>
  <c r="AU11" i="29" s="1"/>
  <c r="X9" i="29"/>
  <c r="R9" i="29"/>
  <c r="Q9" i="29"/>
  <c r="P9" i="29"/>
  <c r="O9" i="29"/>
  <c r="N9" i="29"/>
  <c r="T9" i="29" s="1"/>
  <c r="M9" i="29"/>
  <c r="AU10" i="29" s="1"/>
  <c r="X8" i="29"/>
  <c r="R8" i="29"/>
  <c r="Q8" i="29"/>
  <c r="P8" i="29"/>
  <c r="O8" i="29"/>
  <c r="N8" i="29"/>
  <c r="T8" i="29" s="1"/>
  <c r="M8" i="29"/>
  <c r="AU9" i="29" s="1"/>
  <c r="X7" i="29"/>
  <c r="R7" i="29"/>
  <c r="Q7" i="29"/>
  <c r="P7" i="29"/>
  <c r="O7" i="29"/>
  <c r="N7" i="29"/>
  <c r="T7" i="29" s="1"/>
  <c r="M7" i="29"/>
  <c r="AU8" i="29" s="1"/>
  <c r="AP4" i="29"/>
  <c r="AN76" i="29" s="1"/>
  <c r="AN23" i="29" l="1"/>
  <c r="AN31" i="29"/>
  <c r="AN35" i="29"/>
  <c r="AN43" i="29"/>
  <c r="AN25" i="29"/>
  <c r="AN29" i="29"/>
  <c r="AN15" i="29"/>
  <c r="AN19" i="29"/>
  <c r="AN11" i="29"/>
  <c r="AN33" i="29"/>
  <c r="AN37" i="29"/>
  <c r="AN10" i="29"/>
  <c r="AN27" i="29"/>
  <c r="AN9" i="29"/>
  <c r="AN13" i="29"/>
  <c r="AN17" i="29"/>
  <c r="AN21" i="29"/>
  <c r="AN30" i="29"/>
  <c r="AN14" i="29"/>
  <c r="AN18" i="29"/>
  <c r="AN22" i="29"/>
  <c r="AN28" i="29"/>
  <c r="AN38" i="29"/>
  <c r="U54" i="29"/>
  <c r="AE54" i="29" s="1"/>
  <c r="AL55" i="29" s="1"/>
  <c r="U58" i="29"/>
  <c r="AN26" i="29"/>
  <c r="AN34" i="29"/>
  <c r="AN36" i="29"/>
  <c r="AN51" i="29"/>
  <c r="AA66" i="29"/>
  <c r="AQ67" i="29" s="1"/>
  <c r="AD85" i="29"/>
  <c r="AR86" i="29" s="1"/>
  <c r="AN12" i="29"/>
  <c r="AN16" i="29"/>
  <c r="AN20" i="29"/>
  <c r="AN24" i="29"/>
  <c r="AN32" i="29"/>
  <c r="AN46" i="29"/>
  <c r="Y73" i="29"/>
  <c r="BE74" i="29" s="1"/>
  <c r="AD39" i="29"/>
  <c r="AR40" i="29" s="1"/>
  <c r="AD79" i="29"/>
  <c r="AD104" i="29"/>
  <c r="BD105" i="29" s="1"/>
  <c r="AD37" i="29"/>
  <c r="BD38" i="29" s="1"/>
  <c r="Y38" i="29"/>
  <c r="AO39" i="29" s="1"/>
  <c r="AD71" i="29"/>
  <c r="BD72" i="29" s="1"/>
  <c r="AB24" i="29"/>
  <c r="AB32" i="29"/>
  <c r="AA51" i="29"/>
  <c r="Y65" i="29"/>
  <c r="BE66" i="29" s="1"/>
  <c r="AA88" i="29"/>
  <c r="AQ89" i="29" s="1"/>
  <c r="AA94" i="29"/>
  <c r="AQ95" i="29" s="1"/>
  <c r="AA100" i="29"/>
  <c r="AD102" i="29"/>
  <c r="BD103" i="29" s="1"/>
  <c r="Y56" i="29"/>
  <c r="AO57" i="29" s="1"/>
  <c r="AA7" i="29"/>
  <c r="Z3" i="29" s="1"/>
  <c r="AA11" i="29"/>
  <c r="AA13" i="29"/>
  <c r="AQ14" i="29" s="1"/>
  <c r="AA15" i="29"/>
  <c r="BC16" i="29" s="1"/>
  <c r="AA17" i="29"/>
  <c r="BC18" i="29" s="1"/>
  <c r="AA19" i="29"/>
  <c r="AA21" i="29"/>
  <c r="BC22" i="29" s="1"/>
  <c r="AA23" i="29"/>
  <c r="BC24" i="29" s="1"/>
  <c r="AA31" i="29"/>
  <c r="BC32" i="29" s="1"/>
  <c r="AD34" i="29"/>
  <c r="BD35" i="29" s="1"/>
  <c r="AD38" i="29"/>
  <c r="BD39" i="29" s="1"/>
  <c r="AD54" i="29"/>
  <c r="BD55" i="29" s="1"/>
  <c r="U62" i="29"/>
  <c r="AE62" i="29" s="1"/>
  <c r="AL63" i="29" s="1"/>
  <c r="AD73" i="29"/>
  <c r="AD75" i="29"/>
  <c r="BD76" i="29" s="1"/>
  <c r="Y83" i="29"/>
  <c r="BE84" i="29" s="1"/>
  <c r="Y58" i="29"/>
  <c r="Z58" i="29" s="1"/>
  <c r="AP59" i="29" s="1"/>
  <c r="AA9" i="29"/>
  <c r="AA26" i="29"/>
  <c r="BC27" i="29" s="1"/>
  <c r="AA34" i="29"/>
  <c r="AQ35" i="29" s="1"/>
  <c r="AA38" i="29"/>
  <c r="BC39" i="29" s="1"/>
  <c r="AA54" i="29"/>
  <c r="AD60" i="29"/>
  <c r="BD61" i="29" s="1"/>
  <c r="AA72" i="29"/>
  <c r="AQ73" i="29" s="1"/>
  <c r="AA73" i="29"/>
  <c r="BC74" i="29" s="1"/>
  <c r="AA86" i="29"/>
  <c r="AQ87" i="29" s="1"/>
  <c r="U87" i="29"/>
  <c r="AC87" i="29" s="1"/>
  <c r="AM88" i="29" s="1"/>
  <c r="Y91" i="29"/>
  <c r="BE92" i="29" s="1"/>
  <c r="AD92" i="29"/>
  <c r="AR93" i="29" s="1"/>
  <c r="Y54" i="29"/>
  <c r="AO55" i="29" s="1"/>
  <c r="AA55" i="29"/>
  <c r="BC56" i="29" s="1"/>
  <c r="AA70" i="29"/>
  <c r="AQ71" i="29" s="1"/>
  <c r="AD90" i="29"/>
  <c r="AR91" i="29" s="1"/>
  <c r="U91" i="29"/>
  <c r="AD100" i="29"/>
  <c r="BD101" i="29" s="1"/>
  <c r="AA104" i="29"/>
  <c r="AQ105" i="29" s="1"/>
  <c r="AO59" i="29"/>
  <c r="AD52" i="29"/>
  <c r="AR53" i="29" s="1"/>
  <c r="Y52" i="29"/>
  <c r="Y62" i="29"/>
  <c r="U36" i="29"/>
  <c r="AJ37" i="29" s="1"/>
  <c r="AD36" i="29"/>
  <c r="AR37" i="29" s="1"/>
  <c r="Y60" i="29"/>
  <c r="Y87" i="29"/>
  <c r="BE88" i="29" s="1"/>
  <c r="Y85" i="29"/>
  <c r="AO86" i="29" s="1"/>
  <c r="U28" i="29"/>
  <c r="AC28" i="29" s="1"/>
  <c r="AD28" i="29"/>
  <c r="BD29" i="29" s="1"/>
  <c r="U30" i="29"/>
  <c r="AC30" i="29" s="1"/>
  <c r="AD30" i="29"/>
  <c r="BD31" i="29" s="1"/>
  <c r="Y50" i="29"/>
  <c r="AD50" i="29"/>
  <c r="AR51" i="29" s="1"/>
  <c r="Z54" i="29"/>
  <c r="AP55" i="29" s="1"/>
  <c r="AA37" i="29"/>
  <c r="BC38" i="29" s="1"/>
  <c r="Y41" i="29"/>
  <c r="BE42" i="29" s="1"/>
  <c r="U50" i="29"/>
  <c r="AC50" i="29" s="1"/>
  <c r="AM51" i="29" s="1"/>
  <c r="AA64" i="29"/>
  <c r="BC65" i="29" s="1"/>
  <c r="Y106" i="29"/>
  <c r="Z106" i="29" s="1"/>
  <c r="AP107" i="29" s="1"/>
  <c r="V24" i="29"/>
  <c r="AK25" i="29" s="1"/>
  <c r="Y28" i="29"/>
  <c r="BE29" i="29" s="1"/>
  <c r="Y49" i="29"/>
  <c r="BE50" i="29" s="1"/>
  <c r="U71" i="29"/>
  <c r="AJ72" i="29" s="1"/>
  <c r="U77" i="29"/>
  <c r="V77" i="29" s="1"/>
  <c r="AK78" i="29" s="1"/>
  <c r="Y97" i="29"/>
  <c r="Z97" i="29" s="1"/>
  <c r="AP98" i="29" s="1"/>
  <c r="Y107" i="29"/>
  <c r="AO108" i="29" s="1"/>
  <c r="AA25" i="29"/>
  <c r="AQ26" i="29" s="1"/>
  <c r="AA28" i="29"/>
  <c r="AQ29" i="29" s="1"/>
  <c r="AA33" i="29"/>
  <c r="BC34" i="29" s="1"/>
  <c r="AA50" i="29"/>
  <c r="BC51" i="29" s="1"/>
  <c r="AA52" i="29"/>
  <c r="AA62" i="29"/>
  <c r="AA24" i="29"/>
  <c r="BC25" i="29" s="1"/>
  <c r="Y26" i="29"/>
  <c r="BE27" i="29" s="1"/>
  <c r="AB28" i="29"/>
  <c r="AA29" i="29"/>
  <c r="AQ30" i="29" s="1"/>
  <c r="AA32" i="29"/>
  <c r="BC33" i="29" s="1"/>
  <c r="Y34" i="29"/>
  <c r="Z34" i="29" s="1"/>
  <c r="AP35" i="29" s="1"/>
  <c r="AA35" i="29"/>
  <c r="AQ36" i="29" s="1"/>
  <c r="AA46" i="29"/>
  <c r="AQ47" i="29" s="1"/>
  <c r="AA56" i="29"/>
  <c r="AD58" i="29"/>
  <c r="BD59" i="29" s="1"/>
  <c r="AD67" i="29"/>
  <c r="BC67" i="29"/>
  <c r="U69" i="29"/>
  <c r="V69" i="29" s="1"/>
  <c r="AK70" i="29" s="1"/>
  <c r="AA75" i="29"/>
  <c r="BC76" i="29" s="1"/>
  <c r="U79" i="29"/>
  <c r="W79" i="29" s="1"/>
  <c r="AA91" i="29"/>
  <c r="Y99" i="29"/>
  <c r="Y100" i="29"/>
  <c r="Z100" i="29" s="1"/>
  <c r="AP101" i="29" s="1"/>
  <c r="Y103" i="29"/>
  <c r="BE104" i="29" s="1"/>
  <c r="Y104" i="29"/>
  <c r="Z104" i="29" s="1"/>
  <c r="AP105" i="29" s="1"/>
  <c r="Y30" i="29"/>
  <c r="Y36" i="29"/>
  <c r="BE37" i="29" s="1"/>
  <c r="AA87" i="29"/>
  <c r="Y102" i="29"/>
  <c r="Z102" i="29" s="1"/>
  <c r="AP103" i="29" s="1"/>
  <c r="Y24" i="29"/>
  <c r="AD24" i="29"/>
  <c r="BD25" i="29" s="1"/>
  <c r="U26" i="29"/>
  <c r="AC26" i="29" s="1"/>
  <c r="AA27" i="29"/>
  <c r="BC28" i="29" s="1"/>
  <c r="AA30" i="29"/>
  <c r="AQ31" i="29" s="1"/>
  <c r="Y32" i="29"/>
  <c r="AO33" i="29" s="1"/>
  <c r="AD32" i="29"/>
  <c r="AR33" i="29" s="1"/>
  <c r="U34" i="29"/>
  <c r="AC34" i="29" s="1"/>
  <c r="AA36" i="29"/>
  <c r="BE39" i="29"/>
  <c r="AA42" i="29"/>
  <c r="AQ43" i="29" s="1"/>
  <c r="Y45" i="29"/>
  <c r="Z45" i="29" s="1"/>
  <c r="AP46" i="29" s="1"/>
  <c r="AA57" i="29"/>
  <c r="AA58" i="29"/>
  <c r="AA60" i="29"/>
  <c r="AD62" i="29"/>
  <c r="BD63" i="29" s="1"/>
  <c r="AA67" i="29"/>
  <c r="AA81" i="29"/>
  <c r="BC82" i="29" s="1"/>
  <c r="AA85" i="29"/>
  <c r="AQ86" i="29" s="1"/>
  <c r="BC87" i="29"/>
  <c r="AA89" i="29"/>
  <c r="AA102" i="29"/>
  <c r="BC103" i="29" s="1"/>
  <c r="AA106" i="29"/>
  <c r="AQ107" i="29" s="1"/>
  <c r="AD8" i="29"/>
  <c r="U8" i="29"/>
  <c r="BC10" i="29"/>
  <c r="AQ10" i="29"/>
  <c r="AD10" i="29"/>
  <c r="U10" i="29"/>
  <c r="BC12" i="29"/>
  <c r="AQ12" i="29"/>
  <c r="Z2" i="29"/>
  <c r="AD12" i="29"/>
  <c r="U12" i="29"/>
  <c r="AB12" i="29" s="1"/>
  <c r="AD16" i="29"/>
  <c r="Y16" i="29"/>
  <c r="U16" i="29"/>
  <c r="AD18" i="29"/>
  <c r="Y18" i="29"/>
  <c r="U18" i="29"/>
  <c r="AB18" i="29" s="1"/>
  <c r="BC20" i="29"/>
  <c r="AQ20" i="29"/>
  <c r="AD20" i="29"/>
  <c r="Y20" i="29"/>
  <c r="U20" i="29"/>
  <c r="AQ22" i="29"/>
  <c r="AR36" i="29"/>
  <c r="BD36" i="29"/>
  <c r="Y7" i="29"/>
  <c r="Y9" i="29"/>
  <c r="Y11" i="29"/>
  <c r="Y13" i="29"/>
  <c r="Y15" i="29"/>
  <c r="AQ25" i="29"/>
  <c r="AQ27" i="29"/>
  <c r="AQ33" i="29"/>
  <c r="AC36" i="29"/>
  <c r="AM37" i="29" s="1"/>
  <c r="V36" i="29"/>
  <c r="AK37" i="29" s="1"/>
  <c r="AD14" i="29"/>
  <c r="U14" i="29"/>
  <c r="AB14" i="29" s="1"/>
  <c r="AD22" i="29"/>
  <c r="Y22" i="29"/>
  <c r="U22" i="29"/>
  <c r="AD7" i="29"/>
  <c r="U7" i="29"/>
  <c r="AA8" i="29"/>
  <c r="AD9" i="29"/>
  <c r="U9" i="29"/>
  <c r="AA10" i="29"/>
  <c r="AD11" i="29"/>
  <c r="U11" i="29"/>
  <c r="AA12" i="29"/>
  <c r="AD13" i="29"/>
  <c r="U13" i="29"/>
  <c r="AA14" i="29"/>
  <c r="AD15" i="29"/>
  <c r="U15" i="29"/>
  <c r="AA16" i="29"/>
  <c r="AD17" i="29"/>
  <c r="Y17" i="29"/>
  <c r="U17" i="29"/>
  <c r="AA18" i="29"/>
  <c r="AD19" i="29"/>
  <c r="Y19" i="29"/>
  <c r="U19" i="29"/>
  <c r="AA20" i="29"/>
  <c r="AD21" i="29"/>
  <c r="Y21" i="29"/>
  <c r="U21" i="29"/>
  <c r="AA22" i="29"/>
  <c r="AD23" i="29"/>
  <c r="Y23" i="29"/>
  <c r="U23" i="29"/>
  <c r="BE25" i="29"/>
  <c r="AO25" i="29"/>
  <c r="Z24" i="29"/>
  <c r="AP25" i="29" s="1"/>
  <c r="AD25" i="29"/>
  <c r="Y25" i="29"/>
  <c r="U25" i="29"/>
  <c r="AD27" i="29"/>
  <c r="Y27" i="29"/>
  <c r="U27" i="29"/>
  <c r="AD29" i="29"/>
  <c r="Y29" i="29"/>
  <c r="U29" i="29"/>
  <c r="BE31" i="29"/>
  <c r="AO31" i="29"/>
  <c r="Z30" i="29"/>
  <c r="AP31" i="29" s="1"/>
  <c r="AD31" i="29"/>
  <c r="Y31" i="29"/>
  <c r="U31" i="29"/>
  <c r="BE33" i="29"/>
  <c r="AD33" i="29"/>
  <c r="Y33" i="29"/>
  <c r="U33" i="29"/>
  <c r="AB33" i="29" s="1"/>
  <c r="BC36" i="29"/>
  <c r="BC26" i="29"/>
  <c r="AA2" i="29"/>
  <c r="AN8" i="29"/>
  <c r="W3" i="29"/>
  <c r="Y8" i="29"/>
  <c r="Y10" i="29"/>
  <c r="Y12" i="29"/>
  <c r="Y14" i="29"/>
  <c r="AC24" i="29"/>
  <c r="AE24" i="29"/>
  <c r="AL25" i="29" s="1"/>
  <c r="W24" i="29"/>
  <c r="AR27" i="29"/>
  <c r="AE28" i="29"/>
  <c r="AL29" i="29" s="1"/>
  <c r="W28" i="29"/>
  <c r="AC32" i="29"/>
  <c r="AM33" i="29" s="1"/>
  <c r="AJ33" i="29"/>
  <c r="AE32" i="29"/>
  <c r="AL33" i="29" s="1"/>
  <c r="W32" i="29"/>
  <c r="BD33" i="29"/>
  <c r="AQ37" i="29"/>
  <c r="BC37" i="29"/>
  <c r="AR35" i="29"/>
  <c r="Y44" i="29"/>
  <c r="U44" i="29"/>
  <c r="AB44" i="29" s="1"/>
  <c r="AC54" i="29"/>
  <c r="AM55" i="29" s="1"/>
  <c r="AQ58" i="29"/>
  <c r="BC58" i="29"/>
  <c r="AD59" i="29"/>
  <c r="U59" i="29"/>
  <c r="AB59" i="29" s="1"/>
  <c r="Y59" i="29"/>
  <c r="AU68" i="29"/>
  <c r="U67" i="29"/>
  <c r="AB67" i="29" s="1"/>
  <c r="BC68" i="29"/>
  <c r="AQ68" i="29"/>
  <c r="AD78" i="29"/>
  <c r="U78" i="29"/>
  <c r="AA78" i="29"/>
  <c r="Y78" i="29"/>
  <c r="U82" i="29"/>
  <c r="AA82" i="29"/>
  <c r="AD82" i="29"/>
  <c r="AN108" i="29"/>
  <c r="AN105" i="29"/>
  <c r="AN101" i="29"/>
  <c r="AN97" i="29"/>
  <c r="AN107" i="29"/>
  <c r="AN103" i="29"/>
  <c r="AN99" i="29"/>
  <c r="AN96" i="29"/>
  <c r="AN93" i="29"/>
  <c r="AN87" i="29"/>
  <c r="AN85" i="29"/>
  <c r="AN98" i="29"/>
  <c r="AN74" i="29"/>
  <c r="AN66" i="29"/>
  <c r="AN95" i="29"/>
  <c r="AN72" i="29"/>
  <c r="AN70" i="29"/>
  <c r="AN61" i="29"/>
  <c r="AN57" i="29"/>
  <c r="AN53" i="29"/>
  <c r="AN78" i="29"/>
  <c r="AN68" i="29"/>
  <c r="AN63" i="29"/>
  <c r="AN59" i="29"/>
  <c r="AN55" i="29"/>
  <c r="U35" i="29"/>
  <c r="Y35" i="29"/>
  <c r="U37" i="29"/>
  <c r="AB37" i="29" s="1"/>
  <c r="Y37" i="29"/>
  <c r="Y39" i="29"/>
  <c r="AN40" i="29"/>
  <c r="AA40" i="29"/>
  <c r="AA41" i="29"/>
  <c r="AD41" i="29"/>
  <c r="U41" i="29"/>
  <c r="AB41" i="29" s="1"/>
  <c r="AN41" i="29"/>
  <c r="Y42" i="29"/>
  <c r="U42" i="29"/>
  <c r="AD42" i="29"/>
  <c r="AN44" i="29"/>
  <c r="Y47" i="29"/>
  <c r="AA48" i="29"/>
  <c r="AA49" i="29"/>
  <c r="AD49" i="29"/>
  <c r="U49" i="29"/>
  <c r="AN49" i="29"/>
  <c r="AQ52" i="29"/>
  <c r="BC52" i="29"/>
  <c r="AQ56" i="29"/>
  <c r="AE58" i="29"/>
  <c r="AL59" i="29" s="1"/>
  <c r="W58" i="29"/>
  <c r="AJ59" i="29"/>
  <c r="AC58" i="29"/>
  <c r="AM59" i="29" s="1"/>
  <c r="V58" i="29"/>
  <c r="AK59" i="29" s="1"/>
  <c r="AQ62" i="29"/>
  <c r="BC62" i="29"/>
  <c r="AD63" i="29"/>
  <c r="U63" i="29"/>
  <c r="AB63" i="29" s="1"/>
  <c r="Y63" i="29"/>
  <c r="Z65" i="29"/>
  <c r="AP66" i="29" s="1"/>
  <c r="BC71" i="29"/>
  <c r="AC71" i="29"/>
  <c r="AM72" i="29" s="1"/>
  <c r="V71" i="29"/>
  <c r="AK72" i="29" s="1"/>
  <c r="Z41" i="29"/>
  <c r="AP42" i="29" s="1"/>
  <c r="AD44" i="29"/>
  <c r="U38" i="29"/>
  <c r="AB38" i="29" s="1"/>
  <c r="AA39" i="29"/>
  <c r="Y40" i="29"/>
  <c r="U40" i="29"/>
  <c r="AB40" i="29" s="1"/>
  <c r="AD40" i="29"/>
  <c r="BD40" i="29"/>
  <c r="AN42" i="29"/>
  <c r="AA47" i="29"/>
  <c r="AD47" i="29"/>
  <c r="U47" i="29"/>
  <c r="AN47" i="29"/>
  <c r="Y48" i="29"/>
  <c r="U48" i="29"/>
  <c r="AB48" i="29" s="1"/>
  <c r="AD48" i="29"/>
  <c r="AN50" i="29"/>
  <c r="BD53" i="29"/>
  <c r="AA59" i="29"/>
  <c r="AC62" i="29"/>
  <c r="AM63" i="29" s="1"/>
  <c r="AN64" i="29"/>
  <c r="BD74" i="29"/>
  <c r="AR74" i="29"/>
  <c r="AB78" i="29"/>
  <c r="AE91" i="29"/>
  <c r="AL92" i="29" s="1"/>
  <c r="W91" i="29"/>
  <c r="AJ92" i="29"/>
  <c r="V91" i="29"/>
  <c r="AK92" i="29" s="1"/>
  <c r="AC91" i="29"/>
  <c r="AM92" i="29" s="1"/>
  <c r="AA43" i="29"/>
  <c r="AD43" i="29"/>
  <c r="U43" i="29"/>
  <c r="Z38" i="29"/>
  <c r="AP39" i="29" s="1"/>
  <c r="U39" i="29"/>
  <c r="AB39" i="29" s="1"/>
  <c r="AN39" i="29"/>
  <c r="Y43" i="29"/>
  <c r="AA44" i="29"/>
  <c r="AA45" i="29"/>
  <c r="AD45" i="29"/>
  <c r="U45" i="29"/>
  <c r="AN45" i="29"/>
  <c r="Y46" i="29"/>
  <c r="U46" i="29"/>
  <c r="AD46" i="29"/>
  <c r="AN48" i="29"/>
  <c r="AU51" i="29"/>
  <c r="AQ54" i="29"/>
  <c r="BC54" i="29"/>
  <c r="AD55" i="29"/>
  <c r="U55" i="29"/>
  <c r="Y55" i="29"/>
  <c r="BD57" i="29"/>
  <c r="AR57" i="29"/>
  <c r="AA63" i="29"/>
  <c r="AQ65" i="29"/>
  <c r="BD68" i="29"/>
  <c r="AR68" i="29"/>
  <c r="AD68" i="29"/>
  <c r="U68" i="29"/>
  <c r="AA68" i="29"/>
  <c r="AO76" i="29"/>
  <c r="Z75" i="29"/>
  <c r="AP76" i="29" s="1"/>
  <c r="BE76" i="29"/>
  <c r="U80" i="29"/>
  <c r="AD80" i="29"/>
  <c r="AA80" i="29"/>
  <c r="AU90" i="29"/>
  <c r="U89" i="29"/>
  <c r="BC90" i="29"/>
  <c r="AQ90" i="29"/>
  <c r="AN54" i="29"/>
  <c r="AN58" i="29"/>
  <c r="AN62" i="29"/>
  <c r="Z64" i="29"/>
  <c r="AP65" i="29" s="1"/>
  <c r="BE65" i="29"/>
  <c r="AO65" i="29"/>
  <c r="AA65" i="29"/>
  <c r="AD65" i="29"/>
  <c r="AO68" i="29"/>
  <c r="Z67" i="29"/>
  <c r="AP68" i="29" s="1"/>
  <c r="Y70" i="29"/>
  <c r="AD72" i="29"/>
  <c r="U72" i="29"/>
  <c r="AB72" i="29" s="1"/>
  <c r="Y72" i="29"/>
  <c r="U73" i="29"/>
  <c r="AB73" i="29" s="1"/>
  <c r="AN75" i="29"/>
  <c r="AO78" i="29"/>
  <c r="BE78" i="29"/>
  <c r="Z77" i="29"/>
  <c r="AP78" i="29" s="1"/>
  <c r="Y79" i="29"/>
  <c r="AN83" i="29"/>
  <c r="Z83" i="29"/>
  <c r="AP84" i="29" s="1"/>
  <c r="Y51" i="29"/>
  <c r="AN52" i="29"/>
  <c r="BE51" i="29"/>
  <c r="U52" i="29"/>
  <c r="AB52" i="29" s="1"/>
  <c r="Y53" i="29"/>
  <c r="BE55" i="29"/>
  <c r="U56" i="29"/>
  <c r="AB56" i="29" s="1"/>
  <c r="Y57" i="29"/>
  <c r="U60" i="29"/>
  <c r="AB60" i="29" s="1"/>
  <c r="Y61" i="29"/>
  <c r="BE63" i="29"/>
  <c r="U64" i="29"/>
  <c r="AB64" i="29" s="1"/>
  <c r="AE65" i="29"/>
  <c r="AL66" i="29" s="1"/>
  <c r="W65" i="29"/>
  <c r="BB66" i="29"/>
  <c r="AC65" i="29"/>
  <c r="AM66" i="29" s="1"/>
  <c r="V65" i="29"/>
  <c r="AK66" i="29" s="1"/>
  <c r="AN67" i="29"/>
  <c r="AO70" i="29"/>
  <c r="BE70" i="29"/>
  <c r="Z69" i="29"/>
  <c r="AP70" i="29" s="1"/>
  <c r="AD70" i="29"/>
  <c r="U70" i="29"/>
  <c r="Y71" i="29"/>
  <c r="AN73" i="29"/>
  <c r="AC77" i="29"/>
  <c r="BD80" i="29"/>
  <c r="AR80" i="29"/>
  <c r="AN82" i="29"/>
  <c r="AN89" i="29"/>
  <c r="U96" i="29"/>
  <c r="AB96" i="29" s="1"/>
  <c r="AD96" i="29"/>
  <c r="AA96" i="29"/>
  <c r="Y96" i="29"/>
  <c r="AD51" i="29"/>
  <c r="U51" i="29"/>
  <c r="AD53" i="29"/>
  <c r="U53" i="29"/>
  <c r="AN56" i="29"/>
  <c r="AD57" i="29"/>
  <c r="U57" i="29"/>
  <c r="AB58" i="29"/>
  <c r="AN60" i="29"/>
  <c r="AD61" i="29"/>
  <c r="U61" i="29"/>
  <c r="AB61" i="29" s="1"/>
  <c r="AJ70" i="29"/>
  <c r="BC73" i="29"/>
  <c r="AU76" i="29"/>
  <c r="U75" i="29"/>
  <c r="AB75" i="29" s="1"/>
  <c r="BC75" i="29"/>
  <c r="AD76" i="29"/>
  <c r="U76" i="29"/>
  <c r="AB76" i="29" s="1"/>
  <c r="AA76" i="29"/>
  <c r="AE79" i="29"/>
  <c r="AL80" i="29" s="1"/>
  <c r="AQ82" i="29"/>
  <c r="AB91" i="29"/>
  <c r="AO98" i="29"/>
  <c r="AB65" i="29"/>
  <c r="Y66" i="29"/>
  <c r="AN69" i="29"/>
  <c r="AA69" i="29"/>
  <c r="AD69" i="29"/>
  <c r="Y74" i="29"/>
  <c r="AN77" i="29"/>
  <c r="AA77" i="29"/>
  <c r="AD77" i="29"/>
  <c r="U81" i="29"/>
  <c r="Y82" i="29"/>
  <c r="AD83" i="29"/>
  <c r="U83" i="29"/>
  <c r="U86" i="29"/>
  <c r="AB86" i="29" s="1"/>
  <c r="AD86" i="29"/>
  <c r="Y86" i="29"/>
  <c r="BD89" i="29"/>
  <c r="AR89" i="29"/>
  <c r="BD95" i="29"/>
  <c r="AR95" i="29"/>
  <c r="AQ103" i="29"/>
  <c r="AD64" i="29"/>
  <c r="AN65" i="29"/>
  <c r="AD66" i="29"/>
  <c r="U66" i="29"/>
  <c r="AB66" i="29" s="1"/>
  <c r="Y68" i="29"/>
  <c r="AN71" i="29"/>
  <c r="AA71" i="29"/>
  <c r="AD74" i="29"/>
  <c r="U74" i="29"/>
  <c r="AB74" i="29" s="1"/>
  <c r="Y76" i="29"/>
  <c r="AN79" i="29"/>
  <c r="AA79" i="29"/>
  <c r="AN80" i="29"/>
  <c r="AN81" i="29"/>
  <c r="AB82" i="29"/>
  <c r="U84" i="29"/>
  <c r="AD84" i="29"/>
  <c r="Y84" i="29"/>
  <c r="AA84" i="29"/>
  <c r="AN86" i="29"/>
  <c r="AN88" i="29"/>
  <c r="U90" i="29"/>
  <c r="AB90" i="29" s="1"/>
  <c r="Y90" i="29"/>
  <c r="AQ93" i="29"/>
  <c r="BC93" i="29"/>
  <c r="AD95" i="29"/>
  <c r="U95" i="29"/>
  <c r="Y95" i="29"/>
  <c r="Y80" i="29"/>
  <c r="Y81" i="29"/>
  <c r="AD81" i="29"/>
  <c r="U88" i="29"/>
  <c r="AB88" i="29" s="1"/>
  <c r="Y88" i="29"/>
  <c r="AN90" i="29"/>
  <c r="AN91" i="29"/>
  <c r="AN92" i="29"/>
  <c r="AD93" i="29"/>
  <c r="Y93" i="29"/>
  <c r="U98" i="29"/>
  <c r="AB98" i="29" s="1"/>
  <c r="AD98" i="29"/>
  <c r="AD101" i="29"/>
  <c r="U101" i="29"/>
  <c r="AD105" i="29"/>
  <c r="U105" i="29"/>
  <c r="AA83" i="29"/>
  <c r="AN84" i="29"/>
  <c r="U85" i="29"/>
  <c r="AB85" i="29" s="1"/>
  <c r="AD87" i="29"/>
  <c r="AD89" i="29"/>
  <c r="AA90" i="29"/>
  <c r="U93" i="29"/>
  <c r="AO100" i="29"/>
  <c r="Z99" i="29"/>
  <c r="AP100" i="29" s="1"/>
  <c r="BE100" i="29"/>
  <c r="AO104" i="29"/>
  <c r="Z103" i="29"/>
  <c r="AP104" i="29" s="1"/>
  <c r="BE108" i="29"/>
  <c r="U92" i="29"/>
  <c r="Y92" i="29"/>
  <c r="AA93" i="29"/>
  <c r="AN94" i="29"/>
  <c r="U97" i="29"/>
  <c r="AD97" i="29"/>
  <c r="AD99" i="29"/>
  <c r="U99" i="29"/>
  <c r="AQ101" i="29"/>
  <c r="BC101" i="29"/>
  <c r="AD103" i="29"/>
  <c r="U103" i="29"/>
  <c r="AB103" i="29" s="1"/>
  <c r="BC105" i="29"/>
  <c r="AD107" i="29"/>
  <c r="U107" i="29"/>
  <c r="AB107" i="29" s="1"/>
  <c r="Y89" i="29"/>
  <c r="AD91" i="29"/>
  <c r="U94" i="29"/>
  <c r="AB94" i="29" s="1"/>
  <c r="Y94" i="29"/>
  <c r="AA95" i="29"/>
  <c r="Y98" i="29"/>
  <c r="Y101" i="29"/>
  <c r="Y105" i="29"/>
  <c r="AN100" i="29"/>
  <c r="U100" i="29"/>
  <c r="AN102" i="29"/>
  <c r="U102" i="29"/>
  <c r="AN104" i="29"/>
  <c r="AR103" i="29"/>
  <c r="U104" i="29"/>
  <c r="AN106" i="29"/>
  <c r="AR105" i="29"/>
  <c r="U106" i="29"/>
  <c r="AR107" i="29"/>
  <c r="AA97" i="29"/>
  <c r="AA98" i="29"/>
  <c r="AA99" i="29"/>
  <c r="AA101" i="29"/>
  <c r="AA103" i="29"/>
  <c r="AA105" i="29"/>
  <c r="AA107" i="29"/>
  <c r="AO107" i="29" l="1"/>
  <c r="W87" i="29"/>
  <c r="AO74" i="29"/>
  <c r="AR72" i="29"/>
  <c r="AQ76" i="29"/>
  <c r="Z49" i="29"/>
  <c r="AP50" i="29" s="1"/>
  <c r="BE86" i="29"/>
  <c r="AO66" i="29"/>
  <c r="BD91" i="29"/>
  <c r="AR61" i="29"/>
  <c r="AJ55" i="29"/>
  <c r="Z26" i="29"/>
  <c r="AP27" i="29" s="1"/>
  <c r="W36" i="29"/>
  <c r="AQ38" i="29"/>
  <c r="AB36" i="29"/>
  <c r="AQ51" i="29"/>
  <c r="AR31" i="29"/>
  <c r="Z32" i="29"/>
  <c r="AP33" i="29" s="1"/>
  <c r="AS33" i="29" s="1"/>
  <c r="AT33" i="29" s="1"/>
  <c r="AE36" i="29"/>
  <c r="AL37" i="29" s="1"/>
  <c r="BE107" i="29"/>
  <c r="AO50" i="29"/>
  <c r="Z85" i="29"/>
  <c r="AP86" i="29" s="1"/>
  <c r="W54" i="29"/>
  <c r="BE35" i="29"/>
  <c r="Z107" i="29"/>
  <c r="AP108" i="29" s="1"/>
  <c r="AB54" i="29"/>
  <c r="BD51" i="29"/>
  <c r="V54" i="29"/>
  <c r="AK55" i="29" s="1"/>
  <c r="BC8" i="29"/>
  <c r="Z36" i="29"/>
  <c r="AP37" i="29" s="1"/>
  <c r="AQ18" i="29"/>
  <c r="BC14" i="29"/>
  <c r="BC95" i="29"/>
  <c r="Z28" i="29"/>
  <c r="AP29" i="29" s="1"/>
  <c r="AQ32" i="29"/>
  <c r="AJ63" i="29"/>
  <c r="AQ39" i="29"/>
  <c r="Z87" i="29"/>
  <c r="AP88" i="29" s="1"/>
  <c r="BD93" i="29"/>
  <c r="W62" i="29"/>
  <c r="BC47" i="29"/>
  <c r="BC86" i="29"/>
  <c r="W71" i="29"/>
  <c r="BC30" i="29"/>
  <c r="AR38" i="29"/>
  <c r="BD86" i="29"/>
  <c r="V50" i="29"/>
  <c r="AK51" i="29" s="1"/>
  <c r="AO88" i="29"/>
  <c r="V79" i="29"/>
  <c r="AK80" i="29" s="1"/>
  <c r="Z73" i="29"/>
  <c r="AP74" i="29" s="1"/>
  <c r="AB62" i="29"/>
  <c r="BE59" i="29"/>
  <c r="V62" i="29"/>
  <c r="AK63" i="29" s="1"/>
  <c r="AQ74" i="29"/>
  <c r="AE71" i="29"/>
  <c r="AL72" i="29" s="1"/>
  <c r="AJ51" i="29"/>
  <c r="AR29" i="29"/>
  <c r="AQ8" i="29"/>
  <c r="BE57" i="29"/>
  <c r="AJ78" i="29"/>
  <c r="AO84" i="29"/>
  <c r="AR55" i="29"/>
  <c r="AQ28" i="29"/>
  <c r="AQ16" i="29"/>
  <c r="BC29" i="29"/>
  <c r="AQ24" i="29"/>
  <c r="Z56" i="29"/>
  <c r="AP57" i="29" s="1"/>
  <c r="BE105" i="29"/>
  <c r="Z91" i="29"/>
  <c r="AP92" i="29" s="1"/>
  <c r="BC89" i="29"/>
  <c r="W77" i="29"/>
  <c r="AO46" i="29"/>
  <c r="BC35" i="29"/>
  <c r="AB71" i="29"/>
  <c r="AO92" i="29"/>
  <c r="AE77" i="29"/>
  <c r="AL78" i="29" s="1"/>
  <c r="AE30" i="29"/>
  <c r="AL31" i="29" s="1"/>
  <c r="AO103" i="29"/>
  <c r="BC107" i="29"/>
  <c r="V87" i="29"/>
  <c r="AK88" i="29" s="1"/>
  <c r="AE87" i="29"/>
  <c r="AL88" i="29" s="1"/>
  <c r="W69" i="29"/>
  <c r="BC43" i="29"/>
  <c r="AO42" i="29"/>
  <c r="AR76" i="29"/>
  <c r="AR59" i="29"/>
  <c r="W26" i="29"/>
  <c r="AO27" i="29"/>
  <c r="AB26" i="29"/>
  <c r="AB87" i="29"/>
  <c r="AB69" i="29"/>
  <c r="BC55" i="29"/>
  <c r="AQ55" i="29"/>
  <c r="AR101" i="29"/>
  <c r="AO105" i="29"/>
  <c r="BE103" i="29"/>
  <c r="AJ88" i="29"/>
  <c r="AE69" i="29"/>
  <c r="AL70" i="29" s="1"/>
  <c r="BB72" i="29"/>
  <c r="AE26" i="29"/>
  <c r="AL27" i="29" s="1"/>
  <c r="AO35" i="29"/>
  <c r="BB88" i="29"/>
  <c r="AC69" i="29"/>
  <c r="AM70" i="29" s="1"/>
  <c r="BD37" i="29"/>
  <c r="AR39" i="29"/>
  <c r="AM35" i="29"/>
  <c r="BB35" i="29"/>
  <c r="BC57" i="29"/>
  <c r="AQ57" i="29"/>
  <c r="AO61" i="29"/>
  <c r="BE61" i="29"/>
  <c r="Z60" i="29"/>
  <c r="AP61" i="29" s="1"/>
  <c r="AC79" i="29"/>
  <c r="AM80" i="29" s="1"/>
  <c r="W50" i="29"/>
  <c r="W34" i="29"/>
  <c r="AO29" i="29"/>
  <c r="BC31" i="29"/>
  <c r="AO37" i="29"/>
  <c r="AQ34" i="29"/>
  <c r="BC61" i="29"/>
  <c r="AQ61" i="29"/>
  <c r="AB34" i="29"/>
  <c r="AB79" i="29"/>
  <c r="BC63" i="29"/>
  <c r="AQ63" i="29"/>
  <c r="AJ31" i="29"/>
  <c r="V30" i="29"/>
  <c r="AK31" i="29" s="1"/>
  <c r="AO53" i="29"/>
  <c r="BE53" i="29"/>
  <c r="Z52" i="29"/>
  <c r="AP53" i="29" s="1"/>
  <c r="AO101" i="29"/>
  <c r="BE101" i="29"/>
  <c r="AJ80" i="29"/>
  <c r="AR63" i="29"/>
  <c r="BE46" i="29"/>
  <c r="AE50" i="29"/>
  <c r="AL51" i="29" s="1"/>
  <c r="V34" i="29"/>
  <c r="AK35" i="29" s="1"/>
  <c r="AE34" i="29"/>
  <c r="AL35" i="29" s="1"/>
  <c r="AR25" i="29"/>
  <c r="BC59" i="29"/>
  <c r="AQ59" i="29"/>
  <c r="AJ27" i="29"/>
  <c r="V26" i="29"/>
  <c r="AK27" i="29" s="1"/>
  <c r="BC92" i="29"/>
  <c r="AQ92" i="29"/>
  <c r="BC53" i="29"/>
  <c r="AQ53" i="29"/>
  <c r="AB77" i="29"/>
  <c r="AO51" i="29"/>
  <c r="Z50" i="29"/>
  <c r="AP51" i="29" s="1"/>
  <c r="AJ29" i="29"/>
  <c r="V28" i="29"/>
  <c r="AK29" i="29" s="1"/>
  <c r="BE98" i="29"/>
  <c r="AB50" i="29"/>
  <c r="AJ35" i="29"/>
  <c r="W30" i="29"/>
  <c r="BB37" i="29"/>
  <c r="BC88" i="29"/>
  <c r="AQ88" i="29"/>
  <c r="AB30" i="29"/>
  <c r="AO63" i="29"/>
  <c r="Z62" i="29"/>
  <c r="AP63" i="29" s="1"/>
  <c r="BC104" i="29"/>
  <c r="AQ104" i="29"/>
  <c r="AO102" i="29"/>
  <c r="Z101" i="29"/>
  <c r="AP102" i="29" s="1"/>
  <c r="BE102" i="29"/>
  <c r="AR92" i="29"/>
  <c r="BD92" i="29"/>
  <c r="AR104" i="29"/>
  <c r="BD104" i="29"/>
  <c r="AE97" i="29"/>
  <c r="AL98" i="29" s="1"/>
  <c r="W97" i="29"/>
  <c r="AC97" i="29"/>
  <c r="AM98" i="29" s="1"/>
  <c r="AJ98" i="29"/>
  <c r="V97" i="29"/>
  <c r="AK98" i="29" s="1"/>
  <c r="AB97" i="29"/>
  <c r="AC92" i="29"/>
  <c r="AM93" i="29" s="1"/>
  <c r="V92" i="29"/>
  <c r="AK93" i="29" s="1"/>
  <c r="AJ93" i="29"/>
  <c r="W92" i="29"/>
  <c r="AE92" i="29"/>
  <c r="AL93" i="29" s="1"/>
  <c r="BD88" i="29"/>
  <c r="AR88" i="29"/>
  <c r="AE101" i="29"/>
  <c r="AL102" i="29" s="1"/>
  <c r="W101" i="29"/>
  <c r="AJ102" i="29"/>
  <c r="V101" i="29"/>
  <c r="AK102" i="29" s="1"/>
  <c r="AC101" i="29"/>
  <c r="AM102" i="29" s="1"/>
  <c r="AR94" i="29"/>
  <c r="BD94" i="29"/>
  <c r="BE89" i="29"/>
  <c r="AO89" i="29"/>
  <c r="Z88" i="29"/>
  <c r="AP89" i="29" s="1"/>
  <c r="AQ85" i="29"/>
  <c r="BC85" i="29"/>
  <c r="AR75" i="29"/>
  <c r="BD75" i="29"/>
  <c r="AR65" i="29"/>
  <c r="BD65" i="29"/>
  <c r="BE83" i="29"/>
  <c r="AO83" i="29"/>
  <c r="Z82" i="29"/>
  <c r="AP83" i="29" s="1"/>
  <c r="BC70" i="29"/>
  <c r="AQ70" i="29"/>
  <c r="AQ77" i="29"/>
  <c r="BC77" i="29"/>
  <c r="AJ58" i="29"/>
  <c r="V57" i="29"/>
  <c r="AK58" i="29" s="1"/>
  <c r="AC57" i="29"/>
  <c r="AM58" i="29" s="1"/>
  <c r="AE57" i="29"/>
  <c r="AL58" i="29" s="1"/>
  <c r="W57" i="29"/>
  <c r="AJ54" i="29"/>
  <c r="V53" i="29"/>
  <c r="AK54" i="29" s="1"/>
  <c r="AC53" i="29"/>
  <c r="AM54" i="29" s="1"/>
  <c r="W53" i="29"/>
  <c r="AE53" i="29"/>
  <c r="AL54" i="29" s="1"/>
  <c r="AM78" i="29"/>
  <c r="BB78" i="29"/>
  <c r="AJ71" i="29"/>
  <c r="V70" i="29"/>
  <c r="AK71" i="29" s="1"/>
  <c r="AC70" i="29"/>
  <c r="AM71" i="29" s="1"/>
  <c r="AE70" i="29"/>
  <c r="AL71" i="29" s="1"/>
  <c r="W70" i="29"/>
  <c r="Z57" i="29"/>
  <c r="AP58" i="29" s="1"/>
  <c r="BE58" i="29"/>
  <c r="AO58" i="29"/>
  <c r="AJ56" i="29"/>
  <c r="V55" i="29"/>
  <c r="AK56" i="29" s="1"/>
  <c r="AC55" i="29"/>
  <c r="AM56" i="29" s="1"/>
  <c r="AE55" i="29"/>
  <c r="AL56" i="29" s="1"/>
  <c r="W55" i="29"/>
  <c r="AB53" i="29"/>
  <c r="AC46" i="29"/>
  <c r="AM47" i="29" s="1"/>
  <c r="AE46" i="29"/>
  <c r="AL47" i="29" s="1"/>
  <c r="W46" i="29"/>
  <c r="V46" i="29"/>
  <c r="AK47" i="29" s="1"/>
  <c r="AJ47" i="29"/>
  <c r="BD41" i="29"/>
  <c r="AR41" i="29"/>
  <c r="BE64" i="29"/>
  <c r="Z63" i="29"/>
  <c r="AP64" i="29" s="1"/>
  <c r="AO64" i="29"/>
  <c r="AE49" i="29"/>
  <c r="AL50" i="29" s="1"/>
  <c r="W49" i="29"/>
  <c r="AJ50" i="29"/>
  <c r="V49" i="29"/>
  <c r="AK50" i="29" s="1"/>
  <c r="AC49" i="29"/>
  <c r="AM50" i="29" s="1"/>
  <c r="AC42" i="29"/>
  <c r="AM43" i="29" s="1"/>
  <c r="AE42" i="29"/>
  <c r="AL43" i="29" s="1"/>
  <c r="W42" i="29"/>
  <c r="AJ43" i="29"/>
  <c r="V42" i="29"/>
  <c r="AK43" i="29" s="1"/>
  <c r="BE79" i="29"/>
  <c r="Z78" i="29"/>
  <c r="AP79" i="29" s="1"/>
  <c r="AO79" i="29"/>
  <c r="AB55" i="29"/>
  <c r="BE45" i="29"/>
  <c r="AO45" i="29"/>
  <c r="Z44" i="29"/>
  <c r="AP45" i="29" s="1"/>
  <c r="AM31" i="29"/>
  <c r="BB31" i="29"/>
  <c r="AM27" i="29"/>
  <c r="BB27" i="29"/>
  <c r="AO9" i="29"/>
  <c r="Z8" i="29"/>
  <c r="AP9" i="29" s="1"/>
  <c r="BE9" i="29"/>
  <c r="AO34" i="29"/>
  <c r="Z33" i="29"/>
  <c r="AP34" i="29" s="1"/>
  <c r="BE34" i="29"/>
  <c r="AR32" i="29"/>
  <c r="BD32" i="29"/>
  <c r="AE25" i="29"/>
  <c r="AL26" i="29" s="1"/>
  <c r="W25" i="29"/>
  <c r="AJ26" i="29"/>
  <c r="V25" i="29"/>
  <c r="AK26" i="29" s="1"/>
  <c r="AC25" i="29"/>
  <c r="AM26" i="29" s="1"/>
  <c r="AB25" i="29"/>
  <c r="AR24" i="29"/>
  <c r="BD24" i="29"/>
  <c r="AR20" i="29"/>
  <c r="BD20" i="29"/>
  <c r="BC15" i="29"/>
  <c r="AQ15" i="29"/>
  <c r="AE22" i="29"/>
  <c r="AL23" i="29" s="1"/>
  <c r="W22" i="29"/>
  <c r="V22" i="29"/>
  <c r="AK23" i="29" s="1"/>
  <c r="AC22" i="29"/>
  <c r="AM23" i="29" s="1"/>
  <c r="AJ23" i="29"/>
  <c r="AO12" i="29"/>
  <c r="Z11" i="29"/>
  <c r="AP12" i="29" s="1"/>
  <c r="BE12" i="29"/>
  <c r="AO19" i="29"/>
  <c r="Z18" i="29"/>
  <c r="AP19" i="29" s="1"/>
  <c r="BE19" i="29"/>
  <c r="AR13" i="29"/>
  <c r="BD13" i="29"/>
  <c r="AB22" i="29"/>
  <c r="BC102" i="29"/>
  <c r="AQ102" i="29"/>
  <c r="AO106" i="29"/>
  <c r="Z105" i="29"/>
  <c r="AP106" i="29" s="1"/>
  <c r="BE106" i="29"/>
  <c r="BE95" i="29"/>
  <c r="Z94" i="29"/>
  <c r="AP95" i="29" s="1"/>
  <c r="AO95" i="29"/>
  <c r="AO90" i="29"/>
  <c r="Z89" i="29"/>
  <c r="AP90" i="29" s="1"/>
  <c r="BE90" i="29"/>
  <c r="AR100" i="29"/>
  <c r="BD100" i="29"/>
  <c r="AQ91" i="29"/>
  <c r="BC91" i="29"/>
  <c r="AE105" i="29"/>
  <c r="AL106" i="29" s="1"/>
  <c r="W105" i="29"/>
  <c r="AJ106" i="29"/>
  <c r="V105" i="29"/>
  <c r="AK106" i="29" s="1"/>
  <c r="AC105" i="29"/>
  <c r="AM106" i="29" s="1"/>
  <c r="AR102" i="29"/>
  <c r="BD102" i="29"/>
  <c r="AC88" i="29"/>
  <c r="AM89" i="29" s="1"/>
  <c r="V88" i="29"/>
  <c r="AK89" i="29" s="1"/>
  <c r="AJ89" i="29"/>
  <c r="AE88" i="29"/>
  <c r="AL89" i="29" s="1"/>
  <c r="W88" i="29"/>
  <c r="AR82" i="29"/>
  <c r="BD82" i="29"/>
  <c r="AE95" i="29"/>
  <c r="AL96" i="29" s="1"/>
  <c r="W95" i="29"/>
  <c r="AJ96" i="29"/>
  <c r="V95" i="29"/>
  <c r="AK96" i="29" s="1"/>
  <c r="AC95" i="29"/>
  <c r="AM96" i="29" s="1"/>
  <c r="AC90" i="29"/>
  <c r="AM91" i="29" s="1"/>
  <c r="V90" i="29"/>
  <c r="AK91" i="29" s="1"/>
  <c r="AE90" i="29"/>
  <c r="AL91" i="29" s="1"/>
  <c r="W90" i="29"/>
  <c r="AJ91" i="29"/>
  <c r="BE85" i="29"/>
  <c r="AO85" i="29"/>
  <c r="Z84" i="29"/>
  <c r="AP85" i="29" s="1"/>
  <c r="Z76" i="29"/>
  <c r="AP77" i="29" s="1"/>
  <c r="BE77" i="29"/>
  <c r="AO77" i="29"/>
  <c r="BC72" i="29"/>
  <c r="AQ72" i="29"/>
  <c r="AJ67" i="29"/>
  <c r="V66" i="29"/>
  <c r="AK67" i="29" s="1"/>
  <c r="AC66" i="29"/>
  <c r="AM67" i="29" s="1"/>
  <c r="AE66" i="29"/>
  <c r="AL67" i="29" s="1"/>
  <c r="W66" i="29"/>
  <c r="AE81" i="29"/>
  <c r="AL82" i="29" s="1"/>
  <c r="W81" i="29"/>
  <c r="AJ82" i="29"/>
  <c r="V81" i="29"/>
  <c r="AK82" i="29" s="1"/>
  <c r="AC81" i="29"/>
  <c r="AM82" i="29" s="1"/>
  <c r="AB81" i="29"/>
  <c r="Z74" i="29"/>
  <c r="AP75" i="29" s="1"/>
  <c r="BE75" i="29"/>
  <c r="AO75" i="29"/>
  <c r="AJ77" i="29"/>
  <c r="V76" i="29"/>
  <c r="AK77" i="29" s="1"/>
  <c r="AC76" i="29"/>
  <c r="AM77" i="29" s="1"/>
  <c r="AE76" i="29"/>
  <c r="AL77" i="29" s="1"/>
  <c r="W76" i="29"/>
  <c r="AR62" i="29"/>
  <c r="BD62" i="29"/>
  <c r="AR58" i="29"/>
  <c r="BD58" i="29"/>
  <c r="AR54" i="29"/>
  <c r="BD54" i="29"/>
  <c r="AQ97" i="29"/>
  <c r="BC97" i="29"/>
  <c r="AR71" i="29"/>
  <c r="BD71" i="29"/>
  <c r="Z61" i="29"/>
  <c r="AP62" i="29" s="1"/>
  <c r="BE62" i="29"/>
  <c r="AO62" i="29"/>
  <c r="AE56" i="29"/>
  <c r="AL57" i="29" s="1"/>
  <c r="W56" i="29"/>
  <c r="AC56" i="29"/>
  <c r="AM57" i="29" s="1"/>
  <c r="V56" i="29"/>
  <c r="AK57" i="29" s="1"/>
  <c r="AJ57" i="29"/>
  <c r="AR73" i="29"/>
  <c r="BD73" i="29"/>
  <c r="BD66" i="29"/>
  <c r="AR66" i="29"/>
  <c r="AQ81" i="29"/>
  <c r="BC81" i="29"/>
  <c r="AJ69" i="29"/>
  <c r="V68" i="29"/>
  <c r="AK69" i="29" s="1"/>
  <c r="AC68" i="29"/>
  <c r="AM69" i="29" s="1"/>
  <c r="W68" i="29"/>
  <c r="AE68" i="29"/>
  <c r="AL69" i="29" s="1"/>
  <c r="AR56" i="29"/>
  <c r="BD56" i="29"/>
  <c r="BE47" i="29"/>
  <c r="AO47" i="29"/>
  <c r="Z46" i="29"/>
  <c r="AP47" i="29" s="1"/>
  <c r="BC46" i="29"/>
  <c r="AQ46" i="29"/>
  <c r="BC44" i="29"/>
  <c r="AQ44" i="29"/>
  <c r="BB63" i="29"/>
  <c r="BD49" i="29"/>
  <c r="AR49" i="29"/>
  <c r="AE47" i="29"/>
  <c r="AL48" i="29" s="1"/>
  <c r="W47" i="29"/>
  <c r="AJ48" i="29"/>
  <c r="V47" i="29"/>
  <c r="AK48" i="29" s="1"/>
  <c r="AC47" i="29"/>
  <c r="AM48" i="29" s="1"/>
  <c r="AB47" i="29"/>
  <c r="AB42" i="29"/>
  <c r="AC40" i="29"/>
  <c r="AM41" i="29" s="1"/>
  <c r="AE40" i="29"/>
  <c r="AL41" i="29" s="1"/>
  <c r="W40" i="29"/>
  <c r="V40" i="29"/>
  <c r="AK41" i="29" s="1"/>
  <c r="AJ41" i="29"/>
  <c r="BD45" i="29"/>
  <c r="AR45" i="29"/>
  <c r="V63" i="29"/>
  <c r="AK64" i="29" s="1"/>
  <c r="AC63" i="29"/>
  <c r="AM64" i="29" s="1"/>
  <c r="AE63" i="29"/>
  <c r="AL64" i="29" s="1"/>
  <c r="W63" i="29"/>
  <c r="AJ64" i="29"/>
  <c r="BB59" i="29"/>
  <c r="AR50" i="29"/>
  <c r="BD50" i="29"/>
  <c r="BE43" i="29"/>
  <c r="AO43" i="29"/>
  <c r="Z42" i="29"/>
  <c r="AP43" i="29" s="1"/>
  <c r="BC42" i="29"/>
  <c r="AQ42" i="29"/>
  <c r="AO40" i="29"/>
  <c r="Z39" i="29"/>
  <c r="AP40" i="29" s="1"/>
  <c r="BE40" i="29"/>
  <c r="AE35" i="29"/>
  <c r="AL36" i="29" s="1"/>
  <c r="W35" i="29"/>
  <c r="AJ36" i="29"/>
  <c r="V35" i="29"/>
  <c r="AK36" i="29" s="1"/>
  <c r="AC35" i="29"/>
  <c r="AM36" i="29" s="1"/>
  <c r="BD83" i="29"/>
  <c r="AR83" i="29"/>
  <c r="BC79" i="29"/>
  <c r="AQ79" i="29"/>
  <c r="AO15" i="29"/>
  <c r="Z14" i="29"/>
  <c r="AP15" i="29" s="1"/>
  <c r="BE15" i="29"/>
  <c r="AR34" i="29"/>
  <c r="BD34" i="29"/>
  <c r="AO30" i="29"/>
  <c r="Z29" i="29"/>
  <c r="AP30" i="29" s="1"/>
  <c r="BE30" i="29"/>
  <c r="AO26" i="29"/>
  <c r="Z25" i="29"/>
  <c r="AP26" i="29" s="1"/>
  <c r="BE26" i="29"/>
  <c r="AQ23" i="29"/>
  <c r="BC23" i="29"/>
  <c r="BC21" i="29"/>
  <c r="AQ21" i="29"/>
  <c r="BC19" i="29"/>
  <c r="AQ19" i="29"/>
  <c r="BC17" i="29"/>
  <c r="AQ17" i="29"/>
  <c r="AE13" i="29"/>
  <c r="AL14" i="29" s="1"/>
  <c r="W13" i="29"/>
  <c r="AJ14" i="29"/>
  <c r="V13" i="29"/>
  <c r="AK14" i="29" s="1"/>
  <c r="AC13" i="29"/>
  <c r="AM14" i="29" s="1"/>
  <c r="AB13" i="29"/>
  <c r="AR12" i="29"/>
  <c r="BD12" i="29"/>
  <c r="BC9" i="29"/>
  <c r="AQ9" i="29"/>
  <c r="BE23" i="29"/>
  <c r="Z22" i="29"/>
  <c r="AP23" i="29" s="1"/>
  <c r="AO23" i="29"/>
  <c r="AO10" i="29"/>
  <c r="Z9" i="29"/>
  <c r="AP10" i="29" s="1"/>
  <c r="BE10" i="29"/>
  <c r="AE20" i="29"/>
  <c r="AL21" i="29" s="1"/>
  <c r="W20" i="29"/>
  <c r="AJ21" i="29"/>
  <c r="V20" i="29"/>
  <c r="AK21" i="29" s="1"/>
  <c r="AC20" i="29"/>
  <c r="AM21" i="29" s="1"/>
  <c r="AR19" i="29"/>
  <c r="BD19" i="29"/>
  <c r="AE16" i="29"/>
  <c r="AL17" i="29" s="1"/>
  <c r="W16" i="29"/>
  <c r="AJ17" i="29"/>
  <c r="V16" i="29"/>
  <c r="AK17" i="29" s="1"/>
  <c r="AC16" i="29"/>
  <c r="AM17" i="29" s="1"/>
  <c r="AE10" i="29"/>
  <c r="AL11" i="29" s="1"/>
  <c r="W10" i="29"/>
  <c r="AJ11" i="29"/>
  <c r="V10" i="29"/>
  <c r="AK11" i="29" s="1"/>
  <c r="AC10" i="29"/>
  <c r="AM11" i="29" s="1"/>
  <c r="AB20" i="29"/>
  <c r="BC94" i="29"/>
  <c r="AQ94" i="29"/>
  <c r="AR90" i="29"/>
  <c r="BD90" i="29"/>
  <c r="AB101" i="29"/>
  <c r="BD85" i="29"/>
  <c r="AR85" i="29"/>
  <c r="AR67" i="29"/>
  <c r="BD67" i="29"/>
  <c r="BE87" i="29"/>
  <c r="AO87" i="29"/>
  <c r="Z86" i="29"/>
  <c r="AP87" i="29" s="1"/>
  <c r="AE83" i="29"/>
  <c r="AL84" i="29" s="1"/>
  <c r="W83" i="29"/>
  <c r="AJ84" i="29"/>
  <c r="V83" i="29"/>
  <c r="AK84" i="29" s="1"/>
  <c r="AC83" i="29"/>
  <c r="AM84" i="29" s="1"/>
  <c r="AB83" i="29"/>
  <c r="BD78" i="29"/>
  <c r="AR78" i="29"/>
  <c r="Z66" i="29"/>
  <c r="AP67" i="29" s="1"/>
  <c r="BE67" i="29"/>
  <c r="AO67" i="29"/>
  <c r="AR77" i="29"/>
  <c r="BD77" i="29"/>
  <c r="AJ52" i="29"/>
  <c r="AC51" i="29"/>
  <c r="AM52" i="29" s="1"/>
  <c r="AE51" i="29"/>
  <c r="AL52" i="29" s="1"/>
  <c r="W51" i="29"/>
  <c r="V51" i="29"/>
  <c r="AK52" i="29" s="1"/>
  <c r="AR97" i="29"/>
  <c r="BD97" i="29"/>
  <c r="AE60" i="29"/>
  <c r="AL61" i="29" s="1"/>
  <c r="W60" i="29"/>
  <c r="AC60" i="29"/>
  <c r="AM61" i="29" s="1"/>
  <c r="V60" i="29"/>
  <c r="AK61" i="29" s="1"/>
  <c r="AJ61" i="29"/>
  <c r="AE73" i="29"/>
  <c r="AL74" i="29" s="1"/>
  <c r="W73" i="29"/>
  <c r="AC73" i="29"/>
  <c r="AM74" i="29" s="1"/>
  <c r="V73" i="29"/>
  <c r="AK74" i="29" s="1"/>
  <c r="AJ74" i="29"/>
  <c r="Z70" i="29"/>
  <c r="AP71" i="29" s="1"/>
  <c r="BE71" i="29"/>
  <c r="AO71" i="29"/>
  <c r="BC66" i="29"/>
  <c r="AQ66" i="29"/>
  <c r="BD81" i="29"/>
  <c r="AR81" i="29"/>
  <c r="AR69" i="29"/>
  <c r="BD69" i="29"/>
  <c r="AQ45" i="29"/>
  <c r="BC45" i="29"/>
  <c r="AJ40" i="29"/>
  <c r="V39" i="29"/>
  <c r="AK40" i="29" s="1"/>
  <c r="AC39" i="29"/>
  <c r="AM40" i="29" s="1"/>
  <c r="W39" i="29"/>
  <c r="AE39" i="29"/>
  <c r="AL40" i="29" s="1"/>
  <c r="AB51" i="29"/>
  <c r="AC48" i="29"/>
  <c r="AM49" i="29" s="1"/>
  <c r="AE48" i="29"/>
  <c r="AL49" i="29" s="1"/>
  <c r="W48" i="29"/>
  <c r="V48" i="29"/>
  <c r="AK49" i="29" s="1"/>
  <c r="AJ49" i="29"/>
  <c r="AR48" i="29"/>
  <c r="BD48" i="29"/>
  <c r="BE41" i="29"/>
  <c r="AO41" i="29"/>
  <c r="Z40" i="29"/>
  <c r="AP41" i="29" s="1"/>
  <c r="BD64" i="29"/>
  <c r="AR64" i="29"/>
  <c r="BC50" i="29"/>
  <c r="AQ50" i="29"/>
  <c r="AQ41" i="29"/>
  <c r="BC41" i="29"/>
  <c r="BE38" i="29"/>
  <c r="AO38" i="29"/>
  <c r="Z37" i="29"/>
  <c r="AP38" i="29" s="1"/>
  <c r="AQ83" i="29"/>
  <c r="BC83" i="29"/>
  <c r="AJ79" i="29"/>
  <c r="V78" i="29"/>
  <c r="AK79" i="29" s="1"/>
  <c r="AC78" i="29"/>
  <c r="AM79" i="29" s="1"/>
  <c r="AE78" i="29"/>
  <c r="AL79" i="29" s="1"/>
  <c r="W78" i="29"/>
  <c r="AE67" i="29"/>
  <c r="AL68" i="29" s="1"/>
  <c r="W67" i="29"/>
  <c r="AJ68" i="29"/>
  <c r="V67" i="29"/>
  <c r="AK68" i="29" s="1"/>
  <c r="AC67" i="29"/>
  <c r="AM68" i="29" s="1"/>
  <c r="Z59" i="29"/>
  <c r="AP60" i="29" s="1"/>
  <c r="BE60" i="29"/>
  <c r="AO60" i="29"/>
  <c r="AB46" i="29"/>
  <c r="AO13" i="29"/>
  <c r="Z12" i="29"/>
  <c r="AP13" i="29" s="1"/>
  <c r="BE13" i="29"/>
  <c r="AB49" i="29"/>
  <c r="AE31" i="29"/>
  <c r="AL32" i="29" s="1"/>
  <c r="W31" i="29"/>
  <c r="AJ32" i="29"/>
  <c r="V31" i="29"/>
  <c r="AK32" i="29" s="1"/>
  <c r="AC31" i="29"/>
  <c r="AM32" i="29" s="1"/>
  <c r="AB31" i="29"/>
  <c r="AR30" i="29"/>
  <c r="BD30" i="29"/>
  <c r="AE27" i="29"/>
  <c r="AL28" i="29" s="1"/>
  <c r="W27" i="29"/>
  <c r="AJ28" i="29"/>
  <c r="V27" i="29"/>
  <c r="AK28" i="29" s="1"/>
  <c r="AC27" i="29"/>
  <c r="AM28" i="29" s="1"/>
  <c r="AB27" i="29"/>
  <c r="AR26" i="29"/>
  <c r="BD26" i="29"/>
  <c r="AE23" i="29"/>
  <c r="AL24" i="29" s="1"/>
  <c r="W23" i="29"/>
  <c r="AJ24" i="29"/>
  <c r="V23" i="29"/>
  <c r="AK24" i="29" s="1"/>
  <c r="AC23" i="29"/>
  <c r="AM24" i="29" s="1"/>
  <c r="AB23" i="29"/>
  <c r="AE21" i="29"/>
  <c r="AL22" i="29" s="1"/>
  <c r="W21" i="29"/>
  <c r="AJ22" i="29"/>
  <c r="V21" i="29"/>
  <c r="AK22" i="29" s="1"/>
  <c r="AC21" i="29"/>
  <c r="AM22" i="29" s="1"/>
  <c r="AB21" i="29"/>
  <c r="AE19" i="29"/>
  <c r="AL20" i="29" s="1"/>
  <c r="W19" i="29"/>
  <c r="V19" i="29"/>
  <c r="AK20" i="29" s="1"/>
  <c r="AJ20" i="29"/>
  <c r="AC19" i="29"/>
  <c r="AM20" i="29" s="1"/>
  <c r="AB19" i="29"/>
  <c r="AE17" i="29"/>
  <c r="AL18" i="29" s="1"/>
  <c r="W17" i="29"/>
  <c r="AJ18" i="29"/>
  <c r="V17" i="29"/>
  <c r="AK18" i="29" s="1"/>
  <c r="AC17" i="29"/>
  <c r="AM18" i="29" s="1"/>
  <c r="AB17" i="29"/>
  <c r="AE15" i="29"/>
  <c r="AL16" i="29" s="1"/>
  <c r="W15" i="29"/>
  <c r="V15" i="29"/>
  <c r="AK16" i="29" s="1"/>
  <c r="AJ16" i="29"/>
  <c r="AC15" i="29"/>
  <c r="AM16" i="29" s="1"/>
  <c r="AB15" i="29"/>
  <c r="AR14" i="29"/>
  <c r="BD14" i="29"/>
  <c r="BC11" i="29"/>
  <c r="AQ11" i="29"/>
  <c r="AE7" i="29"/>
  <c r="W7" i="29"/>
  <c r="T3" i="29"/>
  <c r="AJ8" i="29"/>
  <c r="V7" i="29"/>
  <c r="AC7" i="29"/>
  <c r="BB8" i="29" s="1"/>
  <c r="AB7" i="29"/>
  <c r="BD23" i="29"/>
  <c r="AR23" i="29"/>
  <c r="AS37" i="29"/>
  <c r="AT37" i="29" s="1"/>
  <c r="AO16" i="29"/>
  <c r="Z15" i="29"/>
  <c r="AP16" i="29" s="1"/>
  <c r="BE16" i="29"/>
  <c r="AO8" i="29"/>
  <c r="Z7" i="29"/>
  <c r="X3" i="29"/>
  <c r="BE8" i="29"/>
  <c r="AO21" i="29"/>
  <c r="Z20" i="29"/>
  <c r="AP21" i="29" s="1"/>
  <c r="BE21" i="29"/>
  <c r="AO17" i="29"/>
  <c r="Z16" i="29"/>
  <c r="AP17" i="29" s="1"/>
  <c r="BE17" i="29"/>
  <c r="AR11" i="29"/>
  <c r="BD11" i="29"/>
  <c r="AE8" i="29"/>
  <c r="AL9" i="29" s="1"/>
  <c r="W8" i="29"/>
  <c r="AJ9" i="29"/>
  <c r="V8" i="29"/>
  <c r="AK9" i="29" s="1"/>
  <c r="AC8" i="29"/>
  <c r="AM9" i="29" s="1"/>
  <c r="AB10" i="29"/>
  <c r="BC98" i="29"/>
  <c r="AQ98" i="29"/>
  <c r="BC96" i="29"/>
  <c r="AQ96" i="29"/>
  <c r="AE99" i="29"/>
  <c r="AL100" i="29" s="1"/>
  <c r="W99" i="29"/>
  <c r="AJ100" i="29"/>
  <c r="V99" i="29"/>
  <c r="AK100" i="29" s="1"/>
  <c r="AC99" i="29"/>
  <c r="AM100" i="29" s="1"/>
  <c r="AE93" i="29"/>
  <c r="AL94" i="29" s="1"/>
  <c r="W93" i="29"/>
  <c r="AJ94" i="29"/>
  <c r="V93" i="29"/>
  <c r="AK94" i="29" s="1"/>
  <c r="AC93" i="29"/>
  <c r="AM94" i="29" s="1"/>
  <c r="AB93" i="29"/>
  <c r="BC84" i="29"/>
  <c r="AQ84" i="29"/>
  <c r="AC98" i="29"/>
  <c r="AM99" i="29" s="1"/>
  <c r="AE98" i="29"/>
  <c r="AL99" i="29" s="1"/>
  <c r="W98" i="29"/>
  <c r="V98" i="29"/>
  <c r="AK99" i="29" s="1"/>
  <c r="AJ99" i="29"/>
  <c r="AO96" i="29"/>
  <c r="BE96" i="29"/>
  <c r="Z95" i="29"/>
  <c r="AP96" i="29" s="1"/>
  <c r="AC86" i="29"/>
  <c r="AM87" i="29" s="1"/>
  <c r="W86" i="29"/>
  <c r="V86" i="29"/>
  <c r="AK87" i="29" s="1"/>
  <c r="AJ87" i="29"/>
  <c r="AE86" i="29"/>
  <c r="AL87" i="29" s="1"/>
  <c r="AE75" i="29"/>
  <c r="AL76" i="29" s="1"/>
  <c r="W75" i="29"/>
  <c r="AJ76" i="29"/>
  <c r="AC75" i="29"/>
  <c r="AM76" i="29" s="1"/>
  <c r="V75" i="29"/>
  <c r="AK76" i="29" s="1"/>
  <c r="AJ62" i="29"/>
  <c r="V61" i="29"/>
  <c r="AK62" i="29" s="1"/>
  <c r="AC61" i="29"/>
  <c r="AM62" i="29" s="1"/>
  <c r="W61" i="29"/>
  <c r="AE61" i="29"/>
  <c r="AL62" i="29" s="1"/>
  <c r="BE97" i="29"/>
  <c r="AO97" i="29"/>
  <c r="Z96" i="29"/>
  <c r="AP97" i="29" s="1"/>
  <c r="AE52" i="29"/>
  <c r="AL53" i="29" s="1"/>
  <c r="W52" i="29"/>
  <c r="AC52" i="29"/>
  <c r="AM53" i="29" s="1"/>
  <c r="V52" i="29"/>
  <c r="AK53" i="29" s="1"/>
  <c r="AJ53" i="29"/>
  <c r="AO80" i="29"/>
  <c r="BE80" i="29"/>
  <c r="Z79" i="29"/>
  <c r="AP80" i="29" s="1"/>
  <c r="AJ73" i="29"/>
  <c r="V72" i="29"/>
  <c r="AK73" i="29" s="1"/>
  <c r="AC72" i="29"/>
  <c r="AM73" i="29" s="1"/>
  <c r="AE72" i="29"/>
  <c r="AL73" i="29" s="1"/>
  <c r="W72" i="29"/>
  <c r="AQ69" i="29"/>
  <c r="BC69" i="29"/>
  <c r="BC64" i="29"/>
  <c r="AQ64" i="29"/>
  <c r="AR46" i="29"/>
  <c r="BD46" i="29"/>
  <c r="AR44" i="29"/>
  <c r="BD44" i="29"/>
  <c r="AE38" i="29"/>
  <c r="AL39" i="29" s="1"/>
  <c r="V38" i="29"/>
  <c r="AK39" i="29" s="1"/>
  <c r="W38" i="29"/>
  <c r="AJ39" i="29"/>
  <c r="AC38" i="29"/>
  <c r="AM39" i="29" s="1"/>
  <c r="AO48" i="29"/>
  <c r="Z47" i="29"/>
  <c r="AP48" i="29" s="1"/>
  <c r="BE48" i="29"/>
  <c r="AR42" i="29"/>
  <c r="BD42" i="29"/>
  <c r="AO36" i="29"/>
  <c r="Z35" i="29"/>
  <c r="AP36" i="29" s="1"/>
  <c r="BE36" i="29"/>
  <c r="AR60" i="29"/>
  <c r="BD60" i="29"/>
  <c r="AM29" i="29"/>
  <c r="BB29" i="29"/>
  <c r="AM25" i="29"/>
  <c r="BB25" i="29"/>
  <c r="AE29" i="29"/>
  <c r="AL30" i="29" s="1"/>
  <c r="W29" i="29"/>
  <c r="AJ30" i="29"/>
  <c r="V29" i="29"/>
  <c r="AK30" i="29" s="1"/>
  <c r="AC29" i="29"/>
  <c r="AM30" i="29" s="1"/>
  <c r="AB29" i="29"/>
  <c r="AR28" i="29"/>
  <c r="BD28" i="29"/>
  <c r="AR22" i="29"/>
  <c r="BD22" i="29"/>
  <c r="AR18" i="29"/>
  <c r="BD18" i="29"/>
  <c r="AE11" i="29"/>
  <c r="AL12" i="29" s="1"/>
  <c r="W11" i="29"/>
  <c r="AJ12" i="29"/>
  <c r="S2" i="29"/>
  <c r="V11" i="29"/>
  <c r="AK12" i="29" s="1"/>
  <c r="AC11" i="29"/>
  <c r="AM12" i="29" s="1"/>
  <c r="AB11" i="29"/>
  <c r="AR10" i="29"/>
  <c r="BD10" i="29"/>
  <c r="AR15" i="29"/>
  <c r="BD15" i="29"/>
  <c r="AQ108" i="29"/>
  <c r="BC108" i="29"/>
  <c r="BC100" i="29"/>
  <c r="AQ100" i="29"/>
  <c r="AC106" i="29"/>
  <c r="AM107" i="29" s="1"/>
  <c r="AE106" i="29"/>
  <c r="AL107" i="29" s="1"/>
  <c r="W106" i="29"/>
  <c r="V106" i="29"/>
  <c r="AK107" i="29" s="1"/>
  <c r="AJ107" i="29"/>
  <c r="AC104" i="29"/>
  <c r="AM105" i="29" s="1"/>
  <c r="AE104" i="29"/>
  <c r="AL105" i="29" s="1"/>
  <c r="W104" i="29"/>
  <c r="V104" i="29"/>
  <c r="AK105" i="29" s="1"/>
  <c r="AJ105" i="29"/>
  <c r="AC102" i="29"/>
  <c r="AM103" i="29" s="1"/>
  <c r="AE102" i="29"/>
  <c r="AL103" i="29" s="1"/>
  <c r="W102" i="29"/>
  <c r="V102" i="29"/>
  <c r="AK103" i="29" s="1"/>
  <c r="AJ103" i="29"/>
  <c r="AC100" i="29"/>
  <c r="AM101" i="29" s="1"/>
  <c r="AE100" i="29"/>
  <c r="AL101" i="29" s="1"/>
  <c r="W100" i="29"/>
  <c r="V100" i="29"/>
  <c r="AK101" i="29" s="1"/>
  <c r="AJ101" i="29"/>
  <c r="AC94" i="29"/>
  <c r="AM95" i="29" s="1"/>
  <c r="AJ95" i="29"/>
  <c r="AE94" i="29"/>
  <c r="AL95" i="29" s="1"/>
  <c r="W94" i="29"/>
  <c r="V94" i="29"/>
  <c r="AK95" i="29" s="1"/>
  <c r="AE107" i="29"/>
  <c r="AL108" i="29" s="1"/>
  <c r="W107" i="29"/>
  <c r="V107" i="29"/>
  <c r="AK108" i="29" s="1"/>
  <c r="AC107" i="29"/>
  <c r="AM108" i="29" s="1"/>
  <c r="AJ108" i="29"/>
  <c r="AB99" i="29"/>
  <c r="AE85" i="29"/>
  <c r="AL86" i="29" s="1"/>
  <c r="W85" i="29"/>
  <c r="AJ86" i="29"/>
  <c r="V85" i="29"/>
  <c r="AK86" i="29" s="1"/>
  <c r="AC85" i="29"/>
  <c r="AM86" i="29" s="1"/>
  <c r="AR106" i="29"/>
  <c r="BD106" i="29"/>
  <c r="AO82" i="29"/>
  <c r="Z81" i="29"/>
  <c r="AP82" i="29" s="1"/>
  <c r="BE82" i="29"/>
  <c r="AR96" i="29"/>
  <c r="BD96" i="29"/>
  <c r="BC106" i="29"/>
  <c r="AQ106" i="29"/>
  <c r="AQ99" i="29"/>
  <c r="BC99" i="29"/>
  <c r="AB106" i="29"/>
  <c r="AB104" i="29"/>
  <c r="AB102" i="29"/>
  <c r="AB100" i="29"/>
  <c r="BE99" i="29"/>
  <c r="AO99" i="29"/>
  <c r="Z98" i="29"/>
  <c r="AP99" i="29" s="1"/>
  <c r="AB92" i="29"/>
  <c r="BD108" i="29"/>
  <c r="AR108" i="29"/>
  <c r="AE103" i="29"/>
  <c r="AL104" i="29" s="1"/>
  <c r="W103" i="29"/>
  <c r="AJ104" i="29"/>
  <c r="V103" i="29"/>
  <c r="AK104" i="29" s="1"/>
  <c r="AC103" i="29"/>
  <c r="AM104" i="29" s="1"/>
  <c r="AR98" i="29"/>
  <c r="BD98" i="29"/>
  <c r="BE93" i="29"/>
  <c r="Z92" i="29"/>
  <c r="AP93" i="29" s="1"/>
  <c r="AO93" i="29"/>
  <c r="AB105" i="29"/>
  <c r="BD99" i="29"/>
  <c r="AR99" i="29"/>
  <c r="AO94" i="29"/>
  <c r="Z93" i="29"/>
  <c r="AP94" i="29" s="1"/>
  <c r="BE94" i="29"/>
  <c r="BE81" i="29"/>
  <c r="AO81" i="29"/>
  <c r="Z80" i="29"/>
  <c r="AP81" i="29" s="1"/>
  <c r="AB95" i="29"/>
  <c r="BE91" i="29"/>
  <c r="Z90" i="29"/>
  <c r="AP91" i="29" s="1"/>
  <c r="AO91" i="29"/>
  <c r="AC84" i="29"/>
  <c r="AM85" i="29" s="1"/>
  <c r="AE84" i="29"/>
  <c r="AL85" i="29" s="1"/>
  <c r="W84" i="29"/>
  <c r="V84" i="29"/>
  <c r="AK85" i="29" s="1"/>
  <c r="AJ85" i="29"/>
  <c r="BC80" i="29"/>
  <c r="AQ80" i="29"/>
  <c r="AJ75" i="29"/>
  <c r="V74" i="29"/>
  <c r="AK75" i="29" s="1"/>
  <c r="AC74" i="29"/>
  <c r="AM75" i="29" s="1"/>
  <c r="AE74" i="29"/>
  <c r="AL75" i="29" s="1"/>
  <c r="W74" i="29"/>
  <c r="Z68" i="29"/>
  <c r="AP69" i="29" s="1"/>
  <c r="BE69" i="29"/>
  <c r="AO69" i="29"/>
  <c r="BD87" i="29"/>
  <c r="AR87" i="29"/>
  <c r="AR84" i="29"/>
  <c r="BD84" i="29"/>
  <c r="BC78" i="29"/>
  <c r="AQ78" i="29"/>
  <c r="BD70" i="29"/>
  <c r="AR70" i="29"/>
  <c r="AB84" i="29"/>
  <c r="AR52" i="29"/>
  <c r="BD52" i="29"/>
  <c r="AJ97" i="29"/>
  <c r="AC96" i="29"/>
  <c r="AM97" i="29" s="1"/>
  <c r="AE96" i="29"/>
  <c r="AL97" i="29" s="1"/>
  <c r="W96" i="29"/>
  <c r="V96" i="29"/>
  <c r="AK97" i="29" s="1"/>
  <c r="AO72" i="29"/>
  <c r="BE72" i="29"/>
  <c r="Z71" i="29"/>
  <c r="AP72" i="29" s="1"/>
  <c r="AJ65" i="29"/>
  <c r="AC64" i="29"/>
  <c r="AM65" i="29" s="1"/>
  <c r="W64" i="29"/>
  <c r="AE64" i="29"/>
  <c r="AL65" i="29" s="1"/>
  <c r="V64" i="29"/>
  <c r="AK65" i="29" s="1"/>
  <c r="Z53" i="29"/>
  <c r="AP54" i="29" s="1"/>
  <c r="BE54" i="29"/>
  <c r="AO54" i="29"/>
  <c r="BE52" i="29"/>
  <c r="AO52" i="29"/>
  <c r="Z51" i="29"/>
  <c r="AP52" i="29" s="1"/>
  <c r="Z72" i="29"/>
  <c r="AP73" i="29" s="1"/>
  <c r="BE73" i="29"/>
  <c r="AO73" i="29"/>
  <c r="AE89" i="29"/>
  <c r="AL90" i="29" s="1"/>
  <c r="W89" i="29"/>
  <c r="AJ90" i="29"/>
  <c r="AC89" i="29"/>
  <c r="AM90" i="29" s="1"/>
  <c r="AB89" i="29"/>
  <c r="V89" i="29"/>
  <c r="AK90" i="29" s="1"/>
  <c r="AC80" i="29"/>
  <c r="AM81" i="29" s="1"/>
  <c r="AJ81" i="29"/>
  <c r="AE80" i="29"/>
  <c r="AL81" i="29" s="1"/>
  <c r="W80" i="29"/>
  <c r="V80" i="29"/>
  <c r="AK81" i="29" s="1"/>
  <c r="AB80" i="29"/>
  <c r="AB70" i="29"/>
  <c r="AB68" i="29"/>
  <c r="Z55" i="29"/>
  <c r="AP56" i="29" s="1"/>
  <c r="BE56" i="29"/>
  <c r="AO56" i="29"/>
  <c r="BD47" i="29"/>
  <c r="AR47" i="29"/>
  <c r="AE45" i="29"/>
  <c r="AL46" i="29" s="1"/>
  <c r="W45" i="29"/>
  <c r="AJ46" i="29"/>
  <c r="V45" i="29"/>
  <c r="AK46" i="29" s="1"/>
  <c r="AC45" i="29"/>
  <c r="AM46" i="29" s="1"/>
  <c r="AB45" i="29"/>
  <c r="AO44" i="29"/>
  <c r="Z43" i="29"/>
  <c r="AP44" i="29" s="1"/>
  <c r="BE44" i="29"/>
  <c r="AE43" i="29"/>
  <c r="AL44" i="29" s="1"/>
  <c r="W43" i="29"/>
  <c r="AJ44" i="29"/>
  <c r="V43" i="29"/>
  <c r="AK44" i="29" s="1"/>
  <c r="AC43" i="29"/>
  <c r="AM44" i="29" s="1"/>
  <c r="BB92" i="29"/>
  <c r="AQ60" i="29"/>
  <c r="BC60" i="29"/>
  <c r="BE49" i="29"/>
  <c r="AO49" i="29"/>
  <c r="Z48" i="29"/>
  <c r="AP49" i="29" s="1"/>
  <c r="BC48" i="29"/>
  <c r="AQ48" i="29"/>
  <c r="BC40" i="29"/>
  <c r="AQ40" i="29"/>
  <c r="AQ49" i="29"/>
  <c r="BC49" i="29"/>
  <c r="BD43" i="29"/>
  <c r="AR43" i="29"/>
  <c r="AE41" i="29"/>
  <c r="AL42" i="29" s="1"/>
  <c r="W41" i="29"/>
  <c r="AJ42" i="29"/>
  <c r="V41" i="29"/>
  <c r="AK42" i="29" s="1"/>
  <c r="AC41" i="29"/>
  <c r="AM42" i="29" s="1"/>
  <c r="AJ38" i="29"/>
  <c r="AE37" i="29"/>
  <c r="AL38" i="29" s="1"/>
  <c r="W37" i="29"/>
  <c r="V37" i="29"/>
  <c r="AK38" i="29" s="1"/>
  <c r="AC37" i="29"/>
  <c r="AM38" i="29" s="1"/>
  <c r="AC82" i="29"/>
  <c r="AM83" i="29" s="1"/>
  <c r="AJ83" i="29"/>
  <c r="W82" i="29"/>
  <c r="V82" i="29"/>
  <c r="AK83" i="29" s="1"/>
  <c r="AE82" i="29"/>
  <c r="AL83" i="29" s="1"/>
  <c r="AR79" i="29"/>
  <c r="BD79" i="29"/>
  <c r="AJ60" i="29"/>
  <c r="V59" i="29"/>
  <c r="AK60" i="29" s="1"/>
  <c r="AC59" i="29"/>
  <c r="AM60" i="29" s="1"/>
  <c r="AE59" i="29"/>
  <c r="AL60" i="29" s="1"/>
  <c r="W59" i="29"/>
  <c r="AB57" i="29"/>
  <c r="BB55" i="29"/>
  <c r="BB51" i="29"/>
  <c r="AC44" i="29"/>
  <c r="AM45" i="29" s="1"/>
  <c r="AE44" i="29"/>
  <c r="AL45" i="29" s="1"/>
  <c r="W44" i="29"/>
  <c r="AJ45" i="29"/>
  <c r="V44" i="29"/>
  <c r="AK45" i="29" s="1"/>
  <c r="BB33" i="29"/>
  <c r="AO11" i="29"/>
  <c r="Z10" i="29"/>
  <c r="AP11" i="29" s="1"/>
  <c r="BE11" i="29"/>
  <c r="AE33" i="29"/>
  <c r="AL34" i="29" s="1"/>
  <c r="W33" i="29"/>
  <c r="AJ34" i="29"/>
  <c r="V33" i="29"/>
  <c r="AK34" i="29" s="1"/>
  <c r="AC33" i="29"/>
  <c r="AM34" i="29" s="1"/>
  <c r="AO32" i="29"/>
  <c r="Z31" i="29"/>
  <c r="AP32" i="29" s="1"/>
  <c r="BE32" i="29"/>
  <c r="AO28" i="29"/>
  <c r="Z27" i="29"/>
  <c r="AP28" i="29" s="1"/>
  <c r="BE28" i="29"/>
  <c r="AO24" i="29"/>
  <c r="Z23" i="29"/>
  <c r="AP24" i="29" s="1"/>
  <c r="BE24" i="29"/>
  <c r="AO22" i="29"/>
  <c r="Z21" i="29"/>
  <c r="AP22" i="29" s="1"/>
  <c r="BE22" i="29"/>
  <c r="AO20" i="29"/>
  <c r="Z19" i="29"/>
  <c r="AP20" i="29" s="1"/>
  <c r="BE20" i="29"/>
  <c r="AO18" i="29"/>
  <c r="Z17" i="29"/>
  <c r="AP18" i="29" s="1"/>
  <c r="BE18" i="29"/>
  <c r="AR16" i="29"/>
  <c r="BD16" i="29"/>
  <c r="BC13" i="29"/>
  <c r="AQ13" i="29"/>
  <c r="AE9" i="29"/>
  <c r="AL10" i="29" s="1"/>
  <c r="W9" i="29"/>
  <c r="AJ10" i="29"/>
  <c r="V9" i="29"/>
  <c r="AK10" i="29" s="1"/>
  <c r="AC9" i="29"/>
  <c r="AM10" i="29" s="1"/>
  <c r="AB9" i="29"/>
  <c r="AC3" i="29"/>
  <c r="AR8" i="29"/>
  <c r="BD8" i="29"/>
  <c r="AE14" i="29"/>
  <c r="AL15" i="29" s="1"/>
  <c r="W14" i="29"/>
  <c r="AJ15" i="29"/>
  <c r="V14" i="29"/>
  <c r="AK15" i="29" s="1"/>
  <c r="AC14" i="29"/>
  <c r="AM15" i="29" s="1"/>
  <c r="AO14" i="29"/>
  <c r="Z13" i="29"/>
  <c r="AP14" i="29" s="1"/>
  <c r="BE14" i="29"/>
  <c r="AB43" i="29"/>
  <c r="AB35" i="29"/>
  <c r="AR21" i="29"/>
  <c r="BD21" i="29"/>
  <c r="AE18" i="29"/>
  <c r="AL19" i="29" s="1"/>
  <c r="W18" i="29"/>
  <c r="V18" i="29"/>
  <c r="AK19" i="29" s="1"/>
  <c r="AJ19" i="29"/>
  <c r="AC18" i="29"/>
  <c r="AM19" i="29" s="1"/>
  <c r="AR17" i="29"/>
  <c r="BD17" i="29"/>
  <c r="AE12" i="29"/>
  <c r="AL13" i="29" s="1"/>
  <c r="W12" i="29"/>
  <c r="AJ13" i="29"/>
  <c r="V12" i="29"/>
  <c r="AK13" i="29" s="1"/>
  <c r="AC12" i="29"/>
  <c r="AM13" i="29" s="1"/>
  <c r="AR9" i="29"/>
  <c r="BD9" i="29"/>
  <c r="AB16" i="29"/>
  <c r="AB8" i="29"/>
  <c r="BB106" i="29" l="1"/>
  <c r="BB102" i="29"/>
  <c r="AS31" i="29"/>
  <c r="AT31" i="29" s="1"/>
  <c r="BB61" i="29"/>
  <c r="BB47" i="29"/>
  <c r="BB56" i="29"/>
  <c r="BB28" i="29"/>
  <c r="AS63" i="29"/>
  <c r="AT63" i="29" s="1"/>
  <c r="AS51" i="29"/>
  <c r="AT51" i="29" s="1"/>
  <c r="AS59" i="29"/>
  <c r="AT59" i="29" s="1"/>
  <c r="AS55" i="29"/>
  <c r="AT55" i="29" s="1"/>
  <c r="BB21" i="29"/>
  <c r="BB48" i="29"/>
  <c r="AG12" i="29"/>
  <c r="AG18" i="29"/>
  <c r="BB108" i="29"/>
  <c r="BB91" i="29"/>
  <c r="AH8" i="29"/>
  <c r="BB70" i="29"/>
  <c r="AS74" i="29"/>
  <c r="AT74" i="29" s="1"/>
  <c r="AG20" i="29"/>
  <c r="AS92" i="29"/>
  <c r="AT92" i="29" s="1"/>
  <c r="AS70" i="29"/>
  <c r="AT70" i="29" s="1"/>
  <c r="AS25" i="29"/>
  <c r="AT25" i="29" s="1"/>
  <c r="BB87" i="29"/>
  <c r="BB94" i="29"/>
  <c r="BB68" i="29"/>
  <c r="AS27" i="29"/>
  <c r="AT27" i="29" s="1"/>
  <c r="AG15" i="29"/>
  <c r="BB80" i="29"/>
  <c r="AS83" i="29"/>
  <c r="AT83" i="29" s="1"/>
  <c r="AS107" i="29"/>
  <c r="AT107" i="29" s="1"/>
  <c r="AS80" i="29"/>
  <c r="AT80" i="29" s="1"/>
  <c r="AS88" i="29"/>
  <c r="AT88" i="29" s="1"/>
  <c r="AH16" i="29"/>
  <c r="AS38" i="29"/>
  <c r="AT38" i="29" s="1"/>
  <c r="AS29" i="29"/>
  <c r="AT29" i="29" s="1"/>
  <c r="BB19" i="29"/>
  <c r="AS10" i="29"/>
  <c r="AT10" i="29" s="1"/>
  <c r="BB60" i="29"/>
  <c r="BB42" i="29"/>
  <c r="BB104" i="29"/>
  <c r="AG7" i="29"/>
  <c r="BB22" i="29"/>
  <c r="BB79" i="29"/>
  <c r="BB96" i="29"/>
  <c r="BB50" i="29"/>
  <c r="AS108" i="29"/>
  <c r="AT108" i="29" s="1"/>
  <c r="AS60" i="29"/>
  <c r="AT60" i="29" s="1"/>
  <c r="AS78" i="29"/>
  <c r="AT78" i="29" s="1"/>
  <c r="BB85" i="29"/>
  <c r="AH10" i="29"/>
  <c r="AH17" i="29"/>
  <c r="AG17" i="29"/>
  <c r="AH21" i="29"/>
  <c r="BB32" i="29"/>
  <c r="BB45" i="29"/>
  <c r="BB43" i="29"/>
  <c r="BB10" i="29"/>
  <c r="AH11" i="29"/>
  <c r="AS62" i="29"/>
  <c r="AT62" i="29" s="1"/>
  <c r="BB84" i="29"/>
  <c r="AG10" i="29"/>
  <c r="BB11" i="29"/>
  <c r="BB36" i="29"/>
  <c r="AS106" i="29"/>
  <c r="AT106" i="29" s="1"/>
  <c r="AH22" i="29"/>
  <c r="AS50" i="29"/>
  <c r="AT50" i="29" s="1"/>
  <c r="BB71" i="29"/>
  <c r="BB54" i="29"/>
  <c r="BB93" i="29"/>
  <c r="BB13" i="29"/>
  <c r="AS42" i="29"/>
  <c r="AT42" i="29" s="1"/>
  <c r="BB46" i="29"/>
  <c r="AS72" i="29"/>
  <c r="AT72" i="29" s="1"/>
  <c r="BB75" i="29"/>
  <c r="AS95" i="29"/>
  <c r="AT95" i="29" s="1"/>
  <c r="BB30" i="29"/>
  <c r="BB62" i="29"/>
  <c r="AH19" i="29"/>
  <c r="AS66" i="29"/>
  <c r="AT66" i="29" s="1"/>
  <c r="BB77" i="29"/>
  <c r="AS67" i="29"/>
  <c r="AT67" i="29" s="1"/>
  <c r="BB67" i="29"/>
  <c r="AS89" i="29"/>
  <c r="AT89" i="29" s="1"/>
  <c r="AS35" i="29"/>
  <c r="AT35" i="29" s="1"/>
  <c r="AS90" i="29"/>
  <c r="AT90" i="29" s="1"/>
  <c r="AS30" i="29"/>
  <c r="AT30" i="29" s="1"/>
  <c r="AS39" i="29"/>
  <c r="AT39" i="29" s="1"/>
  <c r="Y3" i="29"/>
  <c r="AP8" i="29"/>
  <c r="W1" i="29"/>
  <c r="AK8" i="29"/>
  <c r="U3" i="29"/>
  <c r="AS68" i="29"/>
  <c r="AT68" i="29" s="1"/>
  <c r="AS96" i="29"/>
  <c r="AT96" i="29" s="1"/>
  <c r="AH14" i="29"/>
  <c r="AS56" i="29"/>
  <c r="AT56" i="29" s="1"/>
  <c r="AS54" i="29"/>
  <c r="AT54" i="29" s="1"/>
  <c r="AS15" i="29"/>
  <c r="AT15" i="29" s="1"/>
  <c r="AS44" i="29"/>
  <c r="AT44" i="29" s="1"/>
  <c r="AS85" i="29"/>
  <c r="AT85" i="29" s="1"/>
  <c r="AS103" i="29"/>
  <c r="AT103" i="29" s="1"/>
  <c r="BB105" i="29"/>
  <c r="BB39" i="29"/>
  <c r="AS99" i="29"/>
  <c r="AT99" i="29" s="1"/>
  <c r="AS9" i="29"/>
  <c r="AT9" i="29" s="1"/>
  <c r="AS24" i="29"/>
  <c r="AT24" i="29" s="1"/>
  <c r="BB49" i="29"/>
  <c r="AS17" i="29"/>
  <c r="AT17" i="29" s="1"/>
  <c r="AS14" i="29"/>
  <c r="AT14" i="29" s="1"/>
  <c r="BB41" i="29"/>
  <c r="AS82" i="29"/>
  <c r="AT82" i="29" s="1"/>
  <c r="BB23" i="29"/>
  <c r="AS26" i="29"/>
  <c r="AT26" i="29" s="1"/>
  <c r="AH9" i="29"/>
  <c r="AS45" i="29"/>
  <c r="AT45" i="29" s="1"/>
  <c r="BB38" i="29"/>
  <c r="BB81" i="29"/>
  <c r="BB90" i="29"/>
  <c r="AS75" i="29"/>
  <c r="AT75" i="29" s="1"/>
  <c r="AS104" i="29"/>
  <c r="AT104" i="29" s="1"/>
  <c r="BB53" i="29"/>
  <c r="U1" i="29"/>
  <c r="AS16" i="29"/>
  <c r="AT16" i="29" s="1"/>
  <c r="BB18" i="29"/>
  <c r="AS18" i="29"/>
  <c r="AT18" i="29" s="1"/>
  <c r="AS20" i="29"/>
  <c r="AT20" i="29" s="1"/>
  <c r="AS22" i="29"/>
  <c r="AT22" i="29" s="1"/>
  <c r="AS28" i="29"/>
  <c r="AT28" i="29" s="1"/>
  <c r="AS79" i="29"/>
  <c r="AT79" i="29" s="1"/>
  <c r="AS40" i="29"/>
  <c r="AT40" i="29" s="1"/>
  <c r="BB74" i="29"/>
  <c r="AS61" i="29"/>
  <c r="AT61" i="29" s="1"/>
  <c r="AS84" i="29"/>
  <c r="AT84" i="29" s="1"/>
  <c r="AS11" i="29"/>
  <c r="AT11" i="29" s="1"/>
  <c r="AS21" i="29"/>
  <c r="AT21" i="29" s="1"/>
  <c r="AG13" i="29"/>
  <c r="AS69" i="29"/>
  <c r="AT69" i="29" s="1"/>
  <c r="AS77" i="29"/>
  <c r="AT77" i="29" s="1"/>
  <c r="BB89" i="29"/>
  <c r="AS98" i="29"/>
  <c r="AT98" i="29" s="1"/>
  <c r="AS53" i="29"/>
  <c r="AT53" i="29" s="1"/>
  <c r="AS87" i="29"/>
  <c r="AT87" i="29" s="1"/>
  <c r="AS52" i="29"/>
  <c r="AT52" i="29" s="1"/>
  <c r="AH20" i="29"/>
  <c r="AS48" i="29"/>
  <c r="AT48" i="29" s="1"/>
  <c r="AS47" i="29"/>
  <c r="AT47" i="29" s="1"/>
  <c r="AG9" i="29"/>
  <c r="AH12" i="29"/>
  <c r="AS34" i="29"/>
  <c r="AT34" i="29" s="1"/>
  <c r="BB97" i="29"/>
  <c r="AS86" i="29"/>
  <c r="AT86" i="29" s="1"/>
  <c r="BB101" i="29"/>
  <c r="BB12" i="29"/>
  <c r="AS100" i="29"/>
  <c r="AT100" i="29" s="1"/>
  <c r="AA3" i="29"/>
  <c r="AH7" i="29"/>
  <c r="AD3" i="29"/>
  <c r="AL8" i="29"/>
  <c r="AH18" i="29"/>
  <c r="AS64" i="29"/>
  <c r="AT64" i="29" s="1"/>
  <c r="BB57" i="29"/>
  <c r="AS43" i="29"/>
  <c r="AT43" i="29" s="1"/>
  <c r="AS71" i="29"/>
  <c r="AT71" i="29" s="1"/>
  <c r="BB98" i="29"/>
  <c r="AS13" i="29"/>
  <c r="AT13" i="29" s="1"/>
  <c r="AS19" i="29"/>
  <c r="AT19" i="29" s="1"/>
  <c r="AG14" i="29"/>
  <c r="BB15" i="29"/>
  <c r="BB34" i="29"/>
  <c r="BB83" i="29"/>
  <c r="BB44" i="29"/>
  <c r="AS46" i="29"/>
  <c r="AT46" i="29" s="1"/>
  <c r="AS81" i="29"/>
  <c r="AT81" i="29" s="1"/>
  <c r="AS65" i="29"/>
  <c r="AT65" i="29" s="1"/>
  <c r="BB65" i="29"/>
  <c r="AS97" i="29"/>
  <c r="AT97" i="29" s="1"/>
  <c r="BB86" i="29"/>
  <c r="BB95" i="29"/>
  <c r="AS101" i="29"/>
  <c r="AT101" i="29" s="1"/>
  <c r="BB103" i="29"/>
  <c r="AS105" i="29"/>
  <c r="AT105" i="29" s="1"/>
  <c r="BB107" i="29"/>
  <c r="AG11" i="29"/>
  <c r="AS12" i="29"/>
  <c r="AT12" i="29" s="1"/>
  <c r="AS73" i="29"/>
  <c r="AT73" i="29" s="1"/>
  <c r="BB73" i="29"/>
  <c r="BB76" i="29"/>
  <c r="AS76" i="29"/>
  <c r="AT76" i="29" s="1"/>
  <c r="BB99" i="29"/>
  <c r="AS94" i="29"/>
  <c r="AT94" i="29" s="1"/>
  <c r="BB100" i="29"/>
  <c r="AG8" i="29"/>
  <c r="BB9" i="29"/>
  <c r="AB3" i="29"/>
  <c r="AM8" i="29"/>
  <c r="U2" i="29"/>
  <c r="AH15" i="29"/>
  <c r="BB16" i="29"/>
  <c r="AG19" i="29"/>
  <c r="BB20" i="29"/>
  <c r="AG21" i="29"/>
  <c r="BB24" i="29"/>
  <c r="AS32" i="29"/>
  <c r="AT32" i="29" s="1"/>
  <c r="AS49" i="29"/>
  <c r="AT49" i="29" s="1"/>
  <c r="BB40" i="29"/>
  <c r="BB52" i="29"/>
  <c r="AG16" i="29"/>
  <c r="BB17" i="29"/>
  <c r="AH13" i="29"/>
  <c r="BB14" i="29"/>
  <c r="AS36" i="29"/>
  <c r="AT36" i="29" s="1"/>
  <c r="BB64" i="29"/>
  <c r="AS41" i="29"/>
  <c r="AT41" i="29" s="1"/>
  <c r="BB69" i="29"/>
  <c r="AS57" i="29"/>
  <c r="AT57" i="29" s="1"/>
  <c r="BB82" i="29"/>
  <c r="AS91" i="29"/>
  <c r="AT91" i="29" s="1"/>
  <c r="AG22" i="29"/>
  <c r="AS23" i="29"/>
  <c r="AT23" i="29" s="1"/>
  <c r="BB26" i="29"/>
  <c r="AS58" i="29"/>
  <c r="AT58" i="29" s="1"/>
  <c r="BB58" i="29"/>
  <c r="AS102" i="29"/>
  <c r="AT102" i="29" s="1"/>
  <c r="AS93" i="29"/>
  <c r="AT93" i="29" s="1"/>
  <c r="W2" i="29" l="1"/>
  <c r="AS8" i="29"/>
  <c r="AT8" i="29" s="1"/>
  <c r="X7" i="23" l="1"/>
  <c r="Q8" i="23"/>
  <c r="AV2" i="22"/>
  <c r="X107" i="26" l="1"/>
  <c r="R107" i="26"/>
  <c r="Q107" i="26"/>
  <c r="P107" i="26"/>
  <c r="O107" i="26"/>
  <c r="N107" i="26"/>
  <c r="T107" i="26" s="1"/>
  <c r="M107" i="26"/>
  <c r="X106" i="26"/>
  <c r="R106" i="26"/>
  <c r="Q106" i="26"/>
  <c r="P106" i="26"/>
  <c r="O106" i="26"/>
  <c r="N106" i="26"/>
  <c r="T106" i="26" s="1"/>
  <c r="M106" i="26"/>
  <c r="X105" i="26"/>
  <c r="R105" i="26"/>
  <c r="Q105" i="26"/>
  <c r="P105" i="26"/>
  <c r="O105" i="26"/>
  <c r="N105" i="26"/>
  <c r="T105" i="26" s="1"/>
  <c r="M105" i="26"/>
  <c r="X104" i="26"/>
  <c r="R104" i="26"/>
  <c r="Q104" i="26"/>
  <c r="P104" i="26"/>
  <c r="O104" i="26"/>
  <c r="N104" i="26"/>
  <c r="T104" i="26" s="1"/>
  <c r="M104" i="26"/>
  <c r="X103" i="26"/>
  <c r="R103" i="26"/>
  <c r="Q103" i="26"/>
  <c r="P103" i="26"/>
  <c r="O103" i="26"/>
  <c r="N103" i="26"/>
  <c r="T103" i="26" s="1"/>
  <c r="M103" i="26"/>
  <c r="X102" i="26"/>
  <c r="R102" i="26"/>
  <c r="Q102" i="26"/>
  <c r="P102" i="26"/>
  <c r="O102" i="26"/>
  <c r="N102" i="26"/>
  <c r="T102" i="26" s="1"/>
  <c r="M102" i="26"/>
  <c r="X101" i="26"/>
  <c r="R101" i="26"/>
  <c r="Q101" i="26"/>
  <c r="P101" i="26"/>
  <c r="O101" i="26"/>
  <c r="N101" i="26"/>
  <c r="T101" i="26" s="1"/>
  <c r="M101" i="26"/>
  <c r="X100" i="26"/>
  <c r="R100" i="26"/>
  <c r="Q100" i="26"/>
  <c r="P100" i="26"/>
  <c r="O100" i="26"/>
  <c r="N100" i="26"/>
  <c r="T100" i="26" s="1"/>
  <c r="M100" i="26"/>
  <c r="X99" i="26"/>
  <c r="R99" i="26"/>
  <c r="Q99" i="26"/>
  <c r="P99" i="26"/>
  <c r="O99" i="26"/>
  <c r="N99" i="26"/>
  <c r="T99" i="26" s="1"/>
  <c r="M99" i="26"/>
  <c r="X98" i="26"/>
  <c r="R98" i="26"/>
  <c r="Q98" i="26"/>
  <c r="P98" i="26"/>
  <c r="O98" i="26"/>
  <c r="N98" i="26"/>
  <c r="T98" i="26" s="1"/>
  <c r="M98" i="26"/>
  <c r="X97" i="26"/>
  <c r="R97" i="26"/>
  <c r="Q97" i="26"/>
  <c r="P97" i="26"/>
  <c r="O97" i="26"/>
  <c r="N97" i="26"/>
  <c r="T97" i="26" s="1"/>
  <c r="M97" i="26"/>
  <c r="X96" i="26"/>
  <c r="R96" i="26"/>
  <c r="Q96" i="26"/>
  <c r="P96" i="26"/>
  <c r="O96" i="26"/>
  <c r="N96" i="26"/>
  <c r="T96" i="26" s="1"/>
  <c r="M96" i="26"/>
  <c r="X95" i="26"/>
  <c r="R95" i="26"/>
  <c r="Q95" i="26"/>
  <c r="P95" i="26"/>
  <c r="O95" i="26"/>
  <c r="N95" i="26"/>
  <c r="T95" i="26" s="1"/>
  <c r="M95" i="26"/>
  <c r="X94" i="26"/>
  <c r="R94" i="26"/>
  <c r="Q94" i="26"/>
  <c r="P94" i="26"/>
  <c r="O94" i="26"/>
  <c r="N94" i="26"/>
  <c r="T94" i="26" s="1"/>
  <c r="M94" i="26"/>
  <c r="X93" i="26"/>
  <c r="R93" i="26"/>
  <c r="Q93" i="26"/>
  <c r="P93" i="26"/>
  <c r="O93" i="26"/>
  <c r="N93" i="26"/>
  <c r="T93" i="26" s="1"/>
  <c r="M93" i="26"/>
  <c r="X92" i="26"/>
  <c r="R92" i="26"/>
  <c r="Q92" i="26"/>
  <c r="P92" i="26"/>
  <c r="O92" i="26"/>
  <c r="N92" i="26"/>
  <c r="T92" i="26" s="1"/>
  <c r="M92" i="26"/>
  <c r="X91" i="26"/>
  <c r="R91" i="26"/>
  <c r="Q91" i="26"/>
  <c r="P91" i="26"/>
  <c r="O91" i="26"/>
  <c r="N91" i="26"/>
  <c r="T91" i="26" s="1"/>
  <c r="M91" i="26"/>
  <c r="X90" i="26"/>
  <c r="R90" i="26"/>
  <c r="Q90" i="26"/>
  <c r="P90" i="26"/>
  <c r="O90" i="26"/>
  <c r="N90" i="26"/>
  <c r="T90" i="26" s="1"/>
  <c r="M90" i="26"/>
  <c r="X89" i="26"/>
  <c r="R89" i="26"/>
  <c r="Q89" i="26"/>
  <c r="P89" i="26"/>
  <c r="O89" i="26"/>
  <c r="N89" i="26"/>
  <c r="T89" i="26" s="1"/>
  <c r="Y89" i="26" s="1"/>
  <c r="M89" i="26"/>
  <c r="X88" i="26"/>
  <c r="R88" i="26"/>
  <c r="Q88" i="26"/>
  <c r="P88" i="26"/>
  <c r="O88" i="26"/>
  <c r="N88" i="26"/>
  <c r="T88" i="26" s="1"/>
  <c r="Y88" i="26" s="1"/>
  <c r="M88" i="26"/>
  <c r="X87" i="26"/>
  <c r="R87" i="26"/>
  <c r="Q87" i="26"/>
  <c r="P87" i="26"/>
  <c r="O87" i="26"/>
  <c r="N87" i="26"/>
  <c r="T87" i="26" s="1"/>
  <c r="M87" i="26"/>
  <c r="X86" i="26"/>
  <c r="R86" i="26"/>
  <c r="Q86" i="26"/>
  <c r="P86" i="26"/>
  <c r="O86" i="26"/>
  <c r="N86" i="26"/>
  <c r="T86" i="26" s="1"/>
  <c r="M86" i="26"/>
  <c r="X85" i="26"/>
  <c r="R85" i="26"/>
  <c r="Q85" i="26"/>
  <c r="P85" i="26"/>
  <c r="O85" i="26"/>
  <c r="N85" i="26"/>
  <c r="T85" i="26" s="1"/>
  <c r="M85" i="26"/>
  <c r="X84" i="26"/>
  <c r="R84" i="26"/>
  <c r="Q84" i="26"/>
  <c r="P84" i="26"/>
  <c r="O84" i="26"/>
  <c r="N84" i="26"/>
  <c r="T84" i="26" s="1"/>
  <c r="M84" i="26"/>
  <c r="X83" i="26"/>
  <c r="R83" i="26"/>
  <c r="Q83" i="26"/>
  <c r="P83" i="26"/>
  <c r="O83" i="26"/>
  <c r="N83" i="26"/>
  <c r="T83" i="26" s="1"/>
  <c r="M83" i="26"/>
  <c r="X82" i="26"/>
  <c r="R82" i="26"/>
  <c r="Q82" i="26"/>
  <c r="P82" i="26"/>
  <c r="O82" i="26"/>
  <c r="N82" i="26"/>
  <c r="T82" i="26" s="1"/>
  <c r="Y82" i="26" s="1"/>
  <c r="Z82" i="26" s="1"/>
  <c r="AP83" i="26" s="1"/>
  <c r="M82" i="26"/>
  <c r="X81" i="26"/>
  <c r="R81" i="26"/>
  <c r="Q81" i="26"/>
  <c r="P81" i="26"/>
  <c r="O81" i="26"/>
  <c r="N81" i="26"/>
  <c r="T81" i="26" s="1"/>
  <c r="M81" i="26"/>
  <c r="X80" i="26"/>
  <c r="R80" i="26"/>
  <c r="Q80" i="26"/>
  <c r="P80" i="26"/>
  <c r="O80" i="26"/>
  <c r="N80" i="26"/>
  <c r="T80" i="26" s="1"/>
  <c r="M80" i="26"/>
  <c r="X79" i="26"/>
  <c r="R79" i="26"/>
  <c r="Q79" i="26"/>
  <c r="P79" i="26"/>
  <c r="O79" i="26"/>
  <c r="N79" i="26"/>
  <c r="T79" i="26" s="1"/>
  <c r="M79" i="26"/>
  <c r="X78" i="26"/>
  <c r="R78" i="26"/>
  <c r="Q78" i="26"/>
  <c r="P78" i="26"/>
  <c r="O78" i="26"/>
  <c r="N78" i="26"/>
  <c r="T78" i="26" s="1"/>
  <c r="M78" i="26"/>
  <c r="X77" i="26"/>
  <c r="R77" i="26"/>
  <c r="Q77" i="26"/>
  <c r="P77" i="26"/>
  <c r="O77" i="26"/>
  <c r="N77" i="26"/>
  <c r="T77" i="26" s="1"/>
  <c r="M77" i="26"/>
  <c r="X76" i="26"/>
  <c r="R76" i="26"/>
  <c r="Q76" i="26"/>
  <c r="P76" i="26"/>
  <c r="O76" i="26"/>
  <c r="N76" i="26"/>
  <c r="T76" i="26" s="1"/>
  <c r="M76" i="26"/>
  <c r="X75" i="26"/>
  <c r="R75" i="26"/>
  <c r="Q75" i="26"/>
  <c r="P75" i="26"/>
  <c r="O75" i="26"/>
  <c r="N75" i="26"/>
  <c r="T75" i="26" s="1"/>
  <c r="M75" i="26"/>
  <c r="X74" i="26"/>
  <c r="R74" i="26"/>
  <c r="Q74" i="26"/>
  <c r="P74" i="26"/>
  <c r="O74" i="26"/>
  <c r="N74" i="26"/>
  <c r="T74" i="26" s="1"/>
  <c r="M74" i="26"/>
  <c r="X73" i="26"/>
  <c r="R73" i="26"/>
  <c r="Q73" i="26"/>
  <c r="P73" i="26"/>
  <c r="O73" i="26"/>
  <c r="N73" i="26"/>
  <c r="T73" i="26" s="1"/>
  <c r="M73" i="26"/>
  <c r="X72" i="26"/>
  <c r="R72" i="26"/>
  <c r="Q72" i="26"/>
  <c r="P72" i="26"/>
  <c r="O72" i="26"/>
  <c r="N72" i="26"/>
  <c r="T72" i="26" s="1"/>
  <c r="M72" i="26"/>
  <c r="X71" i="26"/>
  <c r="R71" i="26"/>
  <c r="Q71" i="26"/>
  <c r="P71" i="26"/>
  <c r="O71" i="26"/>
  <c r="N71" i="26"/>
  <c r="T71" i="26" s="1"/>
  <c r="M71" i="26"/>
  <c r="X70" i="26"/>
  <c r="R70" i="26"/>
  <c r="Q70" i="26"/>
  <c r="P70" i="26"/>
  <c r="O70" i="26"/>
  <c r="N70" i="26"/>
  <c r="T70" i="26" s="1"/>
  <c r="M70" i="26"/>
  <c r="X69" i="26"/>
  <c r="R69" i="26"/>
  <c r="Q69" i="26"/>
  <c r="P69" i="26"/>
  <c r="O69" i="26"/>
  <c r="N69" i="26"/>
  <c r="T69" i="26" s="1"/>
  <c r="M69" i="26"/>
  <c r="X68" i="26"/>
  <c r="R68" i="26"/>
  <c r="Q68" i="26"/>
  <c r="P68" i="26"/>
  <c r="O68" i="26"/>
  <c r="N68" i="26"/>
  <c r="T68" i="26" s="1"/>
  <c r="M68" i="26"/>
  <c r="X67" i="26"/>
  <c r="R67" i="26"/>
  <c r="Q67" i="26"/>
  <c r="P67" i="26"/>
  <c r="O67" i="26"/>
  <c r="N67" i="26"/>
  <c r="T67" i="26" s="1"/>
  <c r="M67" i="26"/>
  <c r="X66" i="26"/>
  <c r="R66" i="26"/>
  <c r="Q66" i="26"/>
  <c r="P66" i="26"/>
  <c r="O66" i="26"/>
  <c r="N66" i="26"/>
  <c r="T66" i="26" s="1"/>
  <c r="M66" i="26"/>
  <c r="X65" i="26"/>
  <c r="R65" i="26"/>
  <c r="Q65" i="26"/>
  <c r="P65" i="26"/>
  <c r="O65" i="26"/>
  <c r="N65" i="26"/>
  <c r="T65" i="26" s="1"/>
  <c r="M65" i="26"/>
  <c r="X64" i="26"/>
  <c r="R64" i="26"/>
  <c r="Q64" i="26"/>
  <c r="P64" i="26"/>
  <c r="O64" i="26"/>
  <c r="N64" i="26"/>
  <c r="T64" i="26" s="1"/>
  <c r="M64" i="26"/>
  <c r="X63" i="26"/>
  <c r="R63" i="26"/>
  <c r="Q63" i="26"/>
  <c r="P63" i="26"/>
  <c r="O63" i="26"/>
  <c r="N63" i="26"/>
  <c r="T63" i="26" s="1"/>
  <c r="M63" i="26"/>
  <c r="X62" i="26"/>
  <c r="R62" i="26"/>
  <c r="Q62" i="26"/>
  <c r="P62" i="26"/>
  <c r="O62" i="26"/>
  <c r="N62" i="26"/>
  <c r="T62" i="26" s="1"/>
  <c r="M62" i="26"/>
  <c r="X61" i="26"/>
  <c r="R61" i="26"/>
  <c r="Q61" i="26"/>
  <c r="P61" i="26"/>
  <c r="O61" i="26"/>
  <c r="N61" i="26"/>
  <c r="T61" i="26" s="1"/>
  <c r="M61" i="26"/>
  <c r="X60" i="26"/>
  <c r="R60" i="26"/>
  <c r="Q60" i="26"/>
  <c r="P60" i="26"/>
  <c r="O60" i="26"/>
  <c r="N60" i="26"/>
  <c r="T60" i="26" s="1"/>
  <c r="M60" i="26"/>
  <c r="X59" i="26"/>
  <c r="R59" i="26"/>
  <c r="Q59" i="26"/>
  <c r="P59" i="26"/>
  <c r="O59" i="26"/>
  <c r="N59" i="26"/>
  <c r="T59" i="26" s="1"/>
  <c r="M59" i="26"/>
  <c r="X58" i="26"/>
  <c r="R58" i="26"/>
  <c r="Q58" i="26"/>
  <c r="P58" i="26"/>
  <c r="O58" i="26"/>
  <c r="N58" i="26"/>
  <c r="T58" i="26" s="1"/>
  <c r="M58" i="26"/>
  <c r="X57" i="26"/>
  <c r="R57" i="26"/>
  <c r="Q57" i="26"/>
  <c r="P57" i="26"/>
  <c r="O57" i="26"/>
  <c r="N57" i="26"/>
  <c r="T57" i="26" s="1"/>
  <c r="M57" i="26"/>
  <c r="X56" i="26"/>
  <c r="R56" i="26"/>
  <c r="Q56" i="26"/>
  <c r="P56" i="26"/>
  <c r="O56" i="26"/>
  <c r="N56" i="26"/>
  <c r="T56" i="26" s="1"/>
  <c r="M56" i="26"/>
  <c r="X55" i="26"/>
  <c r="R55" i="26"/>
  <c r="Q55" i="26"/>
  <c r="P55" i="26"/>
  <c r="O55" i="26"/>
  <c r="N55" i="26"/>
  <c r="T55" i="26" s="1"/>
  <c r="M55" i="26"/>
  <c r="X54" i="26"/>
  <c r="R54" i="26"/>
  <c r="Q54" i="26"/>
  <c r="P54" i="26"/>
  <c r="O54" i="26"/>
  <c r="N54" i="26"/>
  <c r="T54" i="26" s="1"/>
  <c r="M54" i="26"/>
  <c r="X53" i="26"/>
  <c r="R53" i="26"/>
  <c r="Q53" i="26"/>
  <c r="P53" i="26"/>
  <c r="O53" i="26"/>
  <c r="N53" i="26"/>
  <c r="T53" i="26" s="1"/>
  <c r="M53" i="26"/>
  <c r="X52" i="26"/>
  <c r="R52" i="26"/>
  <c r="Q52" i="26"/>
  <c r="P52" i="26"/>
  <c r="O52" i="26"/>
  <c r="N52" i="26"/>
  <c r="T52" i="26" s="1"/>
  <c r="M52" i="26"/>
  <c r="X51" i="26"/>
  <c r="R51" i="26"/>
  <c r="Q51" i="26"/>
  <c r="P51" i="26"/>
  <c r="O51" i="26"/>
  <c r="N51" i="26"/>
  <c r="T51" i="26" s="1"/>
  <c r="M51" i="26"/>
  <c r="X50" i="26"/>
  <c r="R50" i="26"/>
  <c r="Q50" i="26"/>
  <c r="P50" i="26"/>
  <c r="O50" i="26"/>
  <c r="N50" i="26"/>
  <c r="T50" i="26" s="1"/>
  <c r="M50" i="26"/>
  <c r="X49" i="26"/>
  <c r="R49" i="26"/>
  <c r="Q49" i="26"/>
  <c r="P49" i="26"/>
  <c r="O49" i="26"/>
  <c r="N49" i="26"/>
  <c r="T49" i="26" s="1"/>
  <c r="M49" i="26"/>
  <c r="X48" i="26"/>
  <c r="R48" i="26"/>
  <c r="Q48" i="26"/>
  <c r="P48" i="26"/>
  <c r="O48" i="26"/>
  <c r="N48" i="26"/>
  <c r="T48" i="26" s="1"/>
  <c r="M48" i="26"/>
  <c r="X47" i="26"/>
  <c r="R47" i="26"/>
  <c r="Q47" i="26"/>
  <c r="P47" i="26"/>
  <c r="O47" i="26"/>
  <c r="N47" i="26"/>
  <c r="T47" i="26" s="1"/>
  <c r="M47" i="26"/>
  <c r="X46" i="26"/>
  <c r="R46" i="26"/>
  <c r="Q46" i="26"/>
  <c r="P46" i="26"/>
  <c r="O46" i="26"/>
  <c r="N46" i="26"/>
  <c r="T46" i="26" s="1"/>
  <c r="M46" i="26"/>
  <c r="X45" i="26"/>
  <c r="R45" i="26"/>
  <c r="Q45" i="26"/>
  <c r="P45" i="26"/>
  <c r="O45" i="26"/>
  <c r="N45" i="26"/>
  <c r="T45" i="26" s="1"/>
  <c r="M45" i="26"/>
  <c r="X44" i="26"/>
  <c r="R44" i="26"/>
  <c r="Q44" i="26"/>
  <c r="P44" i="26"/>
  <c r="O44" i="26"/>
  <c r="N44" i="26"/>
  <c r="T44" i="26" s="1"/>
  <c r="M44" i="26"/>
  <c r="X43" i="26"/>
  <c r="R43" i="26"/>
  <c r="Q43" i="26"/>
  <c r="P43" i="26"/>
  <c r="O43" i="26"/>
  <c r="N43" i="26"/>
  <c r="T43" i="26" s="1"/>
  <c r="M43" i="26"/>
  <c r="X42" i="26"/>
  <c r="R42" i="26"/>
  <c r="Q42" i="26"/>
  <c r="P42" i="26"/>
  <c r="O42" i="26"/>
  <c r="N42" i="26"/>
  <c r="T42" i="26" s="1"/>
  <c r="M42" i="26"/>
  <c r="X41" i="26"/>
  <c r="R41" i="26"/>
  <c r="Q41" i="26"/>
  <c r="P41" i="26"/>
  <c r="O41" i="26"/>
  <c r="N41" i="26"/>
  <c r="T41" i="26" s="1"/>
  <c r="M41" i="26"/>
  <c r="X40" i="26"/>
  <c r="R40" i="26"/>
  <c r="Q40" i="26"/>
  <c r="P40" i="26"/>
  <c r="O40" i="26"/>
  <c r="N40" i="26"/>
  <c r="T40" i="26" s="1"/>
  <c r="M40" i="26"/>
  <c r="X39" i="26"/>
  <c r="R39" i="26"/>
  <c r="Q39" i="26"/>
  <c r="P39" i="26"/>
  <c r="O39" i="26"/>
  <c r="N39" i="26"/>
  <c r="T39" i="26" s="1"/>
  <c r="M39" i="26"/>
  <c r="X38" i="26"/>
  <c r="R38" i="26"/>
  <c r="Q38" i="26"/>
  <c r="P38" i="26"/>
  <c r="O38" i="26"/>
  <c r="N38" i="26"/>
  <c r="T38" i="26" s="1"/>
  <c r="M38" i="26"/>
  <c r="X37" i="26"/>
  <c r="R37" i="26"/>
  <c r="Q37" i="26"/>
  <c r="P37" i="26"/>
  <c r="O37" i="26"/>
  <c r="N37" i="26"/>
  <c r="T37" i="26" s="1"/>
  <c r="M37" i="26"/>
  <c r="X36" i="26"/>
  <c r="R36" i="26"/>
  <c r="Q36" i="26"/>
  <c r="P36" i="26"/>
  <c r="O36" i="26"/>
  <c r="N36" i="26"/>
  <c r="T36" i="26" s="1"/>
  <c r="M36" i="26"/>
  <c r="X35" i="26"/>
  <c r="R35" i="26"/>
  <c r="Q35" i="26"/>
  <c r="P35" i="26"/>
  <c r="O35" i="26"/>
  <c r="N35" i="26"/>
  <c r="T35" i="26" s="1"/>
  <c r="M35" i="26"/>
  <c r="X34" i="26"/>
  <c r="R34" i="26"/>
  <c r="Q34" i="26"/>
  <c r="P34" i="26"/>
  <c r="O34" i="26"/>
  <c r="N34" i="26"/>
  <c r="T34" i="26" s="1"/>
  <c r="M34" i="26"/>
  <c r="X33" i="26"/>
  <c r="R33" i="26"/>
  <c r="Q33" i="26"/>
  <c r="P33" i="26"/>
  <c r="O33" i="26"/>
  <c r="N33" i="26"/>
  <c r="T33" i="26" s="1"/>
  <c r="M33" i="26"/>
  <c r="X32" i="26"/>
  <c r="R32" i="26"/>
  <c r="Q32" i="26"/>
  <c r="P32" i="26"/>
  <c r="O32" i="26"/>
  <c r="N32" i="26"/>
  <c r="T32" i="26" s="1"/>
  <c r="M32" i="26"/>
  <c r="X31" i="26"/>
  <c r="R31" i="26"/>
  <c r="Q31" i="26"/>
  <c r="P31" i="26"/>
  <c r="O31" i="26"/>
  <c r="N31" i="26"/>
  <c r="T31" i="26" s="1"/>
  <c r="M31" i="26"/>
  <c r="X30" i="26"/>
  <c r="R30" i="26"/>
  <c r="Q30" i="26"/>
  <c r="P30" i="26"/>
  <c r="O30" i="26"/>
  <c r="N30" i="26"/>
  <c r="T30" i="26" s="1"/>
  <c r="M30" i="26"/>
  <c r="X29" i="26"/>
  <c r="R29" i="26"/>
  <c r="Q29" i="26"/>
  <c r="P29" i="26"/>
  <c r="O29" i="26"/>
  <c r="N29" i="26"/>
  <c r="T29" i="26" s="1"/>
  <c r="M29" i="26"/>
  <c r="X28" i="26"/>
  <c r="R28" i="26"/>
  <c r="Q28" i="26"/>
  <c r="P28" i="26"/>
  <c r="O28" i="26"/>
  <c r="N28" i="26"/>
  <c r="T28" i="26" s="1"/>
  <c r="M28" i="26"/>
  <c r="X27" i="26"/>
  <c r="R27" i="26"/>
  <c r="Q27" i="26"/>
  <c r="P27" i="26"/>
  <c r="O27" i="26"/>
  <c r="N27" i="26"/>
  <c r="T27" i="26" s="1"/>
  <c r="M27" i="26"/>
  <c r="X26" i="26"/>
  <c r="R26" i="26"/>
  <c r="Q26" i="26"/>
  <c r="P26" i="26"/>
  <c r="O26" i="26"/>
  <c r="N26" i="26"/>
  <c r="T26" i="26" s="1"/>
  <c r="M26" i="26"/>
  <c r="X25" i="26"/>
  <c r="R25" i="26"/>
  <c r="Q25" i="26"/>
  <c r="P25" i="26"/>
  <c r="O25" i="26"/>
  <c r="N25" i="26"/>
  <c r="T25" i="26" s="1"/>
  <c r="M25" i="26"/>
  <c r="X24" i="26"/>
  <c r="R24" i="26"/>
  <c r="Q24" i="26"/>
  <c r="P24" i="26"/>
  <c r="O24" i="26"/>
  <c r="N24" i="26"/>
  <c r="T24" i="26" s="1"/>
  <c r="M24" i="26"/>
  <c r="X23" i="26"/>
  <c r="R23" i="26"/>
  <c r="Q23" i="26"/>
  <c r="P23" i="26"/>
  <c r="O23" i="26"/>
  <c r="N23" i="26"/>
  <c r="T23" i="26" s="1"/>
  <c r="M23" i="26"/>
  <c r="X22" i="26"/>
  <c r="R22" i="26"/>
  <c r="Q22" i="26"/>
  <c r="P22" i="26"/>
  <c r="O22" i="26"/>
  <c r="N22" i="26"/>
  <c r="T22" i="26" s="1"/>
  <c r="M22" i="26"/>
  <c r="X21" i="26"/>
  <c r="R21" i="26"/>
  <c r="Q21" i="26"/>
  <c r="P21" i="26"/>
  <c r="O21" i="26"/>
  <c r="N21" i="26"/>
  <c r="T21" i="26" s="1"/>
  <c r="M21" i="26"/>
  <c r="X20" i="26"/>
  <c r="R20" i="26"/>
  <c r="Q20" i="26"/>
  <c r="P20" i="26"/>
  <c r="O20" i="26"/>
  <c r="N20" i="26"/>
  <c r="T20" i="26" s="1"/>
  <c r="M20" i="26"/>
  <c r="X19" i="26"/>
  <c r="R19" i="26"/>
  <c r="Q19" i="26"/>
  <c r="P19" i="26"/>
  <c r="O19" i="26"/>
  <c r="N19" i="26"/>
  <c r="T19" i="26" s="1"/>
  <c r="M19" i="26"/>
  <c r="X18" i="26"/>
  <c r="R18" i="26"/>
  <c r="Q18" i="26"/>
  <c r="P18" i="26"/>
  <c r="O18" i="26"/>
  <c r="N18" i="26"/>
  <c r="T18" i="26" s="1"/>
  <c r="Y18" i="26" s="1"/>
  <c r="M18" i="26"/>
  <c r="X17" i="26"/>
  <c r="R17" i="26"/>
  <c r="Q17" i="26"/>
  <c r="P17" i="26"/>
  <c r="O17" i="26"/>
  <c r="N17" i="26"/>
  <c r="T17" i="26" s="1"/>
  <c r="M17" i="26"/>
  <c r="X16" i="26"/>
  <c r="R16" i="26"/>
  <c r="Q16" i="26"/>
  <c r="P16" i="26"/>
  <c r="O16" i="26"/>
  <c r="N16" i="26"/>
  <c r="T16" i="26" s="1"/>
  <c r="M16" i="26"/>
  <c r="X15" i="26"/>
  <c r="R15" i="26"/>
  <c r="Q15" i="26"/>
  <c r="P15" i="26"/>
  <c r="O15" i="26"/>
  <c r="N15" i="26"/>
  <c r="T15" i="26" s="1"/>
  <c r="M15" i="26"/>
  <c r="X14" i="26"/>
  <c r="R14" i="26"/>
  <c r="Q14" i="26"/>
  <c r="P14" i="26"/>
  <c r="O14" i="26"/>
  <c r="N14" i="26"/>
  <c r="T14" i="26" s="1"/>
  <c r="M14" i="26"/>
  <c r="X13" i="26"/>
  <c r="R13" i="26"/>
  <c r="Q13" i="26"/>
  <c r="P13" i="26"/>
  <c r="O13" i="26"/>
  <c r="N13" i="26"/>
  <c r="T13" i="26" s="1"/>
  <c r="M13" i="26"/>
  <c r="X12" i="26"/>
  <c r="R12" i="26"/>
  <c r="Q12" i="26"/>
  <c r="P12" i="26"/>
  <c r="O12" i="26"/>
  <c r="N12" i="26"/>
  <c r="T12" i="26" s="1"/>
  <c r="M12" i="26"/>
  <c r="X11" i="26"/>
  <c r="R11" i="26"/>
  <c r="Q11" i="26"/>
  <c r="P11" i="26"/>
  <c r="O11" i="26"/>
  <c r="N11" i="26"/>
  <c r="T11" i="26" s="1"/>
  <c r="M11" i="26"/>
  <c r="X10" i="26"/>
  <c r="R10" i="26"/>
  <c r="Q10" i="26"/>
  <c r="P10" i="26"/>
  <c r="O10" i="26"/>
  <c r="N10" i="26"/>
  <c r="T10" i="26" s="1"/>
  <c r="M10" i="26"/>
  <c r="X9" i="26"/>
  <c r="R9" i="26"/>
  <c r="Q9" i="26"/>
  <c r="P9" i="26"/>
  <c r="O9" i="26"/>
  <c r="N9" i="26"/>
  <c r="T9" i="26" s="1"/>
  <c r="M9" i="26"/>
  <c r="X8" i="26"/>
  <c r="R8" i="26"/>
  <c r="Q8" i="26"/>
  <c r="P8" i="26"/>
  <c r="O8" i="26"/>
  <c r="N8" i="26"/>
  <c r="T8" i="26" s="1"/>
  <c r="M8" i="26"/>
  <c r="X7" i="26"/>
  <c r="W3" i="26" s="1"/>
  <c r="R7" i="26"/>
  <c r="Q7" i="26"/>
  <c r="P7" i="26"/>
  <c r="O7" i="26"/>
  <c r="N7" i="26"/>
  <c r="T7" i="26" s="1"/>
  <c r="M7" i="26"/>
  <c r="AW4" i="26"/>
  <c r="AV4" i="26"/>
  <c r="AP4" i="26"/>
  <c r="AW4" i="18"/>
  <c r="AV4" i="18"/>
  <c r="X107" i="24"/>
  <c r="R107" i="24"/>
  <c r="Q107" i="24"/>
  <c r="P107" i="24"/>
  <c r="O107" i="24"/>
  <c r="N107" i="24"/>
  <c r="T107" i="24" s="1"/>
  <c r="M107" i="24"/>
  <c r="AU108" i="24" s="1"/>
  <c r="X106" i="24"/>
  <c r="R106" i="24"/>
  <c r="Q106" i="24"/>
  <c r="P106" i="24"/>
  <c r="O106" i="24"/>
  <c r="N106" i="24"/>
  <c r="T106" i="24" s="1"/>
  <c r="M106" i="24"/>
  <c r="AU107" i="24" s="1"/>
  <c r="K97" i="25" s="1"/>
  <c r="X105" i="24"/>
  <c r="R105" i="24"/>
  <c r="Q105" i="24"/>
  <c r="P105" i="24"/>
  <c r="O105" i="24"/>
  <c r="N105" i="24"/>
  <c r="T105" i="24" s="1"/>
  <c r="M105" i="24"/>
  <c r="AU106" i="24" s="1"/>
  <c r="K96" i="25" s="1"/>
  <c r="X104" i="24"/>
  <c r="R104" i="24"/>
  <c r="Q104" i="24"/>
  <c r="P104" i="24"/>
  <c r="O104" i="24"/>
  <c r="N104" i="24"/>
  <c r="T104" i="24" s="1"/>
  <c r="M104" i="24"/>
  <c r="AU105" i="24" s="1"/>
  <c r="K95" i="25" s="1"/>
  <c r="X103" i="24"/>
  <c r="R103" i="24"/>
  <c r="Q103" i="24"/>
  <c r="P103" i="24"/>
  <c r="O103" i="24"/>
  <c r="N103" i="24"/>
  <c r="T103" i="24" s="1"/>
  <c r="M103" i="24"/>
  <c r="AU104" i="24" s="1"/>
  <c r="K94" i="25" s="1"/>
  <c r="X102" i="24"/>
  <c r="R102" i="24"/>
  <c r="Q102" i="24"/>
  <c r="P102" i="24"/>
  <c r="O102" i="24"/>
  <c r="N102" i="24"/>
  <c r="T102" i="24" s="1"/>
  <c r="M102" i="24"/>
  <c r="AU103" i="24" s="1"/>
  <c r="K93" i="25" s="1"/>
  <c r="X101" i="24"/>
  <c r="R101" i="24"/>
  <c r="Q101" i="24"/>
  <c r="P101" i="24"/>
  <c r="O101" i="24"/>
  <c r="N101" i="24"/>
  <c r="T101" i="24" s="1"/>
  <c r="M101" i="24"/>
  <c r="AU102" i="24" s="1"/>
  <c r="K92" i="25" s="1"/>
  <c r="X100" i="24"/>
  <c r="R100" i="24"/>
  <c r="Q100" i="24"/>
  <c r="P100" i="24"/>
  <c r="O100" i="24"/>
  <c r="N100" i="24"/>
  <c r="T100" i="24" s="1"/>
  <c r="M100" i="24"/>
  <c r="AU101" i="24" s="1"/>
  <c r="K91" i="25" s="1"/>
  <c r="X99" i="24"/>
  <c r="R99" i="24"/>
  <c r="Q99" i="24"/>
  <c r="P99" i="24"/>
  <c r="O99" i="24"/>
  <c r="N99" i="24"/>
  <c r="T99" i="24" s="1"/>
  <c r="M99" i="24"/>
  <c r="AU100" i="24" s="1"/>
  <c r="K90" i="25" s="1"/>
  <c r="X98" i="24"/>
  <c r="R98" i="24"/>
  <c r="Q98" i="24"/>
  <c r="P98" i="24"/>
  <c r="O98" i="24"/>
  <c r="N98" i="24"/>
  <c r="T98" i="24" s="1"/>
  <c r="M98" i="24"/>
  <c r="AU99" i="24" s="1"/>
  <c r="K89" i="25" s="1"/>
  <c r="X97" i="24"/>
  <c r="R97" i="24"/>
  <c r="Q97" i="24"/>
  <c r="P97" i="24"/>
  <c r="O97" i="24"/>
  <c r="N97" i="24"/>
  <c r="T97" i="24" s="1"/>
  <c r="M97" i="24"/>
  <c r="AU98" i="24" s="1"/>
  <c r="K88" i="25" s="1"/>
  <c r="X96" i="24"/>
  <c r="R96" i="24"/>
  <c r="Q96" i="24"/>
  <c r="P96" i="24"/>
  <c r="O96" i="24"/>
  <c r="N96" i="24"/>
  <c r="T96" i="24" s="1"/>
  <c r="M96" i="24"/>
  <c r="AU97" i="24" s="1"/>
  <c r="K87" i="25" s="1"/>
  <c r="X95" i="24"/>
  <c r="R95" i="24"/>
  <c r="Q95" i="24"/>
  <c r="P95" i="24"/>
  <c r="O95" i="24"/>
  <c r="N95" i="24"/>
  <c r="T95" i="24" s="1"/>
  <c r="M95" i="24"/>
  <c r="AU96" i="24" s="1"/>
  <c r="K86" i="25" s="1"/>
  <c r="X94" i="24"/>
  <c r="R94" i="24"/>
  <c r="Q94" i="24"/>
  <c r="P94" i="24"/>
  <c r="O94" i="24"/>
  <c r="N94" i="24"/>
  <c r="T94" i="24" s="1"/>
  <c r="M94" i="24"/>
  <c r="AU95" i="24" s="1"/>
  <c r="K85" i="25" s="1"/>
  <c r="X93" i="24"/>
  <c r="R93" i="24"/>
  <c r="Q93" i="24"/>
  <c r="P93" i="24"/>
  <c r="O93" i="24"/>
  <c r="N93" i="24"/>
  <c r="T93" i="24" s="1"/>
  <c r="M93" i="24"/>
  <c r="AU94" i="24" s="1"/>
  <c r="K84" i="25" s="1"/>
  <c r="X92" i="24"/>
  <c r="R92" i="24"/>
  <c r="Q92" i="24"/>
  <c r="P92" i="24"/>
  <c r="O92" i="24"/>
  <c r="N92" i="24"/>
  <c r="T92" i="24" s="1"/>
  <c r="M92" i="24"/>
  <c r="AU93" i="24" s="1"/>
  <c r="K83" i="25" s="1"/>
  <c r="X91" i="24"/>
  <c r="R91" i="24"/>
  <c r="Q91" i="24"/>
  <c r="P91" i="24"/>
  <c r="O91" i="24"/>
  <c r="N91" i="24"/>
  <c r="T91" i="24" s="1"/>
  <c r="M91" i="24"/>
  <c r="AU92" i="24" s="1"/>
  <c r="K82" i="25" s="1"/>
  <c r="X90" i="24"/>
  <c r="R90" i="24"/>
  <c r="Q90" i="24"/>
  <c r="P90" i="24"/>
  <c r="O90" i="24"/>
  <c r="N90" i="24"/>
  <c r="T90" i="24" s="1"/>
  <c r="M90" i="24"/>
  <c r="AU91" i="24" s="1"/>
  <c r="K81" i="25" s="1"/>
  <c r="X89" i="24"/>
  <c r="R89" i="24"/>
  <c r="Q89" i="24"/>
  <c r="P89" i="24"/>
  <c r="O89" i="24"/>
  <c r="N89" i="24"/>
  <c r="T89" i="24" s="1"/>
  <c r="Y89" i="24" s="1"/>
  <c r="M89" i="24"/>
  <c r="AU90" i="24" s="1"/>
  <c r="K80" i="25" s="1"/>
  <c r="X88" i="24"/>
  <c r="R88" i="24"/>
  <c r="Q88" i="24"/>
  <c r="P88" i="24"/>
  <c r="O88" i="24"/>
  <c r="N88" i="24"/>
  <c r="T88" i="24" s="1"/>
  <c r="M88" i="24"/>
  <c r="AU89" i="24" s="1"/>
  <c r="K79" i="25" s="1"/>
  <c r="X87" i="24"/>
  <c r="R87" i="24"/>
  <c r="Q87" i="24"/>
  <c r="P87" i="24"/>
  <c r="O87" i="24"/>
  <c r="N87" i="24"/>
  <c r="T87" i="24" s="1"/>
  <c r="M87" i="24"/>
  <c r="AU88" i="24" s="1"/>
  <c r="K78" i="25" s="1"/>
  <c r="X86" i="24"/>
  <c r="R86" i="24"/>
  <c r="Q86" i="24"/>
  <c r="P86" i="24"/>
  <c r="O86" i="24"/>
  <c r="N86" i="24"/>
  <c r="T86" i="24" s="1"/>
  <c r="M86" i="24"/>
  <c r="AU87" i="24" s="1"/>
  <c r="K77" i="25" s="1"/>
  <c r="X85" i="24"/>
  <c r="R85" i="24"/>
  <c r="Q85" i="24"/>
  <c r="P85" i="24"/>
  <c r="O85" i="24"/>
  <c r="N85" i="24"/>
  <c r="T85" i="24" s="1"/>
  <c r="M85" i="24"/>
  <c r="AU86" i="24" s="1"/>
  <c r="K76" i="25" s="1"/>
  <c r="X84" i="24"/>
  <c r="R84" i="24"/>
  <c r="Q84" i="24"/>
  <c r="P84" i="24"/>
  <c r="O84" i="24"/>
  <c r="N84" i="24"/>
  <c r="T84" i="24" s="1"/>
  <c r="M84" i="24"/>
  <c r="AU85" i="24" s="1"/>
  <c r="K75" i="25" s="1"/>
  <c r="X83" i="24"/>
  <c r="R83" i="24"/>
  <c r="Q83" i="24"/>
  <c r="P83" i="24"/>
  <c r="O83" i="24"/>
  <c r="N83" i="24"/>
  <c r="T83" i="24" s="1"/>
  <c r="M83" i="24"/>
  <c r="AU84" i="24" s="1"/>
  <c r="K74" i="25" s="1"/>
  <c r="X82" i="24"/>
  <c r="R82" i="24"/>
  <c r="Q82" i="24"/>
  <c r="P82" i="24"/>
  <c r="O82" i="24"/>
  <c r="N82" i="24"/>
  <c r="T82" i="24" s="1"/>
  <c r="M82" i="24"/>
  <c r="AU83" i="24" s="1"/>
  <c r="K73" i="25" s="1"/>
  <c r="X81" i="24"/>
  <c r="R81" i="24"/>
  <c r="Q81" i="24"/>
  <c r="P81" i="24"/>
  <c r="O81" i="24"/>
  <c r="N81" i="24"/>
  <c r="T81" i="24" s="1"/>
  <c r="M81" i="24"/>
  <c r="AU82" i="24" s="1"/>
  <c r="K72" i="25" s="1"/>
  <c r="X80" i="24"/>
  <c r="R80" i="24"/>
  <c r="Q80" i="24"/>
  <c r="P80" i="24"/>
  <c r="O80" i="24"/>
  <c r="N80" i="24"/>
  <c r="T80" i="24" s="1"/>
  <c r="M80" i="24"/>
  <c r="AU81" i="24" s="1"/>
  <c r="K71" i="25" s="1"/>
  <c r="X79" i="24"/>
  <c r="R79" i="24"/>
  <c r="Q79" i="24"/>
  <c r="P79" i="24"/>
  <c r="O79" i="24"/>
  <c r="N79" i="24"/>
  <c r="T79" i="24" s="1"/>
  <c r="M79" i="24"/>
  <c r="AU80" i="24" s="1"/>
  <c r="K70" i="25" s="1"/>
  <c r="X78" i="24"/>
  <c r="R78" i="24"/>
  <c r="Q78" i="24"/>
  <c r="P78" i="24"/>
  <c r="O78" i="24"/>
  <c r="N78" i="24"/>
  <c r="T78" i="24" s="1"/>
  <c r="M78" i="24"/>
  <c r="AU79" i="24" s="1"/>
  <c r="K69" i="25" s="1"/>
  <c r="X77" i="24"/>
  <c r="R77" i="24"/>
  <c r="Q77" i="24"/>
  <c r="P77" i="24"/>
  <c r="O77" i="24"/>
  <c r="N77" i="24"/>
  <c r="T77" i="24" s="1"/>
  <c r="M77" i="24"/>
  <c r="AU78" i="24" s="1"/>
  <c r="K68" i="25" s="1"/>
  <c r="X76" i="24"/>
  <c r="R76" i="24"/>
  <c r="Q76" i="24"/>
  <c r="P76" i="24"/>
  <c r="O76" i="24"/>
  <c r="N76" i="24"/>
  <c r="T76" i="24" s="1"/>
  <c r="M76" i="24"/>
  <c r="AU77" i="24" s="1"/>
  <c r="K67" i="25" s="1"/>
  <c r="X75" i="24"/>
  <c r="R75" i="24"/>
  <c r="Q75" i="24"/>
  <c r="P75" i="24"/>
  <c r="O75" i="24"/>
  <c r="N75" i="24"/>
  <c r="T75" i="24" s="1"/>
  <c r="M75" i="24"/>
  <c r="AU76" i="24" s="1"/>
  <c r="K66" i="25" s="1"/>
  <c r="X74" i="24"/>
  <c r="R74" i="24"/>
  <c r="Q74" i="24"/>
  <c r="P74" i="24"/>
  <c r="O74" i="24"/>
  <c r="N74" i="24"/>
  <c r="T74" i="24" s="1"/>
  <c r="M74" i="24"/>
  <c r="AU75" i="24" s="1"/>
  <c r="K65" i="25" s="1"/>
  <c r="X73" i="24"/>
  <c r="R73" i="24"/>
  <c r="Q73" i="24"/>
  <c r="P73" i="24"/>
  <c r="O73" i="24"/>
  <c r="N73" i="24"/>
  <c r="T73" i="24" s="1"/>
  <c r="M73" i="24"/>
  <c r="AU74" i="24" s="1"/>
  <c r="K64" i="25" s="1"/>
  <c r="X72" i="24"/>
  <c r="R72" i="24"/>
  <c r="Q72" i="24"/>
  <c r="P72" i="24"/>
  <c r="O72" i="24"/>
  <c r="N72" i="24"/>
  <c r="T72" i="24" s="1"/>
  <c r="M72" i="24"/>
  <c r="AU73" i="24" s="1"/>
  <c r="K63" i="25" s="1"/>
  <c r="X71" i="24"/>
  <c r="R71" i="24"/>
  <c r="Q71" i="24"/>
  <c r="P71" i="24"/>
  <c r="O71" i="24"/>
  <c r="N71" i="24"/>
  <c r="T71" i="24" s="1"/>
  <c r="M71" i="24"/>
  <c r="AU72" i="24" s="1"/>
  <c r="K62" i="25" s="1"/>
  <c r="X70" i="24"/>
  <c r="R70" i="24"/>
  <c r="Q70" i="24"/>
  <c r="P70" i="24"/>
  <c r="O70" i="24"/>
  <c r="N70" i="24"/>
  <c r="T70" i="24" s="1"/>
  <c r="M70" i="24"/>
  <c r="AU71" i="24" s="1"/>
  <c r="K61" i="25" s="1"/>
  <c r="X69" i="24"/>
  <c r="R69" i="24"/>
  <c r="Q69" i="24"/>
  <c r="P69" i="24"/>
  <c r="O69" i="24"/>
  <c r="N69" i="24"/>
  <c r="T69" i="24" s="1"/>
  <c r="M69" i="24"/>
  <c r="AU70" i="24" s="1"/>
  <c r="K60" i="25" s="1"/>
  <c r="X68" i="24"/>
  <c r="R68" i="24"/>
  <c r="Q68" i="24"/>
  <c r="P68" i="24"/>
  <c r="O68" i="24"/>
  <c r="N68" i="24"/>
  <c r="T68" i="24" s="1"/>
  <c r="M68" i="24"/>
  <c r="AU69" i="24" s="1"/>
  <c r="K59" i="25" s="1"/>
  <c r="X67" i="24"/>
  <c r="R67" i="24"/>
  <c r="Q67" i="24"/>
  <c r="P67" i="24"/>
  <c r="O67" i="24"/>
  <c r="N67" i="24"/>
  <c r="T67" i="24" s="1"/>
  <c r="M67" i="24"/>
  <c r="AU68" i="24" s="1"/>
  <c r="K58" i="25" s="1"/>
  <c r="X66" i="24"/>
  <c r="R66" i="24"/>
  <c r="Q66" i="24"/>
  <c r="P66" i="24"/>
  <c r="O66" i="24"/>
  <c r="N66" i="24"/>
  <c r="T66" i="24" s="1"/>
  <c r="M66" i="24"/>
  <c r="AU67" i="24" s="1"/>
  <c r="K57" i="25" s="1"/>
  <c r="X65" i="24"/>
  <c r="R65" i="24"/>
  <c r="Q65" i="24"/>
  <c r="P65" i="24"/>
  <c r="O65" i="24"/>
  <c r="N65" i="24"/>
  <c r="T65" i="24" s="1"/>
  <c r="M65" i="24"/>
  <c r="AU66" i="24" s="1"/>
  <c r="K56" i="25" s="1"/>
  <c r="X64" i="24"/>
  <c r="R64" i="24"/>
  <c r="Q64" i="24"/>
  <c r="P64" i="24"/>
  <c r="O64" i="24"/>
  <c r="N64" i="24"/>
  <c r="T64" i="24" s="1"/>
  <c r="M64" i="24"/>
  <c r="AU65" i="24" s="1"/>
  <c r="K55" i="25" s="1"/>
  <c r="X63" i="24"/>
  <c r="R63" i="24"/>
  <c r="Q63" i="24"/>
  <c r="P63" i="24"/>
  <c r="O63" i="24"/>
  <c r="N63" i="24"/>
  <c r="T63" i="24" s="1"/>
  <c r="M63" i="24"/>
  <c r="AU64" i="24" s="1"/>
  <c r="K54" i="25" s="1"/>
  <c r="X62" i="24"/>
  <c r="R62" i="24"/>
  <c r="Q62" i="24"/>
  <c r="P62" i="24"/>
  <c r="O62" i="24"/>
  <c r="N62" i="24"/>
  <c r="T62" i="24" s="1"/>
  <c r="M62" i="24"/>
  <c r="AU63" i="24" s="1"/>
  <c r="K53" i="25" s="1"/>
  <c r="X61" i="24"/>
  <c r="R61" i="24"/>
  <c r="Q61" i="24"/>
  <c r="P61" i="24"/>
  <c r="O61" i="24"/>
  <c r="N61" i="24"/>
  <c r="T61" i="24" s="1"/>
  <c r="M61" i="24"/>
  <c r="AU62" i="24" s="1"/>
  <c r="K52" i="25" s="1"/>
  <c r="X60" i="24"/>
  <c r="R60" i="24"/>
  <c r="Q60" i="24"/>
  <c r="P60" i="24"/>
  <c r="O60" i="24"/>
  <c r="N60" i="24"/>
  <c r="T60" i="24" s="1"/>
  <c r="M60" i="24"/>
  <c r="AU61" i="24" s="1"/>
  <c r="K51" i="25" s="1"/>
  <c r="X59" i="24"/>
  <c r="R59" i="24"/>
  <c r="Q59" i="24"/>
  <c r="P59" i="24"/>
  <c r="O59" i="24"/>
  <c r="N59" i="24"/>
  <c r="T59" i="24" s="1"/>
  <c r="M59" i="24"/>
  <c r="AU60" i="24" s="1"/>
  <c r="K50" i="25" s="1"/>
  <c r="X58" i="24"/>
  <c r="R58" i="24"/>
  <c r="Q58" i="24"/>
  <c r="P58" i="24"/>
  <c r="O58" i="24"/>
  <c r="N58" i="24"/>
  <c r="T58" i="24" s="1"/>
  <c r="M58" i="24"/>
  <c r="AU59" i="24" s="1"/>
  <c r="K49" i="25" s="1"/>
  <c r="X57" i="24"/>
  <c r="R57" i="24"/>
  <c r="Q57" i="24"/>
  <c r="P57" i="24"/>
  <c r="O57" i="24"/>
  <c r="N57" i="24"/>
  <c r="T57" i="24" s="1"/>
  <c r="M57" i="24"/>
  <c r="AU58" i="24" s="1"/>
  <c r="K48" i="25" s="1"/>
  <c r="X56" i="24"/>
  <c r="R56" i="24"/>
  <c r="Q56" i="24"/>
  <c r="P56" i="24"/>
  <c r="O56" i="24"/>
  <c r="N56" i="24"/>
  <c r="T56" i="24" s="1"/>
  <c r="M56" i="24"/>
  <c r="AU57" i="24" s="1"/>
  <c r="K47" i="25" s="1"/>
  <c r="X55" i="24"/>
  <c r="R55" i="24"/>
  <c r="Q55" i="24"/>
  <c r="P55" i="24"/>
  <c r="O55" i="24"/>
  <c r="N55" i="24"/>
  <c r="T55" i="24" s="1"/>
  <c r="M55" i="24"/>
  <c r="AU56" i="24" s="1"/>
  <c r="K46" i="25" s="1"/>
  <c r="X54" i="24"/>
  <c r="R54" i="24"/>
  <c r="Q54" i="24"/>
  <c r="P54" i="24"/>
  <c r="O54" i="24"/>
  <c r="N54" i="24"/>
  <c r="T54" i="24" s="1"/>
  <c r="M54" i="24"/>
  <c r="AU55" i="24" s="1"/>
  <c r="K45" i="25" s="1"/>
  <c r="X53" i="24"/>
  <c r="R53" i="24"/>
  <c r="Q53" i="24"/>
  <c r="P53" i="24"/>
  <c r="O53" i="24"/>
  <c r="N53" i="24"/>
  <c r="T53" i="24" s="1"/>
  <c r="M53" i="24"/>
  <c r="AU54" i="24" s="1"/>
  <c r="K44" i="25" s="1"/>
  <c r="X52" i="24"/>
  <c r="R52" i="24"/>
  <c r="Q52" i="24"/>
  <c r="P52" i="24"/>
  <c r="O52" i="24"/>
  <c r="N52" i="24"/>
  <c r="T52" i="24" s="1"/>
  <c r="M52" i="24"/>
  <c r="AU53" i="24" s="1"/>
  <c r="K43" i="25" s="1"/>
  <c r="X51" i="24"/>
  <c r="R51" i="24"/>
  <c r="Q51" i="24"/>
  <c r="P51" i="24"/>
  <c r="O51" i="24"/>
  <c r="N51" i="24"/>
  <c r="T51" i="24" s="1"/>
  <c r="M51" i="24"/>
  <c r="AU52" i="24" s="1"/>
  <c r="K42" i="25" s="1"/>
  <c r="X50" i="24"/>
  <c r="R50" i="24"/>
  <c r="Q50" i="24"/>
  <c r="P50" i="24"/>
  <c r="O50" i="24"/>
  <c r="N50" i="24"/>
  <c r="T50" i="24" s="1"/>
  <c r="M50" i="24"/>
  <c r="AU51" i="24" s="1"/>
  <c r="K41" i="25" s="1"/>
  <c r="X49" i="24"/>
  <c r="R49" i="24"/>
  <c r="Q49" i="24"/>
  <c r="P49" i="24"/>
  <c r="O49" i="24"/>
  <c r="N49" i="24"/>
  <c r="T49" i="24" s="1"/>
  <c r="M49" i="24"/>
  <c r="AU50" i="24" s="1"/>
  <c r="K40" i="25" s="1"/>
  <c r="X48" i="24"/>
  <c r="R48" i="24"/>
  <c r="Q48" i="24"/>
  <c r="P48" i="24"/>
  <c r="O48" i="24"/>
  <c r="N48" i="24"/>
  <c r="T48" i="24" s="1"/>
  <c r="M48" i="24"/>
  <c r="AU49" i="24" s="1"/>
  <c r="K39" i="25" s="1"/>
  <c r="X47" i="24"/>
  <c r="R47" i="24"/>
  <c r="Q47" i="24"/>
  <c r="P47" i="24"/>
  <c r="O47" i="24"/>
  <c r="N47" i="24"/>
  <c r="T47" i="24" s="1"/>
  <c r="M47" i="24"/>
  <c r="AU48" i="24" s="1"/>
  <c r="K38" i="25" s="1"/>
  <c r="X46" i="24"/>
  <c r="R46" i="24"/>
  <c r="Q46" i="24"/>
  <c r="P46" i="24"/>
  <c r="O46" i="24"/>
  <c r="N46" i="24"/>
  <c r="T46" i="24" s="1"/>
  <c r="M46" i="24"/>
  <c r="AU47" i="24" s="1"/>
  <c r="K37" i="25" s="1"/>
  <c r="X45" i="24"/>
  <c r="R45" i="24"/>
  <c r="Q45" i="24"/>
  <c r="P45" i="24"/>
  <c r="O45" i="24"/>
  <c r="N45" i="24"/>
  <c r="T45" i="24" s="1"/>
  <c r="M45" i="24"/>
  <c r="AU46" i="24" s="1"/>
  <c r="K36" i="25" s="1"/>
  <c r="X44" i="24"/>
  <c r="R44" i="24"/>
  <c r="Q44" i="24"/>
  <c r="P44" i="24"/>
  <c r="O44" i="24"/>
  <c r="N44" i="24"/>
  <c r="T44" i="24" s="1"/>
  <c r="M44" i="24"/>
  <c r="AU45" i="24" s="1"/>
  <c r="K35" i="25" s="1"/>
  <c r="X43" i="24"/>
  <c r="R43" i="24"/>
  <c r="Q43" i="24"/>
  <c r="P43" i="24"/>
  <c r="O43" i="24"/>
  <c r="N43" i="24"/>
  <c r="T43" i="24" s="1"/>
  <c r="M43" i="24"/>
  <c r="AU44" i="24" s="1"/>
  <c r="K34" i="25" s="1"/>
  <c r="X42" i="24"/>
  <c r="R42" i="24"/>
  <c r="Q42" i="24"/>
  <c r="P42" i="24"/>
  <c r="O42" i="24"/>
  <c r="N42" i="24"/>
  <c r="T42" i="24" s="1"/>
  <c r="M42" i="24"/>
  <c r="AU43" i="24" s="1"/>
  <c r="K33" i="25" s="1"/>
  <c r="X41" i="24"/>
  <c r="R41" i="24"/>
  <c r="Q41" i="24"/>
  <c r="P41" i="24"/>
  <c r="O41" i="24"/>
  <c r="N41" i="24"/>
  <c r="T41" i="24" s="1"/>
  <c r="M41" i="24"/>
  <c r="AU42" i="24" s="1"/>
  <c r="K32" i="25" s="1"/>
  <c r="X40" i="24"/>
  <c r="R40" i="24"/>
  <c r="Q40" i="24"/>
  <c r="P40" i="24"/>
  <c r="O40" i="24"/>
  <c r="N40" i="24"/>
  <c r="T40" i="24" s="1"/>
  <c r="M40" i="24"/>
  <c r="AU41" i="24" s="1"/>
  <c r="K31" i="25" s="1"/>
  <c r="X39" i="24"/>
  <c r="R39" i="24"/>
  <c r="Q39" i="24"/>
  <c r="P39" i="24"/>
  <c r="O39" i="24"/>
  <c r="N39" i="24"/>
  <c r="T39" i="24" s="1"/>
  <c r="M39" i="24"/>
  <c r="AU40" i="24" s="1"/>
  <c r="K30" i="25" s="1"/>
  <c r="X38" i="24"/>
  <c r="R38" i="24"/>
  <c r="Q38" i="24"/>
  <c r="P38" i="24"/>
  <c r="O38" i="24"/>
  <c r="N38" i="24"/>
  <c r="T38" i="24" s="1"/>
  <c r="M38" i="24"/>
  <c r="AU39" i="24" s="1"/>
  <c r="K29" i="25" s="1"/>
  <c r="X37" i="24"/>
  <c r="R37" i="24"/>
  <c r="Q37" i="24"/>
  <c r="P37" i="24"/>
  <c r="O37" i="24"/>
  <c r="N37" i="24"/>
  <c r="T37" i="24" s="1"/>
  <c r="M37" i="24"/>
  <c r="AU38" i="24" s="1"/>
  <c r="K28" i="25" s="1"/>
  <c r="X36" i="24"/>
  <c r="R36" i="24"/>
  <c r="Q36" i="24"/>
  <c r="P36" i="24"/>
  <c r="O36" i="24"/>
  <c r="N36" i="24"/>
  <c r="T36" i="24" s="1"/>
  <c r="M36" i="24"/>
  <c r="AU37" i="24" s="1"/>
  <c r="K27" i="25" s="1"/>
  <c r="X35" i="24"/>
  <c r="R35" i="24"/>
  <c r="Q35" i="24"/>
  <c r="P35" i="24"/>
  <c r="O35" i="24"/>
  <c r="N35" i="24"/>
  <c r="T35" i="24" s="1"/>
  <c r="M35" i="24"/>
  <c r="AU36" i="24" s="1"/>
  <c r="K26" i="25" s="1"/>
  <c r="X34" i="24"/>
  <c r="R34" i="24"/>
  <c r="Q34" i="24"/>
  <c r="P34" i="24"/>
  <c r="O34" i="24"/>
  <c r="N34" i="24"/>
  <c r="T34" i="24" s="1"/>
  <c r="M34" i="24"/>
  <c r="AU35" i="24" s="1"/>
  <c r="K25" i="25" s="1"/>
  <c r="X33" i="24"/>
  <c r="R33" i="24"/>
  <c r="Q33" i="24"/>
  <c r="P33" i="24"/>
  <c r="O33" i="24"/>
  <c r="N33" i="24"/>
  <c r="T33" i="24" s="1"/>
  <c r="M33" i="24"/>
  <c r="AU34" i="24" s="1"/>
  <c r="K24" i="25" s="1"/>
  <c r="X32" i="24"/>
  <c r="R32" i="24"/>
  <c r="Q32" i="24"/>
  <c r="P32" i="24"/>
  <c r="O32" i="24"/>
  <c r="N32" i="24"/>
  <c r="T32" i="24" s="1"/>
  <c r="M32" i="24"/>
  <c r="AU33" i="24" s="1"/>
  <c r="K23" i="25" s="1"/>
  <c r="X31" i="24"/>
  <c r="R31" i="24"/>
  <c r="Q31" i="24"/>
  <c r="P31" i="24"/>
  <c r="O31" i="24"/>
  <c r="N31" i="24"/>
  <c r="T31" i="24" s="1"/>
  <c r="M31" i="24"/>
  <c r="AU32" i="24" s="1"/>
  <c r="K22" i="25" s="1"/>
  <c r="X30" i="24"/>
  <c r="R30" i="24"/>
  <c r="Q30" i="24"/>
  <c r="P30" i="24"/>
  <c r="O30" i="24"/>
  <c r="N30" i="24"/>
  <c r="T30" i="24" s="1"/>
  <c r="M30" i="24"/>
  <c r="AU31" i="24" s="1"/>
  <c r="K21" i="25" s="1"/>
  <c r="X29" i="24"/>
  <c r="R29" i="24"/>
  <c r="Q29" i="24"/>
  <c r="P29" i="24"/>
  <c r="O29" i="24"/>
  <c r="N29" i="24"/>
  <c r="T29" i="24" s="1"/>
  <c r="M29" i="24"/>
  <c r="AU30" i="24" s="1"/>
  <c r="K20" i="25" s="1"/>
  <c r="X28" i="24"/>
  <c r="R28" i="24"/>
  <c r="Q28" i="24"/>
  <c r="P28" i="24"/>
  <c r="O28" i="24"/>
  <c r="N28" i="24"/>
  <c r="T28" i="24" s="1"/>
  <c r="M28" i="24"/>
  <c r="AU29" i="24" s="1"/>
  <c r="K19" i="25" s="1"/>
  <c r="X27" i="24"/>
  <c r="R27" i="24"/>
  <c r="Q27" i="24"/>
  <c r="P27" i="24"/>
  <c r="O27" i="24"/>
  <c r="N27" i="24"/>
  <c r="T27" i="24" s="1"/>
  <c r="M27" i="24"/>
  <c r="AU28" i="24" s="1"/>
  <c r="K18" i="25" s="1"/>
  <c r="X26" i="24"/>
  <c r="R26" i="24"/>
  <c r="Q26" i="24"/>
  <c r="P26" i="24"/>
  <c r="O26" i="24"/>
  <c r="N26" i="24"/>
  <c r="T26" i="24" s="1"/>
  <c r="M26" i="24"/>
  <c r="AU27" i="24" s="1"/>
  <c r="K17" i="25" s="1"/>
  <c r="X25" i="24"/>
  <c r="R25" i="24"/>
  <c r="Q25" i="24"/>
  <c r="P25" i="24"/>
  <c r="O25" i="24"/>
  <c r="N25" i="24"/>
  <c r="T25" i="24" s="1"/>
  <c r="M25" i="24"/>
  <c r="AU26" i="24" s="1"/>
  <c r="K16" i="25" s="1"/>
  <c r="X24" i="24"/>
  <c r="R24" i="24"/>
  <c r="Q24" i="24"/>
  <c r="P24" i="24"/>
  <c r="O24" i="24"/>
  <c r="N24" i="24"/>
  <c r="T24" i="24" s="1"/>
  <c r="M24" i="24"/>
  <c r="AU25" i="24" s="1"/>
  <c r="K15" i="25" s="1"/>
  <c r="X23" i="24"/>
  <c r="R23" i="24"/>
  <c r="Q23" i="24"/>
  <c r="P23" i="24"/>
  <c r="O23" i="24"/>
  <c r="N23" i="24"/>
  <c r="T23" i="24" s="1"/>
  <c r="M23" i="24"/>
  <c r="AU24" i="24" s="1"/>
  <c r="K14" i="25" s="1"/>
  <c r="X22" i="24"/>
  <c r="R22" i="24"/>
  <c r="Q22" i="24"/>
  <c r="P22" i="24"/>
  <c r="O22" i="24"/>
  <c r="N22" i="24"/>
  <c r="T22" i="24" s="1"/>
  <c r="M22" i="24"/>
  <c r="AU23" i="24" s="1"/>
  <c r="K13" i="25" s="1"/>
  <c r="X21" i="24"/>
  <c r="R21" i="24"/>
  <c r="Q21" i="24"/>
  <c r="P21" i="24"/>
  <c r="O21" i="24"/>
  <c r="N21" i="24"/>
  <c r="T21" i="24" s="1"/>
  <c r="M21" i="24"/>
  <c r="AU22" i="24" s="1"/>
  <c r="K12" i="25" s="1"/>
  <c r="X20" i="24"/>
  <c r="R20" i="24"/>
  <c r="Q20" i="24"/>
  <c r="P20" i="24"/>
  <c r="O20" i="24"/>
  <c r="N20" i="24"/>
  <c r="T20" i="24" s="1"/>
  <c r="M20" i="24"/>
  <c r="AU21" i="24" s="1"/>
  <c r="K11" i="25" s="1"/>
  <c r="X19" i="24"/>
  <c r="R19" i="24"/>
  <c r="Q19" i="24"/>
  <c r="P19" i="24"/>
  <c r="O19" i="24"/>
  <c r="N19" i="24"/>
  <c r="T19" i="24" s="1"/>
  <c r="M19" i="24"/>
  <c r="AU20" i="24" s="1"/>
  <c r="K10" i="25" s="1"/>
  <c r="X18" i="24"/>
  <c r="R18" i="24"/>
  <c r="Q18" i="24"/>
  <c r="P18" i="24"/>
  <c r="O18" i="24"/>
  <c r="N18" i="24"/>
  <c r="T18" i="24" s="1"/>
  <c r="M18" i="24"/>
  <c r="AU19" i="24" s="1"/>
  <c r="K9" i="25" s="1"/>
  <c r="X17" i="24"/>
  <c r="R17" i="24"/>
  <c r="Q17" i="24"/>
  <c r="P17" i="24"/>
  <c r="O17" i="24"/>
  <c r="N17" i="24"/>
  <c r="T17" i="24" s="1"/>
  <c r="M17" i="24"/>
  <c r="AU18" i="24" s="1"/>
  <c r="K8" i="25" s="1"/>
  <c r="X16" i="24"/>
  <c r="R16" i="24"/>
  <c r="Q16" i="24"/>
  <c r="P16" i="24"/>
  <c r="O16" i="24"/>
  <c r="N16" i="24"/>
  <c r="T16" i="24" s="1"/>
  <c r="M16" i="24"/>
  <c r="AU17" i="24" s="1"/>
  <c r="K7" i="25" s="1"/>
  <c r="X15" i="24"/>
  <c r="R15" i="24"/>
  <c r="Q15" i="24"/>
  <c r="P15" i="24"/>
  <c r="O15" i="24"/>
  <c r="N15" i="24"/>
  <c r="T15" i="24" s="1"/>
  <c r="M15" i="24"/>
  <c r="AU16" i="24" s="1"/>
  <c r="K6" i="25" s="1"/>
  <c r="X14" i="24"/>
  <c r="R14" i="24"/>
  <c r="Q14" i="24"/>
  <c r="P14" i="24"/>
  <c r="O14" i="24"/>
  <c r="N14" i="24"/>
  <c r="T14" i="24" s="1"/>
  <c r="M14" i="24"/>
  <c r="AU15" i="24" s="1"/>
  <c r="K5" i="25" s="1"/>
  <c r="X13" i="24"/>
  <c r="R13" i="24"/>
  <c r="Q13" i="24"/>
  <c r="P13" i="24"/>
  <c r="O13" i="24"/>
  <c r="N13" i="24"/>
  <c r="T13" i="24" s="1"/>
  <c r="M13" i="24"/>
  <c r="AU14" i="24" s="1"/>
  <c r="X12" i="24"/>
  <c r="R12" i="24"/>
  <c r="Q12" i="24"/>
  <c r="P12" i="24"/>
  <c r="O12" i="24"/>
  <c r="N12" i="24"/>
  <c r="T12" i="24" s="1"/>
  <c r="M12" i="24"/>
  <c r="AU13" i="24" s="1"/>
  <c r="X11" i="24"/>
  <c r="R11" i="24"/>
  <c r="Q11" i="24"/>
  <c r="P11" i="24"/>
  <c r="O11" i="24"/>
  <c r="N11" i="24"/>
  <c r="T11" i="24" s="1"/>
  <c r="M11" i="24"/>
  <c r="AU12" i="24" s="1"/>
  <c r="X10" i="24"/>
  <c r="R10" i="24"/>
  <c r="Q10" i="24"/>
  <c r="P10" i="24"/>
  <c r="O10" i="24"/>
  <c r="N10" i="24"/>
  <c r="T10" i="24" s="1"/>
  <c r="M10" i="24"/>
  <c r="AU11" i="24" s="1"/>
  <c r="X9" i="24"/>
  <c r="R9" i="24"/>
  <c r="Q9" i="24"/>
  <c r="P9" i="24"/>
  <c r="O9" i="24"/>
  <c r="N9" i="24"/>
  <c r="T9" i="24" s="1"/>
  <c r="M9" i="24"/>
  <c r="AU10" i="24" s="1"/>
  <c r="X8" i="24"/>
  <c r="R8" i="24"/>
  <c r="Q8" i="24"/>
  <c r="P8" i="24"/>
  <c r="O8" i="24"/>
  <c r="N8" i="24"/>
  <c r="T8" i="24" s="1"/>
  <c r="M8" i="24"/>
  <c r="AU9" i="24" s="1"/>
  <c r="X7" i="24"/>
  <c r="W3" i="24" s="1"/>
  <c r="R7" i="24"/>
  <c r="Q7" i="24"/>
  <c r="P7" i="24"/>
  <c r="O7" i="24"/>
  <c r="N7" i="24"/>
  <c r="T7" i="24" s="1"/>
  <c r="M7" i="24"/>
  <c r="AU8" i="24" s="1"/>
  <c r="AP4" i="24"/>
  <c r="AA2" i="24"/>
  <c r="X107" i="23"/>
  <c r="R107" i="23"/>
  <c r="Q107" i="23"/>
  <c r="P107" i="23"/>
  <c r="O107" i="23"/>
  <c r="N107" i="23"/>
  <c r="T107" i="23" s="1"/>
  <c r="M107" i="23"/>
  <c r="AU108" i="23" s="1"/>
  <c r="X106" i="23"/>
  <c r="R106" i="23"/>
  <c r="Q106" i="23"/>
  <c r="P106" i="23"/>
  <c r="O106" i="23"/>
  <c r="N106" i="23"/>
  <c r="T106" i="23" s="1"/>
  <c r="M106" i="23"/>
  <c r="AU107" i="23" s="1"/>
  <c r="X105" i="23"/>
  <c r="R105" i="23"/>
  <c r="Q105" i="23"/>
  <c r="P105" i="23"/>
  <c r="O105" i="23"/>
  <c r="N105" i="23"/>
  <c r="T105" i="23" s="1"/>
  <c r="M105" i="23"/>
  <c r="AU106" i="23" s="1"/>
  <c r="G97" i="25" s="1"/>
  <c r="X104" i="23"/>
  <c r="R104" i="23"/>
  <c r="Q104" i="23"/>
  <c r="P104" i="23"/>
  <c r="O104" i="23"/>
  <c r="N104" i="23"/>
  <c r="T104" i="23" s="1"/>
  <c r="M104" i="23"/>
  <c r="X103" i="23"/>
  <c r="R103" i="23"/>
  <c r="Q103" i="23"/>
  <c r="P103" i="23"/>
  <c r="O103" i="23"/>
  <c r="N103" i="23"/>
  <c r="T103" i="23" s="1"/>
  <c r="M103" i="23"/>
  <c r="AU104" i="23" s="1"/>
  <c r="G95" i="25" s="1"/>
  <c r="X102" i="23"/>
  <c r="R102" i="23"/>
  <c r="Q102" i="23"/>
  <c r="P102" i="23"/>
  <c r="O102" i="23"/>
  <c r="N102" i="23"/>
  <c r="T102" i="23" s="1"/>
  <c r="M102" i="23"/>
  <c r="AU103" i="23" s="1"/>
  <c r="G94" i="25" s="1"/>
  <c r="X101" i="23"/>
  <c r="R101" i="23"/>
  <c r="Q101" i="23"/>
  <c r="P101" i="23"/>
  <c r="O101" i="23"/>
  <c r="N101" i="23"/>
  <c r="T101" i="23" s="1"/>
  <c r="M101" i="23"/>
  <c r="AU102" i="23" s="1"/>
  <c r="G93" i="25" s="1"/>
  <c r="X100" i="23"/>
  <c r="R100" i="23"/>
  <c r="Q100" i="23"/>
  <c r="P100" i="23"/>
  <c r="O100" i="23"/>
  <c r="N100" i="23"/>
  <c r="T100" i="23" s="1"/>
  <c r="M100" i="23"/>
  <c r="AU101" i="23" s="1"/>
  <c r="G92" i="25" s="1"/>
  <c r="X99" i="23"/>
  <c r="R99" i="23"/>
  <c r="Q99" i="23"/>
  <c r="P99" i="23"/>
  <c r="O99" i="23"/>
  <c r="N99" i="23"/>
  <c r="T99" i="23" s="1"/>
  <c r="M99" i="23"/>
  <c r="AU100" i="23" s="1"/>
  <c r="G91" i="25" s="1"/>
  <c r="X98" i="23"/>
  <c r="R98" i="23"/>
  <c r="Q98" i="23"/>
  <c r="P98" i="23"/>
  <c r="O98" i="23"/>
  <c r="N98" i="23"/>
  <c r="T98" i="23" s="1"/>
  <c r="M98" i="23"/>
  <c r="AU99" i="23" s="1"/>
  <c r="G90" i="25" s="1"/>
  <c r="X97" i="23"/>
  <c r="R97" i="23"/>
  <c r="Q97" i="23"/>
  <c r="P97" i="23"/>
  <c r="O97" i="23"/>
  <c r="N97" i="23"/>
  <c r="T97" i="23" s="1"/>
  <c r="M97" i="23"/>
  <c r="AU98" i="23" s="1"/>
  <c r="G89" i="25" s="1"/>
  <c r="X96" i="23"/>
  <c r="R96" i="23"/>
  <c r="Q96" i="23"/>
  <c r="P96" i="23"/>
  <c r="O96" i="23"/>
  <c r="N96" i="23"/>
  <c r="T96" i="23" s="1"/>
  <c r="M96" i="23"/>
  <c r="AU97" i="23" s="1"/>
  <c r="G88" i="25" s="1"/>
  <c r="X95" i="23"/>
  <c r="R95" i="23"/>
  <c r="Q95" i="23"/>
  <c r="P95" i="23"/>
  <c r="O95" i="23"/>
  <c r="N95" i="23"/>
  <c r="T95" i="23" s="1"/>
  <c r="M95" i="23"/>
  <c r="AU96" i="23" s="1"/>
  <c r="G87" i="25" s="1"/>
  <c r="X94" i="23"/>
  <c r="R94" i="23"/>
  <c r="Q94" i="23"/>
  <c r="P94" i="23"/>
  <c r="O94" i="23"/>
  <c r="N94" i="23"/>
  <c r="T94" i="23" s="1"/>
  <c r="M94" i="23"/>
  <c r="AU95" i="23" s="1"/>
  <c r="G86" i="25" s="1"/>
  <c r="X93" i="23"/>
  <c r="R93" i="23"/>
  <c r="Q93" i="23"/>
  <c r="P93" i="23"/>
  <c r="O93" i="23"/>
  <c r="N93" i="23"/>
  <c r="T93" i="23" s="1"/>
  <c r="M93" i="23"/>
  <c r="AU94" i="23" s="1"/>
  <c r="G85" i="25" s="1"/>
  <c r="X92" i="23"/>
  <c r="R92" i="23"/>
  <c r="Q92" i="23"/>
  <c r="P92" i="23"/>
  <c r="O92" i="23"/>
  <c r="N92" i="23"/>
  <c r="T92" i="23" s="1"/>
  <c r="M92" i="23"/>
  <c r="AU93" i="23" s="1"/>
  <c r="G84" i="25" s="1"/>
  <c r="X91" i="23"/>
  <c r="R91" i="23"/>
  <c r="Q91" i="23"/>
  <c r="P91" i="23"/>
  <c r="O91" i="23"/>
  <c r="N91" i="23"/>
  <c r="T91" i="23" s="1"/>
  <c r="M91" i="23"/>
  <c r="AU92" i="23" s="1"/>
  <c r="G83" i="25" s="1"/>
  <c r="X90" i="23"/>
  <c r="R90" i="23"/>
  <c r="Q90" i="23"/>
  <c r="P90" i="23"/>
  <c r="O90" i="23"/>
  <c r="N90" i="23"/>
  <c r="T90" i="23" s="1"/>
  <c r="M90" i="23"/>
  <c r="AU91" i="23" s="1"/>
  <c r="G82" i="25" s="1"/>
  <c r="X89" i="23"/>
  <c r="R89" i="23"/>
  <c r="Q89" i="23"/>
  <c r="P89" i="23"/>
  <c r="O89" i="23"/>
  <c r="N89" i="23"/>
  <c r="T89" i="23" s="1"/>
  <c r="M89" i="23"/>
  <c r="AU90" i="23" s="1"/>
  <c r="G81" i="25" s="1"/>
  <c r="X88" i="23"/>
  <c r="R88" i="23"/>
  <c r="Q88" i="23"/>
  <c r="P88" i="23"/>
  <c r="O88" i="23"/>
  <c r="N88" i="23"/>
  <c r="T88" i="23" s="1"/>
  <c r="M88" i="23"/>
  <c r="AU89" i="23" s="1"/>
  <c r="G80" i="25" s="1"/>
  <c r="X87" i="23"/>
  <c r="R87" i="23"/>
  <c r="Q87" i="23"/>
  <c r="P87" i="23"/>
  <c r="O87" i="23"/>
  <c r="N87" i="23"/>
  <c r="T87" i="23" s="1"/>
  <c r="M87" i="23"/>
  <c r="AU88" i="23" s="1"/>
  <c r="G79" i="25" s="1"/>
  <c r="X86" i="23"/>
  <c r="R86" i="23"/>
  <c r="Q86" i="23"/>
  <c r="P86" i="23"/>
  <c r="O86" i="23"/>
  <c r="N86" i="23"/>
  <c r="T86" i="23" s="1"/>
  <c r="M86" i="23"/>
  <c r="AU87" i="23" s="1"/>
  <c r="G78" i="25" s="1"/>
  <c r="X85" i="23"/>
  <c r="R85" i="23"/>
  <c r="Q85" i="23"/>
  <c r="P85" i="23"/>
  <c r="O85" i="23"/>
  <c r="N85" i="23"/>
  <c r="T85" i="23" s="1"/>
  <c r="M85" i="23"/>
  <c r="AU86" i="23" s="1"/>
  <c r="G77" i="25" s="1"/>
  <c r="X84" i="23"/>
  <c r="R84" i="23"/>
  <c r="Q84" i="23"/>
  <c r="P84" i="23"/>
  <c r="O84" i="23"/>
  <c r="N84" i="23"/>
  <c r="T84" i="23" s="1"/>
  <c r="M84" i="23"/>
  <c r="X83" i="23"/>
  <c r="R83" i="23"/>
  <c r="Q83" i="23"/>
  <c r="P83" i="23"/>
  <c r="O83" i="23"/>
  <c r="N83" i="23"/>
  <c r="T83" i="23" s="1"/>
  <c r="M83" i="23"/>
  <c r="AU84" i="23" s="1"/>
  <c r="G75" i="25" s="1"/>
  <c r="X82" i="23"/>
  <c r="R82" i="23"/>
  <c r="Q82" i="23"/>
  <c r="P82" i="23"/>
  <c r="O82" i="23"/>
  <c r="N82" i="23"/>
  <c r="T82" i="23" s="1"/>
  <c r="M82" i="23"/>
  <c r="AU83" i="23" s="1"/>
  <c r="G74" i="25" s="1"/>
  <c r="X81" i="23"/>
  <c r="R81" i="23"/>
  <c r="Q81" i="23"/>
  <c r="P81" i="23"/>
  <c r="O81" i="23"/>
  <c r="N81" i="23"/>
  <c r="T81" i="23" s="1"/>
  <c r="M81" i="23"/>
  <c r="AU82" i="23" s="1"/>
  <c r="G73" i="25" s="1"/>
  <c r="X80" i="23"/>
  <c r="R80" i="23"/>
  <c r="Q80" i="23"/>
  <c r="P80" i="23"/>
  <c r="O80" i="23"/>
  <c r="N80" i="23"/>
  <c r="T80" i="23" s="1"/>
  <c r="M80" i="23"/>
  <c r="AU81" i="23" s="1"/>
  <c r="G72" i="25" s="1"/>
  <c r="X79" i="23"/>
  <c r="R79" i="23"/>
  <c r="Q79" i="23"/>
  <c r="P79" i="23"/>
  <c r="O79" i="23"/>
  <c r="N79" i="23"/>
  <c r="T79" i="23" s="1"/>
  <c r="M79" i="23"/>
  <c r="AU80" i="23" s="1"/>
  <c r="G71" i="25" s="1"/>
  <c r="X78" i="23"/>
  <c r="R78" i="23"/>
  <c r="Q78" i="23"/>
  <c r="P78" i="23"/>
  <c r="O78" i="23"/>
  <c r="N78" i="23"/>
  <c r="T78" i="23" s="1"/>
  <c r="M78" i="23"/>
  <c r="AU79" i="23" s="1"/>
  <c r="G70" i="25" s="1"/>
  <c r="X77" i="23"/>
  <c r="R77" i="23"/>
  <c r="Q77" i="23"/>
  <c r="P77" i="23"/>
  <c r="O77" i="23"/>
  <c r="N77" i="23"/>
  <c r="T77" i="23" s="1"/>
  <c r="M77" i="23"/>
  <c r="AU78" i="23" s="1"/>
  <c r="G69" i="25" s="1"/>
  <c r="X76" i="23"/>
  <c r="R76" i="23"/>
  <c r="Q76" i="23"/>
  <c r="P76" i="23"/>
  <c r="O76" i="23"/>
  <c r="N76" i="23"/>
  <c r="T76" i="23" s="1"/>
  <c r="M76" i="23"/>
  <c r="AU77" i="23" s="1"/>
  <c r="G68" i="25" s="1"/>
  <c r="X75" i="23"/>
  <c r="R75" i="23"/>
  <c r="Q75" i="23"/>
  <c r="P75" i="23"/>
  <c r="O75" i="23"/>
  <c r="N75" i="23"/>
  <c r="T75" i="23" s="1"/>
  <c r="M75" i="23"/>
  <c r="AU76" i="23" s="1"/>
  <c r="G67" i="25" s="1"/>
  <c r="X74" i="23"/>
  <c r="R74" i="23"/>
  <c r="Q74" i="23"/>
  <c r="P74" i="23"/>
  <c r="O74" i="23"/>
  <c r="N74" i="23"/>
  <c r="T74" i="23" s="1"/>
  <c r="M74" i="23"/>
  <c r="AU75" i="23" s="1"/>
  <c r="G66" i="25" s="1"/>
  <c r="X73" i="23"/>
  <c r="R73" i="23"/>
  <c r="Q73" i="23"/>
  <c r="P73" i="23"/>
  <c r="O73" i="23"/>
  <c r="N73" i="23"/>
  <c r="T73" i="23" s="1"/>
  <c r="M73" i="23"/>
  <c r="AU74" i="23" s="1"/>
  <c r="G65" i="25" s="1"/>
  <c r="X72" i="23"/>
  <c r="R72" i="23"/>
  <c r="Q72" i="23"/>
  <c r="P72" i="23"/>
  <c r="O72" i="23"/>
  <c r="N72" i="23"/>
  <c r="T72" i="23" s="1"/>
  <c r="M72" i="23"/>
  <c r="AU73" i="23" s="1"/>
  <c r="G64" i="25" s="1"/>
  <c r="X71" i="23"/>
  <c r="R71" i="23"/>
  <c r="Q71" i="23"/>
  <c r="P71" i="23"/>
  <c r="O71" i="23"/>
  <c r="N71" i="23"/>
  <c r="T71" i="23" s="1"/>
  <c r="M71" i="23"/>
  <c r="AU72" i="23" s="1"/>
  <c r="G63" i="25" s="1"/>
  <c r="X70" i="23"/>
  <c r="R70" i="23"/>
  <c r="Q70" i="23"/>
  <c r="P70" i="23"/>
  <c r="O70" i="23"/>
  <c r="N70" i="23"/>
  <c r="T70" i="23" s="1"/>
  <c r="M70" i="23"/>
  <c r="AU71" i="23" s="1"/>
  <c r="G62" i="25" s="1"/>
  <c r="X69" i="23"/>
  <c r="R69" i="23"/>
  <c r="Q69" i="23"/>
  <c r="P69" i="23"/>
  <c r="O69" i="23"/>
  <c r="N69" i="23"/>
  <c r="T69" i="23" s="1"/>
  <c r="M69" i="23"/>
  <c r="X68" i="23"/>
  <c r="R68" i="23"/>
  <c r="Q68" i="23"/>
  <c r="P68" i="23"/>
  <c r="O68" i="23"/>
  <c r="N68" i="23"/>
  <c r="T68" i="23" s="1"/>
  <c r="M68" i="23"/>
  <c r="AU69" i="23" s="1"/>
  <c r="G60" i="25" s="1"/>
  <c r="X67" i="23"/>
  <c r="R67" i="23"/>
  <c r="Q67" i="23"/>
  <c r="P67" i="23"/>
  <c r="O67" i="23"/>
  <c r="N67" i="23"/>
  <c r="T67" i="23" s="1"/>
  <c r="M67" i="23"/>
  <c r="AU68" i="23" s="1"/>
  <c r="G59" i="25" s="1"/>
  <c r="X66" i="23"/>
  <c r="R66" i="23"/>
  <c r="Q66" i="23"/>
  <c r="P66" i="23"/>
  <c r="O66" i="23"/>
  <c r="N66" i="23"/>
  <c r="T66" i="23" s="1"/>
  <c r="M66" i="23"/>
  <c r="AU67" i="23" s="1"/>
  <c r="G58" i="25" s="1"/>
  <c r="X65" i="23"/>
  <c r="R65" i="23"/>
  <c r="Q65" i="23"/>
  <c r="P65" i="23"/>
  <c r="O65" i="23"/>
  <c r="N65" i="23"/>
  <c r="T65" i="23" s="1"/>
  <c r="M65" i="23"/>
  <c r="AU66" i="23" s="1"/>
  <c r="G57" i="25" s="1"/>
  <c r="X64" i="23"/>
  <c r="R64" i="23"/>
  <c r="Q64" i="23"/>
  <c r="P64" i="23"/>
  <c r="O64" i="23"/>
  <c r="N64" i="23"/>
  <c r="T64" i="23" s="1"/>
  <c r="M64" i="23"/>
  <c r="AU65" i="23" s="1"/>
  <c r="G56" i="25" s="1"/>
  <c r="X63" i="23"/>
  <c r="R63" i="23"/>
  <c r="Q63" i="23"/>
  <c r="P63" i="23"/>
  <c r="O63" i="23"/>
  <c r="N63" i="23"/>
  <c r="T63" i="23" s="1"/>
  <c r="M63" i="23"/>
  <c r="AU64" i="23" s="1"/>
  <c r="G55" i="25" s="1"/>
  <c r="X62" i="23"/>
  <c r="R62" i="23"/>
  <c r="Q62" i="23"/>
  <c r="P62" i="23"/>
  <c r="O62" i="23"/>
  <c r="N62" i="23"/>
  <c r="T62" i="23" s="1"/>
  <c r="M62" i="23"/>
  <c r="AU63" i="23" s="1"/>
  <c r="G54" i="25" s="1"/>
  <c r="X61" i="23"/>
  <c r="R61" i="23"/>
  <c r="Q61" i="23"/>
  <c r="P61" i="23"/>
  <c r="O61" i="23"/>
  <c r="N61" i="23"/>
  <c r="T61" i="23" s="1"/>
  <c r="M61" i="23"/>
  <c r="X60" i="23"/>
  <c r="R60" i="23"/>
  <c r="Q60" i="23"/>
  <c r="P60" i="23"/>
  <c r="O60" i="23"/>
  <c r="N60" i="23"/>
  <c r="T60" i="23" s="1"/>
  <c r="M60" i="23"/>
  <c r="AU61" i="23" s="1"/>
  <c r="G52" i="25" s="1"/>
  <c r="X59" i="23"/>
  <c r="R59" i="23"/>
  <c r="Q59" i="23"/>
  <c r="P59" i="23"/>
  <c r="O59" i="23"/>
  <c r="N59" i="23"/>
  <c r="T59" i="23" s="1"/>
  <c r="M59" i="23"/>
  <c r="AU60" i="23" s="1"/>
  <c r="G51" i="25" s="1"/>
  <c r="X58" i="23"/>
  <c r="R58" i="23"/>
  <c r="Q58" i="23"/>
  <c r="P58" i="23"/>
  <c r="O58" i="23"/>
  <c r="N58" i="23"/>
  <c r="T58" i="23" s="1"/>
  <c r="M58" i="23"/>
  <c r="AU59" i="23" s="1"/>
  <c r="G50" i="25" s="1"/>
  <c r="X57" i="23"/>
  <c r="R57" i="23"/>
  <c r="Q57" i="23"/>
  <c r="P57" i="23"/>
  <c r="O57" i="23"/>
  <c r="N57" i="23"/>
  <c r="T57" i="23" s="1"/>
  <c r="M57" i="23"/>
  <c r="AU58" i="23" s="1"/>
  <c r="G49" i="25" s="1"/>
  <c r="X56" i="23"/>
  <c r="R56" i="23"/>
  <c r="Q56" i="23"/>
  <c r="P56" i="23"/>
  <c r="O56" i="23"/>
  <c r="N56" i="23"/>
  <c r="T56" i="23" s="1"/>
  <c r="M56" i="23"/>
  <c r="AU57" i="23" s="1"/>
  <c r="G48" i="25" s="1"/>
  <c r="X55" i="23"/>
  <c r="R55" i="23"/>
  <c r="Q55" i="23"/>
  <c r="P55" i="23"/>
  <c r="O55" i="23"/>
  <c r="N55" i="23"/>
  <c r="T55" i="23" s="1"/>
  <c r="M55" i="23"/>
  <c r="AU56" i="23" s="1"/>
  <c r="G47" i="25" s="1"/>
  <c r="X54" i="23"/>
  <c r="R54" i="23"/>
  <c r="Q54" i="23"/>
  <c r="P54" i="23"/>
  <c r="O54" i="23"/>
  <c r="N54" i="23"/>
  <c r="T54" i="23" s="1"/>
  <c r="M54" i="23"/>
  <c r="AU55" i="23" s="1"/>
  <c r="G46" i="25" s="1"/>
  <c r="X53" i="23"/>
  <c r="R53" i="23"/>
  <c r="Q53" i="23"/>
  <c r="P53" i="23"/>
  <c r="O53" i="23"/>
  <c r="N53" i="23"/>
  <c r="T53" i="23" s="1"/>
  <c r="M53" i="23"/>
  <c r="AU54" i="23" s="1"/>
  <c r="G45" i="25" s="1"/>
  <c r="X52" i="23"/>
  <c r="R52" i="23"/>
  <c r="Q52" i="23"/>
  <c r="P52" i="23"/>
  <c r="O52" i="23"/>
  <c r="N52" i="23"/>
  <c r="T52" i="23" s="1"/>
  <c r="M52" i="23"/>
  <c r="AU53" i="23" s="1"/>
  <c r="G44" i="25" s="1"/>
  <c r="X51" i="23"/>
  <c r="R51" i="23"/>
  <c r="Q51" i="23"/>
  <c r="P51" i="23"/>
  <c r="O51" i="23"/>
  <c r="N51" i="23"/>
  <c r="T51" i="23" s="1"/>
  <c r="M51" i="23"/>
  <c r="AU52" i="23" s="1"/>
  <c r="G43" i="25" s="1"/>
  <c r="X50" i="23"/>
  <c r="R50" i="23"/>
  <c r="Q50" i="23"/>
  <c r="P50" i="23"/>
  <c r="O50" i="23"/>
  <c r="N50" i="23"/>
  <c r="T50" i="23" s="1"/>
  <c r="M50" i="23"/>
  <c r="AU51" i="23" s="1"/>
  <c r="G42" i="25" s="1"/>
  <c r="X49" i="23"/>
  <c r="R49" i="23"/>
  <c r="Q49" i="23"/>
  <c r="P49" i="23"/>
  <c r="O49" i="23"/>
  <c r="N49" i="23"/>
  <c r="T49" i="23" s="1"/>
  <c r="M49" i="23"/>
  <c r="AU50" i="23" s="1"/>
  <c r="G41" i="25" s="1"/>
  <c r="X48" i="23"/>
  <c r="R48" i="23"/>
  <c r="Q48" i="23"/>
  <c r="P48" i="23"/>
  <c r="O48" i="23"/>
  <c r="N48" i="23"/>
  <c r="T48" i="23" s="1"/>
  <c r="M48" i="23"/>
  <c r="AU49" i="23" s="1"/>
  <c r="G40" i="25" s="1"/>
  <c r="X47" i="23"/>
  <c r="R47" i="23"/>
  <c r="Q47" i="23"/>
  <c r="P47" i="23"/>
  <c r="O47" i="23"/>
  <c r="N47" i="23"/>
  <c r="T47" i="23" s="1"/>
  <c r="M47" i="23"/>
  <c r="AU48" i="23" s="1"/>
  <c r="G39" i="25" s="1"/>
  <c r="X46" i="23"/>
  <c r="R46" i="23"/>
  <c r="Q46" i="23"/>
  <c r="P46" i="23"/>
  <c r="O46" i="23"/>
  <c r="N46" i="23"/>
  <c r="T46" i="23" s="1"/>
  <c r="M46" i="23"/>
  <c r="AU47" i="23" s="1"/>
  <c r="G38" i="25" s="1"/>
  <c r="X45" i="23"/>
  <c r="R45" i="23"/>
  <c r="Q45" i="23"/>
  <c r="P45" i="23"/>
  <c r="O45" i="23"/>
  <c r="N45" i="23"/>
  <c r="T45" i="23" s="1"/>
  <c r="M45" i="23"/>
  <c r="AU46" i="23" s="1"/>
  <c r="G37" i="25" s="1"/>
  <c r="X44" i="23"/>
  <c r="R44" i="23"/>
  <c r="Q44" i="23"/>
  <c r="P44" i="23"/>
  <c r="O44" i="23"/>
  <c r="N44" i="23"/>
  <c r="T44" i="23" s="1"/>
  <c r="M44" i="23"/>
  <c r="AU45" i="23" s="1"/>
  <c r="G36" i="25" s="1"/>
  <c r="X43" i="23"/>
  <c r="R43" i="23"/>
  <c r="Q43" i="23"/>
  <c r="P43" i="23"/>
  <c r="O43" i="23"/>
  <c r="N43" i="23"/>
  <c r="T43" i="23" s="1"/>
  <c r="Y43" i="23" s="1"/>
  <c r="M43" i="23"/>
  <c r="AU44" i="23" s="1"/>
  <c r="G35" i="25" s="1"/>
  <c r="X42" i="23"/>
  <c r="R42" i="23"/>
  <c r="Q42" i="23"/>
  <c r="P42" i="23"/>
  <c r="O42" i="23"/>
  <c r="N42" i="23"/>
  <c r="T42" i="23" s="1"/>
  <c r="M42" i="23"/>
  <c r="AU43" i="23" s="1"/>
  <c r="G34" i="25" s="1"/>
  <c r="X41" i="23"/>
  <c r="R41" i="23"/>
  <c r="Q41" i="23"/>
  <c r="P41" i="23"/>
  <c r="O41" i="23"/>
  <c r="N41" i="23"/>
  <c r="T41" i="23" s="1"/>
  <c r="M41" i="23"/>
  <c r="AU42" i="23" s="1"/>
  <c r="G33" i="25" s="1"/>
  <c r="X40" i="23"/>
  <c r="R40" i="23"/>
  <c r="Q40" i="23"/>
  <c r="P40" i="23"/>
  <c r="O40" i="23"/>
  <c r="N40" i="23"/>
  <c r="T40" i="23" s="1"/>
  <c r="M40" i="23"/>
  <c r="AU41" i="23" s="1"/>
  <c r="G32" i="25" s="1"/>
  <c r="X39" i="23"/>
  <c r="R39" i="23"/>
  <c r="Q39" i="23"/>
  <c r="P39" i="23"/>
  <c r="O39" i="23"/>
  <c r="N39" i="23"/>
  <c r="T39" i="23" s="1"/>
  <c r="Y39" i="23" s="1"/>
  <c r="Z39" i="23" s="1"/>
  <c r="AP40" i="23" s="1"/>
  <c r="M39" i="23"/>
  <c r="X38" i="23"/>
  <c r="R38" i="23"/>
  <c r="Q38" i="23"/>
  <c r="P38" i="23"/>
  <c r="O38" i="23"/>
  <c r="N38" i="23"/>
  <c r="T38" i="23" s="1"/>
  <c r="M38" i="23"/>
  <c r="AU39" i="23" s="1"/>
  <c r="G30" i="25" s="1"/>
  <c r="X37" i="23"/>
  <c r="R37" i="23"/>
  <c r="Q37" i="23"/>
  <c r="P37" i="23"/>
  <c r="O37" i="23"/>
  <c r="N37" i="23"/>
  <c r="T37" i="23" s="1"/>
  <c r="M37" i="23"/>
  <c r="AU38" i="23" s="1"/>
  <c r="G29" i="25" s="1"/>
  <c r="X36" i="23"/>
  <c r="R36" i="23"/>
  <c r="Q36" i="23"/>
  <c r="P36" i="23"/>
  <c r="O36" i="23"/>
  <c r="N36" i="23"/>
  <c r="T36" i="23" s="1"/>
  <c r="M36" i="23"/>
  <c r="AU37" i="23" s="1"/>
  <c r="G28" i="25" s="1"/>
  <c r="X35" i="23"/>
  <c r="R35" i="23"/>
  <c r="Q35" i="23"/>
  <c r="P35" i="23"/>
  <c r="O35" i="23"/>
  <c r="N35" i="23"/>
  <c r="T35" i="23" s="1"/>
  <c r="M35" i="23"/>
  <c r="AU36" i="23" s="1"/>
  <c r="G27" i="25" s="1"/>
  <c r="X34" i="23"/>
  <c r="R34" i="23"/>
  <c r="Q34" i="23"/>
  <c r="P34" i="23"/>
  <c r="O34" i="23"/>
  <c r="N34" i="23"/>
  <c r="T34" i="23" s="1"/>
  <c r="M34" i="23"/>
  <c r="AU35" i="23" s="1"/>
  <c r="G26" i="25" s="1"/>
  <c r="X33" i="23"/>
  <c r="R33" i="23"/>
  <c r="Q33" i="23"/>
  <c r="P33" i="23"/>
  <c r="O33" i="23"/>
  <c r="N33" i="23"/>
  <c r="T33" i="23" s="1"/>
  <c r="M33" i="23"/>
  <c r="AU34" i="23" s="1"/>
  <c r="G25" i="25" s="1"/>
  <c r="X32" i="23"/>
  <c r="R32" i="23"/>
  <c r="Q32" i="23"/>
  <c r="P32" i="23"/>
  <c r="O32" i="23"/>
  <c r="N32" i="23"/>
  <c r="T32" i="23" s="1"/>
  <c r="M32" i="23"/>
  <c r="AU33" i="23" s="1"/>
  <c r="G24" i="25" s="1"/>
  <c r="X31" i="23"/>
  <c r="R31" i="23"/>
  <c r="Q31" i="23"/>
  <c r="P31" i="23"/>
  <c r="O31" i="23"/>
  <c r="N31" i="23"/>
  <c r="T31" i="23" s="1"/>
  <c r="Y31" i="23" s="1"/>
  <c r="Z31" i="23" s="1"/>
  <c r="AP32" i="23" s="1"/>
  <c r="M31" i="23"/>
  <c r="AU32" i="23" s="1"/>
  <c r="G23" i="25" s="1"/>
  <c r="X30" i="23"/>
  <c r="R30" i="23"/>
  <c r="Q30" i="23"/>
  <c r="P30" i="23"/>
  <c r="O30" i="23"/>
  <c r="N30" i="23"/>
  <c r="T30" i="23" s="1"/>
  <c r="M30" i="23"/>
  <c r="AU31" i="23" s="1"/>
  <c r="G22" i="25" s="1"/>
  <c r="X29" i="23"/>
  <c r="R29" i="23"/>
  <c r="Q29" i="23"/>
  <c r="P29" i="23"/>
  <c r="O29" i="23"/>
  <c r="N29" i="23"/>
  <c r="T29" i="23" s="1"/>
  <c r="M29" i="23"/>
  <c r="AU30" i="23" s="1"/>
  <c r="G21" i="25" s="1"/>
  <c r="X28" i="23"/>
  <c r="R28" i="23"/>
  <c r="Q28" i="23"/>
  <c r="P28" i="23"/>
  <c r="O28" i="23"/>
  <c r="N28" i="23"/>
  <c r="T28" i="23" s="1"/>
  <c r="M28" i="23"/>
  <c r="AU29" i="23" s="1"/>
  <c r="G20" i="25" s="1"/>
  <c r="X27" i="23"/>
  <c r="R27" i="23"/>
  <c r="Q27" i="23"/>
  <c r="P27" i="23"/>
  <c r="O27" i="23"/>
  <c r="N27" i="23"/>
  <c r="T27" i="23" s="1"/>
  <c r="M27" i="23"/>
  <c r="AU28" i="23" s="1"/>
  <c r="G19" i="25" s="1"/>
  <c r="X26" i="23"/>
  <c r="R26" i="23"/>
  <c r="Q26" i="23"/>
  <c r="P26" i="23"/>
  <c r="O26" i="23"/>
  <c r="N26" i="23"/>
  <c r="T26" i="23" s="1"/>
  <c r="M26" i="23"/>
  <c r="AU27" i="23" s="1"/>
  <c r="G18" i="25" s="1"/>
  <c r="X25" i="23"/>
  <c r="R25" i="23"/>
  <c r="Q25" i="23"/>
  <c r="P25" i="23"/>
  <c r="O25" i="23"/>
  <c r="N25" i="23"/>
  <c r="T25" i="23" s="1"/>
  <c r="M25" i="23"/>
  <c r="AU26" i="23" s="1"/>
  <c r="G17" i="25" s="1"/>
  <c r="X24" i="23"/>
  <c r="R24" i="23"/>
  <c r="Q24" i="23"/>
  <c r="P24" i="23"/>
  <c r="O24" i="23"/>
  <c r="N24" i="23"/>
  <c r="T24" i="23" s="1"/>
  <c r="M24" i="23"/>
  <c r="AU25" i="23" s="1"/>
  <c r="G16" i="25" s="1"/>
  <c r="X23" i="23"/>
  <c r="R23" i="23"/>
  <c r="Q23" i="23"/>
  <c r="P23" i="23"/>
  <c r="O23" i="23"/>
  <c r="N23" i="23"/>
  <c r="T23" i="23" s="1"/>
  <c r="M23" i="23"/>
  <c r="AU24" i="23" s="1"/>
  <c r="G15" i="25" s="1"/>
  <c r="X22" i="23"/>
  <c r="R22" i="23"/>
  <c r="Q22" i="23"/>
  <c r="P22" i="23"/>
  <c r="O22" i="23"/>
  <c r="N22" i="23"/>
  <c r="T22" i="23" s="1"/>
  <c r="M22" i="23"/>
  <c r="AU23" i="23" s="1"/>
  <c r="G14" i="25" s="1"/>
  <c r="X21" i="23"/>
  <c r="R21" i="23"/>
  <c r="Q21" i="23"/>
  <c r="P21" i="23"/>
  <c r="O21" i="23"/>
  <c r="N21" i="23"/>
  <c r="T21" i="23" s="1"/>
  <c r="M21" i="23"/>
  <c r="AU22" i="23" s="1"/>
  <c r="G13" i="25" s="1"/>
  <c r="X20" i="23"/>
  <c r="R20" i="23"/>
  <c r="Q20" i="23"/>
  <c r="P20" i="23"/>
  <c r="O20" i="23"/>
  <c r="N20" i="23"/>
  <c r="T20" i="23" s="1"/>
  <c r="M20" i="23"/>
  <c r="AU21" i="23" s="1"/>
  <c r="G12" i="25" s="1"/>
  <c r="X19" i="23"/>
  <c r="R19" i="23"/>
  <c r="Q19" i="23"/>
  <c r="P19" i="23"/>
  <c r="O19" i="23"/>
  <c r="N19" i="23"/>
  <c r="T19" i="23" s="1"/>
  <c r="M19" i="23"/>
  <c r="AU20" i="23" s="1"/>
  <c r="G11" i="25" s="1"/>
  <c r="X18" i="23"/>
  <c r="R18" i="23"/>
  <c r="Q18" i="23"/>
  <c r="P18" i="23"/>
  <c r="O18" i="23"/>
  <c r="N18" i="23"/>
  <c r="T18" i="23" s="1"/>
  <c r="M18" i="23"/>
  <c r="AU19" i="23" s="1"/>
  <c r="G10" i="25" s="1"/>
  <c r="X17" i="23"/>
  <c r="R17" i="23"/>
  <c r="Q17" i="23"/>
  <c r="P17" i="23"/>
  <c r="O17" i="23"/>
  <c r="N17" i="23"/>
  <c r="T17" i="23" s="1"/>
  <c r="M17" i="23"/>
  <c r="AU18" i="23" s="1"/>
  <c r="G9" i="25" s="1"/>
  <c r="X16" i="23"/>
  <c r="R16" i="23"/>
  <c r="Q16" i="23"/>
  <c r="P16" i="23"/>
  <c r="O16" i="23"/>
  <c r="N16" i="23"/>
  <c r="T16" i="23" s="1"/>
  <c r="Y16" i="23" s="1"/>
  <c r="M16" i="23"/>
  <c r="AU17" i="23" s="1"/>
  <c r="G8" i="25" s="1"/>
  <c r="X15" i="23"/>
  <c r="R15" i="23"/>
  <c r="Q15" i="23"/>
  <c r="P15" i="23"/>
  <c r="O15" i="23"/>
  <c r="N15" i="23"/>
  <c r="T15" i="23" s="1"/>
  <c r="M15" i="23"/>
  <c r="AU16" i="23" s="1"/>
  <c r="G7" i="25" s="1"/>
  <c r="X14" i="23"/>
  <c r="R14" i="23"/>
  <c r="Q14" i="23"/>
  <c r="P14" i="23"/>
  <c r="O14" i="23"/>
  <c r="N14" i="23"/>
  <c r="T14" i="23" s="1"/>
  <c r="M14" i="23"/>
  <c r="AU15" i="23" s="1"/>
  <c r="G6" i="25" s="1"/>
  <c r="X13" i="23"/>
  <c r="R13" i="23"/>
  <c r="Q13" i="23"/>
  <c r="P13" i="23"/>
  <c r="O13" i="23"/>
  <c r="N13" i="23"/>
  <c r="T13" i="23" s="1"/>
  <c r="M13" i="23"/>
  <c r="AU14" i="23" s="1"/>
  <c r="G5" i="25" s="1"/>
  <c r="X12" i="23"/>
  <c r="R12" i="23"/>
  <c r="Q12" i="23"/>
  <c r="P12" i="23"/>
  <c r="O12" i="23"/>
  <c r="N12" i="23"/>
  <c r="T12" i="23" s="1"/>
  <c r="M12" i="23"/>
  <c r="AU13" i="23" s="1"/>
  <c r="X11" i="23"/>
  <c r="R11" i="23"/>
  <c r="Q11" i="23"/>
  <c r="P11" i="23"/>
  <c r="O11" i="23"/>
  <c r="N11" i="23"/>
  <c r="T11" i="23" s="1"/>
  <c r="M11" i="23"/>
  <c r="AU12" i="23" s="1"/>
  <c r="X10" i="23"/>
  <c r="R10" i="23"/>
  <c r="Q10" i="23"/>
  <c r="P10" i="23"/>
  <c r="O10" i="23"/>
  <c r="N10" i="23"/>
  <c r="T10" i="23" s="1"/>
  <c r="M10" i="23"/>
  <c r="AU11" i="23" s="1"/>
  <c r="X9" i="23"/>
  <c r="R9" i="23"/>
  <c r="Q9" i="23"/>
  <c r="P9" i="23"/>
  <c r="O9" i="23"/>
  <c r="N9" i="23"/>
  <c r="T9" i="23" s="1"/>
  <c r="M9" i="23"/>
  <c r="AU10" i="23" s="1"/>
  <c r="X8" i="23"/>
  <c r="R8" i="23"/>
  <c r="P8" i="23"/>
  <c r="O8" i="23"/>
  <c r="N8" i="23"/>
  <c r="T8" i="23" s="1"/>
  <c r="M8" i="23"/>
  <c r="AU9" i="23" s="1"/>
  <c r="R7" i="23"/>
  <c r="Q7" i="23"/>
  <c r="P7" i="23"/>
  <c r="O7" i="23"/>
  <c r="N7" i="23"/>
  <c r="T7" i="23" s="1"/>
  <c r="M7" i="23"/>
  <c r="AU8" i="23" s="1"/>
  <c r="AP4" i="23"/>
  <c r="W3" i="23"/>
  <c r="X107" i="22"/>
  <c r="R107" i="22"/>
  <c r="Q107" i="22"/>
  <c r="P107" i="22"/>
  <c r="O107" i="22"/>
  <c r="N107" i="22"/>
  <c r="T107" i="22" s="1"/>
  <c r="M107" i="22"/>
  <c r="AU108" i="22" s="1"/>
  <c r="X106" i="22"/>
  <c r="R106" i="22"/>
  <c r="Q106" i="22"/>
  <c r="P106" i="22"/>
  <c r="O106" i="22"/>
  <c r="N106" i="22"/>
  <c r="T106" i="22" s="1"/>
  <c r="M106" i="22"/>
  <c r="AU107" i="22" s="1"/>
  <c r="X105" i="22"/>
  <c r="R105" i="22"/>
  <c r="Q105" i="22"/>
  <c r="P105" i="22"/>
  <c r="O105" i="22"/>
  <c r="N105" i="22"/>
  <c r="T105" i="22" s="1"/>
  <c r="M105" i="22"/>
  <c r="AU106" i="22" s="1"/>
  <c r="X104" i="22"/>
  <c r="R104" i="22"/>
  <c r="Q104" i="22"/>
  <c r="P104" i="22"/>
  <c r="O104" i="22"/>
  <c r="N104" i="22"/>
  <c r="T104" i="22" s="1"/>
  <c r="M104" i="22"/>
  <c r="AU105" i="22" s="1"/>
  <c r="C97" i="25" s="1"/>
  <c r="X103" i="22"/>
  <c r="R103" i="22"/>
  <c r="Q103" i="22"/>
  <c r="P103" i="22"/>
  <c r="O103" i="22"/>
  <c r="N103" i="22"/>
  <c r="T103" i="22" s="1"/>
  <c r="M103" i="22"/>
  <c r="AU104" i="22" s="1"/>
  <c r="C96" i="25" s="1"/>
  <c r="X102" i="22"/>
  <c r="R102" i="22"/>
  <c r="Q102" i="22"/>
  <c r="P102" i="22"/>
  <c r="O102" i="22"/>
  <c r="N102" i="22"/>
  <c r="T102" i="22" s="1"/>
  <c r="M102" i="22"/>
  <c r="AU103" i="22" s="1"/>
  <c r="C95" i="25" s="1"/>
  <c r="X101" i="22"/>
  <c r="R101" i="22"/>
  <c r="Q101" i="22"/>
  <c r="P101" i="22"/>
  <c r="O101" i="22"/>
  <c r="N101" i="22"/>
  <c r="T101" i="22" s="1"/>
  <c r="M101" i="22"/>
  <c r="AU102" i="22" s="1"/>
  <c r="C94" i="25" s="1"/>
  <c r="X100" i="22"/>
  <c r="R100" i="22"/>
  <c r="Q100" i="22"/>
  <c r="P100" i="22"/>
  <c r="O100" i="22"/>
  <c r="N100" i="22"/>
  <c r="T100" i="22" s="1"/>
  <c r="M100" i="22"/>
  <c r="AU101" i="22" s="1"/>
  <c r="C93" i="25" s="1"/>
  <c r="X99" i="22"/>
  <c r="R99" i="22"/>
  <c r="Q99" i="22"/>
  <c r="P99" i="22"/>
  <c r="O99" i="22"/>
  <c r="N99" i="22"/>
  <c r="T99" i="22" s="1"/>
  <c r="M99" i="22"/>
  <c r="X98" i="22"/>
  <c r="R98" i="22"/>
  <c r="Q98" i="22"/>
  <c r="P98" i="22"/>
  <c r="O98" i="22"/>
  <c r="N98" i="22"/>
  <c r="T98" i="22" s="1"/>
  <c r="M98" i="22"/>
  <c r="AU99" i="22" s="1"/>
  <c r="C91" i="25" s="1"/>
  <c r="X97" i="22"/>
  <c r="R97" i="22"/>
  <c r="Q97" i="22"/>
  <c r="P97" i="22"/>
  <c r="O97" i="22"/>
  <c r="N97" i="22"/>
  <c r="T97" i="22" s="1"/>
  <c r="M97" i="22"/>
  <c r="AU98" i="22" s="1"/>
  <c r="C90" i="25" s="1"/>
  <c r="X96" i="22"/>
  <c r="R96" i="22"/>
  <c r="Q96" i="22"/>
  <c r="P96" i="22"/>
  <c r="O96" i="22"/>
  <c r="N96" i="22"/>
  <c r="T96" i="22" s="1"/>
  <c r="M96" i="22"/>
  <c r="AU97" i="22" s="1"/>
  <c r="C89" i="25" s="1"/>
  <c r="X95" i="22"/>
  <c r="R95" i="22"/>
  <c r="Q95" i="22"/>
  <c r="P95" i="22"/>
  <c r="O95" i="22"/>
  <c r="N95" i="22"/>
  <c r="T95" i="22" s="1"/>
  <c r="M95" i="22"/>
  <c r="AU96" i="22" s="1"/>
  <c r="C88" i="25" s="1"/>
  <c r="X94" i="22"/>
  <c r="R94" i="22"/>
  <c r="Q94" i="22"/>
  <c r="P94" i="22"/>
  <c r="O94" i="22"/>
  <c r="N94" i="22"/>
  <c r="T94" i="22" s="1"/>
  <c r="M94" i="22"/>
  <c r="AU95" i="22" s="1"/>
  <c r="C87" i="25" s="1"/>
  <c r="X93" i="22"/>
  <c r="R93" i="22"/>
  <c r="Q93" i="22"/>
  <c r="P93" i="22"/>
  <c r="O93" i="22"/>
  <c r="N93" i="22"/>
  <c r="T93" i="22" s="1"/>
  <c r="M93" i="22"/>
  <c r="AU94" i="22" s="1"/>
  <c r="C86" i="25" s="1"/>
  <c r="X92" i="22"/>
  <c r="R92" i="22"/>
  <c r="Q92" i="22"/>
  <c r="P92" i="22"/>
  <c r="O92" i="22"/>
  <c r="N92" i="22"/>
  <c r="T92" i="22" s="1"/>
  <c r="M92" i="22"/>
  <c r="AU93" i="22" s="1"/>
  <c r="C85" i="25" s="1"/>
  <c r="X91" i="22"/>
  <c r="R91" i="22"/>
  <c r="Q91" i="22"/>
  <c r="P91" i="22"/>
  <c r="O91" i="22"/>
  <c r="N91" i="22"/>
  <c r="T91" i="22" s="1"/>
  <c r="M91" i="22"/>
  <c r="AU92" i="22" s="1"/>
  <c r="C84" i="25" s="1"/>
  <c r="X90" i="22"/>
  <c r="R90" i="22"/>
  <c r="Q90" i="22"/>
  <c r="P90" i="22"/>
  <c r="O90" i="22"/>
  <c r="N90" i="22"/>
  <c r="T90" i="22" s="1"/>
  <c r="M90" i="22"/>
  <c r="AU91" i="22" s="1"/>
  <c r="C83" i="25" s="1"/>
  <c r="X89" i="22"/>
  <c r="R89" i="22"/>
  <c r="Q89" i="22"/>
  <c r="P89" i="22"/>
  <c r="O89" i="22"/>
  <c r="N89" i="22"/>
  <c r="T89" i="22" s="1"/>
  <c r="M89" i="22"/>
  <c r="AU90" i="22" s="1"/>
  <c r="C82" i="25" s="1"/>
  <c r="X88" i="22"/>
  <c r="R88" i="22"/>
  <c r="Q88" i="22"/>
  <c r="P88" i="22"/>
  <c r="O88" i="22"/>
  <c r="N88" i="22"/>
  <c r="T88" i="22" s="1"/>
  <c r="M88" i="22"/>
  <c r="AU89" i="22" s="1"/>
  <c r="C81" i="25" s="1"/>
  <c r="X87" i="22"/>
  <c r="R87" i="22"/>
  <c r="Q87" i="22"/>
  <c r="P87" i="22"/>
  <c r="O87" i="22"/>
  <c r="N87" i="22"/>
  <c r="T87" i="22" s="1"/>
  <c r="M87" i="22"/>
  <c r="AU88" i="22" s="1"/>
  <c r="C80" i="25" s="1"/>
  <c r="X86" i="22"/>
  <c r="R86" i="22"/>
  <c r="Q86" i="22"/>
  <c r="P86" i="22"/>
  <c r="O86" i="22"/>
  <c r="N86" i="22"/>
  <c r="T86" i="22" s="1"/>
  <c r="M86" i="22"/>
  <c r="AU87" i="22" s="1"/>
  <c r="C79" i="25" s="1"/>
  <c r="X85" i="22"/>
  <c r="R85" i="22"/>
  <c r="Q85" i="22"/>
  <c r="P85" i="22"/>
  <c r="O85" i="22"/>
  <c r="N85" i="22"/>
  <c r="T85" i="22" s="1"/>
  <c r="M85" i="22"/>
  <c r="AU86" i="22" s="1"/>
  <c r="C78" i="25" s="1"/>
  <c r="X84" i="22"/>
  <c r="R84" i="22"/>
  <c r="Q84" i="22"/>
  <c r="P84" i="22"/>
  <c r="O84" i="22"/>
  <c r="N84" i="22"/>
  <c r="T84" i="22" s="1"/>
  <c r="M84" i="22"/>
  <c r="AU85" i="22" s="1"/>
  <c r="C77" i="25" s="1"/>
  <c r="X83" i="22"/>
  <c r="R83" i="22"/>
  <c r="Q83" i="22"/>
  <c r="P83" i="22"/>
  <c r="O83" i="22"/>
  <c r="N83" i="22"/>
  <c r="T83" i="22" s="1"/>
  <c r="M83" i="22"/>
  <c r="AU84" i="22" s="1"/>
  <c r="C76" i="25" s="1"/>
  <c r="X82" i="22"/>
  <c r="R82" i="22"/>
  <c r="Q82" i="22"/>
  <c r="P82" i="22"/>
  <c r="O82" i="22"/>
  <c r="N82" i="22"/>
  <c r="T82" i="22" s="1"/>
  <c r="M82" i="22"/>
  <c r="AU83" i="22" s="1"/>
  <c r="C75" i="25" s="1"/>
  <c r="X81" i="22"/>
  <c r="R81" i="22"/>
  <c r="Q81" i="22"/>
  <c r="P81" i="22"/>
  <c r="O81" i="22"/>
  <c r="N81" i="22"/>
  <c r="T81" i="22" s="1"/>
  <c r="M81" i="22"/>
  <c r="AU82" i="22" s="1"/>
  <c r="C74" i="25" s="1"/>
  <c r="X80" i="22"/>
  <c r="R80" i="22"/>
  <c r="Q80" i="22"/>
  <c r="P80" i="22"/>
  <c r="O80" i="22"/>
  <c r="N80" i="22"/>
  <c r="T80" i="22" s="1"/>
  <c r="M80" i="22"/>
  <c r="AU81" i="22" s="1"/>
  <c r="C73" i="25" s="1"/>
  <c r="X79" i="22"/>
  <c r="R79" i="22"/>
  <c r="Q79" i="22"/>
  <c r="P79" i="22"/>
  <c r="O79" i="22"/>
  <c r="N79" i="22"/>
  <c r="T79" i="22" s="1"/>
  <c r="M79" i="22"/>
  <c r="AU80" i="22" s="1"/>
  <c r="C72" i="25" s="1"/>
  <c r="X78" i="22"/>
  <c r="R78" i="22"/>
  <c r="Q78" i="22"/>
  <c r="P78" i="22"/>
  <c r="O78" i="22"/>
  <c r="N78" i="22"/>
  <c r="T78" i="22" s="1"/>
  <c r="M78" i="22"/>
  <c r="AU79" i="22" s="1"/>
  <c r="C71" i="25" s="1"/>
  <c r="X77" i="22"/>
  <c r="R77" i="22"/>
  <c r="Q77" i="22"/>
  <c r="P77" i="22"/>
  <c r="O77" i="22"/>
  <c r="N77" i="22"/>
  <c r="T77" i="22" s="1"/>
  <c r="M77" i="22"/>
  <c r="AU78" i="22" s="1"/>
  <c r="C70" i="25" s="1"/>
  <c r="X76" i="22"/>
  <c r="R76" i="22"/>
  <c r="Q76" i="22"/>
  <c r="P76" i="22"/>
  <c r="O76" i="22"/>
  <c r="N76" i="22"/>
  <c r="T76" i="22" s="1"/>
  <c r="M76" i="22"/>
  <c r="AU77" i="22" s="1"/>
  <c r="C69" i="25" s="1"/>
  <c r="X75" i="22"/>
  <c r="R75" i="22"/>
  <c r="Q75" i="22"/>
  <c r="P75" i="22"/>
  <c r="O75" i="22"/>
  <c r="N75" i="22"/>
  <c r="T75" i="22" s="1"/>
  <c r="M75" i="22"/>
  <c r="AU76" i="22" s="1"/>
  <c r="C68" i="25" s="1"/>
  <c r="X74" i="22"/>
  <c r="R74" i="22"/>
  <c r="Q74" i="22"/>
  <c r="P74" i="22"/>
  <c r="O74" i="22"/>
  <c r="N74" i="22"/>
  <c r="T74" i="22" s="1"/>
  <c r="M74" i="22"/>
  <c r="AU75" i="22" s="1"/>
  <c r="C67" i="25" s="1"/>
  <c r="X73" i="22"/>
  <c r="R73" i="22"/>
  <c r="Q73" i="22"/>
  <c r="P73" i="22"/>
  <c r="O73" i="22"/>
  <c r="N73" i="22"/>
  <c r="T73" i="22" s="1"/>
  <c r="M73" i="22"/>
  <c r="AU74" i="22" s="1"/>
  <c r="C66" i="25" s="1"/>
  <c r="X72" i="22"/>
  <c r="R72" i="22"/>
  <c r="Q72" i="22"/>
  <c r="P72" i="22"/>
  <c r="O72" i="22"/>
  <c r="N72" i="22"/>
  <c r="T72" i="22" s="1"/>
  <c r="M72" i="22"/>
  <c r="AU73" i="22" s="1"/>
  <c r="C65" i="25" s="1"/>
  <c r="X71" i="22"/>
  <c r="R71" i="22"/>
  <c r="Q71" i="22"/>
  <c r="P71" i="22"/>
  <c r="O71" i="22"/>
  <c r="N71" i="22"/>
  <c r="T71" i="22" s="1"/>
  <c r="M71" i="22"/>
  <c r="AU72" i="22" s="1"/>
  <c r="C64" i="25" s="1"/>
  <c r="X70" i="22"/>
  <c r="R70" i="22"/>
  <c r="Q70" i="22"/>
  <c r="P70" i="22"/>
  <c r="O70" i="22"/>
  <c r="N70" i="22"/>
  <c r="T70" i="22" s="1"/>
  <c r="M70" i="22"/>
  <c r="AU71" i="22" s="1"/>
  <c r="C63" i="25" s="1"/>
  <c r="X69" i="22"/>
  <c r="R69" i="22"/>
  <c r="Q69" i="22"/>
  <c r="P69" i="22"/>
  <c r="O69" i="22"/>
  <c r="N69" i="22"/>
  <c r="T69" i="22" s="1"/>
  <c r="M69" i="22"/>
  <c r="AU70" i="22" s="1"/>
  <c r="C62" i="25" s="1"/>
  <c r="X68" i="22"/>
  <c r="R68" i="22"/>
  <c r="Q68" i="22"/>
  <c r="P68" i="22"/>
  <c r="O68" i="22"/>
  <c r="N68" i="22"/>
  <c r="T68" i="22" s="1"/>
  <c r="M68" i="22"/>
  <c r="AU69" i="22" s="1"/>
  <c r="C61" i="25" s="1"/>
  <c r="X67" i="22"/>
  <c r="R67" i="22"/>
  <c r="Q67" i="22"/>
  <c r="P67" i="22"/>
  <c r="O67" i="22"/>
  <c r="N67" i="22"/>
  <c r="T67" i="22" s="1"/>
  <c r="M67" i="22"/>
  <c r="AU68" i="22" s="1"/>
  <c r="C60" i="25" s="1"/>
  <c r="X66" i="22"/>
  <c r="R66" i="22"/>
  <c r="Q66" i="22"/>
  <c r="P66" i="22"/>
  <c r="O66" i="22"/>
  <c r="N66" i="22"/>
  <c r="T66" i="22" s="1"/>
  <c r="M66" i="22"/>
  <c r="AU67" i="22" s="1"/>
  <c r="C59" i="25" s="1"/>
  <c r="X65" i="22"/>
  <c r="R65" i="22"/>
  <c r="Q65" i="22"/>
  <c r="P65" i="22"/>
  <c r="O65" i="22"/>
  <c r="N65" i="22"/>
  <c r="T65" i="22" s="1"/>
  <c r="M65" i="22"/>
  <c r="AU66" i="22" s="1"/>
  <c r="C58" i="25" s="1"/>
  <c r="X64" i="22"/>
  <c r="R64" i="22"/>
  <c r="Q64" i="22"/>
  <c r="P64" i="22"/>
  <c r="O64" i="22"/>
  <c r="N64" i="22"/>
  <c r="T64" i="22" s="1"/>
  <c r="M64" i="22"/>
  <c r="AU65" i="22" s="1"/>
  <c r="C57" i="25" s="1"/>
  <c r="X63" i="22"/>
  <c r="R63" i="22"/>
  <c r="Q63" i="22"/>
  <c r="P63" i="22"/>
  <c r="O63" i="22"/>
  <c r="N63" i="22"/>
  <c r="T63" i="22" s="1"/>
  <c r="M63" i="22"/>
  <c r="AU64" i="22" s="1"/>
  <c r="C56" i="25" s="1"/>
  <c r="X62" i="22"/>
  <c r="R62" i="22"/>
  <c r="Q62" i="22"/>
  <c r="P62" i="22"/>
  <c r="O62" i="22"/>
  <c r="N62" i="22"/>
  <c r="T62" i="22" s="1"/>
  <c r="M62" i="22"/>
  <c r="AU63" i="22" s="1"/>
  <c r="C55" i="25" s="1"/>
  <c r="X61" i="22"/>
  <c r="R61" i="22"/>
  <c r="Q61" i="22"/>
  <c r="P61" i="22"/>
  <c r="O61" i="22"/>
  <c r="N61" i="22"/>
  <c r="T61" i="22" s="1"/>
  <c r="M61" i="22"/>
  <c r="AU62" i="22" s="1"/>
  <c r="C54" i="25" s="1"/>
  <c r="X60" i="22"/>
  <c r="R60" i="22"/>
  <c r="Q60" i="22"/>
  <c r="P60" i="22"/>
  <c r="O60" i="22"/>
  <c r="N60" i="22"/>
  <c r="T60" i="22" s="1"/>
  <c r="M60" i="22"/>
  <c r="AU61" i="22" s="1"/>
  <c r="C53" i="25" s="1"/>
  <c r="X59" i="22"/>
  <c r="R59" i="22"/>
  <c r="Q59" i="22"/>
  <c r="P59" i="22"/>
  <c r="O59" i="22"/>
  <c r="N59" i="22"/>
  <c r="T59" i="22" s="1"/>
  <c r="M59" i="22"/>
  <c r="AU60" i="22" s="1"/>
  <c r="C52" i="25" s="1"/>
  <c r="X58" i="22"/>
  <c r="R58" i="22"/>
  <c r="Q58" i="22"/>
  <c r="P58" i="22"/>
  <c r="O58" i="22"/>
  <c r="N58" i="22"/>
  <c r="T58" i="22" s="1"/>
  <c r="M58" i="22"/>
  <c r="AU59" i="22" s="1"/>
  <c r="C51" i="25" s="1"/>
  <c r="X57" i="22"/>
  <c r="R57" i="22"/>
  <c r="Q57" i="22"/>
  <c r="P57" i="22"/>
  <c r="O57" i="22"/>
  <c r="N57" i="22"/>
  <c r="T57" i="22" s="1"/>
  <c r="M57" i="22"/>
  <c r="AU58" i="22" s="1"/>
  <c r="C50" i="25" s="1"/>
  <c r="X56" i="22"/>
  <c r="R56" i="22"/>
  <c r="Q56" i="22"/>
  <c r="P56" i="22"/>
  <c r="O56" i="22"/>
  <c r="N56" i="22"/>
  <c r="T56" i="22" s="1"/>
  <c r="M56" i="22"/>
  <c r="AU57" i="22" s="1"/>
  <c r="C49" i="25" s="1"/>
  <c r="X55" i="22"/>
  <c r="R55" i="22"/>
  <c r="Q55" i="22"/>
  <c r="P55" i="22"/>
  <c r="O55" i="22"/>
  <c r="N55" i="22"/>
  <c r="T55" i="22" s="1"/>
  <c r="M55" i="22"/>
  <c r="AU56" i="22" s="1"/>
  <c r="C48" i="25" s="1"/>
  <c r="X54" i="22"/>
  <c r="R54" i="22"/>
  <c r="Q54" i="22"/>
  <c r="P54" i="22"/>
  <c r="O54" i="22"/>
  <c r="N54" i="22"/>
  <c r="T54" i="22" s="1"/>
  <c r="M54" i="22"/>
  <c r="AU55" i="22" s="1"/>
  <c r="C47" i="25" s="1"/>
  <c r="X53" i="22"/>
  <c r="R53" i="22"/>
  <c r="Q53" i="22"/>
  <c r="P53" i="22"/>
  <c r="O53" i="22"/>
  <c r="N53" i="22"/>
  <c r="T53" i="22" s="1"/>
  <c r="M53" i="22"/>
  <c r="X52" i="22"/>
  <c r="R52" i="22"/>
  <c r="Q52" i="22"/>
  <c r="P52" i="22"/>
  <c r="O52" i="22"/>
  <c r="N52" i="22"/>
  <c r="T52" i="22" s="1"/>
  <c r="M52" i="22"/>
  <c r="AU53" i="22" s="1"/>
  <c r="C45" i="25" s="1"/>
  <c r="X51" i="22"/>
  <c r="R51" i="22"/>
  <c r="Q51" i="22"/>
  <c r="P51" i="22"/>
  <c r="O51" i="22"/>
  <c r="N51" i="22"/>
  <c r="T51" i="22" s="1"/>
  <c r="M51" i="22"/>
  <c r="AU52" i="22" s="1"/>
  <c r="C44" i="25" s="1"/>
  <c r="X50" i="22"/>
  <c r="R50" i="22"/>
  <c r="Q50" i="22"/>
  <c r="P50" i="22"/>
  <c r="O50" i="22"/>
  <c r="N50" i="22"/>
  <c r="T50" i="22" s="1"/>
  <c r="M50" i="22"/>
  <c r="AU51" i="22" s="1"/>
  <c r="C43" i="25" s="1"/>
  <c r="X49" i="22"/>
  <c r="R49" i="22"/>
  <c r="Q49" i="22"/>
  <c r="P49" i="22"/>
  <c r="O49" i="22"/>
  <c r="N49" i="22"/>
  <c r="T49" i="22" s="1"/>
  <c r="M49" i="22"/>
  <c r="AU50" i="22" s="1"/>
  <c r="C42" i="25" s="1"/>
  <c r="X48" i="22"/>
  <c r="R48" i="22"/>
  <c r="Q48" i="22"/>
  <c r="P48" i="22"/>
  <c r="O48" i="22"/>
  <c r="N48" i="22"/>
  <c r="T48" i="22" s="1"/>
  <c r="M48" i="22"/>
  <c r="AU49" i="22" s="1"/>
  <c r="C41" i="25" s="1"/>
  <c r="X47" i="22"/>
  <c r="R47" i="22"/>
  <c r="Q47" i="22"/>
  <c r="P47" i="22"/>
  <c r="O47" i="22"/>
  <c r="N47" i="22"/>
  <c r="T47" i="22" s="1"/>
  <c r="M47" i="22"/>
  <c r="X46" i="22"/>
  <c r="R46" i="22"/>
  <c r="Q46" i="22"/>
  <c r="P46" i="22"/>
  <c r="O46" i="22"/>
  <c r="N46" i="22"/>
  <c r="T46" i="22" s="1"/>
  <c r="M46" i="22"/>
  <c r="AU47" i="22" s="1"/>
  <c r="C39" i="25" s="1"/>
  <c r="X45" i="22"/>
  <c r="R45" i="22"/>
  <c r="Q45" i="22"/>
  <c r="P45" i="22"/>
  <c r="O45" i="22"/>
  <c r="N45" i="22"/>
  <c r="T45" i="22" s="1"/>
  <c r="M45" i="22"/>
  <c r="AU46" i="22" s="1"/>
  <c r="C38" i="25" s="1"/>
  <c r="X44" i="22"/>
  <c r="R44" i="22"/>
  <c r="Q44" i="22"/>
  <c r="P44" i="22"/>
  <c r="O44" i="22"/>
  <c r="N44" i="22"/>
  <c r="T44" i="22" s="1"/>
  <c r="Y44" i="22" s="1"/>
  <c r="M44" i="22"/>
  <c r="AU45" i="22" s="1"/>
  <c r="C37" i="25" s="1"/>
  <c r="X43" i="22"/>
  <c r="R43" i="22"/>
  <c r="Q43" i="22"/>
  <c r="P43" i="22"/>
  <c r="O43" i="22"/>
  <c r="N43" i="22"/>
  <c r="T43" i="22" s="1"/>
  <c r="M43" i="22"/>
  <c r="AU44" i="22" s="1"/>
  <c r="C36" i="25" s="1"/>
  <c r="X42" i="22"/>
  <c r="R42" i="22"/>
  <c r="Q42" i="22"/>
  <c r="P42" i="22"/>
  <c r="O42" i="22"/>
  <c r="N42" i="22"/>
  <c r="T42" i="22" s="1"/>
  <c r="M42" i="22"/>
  <c r="AU43" i="22" s="1"/>
  <c r="C35" i="25" s="1"/>
  <c r="X41" i="22"/>
  <c r="R41" i="22"/>
  <c r="Q41" i="22"/>
  <c r="P41" i="22"/>
  <c r="O41" i="22"/>
  <c r="N41" i="22"/>
  <c r="T41" i="22" s="1"/>
  <c r="M41" i="22"/>
  <c r="AU42" i="22" s="1"/>
  <c r="C34" i="25" s="1"/>
  <c r="X40" i="22"/>
  <c r="R40" i="22"/>
  <c r="Q40" i="22"/>
  <c r="P40" i="22"/>
  <c r="O40" i="22"/>
  <c r="N40" i="22"/>
  <c r="T40" i="22" s="1"/>
  <c r="M40" i="22"/>
  <c r="AU41" i="22" s="1"/>
  <c r="C33" i="25" s="1"/>
  <c r="X39" i="22"/>
  <c r="R39" i="22"/>
  <c r="Q39" i="22"/>
  <c r="P39" i="22"/>
  <c r="O39" i="22"/>
  <c r="N39" i="22"/>
  <c r="T39" i="22" s="1"/>
  <c r="M39" i="22"/>
  <c r="X38" i="22"/>
  <c r="R38" i="22"/>
  <c r="Q38" i="22"/>
  <c r="P38" i="22"/>
  <c r="O38" i="22"/>
  <c r="N38" i="22"/>
  <c r="T38" i="22" s="1"/>
  <c r="M38" i="22"/>
  <c r="AU39" i="22" s="1"/>
  <c r="C31" i="25" s="1"/>
  <c r="X37" i="22"/>
  <c r="R37" i="22"/>
  <c r="Q37" i="22"/>
  <c r="P37" i="22"/>
  <c r="O37" i="22"/>
  <c r="N37" i="22"/>
  <c r="T37" i="22" s="1"/>
  <c r="M37" i="22"/>
  <c r="AU38" i="22" s="1"/>
  <c r="C30" i="25" s="1"/>
  <c r="X36" i="22"/>
  <c r="R36" i="22"/>
  <c r="Q36" i="22"/>
  <c r="P36" i="22"/>
  <c r="O36" i="22"/>
  <c r="N36" i="22"/>
  <c r="T36" i="22" s="1"/>
  <c r="Y36" i="22" s="1"/>
  <c r="M36" i="22"/>
  <c r="AU37" i="22" s="1"/>
  <c r="C29" i="25" s="1"/>
  <c r="X35" i="22"/>
  <c r="R35" i="22"/>
  <c r="Q35" i="22"/>
  <c r="P35" i="22"/>
  <c r="O35" i="22"/>
  <c r="N35" i="22"/>
  <c r="T35" i="22" s="1"/>
  <c r="M35" i="22"/>
  <c r="AU36" i="22" s="1"/>
  <c r="C28" i="25" s="1"/>
  <c r="X34" i="22"/>
  <c r="R34" i="22"/>
  <c r="Q34" i="22"/>
  <c r="P34" i="22"/>
  <c r="O34" i="22"/>
  <c r="N34" i="22"/>
  <c r="T34" i="22" s="1"/>
  <c r="M34" i="22"/>
  <c r="AU35" i="22" s="1"/>
  <c r="C27" i="25" s="1"/>
  <c r="X33" i="22"/>
  <c r="R33" i="22"/>
  <c r="Q33" i="22"/>
  <c r="P33" i="22"/>
  <c r="O33" i="22"/>
  <c r="N33" i="22"/>
  <c r="T33" i="22" s="1"/>
  <c r="M33" i="22"/>
  <c r="AU34" i="22" s="1"/>
  <c r="C26" i="25" s="1"/>
  <c r="X32" i="22"/>
  <c r="R32" i="22"/>
  <c r="Q32" i="22"/>
  <c r="P32" i="22"/>
  <c r="O32" i="22"/>
  <c r="N32" i="22"/>
  <c r="T32" i="22" s="1"/>
  <c r="Y32" i="22" s="1"/>
  <c r="M32" i="22"/>
  <c r="AU33" i="22" s="1"/>
  <c r="C25" i="25" s="1"/>
  <c r="X31" i="22"/>
  <c r="R31" i="22"/>
  <c r="Q31" i="22"/>
  <c r="P31" i="22"/>
  <c r="O31" i="22"/>
  <c r="N31" i="22"/>
  <c r="T31" i="22" s="1"/>
  <c r="M31" i="22"/>
  <c r="AU32" i="22" s="1"/>
  <c r="C24" i="25" s="1"/>
  <c r="X30" i="22"/>
  <c r="R30" i="22"/>
  <c r="Q30" i="22"/>
  <c r="P30" i="22"/>
  <c r="O30" i="22"/>
  <c r="N30" i="22"/>
  <c r="T30" i="22" s="1"/>
  <c r="M30" i="22"/>
  <c r="AU31" i="22" s="1"/>
  <c r="C23" i="25" s="1"/>
  <c r="X29" i="22"/>
  <c r="R29" i="22"/>
  <c r="Q29" i="22"/>
  <c r="P29" i="22"/>
  <c r="O29" i="22"/>
  <c r="N29" i="22"/>
  <c r="T29" i="22" s="1"/>
  <c r="M29" i="22"/>
  <c r="AU30" i="22" s="1"/>
  <c r="C22" i="25" s="1"/>
  <c r="X28" i="22"/>
  <c r="R28" i="22"/>
  <c r="Q28" i="22"/>
  <c r="P28" i="22"/>
  <c r="O28" i="22"/>
  <c r="N28" i="22"/>
  <c r="T28" i="22" s="1"/>
  <c r="M28" i="22"/>
  <c r="AU29" i="22" s="1"/>
  <c r="C21" i="25" s="1"/>
  <c r="X27" i="22"/>
  <c r="R27" i="22"/>
  <c r="Q27" i="22"/>
  <c r="P27" i="22"/>
  <c r="O27" i="22"/>
  <c r="N27" i="22"/>
  <c r="T27" i="22" s="1"/>
  <c r="M27" i="22"/>
  <c r="X26" i="22"/>
  <c r="R26" i="22"/>
  <c r="Q26" i="22"/>
  <c r="P26" i="22"/>
  <c r="O26" i="22"/>
  <c r="N26" i="22"/>
  <c r="T26" i="22" s="1"/>
  <c r="M26" i="22"/>
  <c r="AU27" i="22" s="1"/>
  <c r="C19" i="25" s="1"/>
  <c r="X25" i="22"/>
  <c r="R25" i="22"/>
  <c r="Q25" i="22"/>
  <c r="P25" i="22"/>
  <c r="O25" i="22"/>
  <c r="N25" i="22"/>
  <c r="T25" i="22" s="1"/>
  <c r="M25" i="22"/>
  <c r="AU26" i="22" s="1"/>
  <c r="C18" i="25" s="1"/>
  <c r="X24" i="22"/>
  <c r="R24" i="22"/>
  <c r="Q24" i="22"/>
  <c r="P24" i="22"/>
  <c r="O24" i="22"/>
  <c r="N24" i="22"/>
  <c r="T24" i="22" s="1"/>
  <c r="M24" i="22"/>
  <c r="AU25" i="22" s="1"/>
  <c r="C17" i="25" s="1"/>
  <c r="X23" i="22"/>
  <c r="R23" i="22"/>
  <c r="Q23" i="22"/>
  <c r="P23" i="22"/>
  <c r="O23" i="22"/>
  <c r="N23" i="22"/>
  <c r="T23" i="22" s="1"/>
  <c r="M23" i="22"/>
  <c r="AU24" i="22" s="1"/>
  <c r="C16" i="25" s="1"/>
  <c r="X22" i="22"/>
  <c r="R22" i="22"/>
  <c r="Q22" i="22"/>
  <c r="P22" i="22"/>
  <c r="O22" i="22"/>
  <c r="N22" i="22"/>
  <c r="T22" i="22" s="1"/>
  <c r="M22" i="22"/>
  <c r="AU23" i="22" s="1"/>
  <c r="C15" i="25" s="1"/>
  <c r="X21" i="22"/>
  <c r="R21" i="22"/>
  <c r="Q21" i="22"/>
  <c r="P21" i="22"/>
  <c r="O21" i="22"/>
  <c r="N21" i="22"/>
  <c r="T21" i="22" s="1"/>
  <c r="M21" i="22"/>
  <c r="AU22" i="22" s="1"/>
  <c r="C14" i="25" s="1"/>
  <c r="X20" i="22"/>
  <c r="R20" i="22"/>
  <c r="Q20" i="22"/>
  <c r="P20" i="22"/>
  <c r="O20" i="22"/>
  <c r="N20" i="22"/>
  <c r="T20" i="22" s="1"/>
  <c r="M20" i="22"/>
  <c r="AU21" i="22" s="1"/>
  <c r="C13" i="25" s="1"/>
  <c r="X19" i="22"/>
  <c r="R19" i="22"/>
  <c r="Q19" i="22"/>
  <c r="P19" i="22"/>
  <c r="O19" i="22"/>
  <c r="N19" i="22"/>
  <c r="T19" i="22" s="1"/>
  <c r="M19" i="22"/>
  <c r="AU20" i="22" s="1"/>
  <c r="C12" i="25" s="1"/>
  <c r="X18" i="22"/>
  <c r="R18" i="22"/>
  <c r="Q18" i="22"/>
  <c r="P18" i="22"/>
  <c r="O18" i="22"/>
  <c r="N18" i="22"/>
  <c r="T18" i="22" s="1"/>
  <c r="M18" i="22"/>
  <c r="AU19" i="22" s="1"/>
  <c r="C11" i="25" s="1"/>
  <c r="X17" i="22"/>
  <c r="R17" i="22"/>
  <c r="Q17" i="22"/>
  <c r="P17" i="22"/>
  <c r="O17" i="22"/>
  <c r="N17" i="22"/>
  <c r="T17" i="22" s="1"/>
  <c r="M17" i="22"/>
  <c r="AU18" i="22" s="1"/>
  <c r="C10" i="25" s="1"/>
  <c r="X16" i="22"/>
  <c r="R16" i="22"/>
  <c r="Q16" i="22"/>
  <c r="P16" i="22"/>
  <c r="O16" i="22"/>
  <c r="N16" i="22"/>
  <c r="T16" i="22" s="1"/>
  <c r="M16" i="22"/>
  <c r="AU17" i="22" s="1"/>
  <c r="C9" i="25" s="1"/>
  <c r="X15" i="22"/>
  <c r="R15" i="22"/>
  <c r="Q15" i="22"/>
  <c r="P15" i="22"/>
  <c r="O15" i="22"/>
  <c r="N15" i="22"/>
  <c r="T15" i="22" s="1"/>
  <c r="M15" i="22"/>
  <c r="AU16" i="22" s="1"/>
  <c r="C8" i="25" s="1"/>
  <c r="X14" i="22"/>
  <c r="R14" i="22"/>
  <c r="Q14" i="22"/>
  <c r="P14" i="22"/>
  <c r="O14" i="22"/>
  <c r="N14" i="22"/>
  <c r="T14" i="22" s="1"/>
  <c r="M14" i="22"/>
  <c r="AU15" i="22" s="1"/>
  <c r="C7" i="25" s="1"/>
  <c r="X13" i="22"/>
  <c r="R13" i="22"/>
  <c r="Q13" i="22"/>
  <c r="P13" i="22"/>
  <c r="O13" i="22"/>
  <c r="N13" i="22"/>
  <c r="T13" i="22" s="1"/>
  <c r="M13" i="22"/>
  <c r="AU14" i="22" s="1"/>
  <c r="C6" i="25" s="1"/>
  <c r="X12" i="22"/>
  <c r="R12" i="22"/>
  <c r="Q12" i="22"/>
  <c r="P12" i="22"/>
  <c r="O12" i="22"/>
  <c r="N12" i="22"/>
  <c r="T12" i="22" s="1"/>
  <c r="M12" i="22"/>
  <c r="AU13" i="22" s="1"/>
  <c r="C5" i="25" s="1"/>
  <c r="X11" i="22"/>
  <c r="R11" i="22"/>
  <c r="Q11" i="22"/>
  <c r="P11" i="22"/>
  <c r="O11" i="22"/>
  <c r="N11" i="22"/>
  <c r="T11" i="22" s="1"/>
  <c r="M11" i="22"/>
  <c r="AU12" i="22" s="1"/>
  <c r="X10" i="22"/>
  <c r="R10" i="22"/>
  <c r="Q10" i="22"/>
  <c r="P10" i="22"/>
  <c r="O10" i="22"/>
  <c r="N10" i="22"/>
  <c r="T10" i="22" s="1"/>
  <c r="M10" i="22"/>
  <c r="AU11" i="22" s="1"/>
  <c r="X9" i="22"/>
  <c r="R9" i="22"/>
  <c r="Q9" i="22"/>
  <c r="P9" i="22"/>
  <c r="O9" i="22"/>
  <c r="N9" i="22"/>
  <c r="T9" i="22" s="1"/>
  <c r="M9" i="22"/>
  <c r="AU10" i="22" s="1"/>
  <c r="X8" i="22"/>
  <c r="R8" i="22"/>
  <c r="Q8" i="22"/>
  <c r="P8" i="22"/>
  <c r="O8" i="22"/>
  <c r="N8" i="22"/>
  <c r="T8" i="22" s="1"/>
  <c r="M8" i="22"/>
  <c r="AU9" i="22" s="1"/>
  <c r="X7" i="22"/>
  <c r="W3" i="22" s="1"/>
  <c r="R7" i="22"/>
  <c r="Q7" i="22"/>
  <c r="P7" i="22"/>
  <c r="O7" i="22"/>
  <c r="N7" i="22"/>
  <c r="T7" i="22" s="1"/>
  <c r="M7" i="22"/>
  <c r="AU8" i="22" s="1"/>
  <c r="AP4" i="22"/>
  <c r="AA2" i="22"/>
  <c r="AV4" i="20"/>
  <c r="X107" i="20"/>
  <c r="R107" i="20"/>
  <c r="Q107" i="20"/>
  <c r="P107" i="20"/>
  <c r="O107" i="20"/>
  <c r="N107" i="20"/>
  <c r="T107" i="20" s="1"/>
  <c r="M107" i="20"/>
  <c r="X106" i="20"/>
  <c r="R106" i="20"/>
  <c r="Q106" i="20"/>
  <c r="P106" i="20"/>
  <c r="O106" i="20"/>
  <c r="N106" i="20"/>
  <c r="T106" i="20" s="1"/>
  <c r="M106" i="20"/>
  <c r="X105" i="20"/>
  <c r="R105" i="20"/>
  <c r="Q105" i="20"/>
  <c r="P105" i="20"/>
  <c r="O105" i="20"/>
  <c r="N105" i="20"/>
  <c r="T105" i="20" s="1"/>
  <c r="M105" i="20"/>
  <c r="X104" i="20"/>
  <c r="R104" i="20"/>
  <c r="Q104" i="20"/>
  <c r="P104" i="20"/>
  <c r="O104" i="20"/>
  <c r="N104" i="20"/>
  <c r="T104" i="20" s="1"/>
  <c r="M104" i="20"/>
  <c r="X103" i="20"/>
  <c r="R103" i="20"/>
  <c r="Q103" i="20"/>
  <c r="P103" i="20"/>
  <c r="O103" i="20"/>
  <c r="N103" i="20"/>
  <c r="T103" i="20" s="1"/>
  <c r="M103" i="20"/>
  <c r="X102" i="20"/>
  <c r="R102" i="20"/>
  <c r="Q102" i="20"/>
  <c r="P102" i="20"/>
  <c r="O102" i="20"/>
  <c r="N102" i="20"/>
  <c r="T102" i="20" s="1"/>
  <c r="M102" i="20"/>
  <c r="X101" i="20"/>
  <c r="R101" i="20"/>
  <c r="Q101" i="20"/>
  <c r="P101" i="20"/>
  <c r="O101" i="20"/>
  <c r="N101" i="20"/>
  <c r="T101" i="20" s="1"/>
  <c r="M101" i="20"/>
  <c r="X100" i="20"/>
  <c r="R100" i="20"/>
  <c r="Q100" i="20"/>
  <c r="P100" i="20"/>
  <c r="O100" i="20"/>
  <c r="N100" i="20"/>
  <c r="T100" i="20" s="1"/>
  <c r="M100" i="20"/>
  <c r="X99" i="20"/>
  <c r="R99" i="20"/>
  <c r="Q99" i="20"/>
  <c r="P99" i="20"/>
  <c r="O99" i="20"/>
  <c r="N99" i="20"/>
  <c r="T99" i="20" s="1"/>
  <c r="M99" i="20"/>
  <c r="X98" i="20"/>
  <c r="R98" i="20"/>
  <c r="Q98" i="20"/>
  <c r="P98" i="20"/>
  <c r="O98" i="20"/>
  <c r="N98" i="20"/>
  <c r="T98" i="20" s="1"/>
  <c r="M98" i="20"/>
  <c r="X97" i="20"/>
  <c r="R97" i="20"/>
  <c r="Q97" i="20"/>
  <c r="P97" i="20"/>
  <c r="O97" i="20"/>
  <c r="N97" i="20"/>
  <c r="T97" i="20" s="1"/>
  <c r="M97" i="20"/>
  <c r="X96" i="20"/>
  <c r="R96" i="20"/>
  <c r="Q96" i="20"/>
  <c r="P96" i="20"/>
  <c r="O96" i="20"/>
  <c r="N96" i="20"/>
  <c r="T96" i="20" s="1"/>
  <c r="M96" i="20"/>
  <c r="X95" i="20"/>
  <c r="R95" i="20"/>
  <c r="Q95" i="20"/>
  <c r="P95" i="20"/>
  <c r="O95" i="20"/>
  <c r="N95" i="20"/>
  <c r="T95" i="20" s="1"/>
  <c r="M95" i="20"/>
  <c r="X94" i="20"/>
  <c r="R94" i="20"/>
  <c r="Q94" i="20"/>
  <c r="P94" i="20"/>
  <c r="O94" i="20"/>
  <c r="N94" i="20"/>
  <c r="T94" i="20" s="1"/>
  <c r="M94" i="20"/>
  <c r="X93" i="20"/>
  <c r="R93" i="20"/>
  <c r="Q93" i="20"/>
  <c r="P93" i="20"/>
  <c r="O93" i="20"/>
  <c r="N93" i="20"/>
  <c r="T93" i="20" s="1"/>
  <c r="M93" i="20"/>
  <c r="X92" i="20"/>
  <c r="R92" i="20"/>
  <c r="Q92" i="20"/>
  <c r="P92" i="20"/>
  <c r="O92" i="20"/>
  <c r="N92" i="20"/>
  <c r="T92" i="20" s="1"/>
  <c r="M92" i="20"/>
  <c r="X91" i="20"/>
  <c r="R91" i="20"/>
  <c r="Q91" i="20"/>
  <c r="P91" i="20"/>
  <c r="O91" i="20"/>
  <c r="N91" i="20"/>
  <c r="T91" i="20" s="1"/>
  <c r="M91" i="20"/>
  <c r="X90" i="20"/>
  <c r="R90" i="20"/>
  <c r="Q90" i="20"/>
  <c r="P90" i="20"/>
  <c r="O90" i="20"/>
  <c r="N90" i="20"/>
  <c r="T90" i="20" s="1"/>
  <c r="M90" i="20"/>
  <c r="X89" i="20"/>
  <c r="R89" i="20"/>
  <c r="Q89" i="20"/>
  <c r="P89" i="20"/>
  <c r="O89" i="20"/>
  <c r="N89" i="20"/>
  <c r="T89" i="20" s="1"/>
  <c r="M89" i="20"/>
  <c r="X88" i="20"/>
  <c r="R88" i="20"/>
  <c r="Q88" i="20"/>
  <c r="P88" i="20"/>
  <c r="O88" i="20"/>
  <c r="N88" i="20"/>
  <c r="T88" i="20" s="1"/>
  <c r="M88" i="20"/>
  <c r="X87" i="20"/>
  <c r="R87" i="20"/>
  <c r="Q87" i="20"/>
  <c r="P87" i="20"/>
  <c r="O87" i="20"/>
  <c r="N87" i="20"/>
  <c r="T87" i="20" s="1"/>
  <c r="M87" i="20"/>
  <c r="X86" i="20"/>
  <c r="R86" i="20"/>
  <c r="Q86" i="20"/>
  <c r="P86" i="20"/>
  <c r="O86" i="20"/>
  <c r="N86" i="20"/>
  <c r="T86" i="20" s="1"/>
  <c r="M86" i="20"/>
  <c r="X85" i="20"/>
  <c r="R85" i="20"/>
  <c r="Q85" i="20"/>
  <c r="P85" i="20"/>
  <c r="O85" i="20"/>
  <c r="N85" i="20"/>
  <c r="T85" i="20" s="1"/>
  <c r="M85" i="20"/>
  <c r="X84" i="20"/>
  <c r="R84" i="20"/>
  <c r="Q84" i="20"/>
  <c r="P84" i="20"/>
  <c r="O84" i="20"/>
  <c r="N84" i="20"/>
  <c r="T84" i="20" s="1"/>
  <c r="M84" i="20"/>
  <c r="X83" i="20"/>
  <c r="R83" i="20"/>
  <c r="Q83" i="20"/>
  <c r="P83" i="20"/>
  <c r="O83" i="20"/>
  <c r="N83" i="20"/>
  <c r="T83" i="20" s="1"/>
  <c r="M83" i="20"/>
  <c r="X82" i="20"/>
  <c r="R82" i="20"/>
  <c r="Q82" i="20"/>
  <c r="P82" i="20"/>
  <c r="O82" i="20"/>
  <c r="N82" i="20"/>
  <c r="T82" i="20" s="1"/>
  <c r="M82" i="20"/>
  <c r="X81" i="20"/>
  <c r="R81" i="20"/>
  <c r="Q81" i="20"/>
  <c r="P81" i="20"/>
  <c r="O81" i="20"/>
  <c r="N81" i="20"/>
  <c r="T81" i="20" s="1"/>
  <c r="M81" i="20"/>
  <c r="X80" i="20"/>
  <c r="R80" i="20"/>
  <c r="Q80" i="20"/>
  <c r="P80" i="20"/>
  <c r="O80" i="20"/>
  <c r="N80" i="20"/>
  <c r="T80" i="20" s="1"/>
  <c r="M80" i="20"/>
  <c r="X79" i="20"/>
  <c r="R79" i="20"/>
  <c r="Q79" i="20"/>
  <c r="P79" i="20"/>
  <c r="O79" i="20"/>
  <c r="N79" i="20"/>
  <c r="T79" i="20" s="1"/>
  <c r="M79" i="20"/>
  <c r="X78" i="20"/>
  <c r="R78" i="20"/>
  <c r="Q78" i="20"/>
  <c r="P78" i="20"/>
  <c r="O78" i="20"/>
  <c r="N78" i="20"/>
  <c r="T78" i="20" s="1"/>
  <c r="M78" i="20"/>
  <c r="X77" i="20"/>
  <c r="R77" i="20"/>
  <c r="Q77" i="20"/>
  <c r="P77" i="20"/>
  <c r="O77" i="20"/>
  <c r="N77" i="20"/>
  <c r="T77" i="20" s="1"/>
  <c r="M77" i="20"/>
  <c r="X76" i="20"/>
  <c r="R76" i="20"/>
  <c r="Q76" i="20"/>
  <c r="P76" i="20"/>
  <c r="O76" i="20"/>
  <c r="N76" i="20"/>
  <c r="T76" i="20" s="1"/>
  <c r="M76" i="20"/>
  <c r="X75" i="20"/>
  <c r="R75" i="20"/>
  <c r="Q75" i="20"/>
  <c r="P75" i="20"/>
  <c r="O75" i="20"/>
  <c r="N75" i="20"/>
  <c r="T75" i="20" s="1"/>
  <c r="M75" i="20"/>
  <c r="X74" i="20"/>
  <c r="R74" i="20"/>
  <c r="Q74" i="20"/>
  <c r="P74" i="20"/>
  <c r="O74" i="20"/>
  <c r="N74" i="20"/>
  <c r="T74" i="20" s="1"/>
  <c r="M74" i="20"/>
  <c r="X73" i="20"/>
  <c r="R73" i="20"/>
  <c r="Q73" i="20"/>
  <c r="P73" i="20"/>
  <c r="O73" i="20"/>
  <c r="N73" i="20"/>
  <c r="T73" i="20" s="1"/>
  <c r="M73" i="20"/>
  <c r="X72" i="20"/>
  <c r="R72" i="20"/>
  <c r="Q72" i="20"/>
  <c r="P72" i="20"/>
  <c r="O72" i="20"/>
  <c r="N72" i="20"/>
  <c r="T72" i="20" s="1"/>
  <c r="M72" i="20"/>
  <c r="X71" i="20"/>
  <c r="R71" i="20"/>
  <c r="Q71" i="20"/>
  <c r="P71" i="20"/>
  <c r="O71" i="20"/>
  <c r="N71" i="20"/>
  <c r="T71" i="20" s="1"/>
  <c r="M71" i="20"/>
  <c r="X70" i="20"/>
  <c r="R70" i="20"/>
  <c r="Q70" i="20"/>
  <c r="P70" i="20"/>
  <c r="O70" i="20"/>
  <c r="N70" i="20"/>
  <c r="T70" i="20" s="1"/>
  <c r="M70" i="20"/>
  <c r="X69" i="20"/>
  <c r="R69" i="20"/>
  <c r="Q69" i="20"/>
  <c r="P69" i="20"/>
  <c r="O69" i="20"/>
  <c r="N69" i="20"/>
  <c r="T69" i="20" s="1"/>
  <c r="M69" i="20"/>
  <c r="X68" i="20"/>
  <c r="R68" i="20"/>
  <c r="Q68" i="20"/>
  <c r="P68" i="20"/>
  <c r="O68" i="20"/>
  <c r="N68" i="20"/>
  <c r="T68" i="20" s="1"/>
  <c r="M68" i="20"/>
  <c r="X67" i="20"/>
  <c r="R67" i="20"/>
  <c r="Q67" i="20"/>
  <c r="P67" i="20"/>
  <c r="O67" i="20"/>
  <c r="N67" i="20"/>
  <c r="T67" i="20" s="1"/>
  <c r="Y67" i="20" s="1"/>
  <c r="M67" i="20"/>
  <c r="X66" i="20"/>
  <c r="R66" i="20"/>
  <c r="Q66" i="20"/>
  <c r="P66" i="20"/>
  <c r="O66" i="20"/>
  <c r="N66" i="20"/>
  <c r="T66" i="20" s="1"/>
  <c r="M66" i="20"/>
  <c r="X65" i="20"/>
  <c r="R65" i="20"/>
  <c r="Q65" i="20"/>
  <c r="P65" i="20"/>
  <c r="O65" i="20"/>
  <c r="N65" i="20"/>
  <c r="T65" i="20" s="1"/>
  <c r="M65" i="20"/>
  <c r="X64" i="20"/>
  <c r="R64" i="20"/>
  <c r="Q64" i="20"/>
  <c r="P64" i="20"/>
  <c r="O64" i="20"/>
  <c r="N64" i="20"/>
  <c r="T64" i="20" s="1"/>
  <c r="M64" i="20"/>
  <c r="X63" i="20"/>
  <c r="R63" i="20"/>
  <c r="Q63" i="20"/>
  <c r="P63" i="20"/>
  <c r="O63" i="20"/>
  <c r="N63" i="20"/>
  <c r="T63" i="20" s="1"/>
  <c r="M63" i="20"/>
  <c r="X62" i="20"/>
  <c r="R62" i="20"/>
  <c r="Q62" i="20"/>
  <c r="P62" i="20"/>
  <c r="O62" i="20"/>
  <c r="N62" i="20"/>
  <c r="T62" i="20" s="1"/>
  <c r="M62" i="20"/>
  <c r="X61" i="20"/>
  <c r="R61" i="20"/>
  <c r="Q61" i="20"/>
  <c r="P61" i="20"/>
  <c r="O61" i="20"/>
  <c r="N61" i="20"/>
  <c r="T61" i="20" s="1"/>
  <c r="M61" i="20"/>
  <c r="X60" i="20"/>
  <c r="R60" i="20"/>
  <c r="Q60" i="20"/>
  <c r="P60" i="20"/>
  <c r="O60" i="20"/>
  <c r="N60" i="20"/>
  <c r="T60" i="20" s="1"/>
  <c r="M60" i="20"/>
  <c r="X59" i="20"/>
  <c r="R59" i="20"/>
  <c r="Q59" i="20"/>
  <c r="P59" i="20"/>
  <c r="O59" i="20"/>
  <c r="N59" i="20"/>
  <c r="T59" i="20" s="1"/>
  <c r="M59" i="20"/>
  <c r="X58" i="20"/>
  <c r="R58" i="20"/>
  <c r="Q58" i="20"/>
  <c r="P58" i="20"/>
  <c r="O58" i="20"/>
  <c r="N58" i="20"/>
  <c r="T58" i="20" s="1"/>
  <c r="M58" i="20"/>
  <c r="X57" i="20"/>
  <c r="R57" i="20"/>
  <c r="Q57" i="20"/>
  <c r="P57" i="20"/>
  <c r="O57" i="20"/>
  <c r="N57" i="20"/>
  <c r="T57" i="20" s="1"/>
  <c r="M57" i="20"/>
  <c r="X56" i="20"/>
  <c r="R56" i="20"/>
  <c r="Q56" i="20"/>
  <c r="P56" i="20"/>
  <c r="O56" i="20"/>
  <c r="N56" i="20"/>
  <c r="T56" i="20" s="1"/>
  <c r="M56" i="20"/>
  <c r="X55" i="20"/>
  <c r="R55" i="20"/>
  <c r="Q55" i="20"/>
  <c r="P55" i="20"/>
  <c r="O55" i="20"/>
  <c r="N55" i="20"/>
  <c r="T55" i="20" s="1"/>
  <c r="M55" i="20"/>
  <c r="X54" i="20"/>
  <c r="R54" i="20"/>
  <c r="Q54" i="20"/>
  <c r="P54" i="20"/>
  <c r="O54" i="20"/>
  <c r="N54" i="20"/>
  <c r="T54" i="20" s="1"/>
  <c r="M54" i="20"/>
  <c r="X53" i="20"/>
  <c r="R53" i="20"/>
  <c r="Q53" i="20"/>
  <c r="P53" i="20"/>
  <c r="O53" i="20"/>
  <c r="N53" i="20"/>
  <c r="T53" i="20" s="1"/>
  <c r="M53" i="20"/>
  <c r="X52" i="20"/>
  <c r="R52" i="20"/>
  <c r="Q52" i="20"/>
  <c r="P52" i="20"/>
  <c r="O52" i="20"/>
  <c r="N52" i="20"/>
  <c r="T52" i="20" s="1"/>
  <c r="M52" i="20"/>
  <c r="X51" i="20"/>
  <c r="R51" i="20"/>
  <c r="Q51" i="20"/>
  <c r="P51" i="20"/>
  <c r="O51" i="20"/>
  <c r="N51" i="20"/>
  <c r="T51" i="20" s="1"/>
  <c r="M51" i="20"/>
  <c r="X50" i="20"/>
  <c r="R50" i="20"/>
  <c r="Q50" i="20"/>
  <c r="P50" i="20"/>
  <c r="O50" i="20"/>
  <c r="N50" i="20"/>
  <c r="T50" i="20" s="1"/>
  <c r="M50" i="20"/>
  <c r="X49" i="20"/>
  <c r="R49" i="20"/>
  <c r="Q49" i="20"/>
  <c r="P49" i="20"/>
  <c r="O49" i="20"/>
  <c r="N49" i="20"/>
  <c r="T49" i="20" s="1"/>
  <c r="M49" i="20"/>
  <c r="X48" i="20"/>
  <c r="R48" i="20"/>
  <c r="Q48" i="20"/>
  <c r="P48" i="20"/>
  <c r="O48" i="20"/>
  <c r="N48" i="20"/>
  <c r="T48" i="20" s="1"/>
  <c r="M48" i="20"/>
  <c r="X47" i="20"/>
  <c r="R47" i="20"/>
  <c r="Q47" i="20"/>
  <c r="P47" i="20"/>
  <c r="O47" i="20"/>
  <c r="N47" i="20"/>
  <c r="T47" i="20" s="1"/>
  <c r="Y47" i="20" s="1"/>
  <c r="M47" i="20"/>
  <c r="X46" i="20"/>
  <c r="R46" i="20"/>
  <c r="Q46" i="20"/>
  <c r="P46" i="20"/>
  <c r="O46" i="20"/>
  <c r="N46" i="20"/>
  <c r="T46" i="20" s="1"/>
  <c r="M46" i="20"/>
  <c r="X45" i="20"/>
  <c r="R45" i="20"/>
  <c r="Q45" i="20"/>
  <c r="P45" i="20"/>
  <c r="O45" i="20"/>
  <c r="N45" i="20"/>
  <c r="T45" i="20" s="1"/>
  <c r="M45" i="20"/>
  <c r="X44" i="20"/>
  <c r="R44" i="20"/>
  <c r="Q44" i="20"/>
  <c r="P44" i="20"/>
  <c r="O44" i="20"/>
  <c r="N44" i="20"/>
  <c r="T44" i="20" s="1"/>
  <c r="M44" i="20"/>
  <c r="X43" i="20"/>
  <c r="R43" i="20"/>
  <c r="Q43" i="20"/>
  <c r="P43" i="20"/>
  <c r="O43" i="20"/>
  <c r="N43" i="20"/>
  <c r="T43" i="20" s="1"/>
  <c r="M43" i="20"/>
  <c r="X42" i="20"/>
  <c r="R42" i="20"/>
  <c r="Q42" i="20"/>
  <c r="P42" i="20"/>
  <c r="O42" i="20"/>
  <c r="N42" i="20"/>
  <c r="T42" i="20" s="1"/>
  <c r="M42" i="20"/>
  <c r="X41" i="20"/>
  <c r="R41" i="20"/>
  <c r="Q41" i="20"/>
  <c r="P41" i="20"/>
  <c r="O41" i="20"/>
  <c r="N41" i="20"/>
  <c r="T41" i="20" s="1"/>
  <c r="M41" i="20"/>
  <c r="X40" i="20"/>
  <c r="R40" i="20"/>
  <c r="Q40" i="20"/>
  <c r="P40" i="20"/>
  <c r="O40" i="20"/>
  <c r="N40" i="20"/>
  <c r="T40" i="20" s="1"/>
  <c r="M40" i="20"/>
  <c r="X39" i="20"/>
  <c r="R39" i="20"/>
  <c r="Q39" i="20"/>
  <c r="P39" i="20"/>
  <c r="O39" i="20"/>
  <c r="N39" i="20"/>
  <c r="T39" i="20" s="1"/>
  <c r="M39" i="20"/>
  <c r="X38" i="20"/>
  <c r="R38" i="20"/>
  <c r="Q38" i="20"/>
  <c r="P38" i="20"/>
  <c r="O38" i="20"/>
  <c r="N38" i="20"/>
  <c r="T38" i="20" s="1"/>
  <c r="M38" i="20"/>
  <c r="X37" i="20"/>
  <c r="R37" i="20"/>
  <c r="Q37" i="20"/>
  <c r="P37" i="20"/>
  <c r="O37" i="20"/>
  <c r="N37" i="20"/>
  <c r="T37" i="20" s="1"/>
  <c r="M37" i="20"/>
  <c r="X36" i="20"/>
  <c r="R36" i="20"/>
  <c r="Q36" i="20"/>
  <c r="P36" i="20"/>
  <c r="O36" i="20"/>
  <c r="N36" i="20"/>
  <c r="T36" i="20" s="1"/>
  <c r="M36" i="20"/>
  <c r="X35" i="20"/>
  <c r="R35" i="20"/>
  <c r="Q35" i="20"/>
  <c r="P35" i="20"/>
  <c r="O35" i="20"/>
  <c r="N35" i="20"/>
  <c r="T35" i="20" s="1"/>
  <c r="M35" i="20"/>
  <c r="X34" i="20"/>
  <c r="R34" i="20"/>
  <c r="Q34" i="20"/>
  <c r="P34" i="20"/>
  <c r="O34" i="20"/>
  <c r="N34" i="20"/>
  <c r="T34" i="20" s="1"/>
  <c r="M34" i="20"/>
  <c r="X33" i="20"/>
  <c r="R33" i="20"/>
  <c r="Q33" i="20"/>
  <c r="P33" i="20"/>
  <c r="O33" i="20"/>
  <c r="N33" i="20"/>
  <c r="T33" i="20" s="1"/>
  <c r="M33" i="20"/>
  <c r="X32" i="20"/>
  <c r="R32" i="20"/>
  <c r="Q32" i="20"/>
  <c r="P32" i="20"/>
  <c r="O32" i="20"/>
  <c r="N32" i="20"/>
  <c r="T32" i="20" s="1"/>
  <c r="M32" i="20"/>
  <c r="X31" i="20"/>
  <c r="R31" i="20"/>
  <c r="Q31" i="20"/>
  <c r="P31" i="20"/>
  <c r="O31" i="20"/>
  <c r="N31" i="20"/>
  <c r="T31" i="20" s="1"/>
  <c r="Y31" i="20" s="1"/>
  <c r="M31" i="20"/>
  <c r="X30" i="20"/>
  <c r="R30" i="20"/>
  <c r="Q30" i="20"/>
  <c r="P30" i="20"/>
  <c r="O30" i="20"/>
  <c r="N30" i="20"/>
  <c r="T30" i="20" s="1"/>
  <c r="M30" i="20"/>
  <c r="X29" i="20"/>
  <c r="R29" i="20"/>
  <c r="Q29" i="20"/>
  <c r="P29" i="20"/>
  <c r="O29" i="20"/>
  <c r="N29" i="20"/>
  <c r="T29" i="20" s="1"/>
  <c r="M29" i="20"/>
  <c r="X28" i="20"/>
  <c r="R28" i="20"/>
  <c r="Q28" i="20"/>
  <c r="P28" i="20"/>
  <c r="O28" i="20"/>
  <c r="N28" i="20"/>
  <c r="T28" i="20" s="1"/>
  <c r="M28" i="20"/>
  <c r="X27" i="20"/>
  <c r="R27" i="20"/>
  <c r="Q27" i="20"/>
  <c r="P27" i="20"/>
  <c r="O27" i="20"/>
  <c r="N27" i="20"/>
  <c r="T27" i="20" s="1"/>
  <c r="M27" i="20"/>
  <c r="X26" i="20"/>
  <c r="R26" i="20"/>
  <c r="Q26" i="20"/>
  <c r="P26" i="20"/>
  <c r="O26" i="20"/>
  <c r="N26" i="20"/>
  <c r="T26" i="20" s="1"/>
  <c r="M26" i="20"/>
  <c r="X25" i="20"/>
  <c r="R25" i="20"/>
  <c r="Q25" i="20"/>
  <c r="P25" i="20"/>
  <c r="O25" i="20"/>
  <c r="N25" i="20"/>
  <c r="T25" i="20" s="1"/>
  <c r="M25" i="20"/>
  <c r="X24" i="20"/>
  <c r="R24" i="20"/>
  <c r="Q24" i="20"/>
  <c r="P24" i="20"/>
  <c r="O24" i="20"/>
  <c r="N24" i="20"/>
  <c r="T24" i="20" s="1"/>
  <c r="M24" i="20"/>
  <c r="X23" i="20"/>
  <c r="R23" i="20"/>
  <c r="Q23" i="20"/>
  <c r="P23" i="20"/>
  <c r="O23" i="20"/>
  <c r="N23" i="20"/>
  <c r="T23" i="20" s="1"/>
  <c r="M23" i="20"/>
  <c r="X22" i="20"/>
  <c r="R22" i="20"/>
  <c r="Q22" i="20"/>
  <c r="P22" i="20"/>
  <c r="O22" i="20"/>
  <c r="N22" i="20"/>
  <c r="T22" i="20" s="1"/>
  <c r="M22" i="20"/>
  <c r="X21" i="20"/>
  <c r="R21" i="20"/>
  <c r="Q21" i="20"/>
  <c r="P21" i="20"/>
  <c r="O21" i="20"/>
  <c r="N21" i="20"/>
  <c r="T21" i="20" s="1"/>
  <c r="M21" i="20"/>
  <c r="X20" i="20"/>
  <c r="R20" i="20"/>
  <c r="Q20" i="20"/>
  <c r="P20" i="20"/>
  <c r="O20" i="20"/>
  <c r="N20" i="20"/>
  <c r="T20" i="20" s="1"/>
  <c r="M20" i="20"/>
  <c r="X19" i="20"/>
  <c r="R19" i="20"/>
  <c r="Q19" i="20"/>
  <c r="P19" i="20"/>
  <c r="O19" i="20"/>
  <c r="N19" i="20"/>
  <c r="T19" i="20" s="1"/>
  <c r="M19" i="20"/>
  <c r="X18" i="20"/>
  <c r="R18" i="20"/>
  <c r="Q18" i="20"/>
  <c r="P18" i="20"/>
  <c r="O18" i="20"/>
  <c r="N18" i="20"/>
  <c r="T18" i="20" s="1"/>
  <c r="M18" i="20"/>
  <c r="X17" i="20"/>
  <c r="R17" i="20"/>
  <c r="Q17" i="20"/>
  <c r="P17" i="20"/>
  <c r="O17" i="20"/>
  <c r="N17" i="20"/>
  <c r="T17" i="20" s="1"/>
  <c r="M17" i="20"/>
  <c r="X16" i="20"/>
  <c r="R16" i="20"/>
  <c r="Q16" i="20"/>
  <c r="P16" i="20"/>
  <c r="O16" i="20"/>
  <c r="N16" i="20"/>
  <c r="T16" i="20" s="1"/>
  <c r="M16" i="20"/>
  <c r="X15" i="20"/>
  <c r="R15" i="20"/>
  <c r="Q15" i="20"/>
  <c r="P15" i="20"/>
  <c r="O15" i="20"/>
  <c r="N15" i="20"/>
  <c r="T15" i="20" s="1"/>
  <c r="M15" i="20"/>
  <c r="X14" i="20"/>
  <c r="R14" i="20"/>
  <c r="Q14" i="20"/>
  <c r="P14" i="20"/>
  <c r="O14" i="20"/>
  <c r="N14" i="20"/>
  <c r="T14" i="20" s="1"/>
  <c r="M14" i="20"/>
  <c r="X13" i="20"/>
  <c r="R13" i="20"/>
  <c r="Q13" i="20"/>
  <c r="P13" i="20"/>
  <c r="O13" i="20"/>
  <c r="N13" i="20"/>
  <c r="T13" i="20" s="1"/>
  <c r="M13" i="20"/>
  <c r="X12" i="20"/>
  <c r="R12" i="20"/>
  <c r="Q12" i="20"/>
  <c r="P12" i="20"/>
  <c r="O12" i="20"/>
  <c r="N12" i="20"/>
  <c r="T12" i="20" s="1"/>
  <c r="M12" i="20"/>
  <c r="X11" i="20"/>
  <c r="R11" i="20"/>
  <c r="Q11" i="20"/>
  <c r="P11" i="20"/>
  <c r="O11" i="20"/>
  <c r="N11" i="20"/>
  <c r="T11" i="20" s="1"/>
  <c r="M11" i="20"/>
  <c r="X10" i="20"/>
  <c r="R10" i="20"/>
  <c r="Q10" i="20"/>
  <c r="P10" i="20"/>
  <c r="O10" i="20"/>
  <c r="N10" i="20"/>
  <c r="T10" i="20" s="1"/>
  <c r="M10" i="20"/>
  <c r="X9" i="20"/>
  <c r="R9" i="20"/>
  <c r="Q9" i="20"/>
  <c r="P9" i="20"/>
  <c r="O9" i="20"/>
  <c r="N9" i="20"/>
  <c r="T9" i="20" s="1"/>
  <c r="M9" i="20"/>
  <c r="X8" i="20"/>
  <c r="R8" i="20"/>
  <c r="Q8" i="20"/>
  <c r="P8" i="20"/>
  <c r="O8" i="20"/>
  <c r="N8" i="20"/>
  <c r="T8" i="20" s="1"/>
  <c r="M8" i="20"/>
  <c r="X7" i="20"/>
  <c r="R7" i="20"/>
  <c r="Q7" i="20"/>
  <c r="P7" i="20"/>
  <c r="O7" i="20"/>
  <c r="N7" i="20"/>
  <c r="T7" i="20" s="1"/>
  <c r="M7" i="20"/>
  <c r="AP4" i="20"/>
  <c r="AV8" i="20" s="1"/>
  <c r="X107" i="18"/>
  <c r="R107" i="18"/>
  <c r="Q107" i="18"/>
  <c r="P107" i="18"/>
  <c r="O107" i="18"/>
  <c r="N107" i="18"/>
  <c r="T107" i="18" s="1"/>
  <c r="M107" i="18"/>
  <c r="X106" i="18"/>
  <c r="R106" i="18"/>
  <c r="Q106" i="18"/>
  <c r="P106" i="18"/>
  <c r="O106" i="18"/>
  <c r="N106" i="18"/>
  <c r="T106" i="18" s="1"/>
  <c r="M106" i="18"/>
  <c r="X105" i="18"/>
  <c r="R105" i="18"/>
  <c r="Q105" i="18"/>
  <c r="P105" i="18"/>
  <c r="O105" i="18"/>
  <c r="N105" i="18"/>
  <c r="T105" i="18" s="1"/>
  <c r="M105" i="18"/>
  <c r="X104" i="18"/>
  <c r="R104" i="18"/>
  <c r="Q104" i="18"/>
  <c r="P104" i="18"/>
  <c r="O104" i="18"/>
  <c r="N104" i="18"/>
  <c r="T104" i="18" s="1"/>
  <c r="M104" i="18"/>
  <c r="X103" i="18"/>
  <c r="R103" i="18"/>
  <c r="Q103" i="18"/>
  <c r="P103" i="18"/>
  <c r="O103" i="18"/>
  <c r="N103" i="18"/>
  <c r="T103" i="18" s="1"/>
  <c r="M103" i="18"/>
  <c r="X102" i="18"/>
  <c r="R102" i="18"/>
  <c r="Q102" i="18"/>
  <c r="P102" i="18"/>
  <c r="O102" i="18"/>
  <c r="N102" i="18"/>
  <c r="T102" i="18" s="1"/>
  <c r="M102" i="18"/>
  <c r="X101" i="18"/>
  <c r="R101" i="18"/>
  <c r="Q101" i="18"/>
  <c r="P101" i="18"/>
  <c r="O101" i="18"/>
  <c r="N101" i="18"/>
  <c r="T101" i="18" s="1"/>
  <c r="M101" i="18"/>
  <c r="X100" i="18"/>
  <c r="R100" i="18"/>
  <c r="Q100" i="18"/>
  <c r="P100" i="18"/>
  <c r="O100" i="18"/>
  <c r="N100" i="18"/>
  <c r="T100" i="18" s="1"/>
  <c r="M100" i="18"/>
  <c r="X99" i="18"/>
  <c r="R99" i="18"/>
  <c r="Q99" i="18"/>
  <c r="P99" i="18"/>
  <c r="O99" i="18"/>
  <c r="N99" i="18"/>
  <c r="T99" i="18" s="1"/>
  <c r="M99" i="18"/>
  <c r="X98" i="18"/>
  <c r="R98" i="18"/>
  <c r="Q98" i="18"/>
  <c r="P98" i="18"/>
  <c r="O98" i="18"/>
  <c r="N98" i="18"/>
  <c r="T98" i="18" s="1"/>
  <c r="M98" i="18"/>
  <c r="X97" i="18"/>
  <c r="R97" i="18"/>
  <c r="Q97" i="18"/>
  <c r="P97" i="18"/>
  <c r="O97" i="18"/>
  <c r="N97" i="18"/>
  <c r="T97" i="18" s="1"/>
  <c r="M97" i="18"/>
  <c r="X96" i="18"/>
  <c r="R96" i="18"/>
  <c r="Q96" i="18"/>
  <c r="P96" i="18"/>
  <c r="O96" i="18"/>
  <c r="N96" i="18"/>
  <c r="T96" i="18" s="1"/>
  <c r="M96" i="18"/>
  <c r="X95" i="18"/>
  <c r="R95" i="18"/>
  <c r="Q95" i="18"/>
  <c r="P95" i="18"/>
  <c r="O95" i="18"/>
  <c r="N95" i="18"/>
  <c r="T95" i="18" s="1"/>
  <c r="M95" i="18"/>
  <c r="X94" i="18"/>
  <c r="R94" i="18"/>
  <c r="Q94" i="18"/>
  <c r="P94" i="18"/>
  <c r="O94" i="18"/>
  <c r="N94" i="18"/>
  <c r="T94" i="18" s="1"/>
  <c r="M94" i="18"/>
  <c r="X93" i="18"/>
  <c r="R93" i="18"/>
  <c r="Q93" i="18"/>
  <c r="P93" i="18"/>
  <c r="O93" i="18"/>
  <c r="N93" i="18"/>
  <c r="T93" i="18" s="1"/>
  <c r="M93" i="18"/>
  <c r="X92" i="18"/>
  <c r="R92" i="18"/>
  <c r="Q92" i="18"/>
  <c r="P92" i="18"/>
  <c r="O92" i="18"/>
  <c r="N92" i="18"/>
  <c r="T92" i="18" s="1"/>
  <c r="M92" i="18"/>
  <c r="X91" i="18"/>
  <c r="R91" i="18"/>
  <c r="Q91" i="18"/>
  <c r="P91" i="18"/>
  <c r="O91" i="18"/>
  <c r="N91" i="18"/>
  <c r="T91" i="18" s="1"/>
  <c r="M91" i="18"/>
  <c r="X90" i="18"/>
  <c r="R90" i="18"/>
  <c r="Q90" i="18"/>
  <c r="P90" i="18"/>
  <c r="O90" i="18"/>
  <c r="N90" i="18"/>
  <c r="T90" i="18" s="1"/>
  <c r="M90" i="18"/>
  <c r="X89" i="18"/>
  <c r="R89" i="18"/>
  <c r="Q89" i="18"/>
  <c r="P89" i="18"/>
  <c r="O89" i="18"/>
  <c r="N89" i="18"/>
  <c r="T89" i="18" s="1"/>
  <c r="M89" i="18"/>
  <c r="X88" i="18"/>
  <c r="R88" i="18"/>
  <c r="Q88" i="18"/>
  <c r="P88" i="18"/>
  <c r="O88" i="18"/>
  <c r="N88" i="18"/>
  <c r="T88" i="18" s="1"/>
  <c r="M88" i="18"/>
  <c r="X87" i="18"/>
  <c r="R87" i="18"/>
  <c r="Q87" i="18"/>
  <c r="P87" i="18"/>
  <c r="O87" i="18"/>
  <c r="N87" i="18"/>
  <c r="T87" i="18" s="1"/>
  <c r="M87" i="18"/>
  <c r="X86" i="18"/>
  <c r="R86" i="18"/>
  <c r="Q86" i="18"/>
  <c r="P86" i="18"/>
  <c r="O86" i="18"/>
  <c r="N86" i="18"/>
  <c r="T86" i="18" s="1"/>
  <c r="M86" i="18"/>
  <c r="X85" i="18"/>
  <c r="R85" i="18"/>
  <c r="Q85" i="18"/>
  <c r="P85" i="18"/>
  <c r="O85" i="18"/>
  <c r="N85" i="18"/>
  <c r="T85" i="18" s="1"/>
  <c r="M85" i="18"/>
  <c r="X84" i="18"/>
  <c r="R84" i="18"/>
  <c r="Q84" i="18"/>
  <c r="P84" i="18"/>
  <c r="O84" i="18"/>
  <c r="N84" i="18"/>
  <c r="T84" i="18" s="1"/>
  <c r="M84" i="18"/>
  <c r="X83" i="18"/>
  <c r="R83" i="18"/>
  <c r="Q83" i="18"/>
  <c r="P83" i="18"/>
  <c r="O83" i="18"/>
  <c r="N83" i="18"/>
  <c r="T83" i="18" s="1"/>
  <c r="M83" i="18"/>
  <c r="X82" i="18"/>
  <c r="R82" i="18"/>
  <c r="Q82" i="18"/>
  <c r="P82" i="18"/>
  <c r="O82" i="18"/>
  <c r="N82" i="18"/>
  <c r="T82" i="18" s="1"/>
  <c r="M82" i="18"/>
  <c r="X81" i="18"/>
  <c r="R81" i="18"/>
  <c r="Q81" i="18"/>
  <c r="P81" i="18"/>
  <c r="O81" i="18"/>
  <c r="N81" i="18"/>
  <c r="T81" i="18" s="1"/>
  <c r="M81" i="18"/>
  <c r="X80" i="18"/>
  <c r="R80" i="18"/>
  <c r="Q80" i="18"/>
  <c r="P80" i="18"/>
  <c r="O80" i="18"/>
  <c r="N80" i="18"/>
  <c r="T80" i="18" s="1"/>
  <c r="M80" i="18"/>
  <c r="X79" i="18"/>
  <c r="R79" i="18"/>
  <c r="Q79" i="18"/>
  <c r="P79" i="18"/>
  <c r="O79" i="18"/>
  <c r="N79" i="18"/>
  <c r="T79" i="18" s="1"/>
  <c r="M79" i="18"/>
  <c r="X78" i="18"/>
  <c r="R78" i="18"/>
  <c r="Q78" i="18"/>
  <c r="P78" i="18"/>
  <c r="O78" i="18"/>
  <c r="N78" i="18"/>
  <c r="T78" i="18" s="1"/>
  <c r="M78" i="18"/>
  <c r="X77" i="18"/>
  <c r="R77" i="18"/>
  <c r="Q77" i="18"/>
  <c r="P77" i="18"/>
  <c r="O77" i="18"/>
  <c r="N77" i="18"/>
  <c r="T77" i="18" s="1"/>
  <c r="M77" i="18"/>
  <c r="X76" i="18"/>
  <c r="R76" i="18"/>
  <c r="Q76" i="18"/>
  <c r="P76" i="18"/>
  <c r="O76" i="18"/>
  <c r="N76" i="18"/>
  <c r="T76" i="18" s="1"/>
  <c r="M76" i="18"/>
  <c r="X75" i="18"/>
  <c r="R75" i="18"/>
  <c r="Q75" i="18"/>
  <c r="P75" i="18"/>
  <c r="O75" i="18"/>
  <c r="N75" i="18"/>
  <c r="T75" i="18" s="1"/>
  <c r="M75" i="18"/>
  <c r="X74" i="18"/>
  <c r="R74" i="18"/>
  <c r="Q74" i="18"/>
  <c r="P74" i="18"/>
  <c r="O74" i="18"/>
  <c r="N74" i="18"/>
  <c r="T74" i="18" s="1"/>
  <c r="M74" i="18"/>
  <c r="X73" i="18"/>
  <c r="R73" i="18"/>
  <c r="Q73" i="18"/>
  <c r="P73" i="18"/>
  <c r="O73" i="18"/>
  <c r="N73" i="18"/>
  <c r="T73" i="18" s="1"/>
  <c r="M73" i="18"/>
  <c r="X72" i="18"/>
  <c r="R72" i="18"/>
  <c r="Q72" i="18"/>
  <c r="P72" i="18"/>
  <c r="O72" i="18"/>
  <c r="N72" i="18"/>
  <c r="T72" i="18" s="1"/>
  <c r="M72" i="18"/>
  <c r="X71" i="18"/>
  <c r="R71" i="18"/>
  <c r="Q71" i="18"/>
  <c r="P71" i="18"/>
  <c r="O71" i="18"/>
  <c r="N71" i="18"/>
  <c r="T71" i="18" s="1"/>
  <c r="M71" i="18"/>
  <c r="X70" i="18"/>
  <c r="R70" i="18"/>
  <c r="Q70" i="18"/>
  <c r="P70" i="18"/>
  <c r="O70" i="18"/>
  <c r="N70" i="18"/>
  <c r="T70" i="18" s="1"/>
  <c r="M70" i="18"/>
  <c r="X69" i="18"/>
  <c r="R69" i="18"/>
  <c r="Q69" i="18"/>
  <c r="P69" i="18"/>
  <c r="O69" i="18"/>
  <c r="N69" i="18"/>
  <c r="T69" i="18" s="1"/>
  <c r="M69" i="18"/>
  <c r="X68" i="18"/>
  <c r="R68" i="18"/>
  <c r="Q68" i="18"/>
  <c r="P68" i="18"/>
  <c r="O68" i="18"/>
  <c r="N68" i="18"/>
  <c r="T68" i="18" s="1"/>
  <c r="M68" i="18"/>
  <c r="X67" i="18"/>
  <c r="R67" i="18"/>
  <c r="Q67" i="18"/>
  <c r="P67" i="18"/>
  <c r="O67" i="18"/>
  <c r="N67" i="18"/>
  <c r="T67" i="18" s="1"/>
  <c r="M67" i="18"/>
  <c r="X66" i="18"/>
  <c r="R66" i="18"/>
  <c r="Q66" i="18"/>
  <c r="P66" i="18"/>
  <c r="O66" i="18"/>
  <c r="N66" i="18"/>
  <c r="T66" i="18" s="1"/>
  <c r="M66" i="18"/>
  <c r="X65" i="18"/>
  <c r="R65" i="18"/>
  <c r="Q65" i="18"/>
  <c r="P65" i="18"/>
  <c r="O65" i="18"/>
  <c r="N65" i="18"/>
  <c r="T65" i="18" s="1"/>
  <c r="M65" i="18"/>
  <c r="X64" i="18"/>
  <c r="R64" i="18"/>
  <c r="Q64" i="18"/>
  <c r="P64" i="18"/>
  <c r="O64" i="18"/>
  <c r="N64" i="18"/>
  <c r="T64" i="18" s="1"/>
  <c r="Y64" i="18" s="1"/>
  <c r="M64" i="18"/>
  <c r="X63" i="18"/>
  <c r="R63" i="18"/>
  <c r="Q63" i="18"/>
  <c r="P63" i="18"/>
  <c r="O63" i="18"/>
  <c r="N63" i="18"/>
  <c r="T63" i="18" s="1"/>
  <c r="M63" i="18"/>
  <c r="X62" i="18"/>
  <c r="R62" i="18"/>
  <c r="Q62" i="18"/>
  <c r="P62" i="18"/>
  <c r="O62" i="18"/>
  <c r="N62" i="18"/>
  <c r="T62" i="18" s="1"/>
  <c r="M62" i="18"/>
  <c r="X61" i="18"/>
  <c r="R61" i="18"/>
  <c r="Q61" i="18"/>
  <c r="P61" i="18"/>
  <c r="O61" i="18"/>
  <c r="N61" i="18"/>
  <c r="T61" i="18" s="1"/>
  <c r="M61" i="18"/>
  <c r="X60" i="18"/>
  <c r="R60" i="18"/>
  <c r="Q60" i="18"/>
  <c r="P60" i="18"/>
  <c r="O60" i="18"/>
  <c r="N60" i="18"/>
  <c r="T60" i="18" s="1"/>
  <c r="M60" i="18"/>
  <c r="X59" i="18"/>
  <c r="R59" i="18"/>
  <c r="Q59" i="18"/>
  <c r="P59" i="18"/>
  <c r="O59" i="18"/>
  <c r="N59" i="18"/>
  <c r="T59" i="18" s="1"/>
  <c r="M59" i="18"/>
  <c r="X58" i="18"/>
  <c r="R58" i="18"/>
  <c r="Q58" i="18"/>
  <c r="P58" i="18"/>
  <c r="O58" i="18"/>
  <c r="N58" i="18"/>
  <c r="T58" i="18" s="1"/>
  <c r="M58" i="18"/>
  <c r="X57" i="18"/>
  <c r="R57" i="18"/>
  <c r="Q57" i="18"/>
  <c r="P57" i="18"/>
  <c r="O57" i="18"/>
  <c r="N57" i="18"/>
  <c r="T57" i="18" s="1"/>
  <c r="M57" i="18"/>
  <c r="X56" i="18"/>
  <c r="R56" i="18"/>
  <c r="Q56" i="18"/>
  <c r="P56" i="18"/>
  <c r="O56" i="18"/>
  <c r="N56" i="18"/>
  <c r="T56" i="18" s="1"/>
  <c r="M56" i="18"/>
  <c r="X55" i="18"/>
  <c r="R55" i="18"/>
  <c r="Q55" i="18"/>
  <c r="P55" i="18"/>
  <c r="O55" i="18"/>
  <c r="N55" i="18"/>
  <c r="T55" i="18" s="1"/>
  <c r="M55" i="18"/>
  <c r="X54" i="18"/>
  <c r="R54" i="18"/>
  <c r="Q54" i="18"/>
  <c r="P54" i="18"/>
  <c r="O54" i="18"/>
  <c r="N54" i="18"/>
  <c r="T54" i="18" s="1"/>
  <c r="M54" i="18"/>
  <c r="X53" i="18"/>
  <c r="R53" i="18"/>
  <c r="Q53" i="18"/>
  <c r="P53" i="18"/>
  <c r="O53" i="18"/>
  <c r="N53" i="18"/>
  <c r="T53" i="18" s="1"/>
  <c r="M53" i="18"/>
  <c r="X52" i="18"/>
  <c r="R52" i="18"/>
  <c r="Q52" i="18"/>
  <c r="P52" i="18"/>
  <c r="O52" i="18"/>
  <c r="N52" i="18"/>
  <c r="T52" i="18" s="1"/>
  <c r="M52" i="18"/>
  <c r="X51" i="18"/>
  <c r="R51" i="18"/>
  <c r="Q51" i="18"/>
  <c r="P51" i="18"/>
  <c r="O51" i="18"/>
  <c r="N51" i="18"/>
  <c r="T51" i="18" s="1"/>
  <c r="M51" i="18"/>
  <c r="X50" i="18"/>
  <c r="R50" i="18"/>
  <c r="Q50" i="18"/>
  <c r="P50" i="18"/>
  <c r="O50" i="18"/>
  <c r="N50" i="18"/>
  <c r="T50" i="18" s="1"/>
  <c r="M50" i="18"/>
  <c r="X49" i="18"/>
  <c r="R49" i="18"/>
  <c r="Q49" i="18"/>
  <c r="P49" i="18"/>
  <c r="O49" i="18"/>
  <c r="N49" i="18"/>
  <c r="T49" i="18" s="1"/>
  <c r="M49" i="18"/>
  <c r="X48" i="18"/>
  <c r="R48" i="18"/>
  <c r="Q48" i="18"/>
  <c r="P48" i="18"/>
  <c r="O48" i="18"/>
  <c r="N48" i="18"/>
  <c r="T48" i="18" s="1"/>
  <c r="M48" i="18"/>
  <c r="X47" i="18"/>
  <c r="R47" i="18"/>
  <c r="Q47" i="18"/>
  <c r="P47" i="18"/>
  <c r="O47" i="18"/>
  <c r="N47" i="18"/>
  <c r="T47" i="18" s="1"/>
  <c r="M47" i="18"/>
  <c r="X46" i="18"/>
  <c r="R46" i="18"/>
  <c r="Q46" i="18"/>
  <c r="P46" i="18"/>
  <c r="O46" i="18"/>
  <c r="N46" i="18"/>
  <c r="T46" i="18" s="1"/>
  <c r="M46" i="18"/>
  <c r="X45" i="18"/>
  <c r="R45" i="18"/>
  <c r="Q45" i="18"/>
  <c r="P45" i="18"/>
  <c r="O45" i="18"/>
  <c r="N45" i="18"/>
  <c r="T45" i="18" s="1"/>
  <c r="M45" i="18"/>
  <c r="X44" i="18"/>
  <c r="R44" i="18"/>
  <c r="Q44" i="18"/>
  <c r="P44" i="18"/>
  <c r="O44" i="18"/>
  <c r="N44" i="18"/>
  <c r="T44" i="18" s="1"/>
  <c r="M44" i="18"/>
  <c r="X43" i="18"/>
  <c r="R43" i="18"/>
  <c r="Q43" i="18"/>
  <c r="P43" i="18"/>
  <c r="O43" i="18"/>
  <c r="N43" i="18"/>
  <c r="T43" i="18" s="1"/>
  <c r="M43" i="18"/>
  <c r="X42" i="18"/>
  <c r="R42" i="18"/>
  <c r="Q42" i="18"/>
  <c r="P42" i="18"/>
  <c r="O42" i="18"/>
  <c r="N42" i="18"/>
  <c r="T42" i="18" s="1"/>
  <c r="M42" i="18"/>
  <c r="X41" i="18"/>
  <c r="R41" i="18"/>
  <c r="Q41" i="18"/>
  <c r="P41" i="18"/>
  <c r="O41" i="18"/>
  <c r="N41" i="18"/>
  <c r="T41" i="18" s="1"/>
  <c r="M41" i="18"/>
  <c r="X40" i="18"/>
  <c r="R40" i="18"/>
  <c r="Q40" i="18"/>
  <c r="P40" i="18"/>
  <c r="O40" i="18"/>
  <c r="N40" i="18"/>
  <c r="T40" i="18" s="1"/>
  <c r="M40" i="18"/>
  <c r="X39" i="18"/>
  <c r="R39" i="18"/>
  <c r="Q39" i="18"/>
  <c r="P39" i="18"/>
  <c r="O39" i="18"/>
  <c r="N39" i="18"/>
  <c r="T39" i="18" s="1"/>
  <c r="M39" i="18"/>
  <c r="X38" i="18"/>
  <c r="R38" i="18"/>
  <c r="Q38" i="18"/>
  <c r="P38" i="18"/>
  <c r="O38" i="18"/>
  <c r="N38" i="18"/>
  <c r="T38" i="18" s="1"/>
  <c r="M38" i="18"/>
  <c r="X37" i="18"/>
  <c r="R37" i="18"/>
  <c r="Q37" i="18"/>
  <c r="P37" i="18"/>
  <c r="O37" i="18"/>
  <c r="N37" i="18"/>
  <c r="T37" i="18" s="1"/>
  <c r="M37" i="18"/>
  <c r="X36" i="18"/>
  <c r="R36" i="18"/>
  <c r="Q36" i="18"/>
  <c r="P36" i="18"/>
  <c r="O36" i="18"/>
  <c r="N36" i="18"/>
  <c r="T36" i="18" s="1"/>
  <c r="M36" i="18"/>
  <c r="X35" i="18"/>
  <c r="R35" i="18"/>
  <c r="Q35" i="18"/>
  <c r="P35" i="18"/>
  <c r="O35" i="18"/>
  <c r="N35" i="18"/>
  <c r="T35" i="18" s="1"/>
  <c r="M35" i="18"/>
  <c r="X34" i="18"/>
  <c r="R34" i="18"/>
  <c r="Q34" i="18"/>
  <c r="P34" i="18"/>
  <c r="O34" i="18"/>
  <c r="N34" i="18"/>
  <c r="T34" i="18" s="1"/>
  <c r="M34" i="18"/>
  <c r="X33" i="18"/>
  <c r="R33" i="18"/>
  <c r="Q33" i="18"/>
  <c r="P33" i="18"/>
  <c r="O33" i="18"/>
  <c r="N33" i="18"/>
  <c r="T33" i="18" s="1"/>
  <c r="M33" i="18"/>
  <c r="X32" i="18"/>
  <c r="R32" i="18"/>
  <c r="Q32" i="18"/>
  <c r="P32" i="18"/>
  <c r="O32" i="18"/>
  <c r="N32" i="18"/>
  <c r="T32" i="18" s="1"/>
  <c r="AD32" i="18" s="1"/>
  <c r="M32" i="18"/>
  <c r="X31" i="18"/>
  <c r="R31" i="18"/>
  <c r="Q31" i="18"/>
  <c r="P31" i="18"/>
  <c r="O31" i="18"/>
  <c r="N31" i="18"/>
  <c r="T31" i="18" s="1"/>
  <c r="M31" i="18"/>
  <c r="X30" i="18"/>
  <c r="R30" i="18"/>
  <c r="Q30" i="18"/>
  <c r="P30" i="18"/>
  <c r="O30" i="18"/>
  <c r="N30" i="18"/>
  <c r="T30" i="18" s="1"/>
  <c r="M30" i="18"/>
  <c r="X29" i="18"/>
  <c r="R29" i="18"/>
  <c r="Q29" i="18"/>
  <c r="P29" i="18"/>
  <c r="O29" i="18"/>
  <c r="N29" i="18"/>
  <c r="T29" i="18" s="1"/>
  <c r="M29" i="18"/>
  <c r="X28" i="18"/>
  <c r="R28" i="18"/>
  <c r="Q28" i="18"/>
  <c r="P28" i="18"/>
  <c r="O28" i="18"/>
  <c r="N28" i="18"/>
  <c r="T28" i="18" s="1"/>
  <c r="AD28" i="18" s="1"/>
  <c r="M28" i="18"/>
  <c r="X27" i="18"/>
  <c r="R27" i="18"/>
  <c r="Q27" i="18"/>
  <c r="P27" i="18"/>
  <c r="O27" i="18"/>
  <c r="N27" i="18"/>
  <c r="T27" i="18" s="1"/>
  <c r="M27" i="18"/>
  <c r="X26" i="18"/>
  <c r="R26" i="18"/>
  <c r="Q26" i="18"/>
  <c r="P26" i="18"/>
  <c r="O26" i="18"/>
  <c r="N26" i="18"/>
  <c r="T26" i="18" s="1"/>
  <c r="M26" i="18"/>
  <c r="X25" i="18"/>
  <c r="R25" i="18"/>
  <c r="Q25" i="18"/>
  <c r="P25" i="18"/>
  <c r="O25" i="18"/>
  <c r="N25" i="18"/>
  <c r="T25" i="18" s="1"/>
  <c r="M25" i="18"/>
  <c r="X24" i="18"/>
  <c r="R24" i="18"/>
  <c r="Q24" i="18"/>
  <c r="P24" i="18"/>
  <c r="O24" i="18"/>
  <c r="N24" i="18"/>
  <c r="T24" i="18" s="1"/>
  <c r="AD24" i="18" s="1"/>
  <c r="M24" i="18"/>
  <c r="X23" i="18"/>
  <c r="R23" i="18"/>
  <c r="Q23" i="18"/>
  <c r="P23" i="18"/>
  <c r="O23" i="18"/>
  <c r="N23" i="18"/>
  <c r="T23" i="18" s="1"/>
  <c r="M23" i="18"/>
  <c r="X22" i="18"/>
  <c r="R22" i="18"/>
  <c r="Q22" i="18"/>
  <c r="P22" i="18"/>
  <c r="O22" i="18"/>
  <c r="N22" i="18"/>
  <c r="T22" i="18" s="1"/>
  <c r="M22" i="18"/>
  <c r="X21" i="18"/>
  <c r="R21" i="18"/>
  <c r="Q21" i="18"/>
  <c r="P21" i="18"/>
  <c r="O21" i="18"/>
  <c r="N21" i="18"/>
  <c r="T21" i="18" s="1"/>
  <c r="M21" i="18"/>
  <c r="X20" i="18"/>
  <c r="R20" i="18"/>
  <c r="Q20" i="18"/>
  <c r="P20" i="18"/>
  <c r="O20" i="18"/>
  <c r="N20" i="18"/>
  <c r="T20" i="18" s="1"/>
  <c r="M20" i="18"/>
  <c r="X19" i="18"/>
  <c r="R19" i="18"/>
  <c r="Q19" i="18"/>
  <c r="P19" i="18"/>
  <c r="O19" i="18"/>
  <c r="N19" i="18"/>
  <c r="T19" i="18" s="1"/>
  <c r="M19" i="18"/>
  <c r="X18" i="18"/>
  <c r="R18" i="18"/>
  <c r="Q18" i="18"/>
  <c r="P18" i="18"/>
  <c r="O18" i="18"/>
  <c r="N18" i="18"/>
  <c r="T18" i="18" s="1"/>
  <c r="M18" i="18"/>
  <c r="X17" i="18"/>
  <c r="R17" i="18"/>
  <c r="Q17" i="18"/>
  <c r="P17" i="18"/>
  <c r="O17" i="18"/>
  <c r="N17" i="18"/>
  <c r="T17" i="18" s="1"/>
  <c r="M17" i="18"/>
  <c r="X16" i="18"/>
  <c r="R16" i="18"/>
  <c r="Q16" i="18"/>
  <c r="P16" i="18"/>
  <c r="O16" i="18"/>
  <c r="N16" i="18"/>
  <c r="T16" i="18" s="1"/>
  <c r="M16" i="18"/>
  <c r="X15" i="18"/>
  <c r="R15" i="18"/>
  <c r="Q15" i="18"/>
  <c r="P15" i="18"/>
  <c r="O15" i="18"/>
  <c r="N15" i="18"/>
  <c r="T15" i="18" s="1"/>
  <c r="M15" i="18"/>
  <c r="X14" i="18"/>
  <c r="R14" i="18"/>
  <c r="Q14" i="18"/>
  <c r="P14" i="18"/>
  <c r="O14" i="18"/>
  <c r="N14" i="18"/>
  <c r="T14" i="18" s="1"/>
  <c r="M14" i="18"/>
  <c r="X13" i="18"/>
  <c r="R13" i="18"/>
  <c r="Q13" i="18"/>
  <c r="P13" i="18"/>
  <c r="O13" i="18"/>
  <c r="N13" i="18"/>
  <c r="T13" i="18" s="1"/>
  <c r="M13" i="18"/>
  <c r="X12" i="18"/>
  <c r="R12" i="18"/>
  <c r="Q12" i="18"/>
  <c r="P12" i="18"/>
  <c r="O12" i="18"/>
  <c r="N12" i="18"/>
  <c r="T12" i="18" s="1"/>
  <c r="M12" i="18"/>
  <c r="X11" i="18"/>
  <c r="R11" i="18"/>
  <c r="Q11" i="18"/>
  <c r="P11" i="18"/>
  <c r="O11" i="18"/>
  <c r="N11" i="18"/>
  <c r="T11" i="18" s="1"/>
  <c r="M11" i="18"/>
  <c r="X10" i="18"/>
  <c r="R10" i="18"/>
  <c r="Q10" i="18"/>
  <c r="P10" i="18"/>
  <c r="O10" i="18"/>
  <c r="N10" i="18"/>
  <c r="T10" i="18" s="1"/>
  <c r="M10" i="18"/>
  <c r="X9" i="18"/>
  <c r="R9" i="18"/>
  <c r="Q9" i="18"/>
  <c r="P9" i="18"/>
  <c r="O9" i="18"/>
  <c r="N9" i="18"/>
  <c r="T9" i="18" s="1"/>
  <c r="M9" i="18"/>
  <c r="X8" i="18"/>
  <c r="R8" i="18"/>
  <c r="Q8" i="18"/>
  <c r="P8" i="18"/>
  <c r="O8" i="18"/>
  <c r="N8" i="18"/>
  <c r="T8" i="18" s="1"/>
  <c r="M8" i="18"/>
  <c r="X7" i="18"/>
  <c r="R7" i="18"/>
  <c r="Q7" i="18"/>
  <c r="P7" i="18"/>
  <c r="O7" i="18"/>
  <c r="N7" i="18"/>
  <c r="T7" i="18" s="1"/>
  <c r="M7" i="18"/>
  <c r="AP4" i="18"/>
  <c r="W3" i="18"/>
  <c r="X107" i="7"/>
  <c r="R107" i="7"/>
  <c r="Q107" i="7"/>
  <c r="P107" i="7"/>
  <c r="O107" i="7"/>
  <c r="N107" i="7"/>
  <c r="T107" i="7" s="1"/>
  <c r="M107" i="7"/>
  <c r="AU108" i="7" s="1"/>
  <c r="X106" i="7"/>
  <c r="R106" i="7"/>
  <c r="Q106" i="7"/>
  <c r="P106" i="7"/>
  <c r="O106" i="7"/>
  <c r="N106" i="7"/>
  <c r="T106" i="7" s="1"/>
  <c r="M106" i="7"/>
  <c r="AU107" i="7" s="1"/>
  <c r="O97" i="25" s="1"/>
  <c r="X105" i="7"/>
  <c r="R105" i="7"/>
  <c r="Q105" i="7"/>
  <c r="P105" i="7"/>
  <c r="O105" i="7"/>
  <c r="N105" i="7"/>
  <c r="T105" i="7" s="1"/>
  <c r="M105" i="7"/>
  <c r="AU106" i="7" s="1"/>
  <c r="O96" i="25" s="1"/>
  <c r="X104" i="7"/>
  <c r="R104" i="7"/>
  <c r="Q104" i="7"/>
  <c r="P104" i="7"/>
  <c r="O104" i="7"/>
  <c r="N104" i="7"/>
  <c r="T104" i="7" s="1"/>
  <c r="M104" i="7"/>
  <c r="AU105" i="7" s="1"/>
  <c r="O95" i="25" s="1"/>
  <c r="X103" i="7"/>
  <c r="R103" i="7"/>
  <c r="Q103" i="7"/>
  <c r="P103" i="7"/>
  <c r="O103" i="7"/>
  <c r="N103" i="7"/>
  <c r="T103" i="7" s="1"/>
  <c r="M103" i="7"/>
  <c r="AU104" i="7" s="1"/>
  <c r="O94" i="25" s="1"/>
  <c r="X102" i="7"/>
  <c r="R102" i="7"/>
  <c r="Q102" i="7"/>
  <c r="P102" i="7"/>
  <c r="O102" i="7"/>
  <c r="N102" i="7"/>
  <c r="T102" i="7" s="1"/>
  <c r="M102" i="7"/>
  <c r="AU103" i="7" s="1"/>
  <c r="O93" i="25" s="1"/>
  <c r="X101" i="7"/>
  <c r="R101" i="7"/>
  <c r="Q101" i="7"/>
  <c r="P101" i="7"/>
  <c r="O101" i="7"/>
  <c r="N101" i="7"/>
  <c r="T101" i="7" s="1"/>
  <c r="M101" i="7"/>
  <c r="AU102" i="7" s="1"/>
  <c r="O92" i="25" s="1"/>
  <c r="X100" i="7"/>
  <c r="R100" i="7"/>
  <c r="Q100" i="7"/>
  <c r="P100" i="7"/>
  <c r="O100" i="7"/>
  <c r="N100" i="7"/>
  <c r="T100" i="7" s="1"/>
  <c r="M100" i="7"/>
  <c r="AU101" i="7" s="1"/>
  <c r="O91" i="25" s="1"/>
  <c r="X99" i="7"/>
  <c r="R99" i="7"/>
  <c r="Q99" i="7"/>
  <c r="P99" i="7"/>
  <c r="O99" i="7"/>
  <c r="N99" i="7"/>
  <c r="T99" i="7" s="1"/>
  <c r="M99" i="7"/>
  <c r="AU100" i="7" s="1"/>
  <c r="O90" i="25" s="1"/>
  <c r="X98" i="7"/>
  <c r="R98" i="7"/>
  <c r="Q98" i="7"/>
  <c r="P98" i="7"/>
  <c r="O98" i="7"/>
  <c r="N98" i="7"/>
  <c r="T98" i="7" s="1"/>
  <c r="M98" i="7"/>
  <c r="AU99" i="7" s="1"/>
  <c r="O89" i="25" s="1"/>
  <c r="X97" i="7"/>
  <c r="R97" i="7"/>
  <c r="Q97" i="7"/>
  <c r="P97" i="7"/>
  <c r="O97" i="7"/>
  <c r="N97" i="7"/>
  <c r="T97" i="7" s="1"/>
  <c r="M97" i="7"/>
  <c r="AU98" i="7" s="1"/>
  <c r="O88" i="25" s="1"/>
  <c r="X96" i="7"/>
  <c r="R96" i="7"/>
  <c r="Q96" i="7"/>
  <c r="P96" i="7"/>
  <c r="O96" i="7"/>
  <c r="N96" i="7"/>
  <c r="T96" i="7" s="1"/>
  <c r="M96" i="7"/>
  <c r="AU97" i="7" s="1"/>
  <c r="O87" i="25" s="1"/>
  <c r="X95" i="7"/>
  <c r="R95" i="7"/>
  <c r="Q95" i="7"/>
  <c r="P95" i="7"/>
  <c r="O95" i="7"/>
  <c r="N95" i="7"/>
  <c r="T95" i="7" s="1"/>
  <c r="M95" i="7"/>
  <c r="AU96" i="7" s="1"/>
  <c r="O86" i="25" s="1"/>
  <c r="X94" i="7"/>
  <c r="R94" i="7"/>
  <c r="Q94" i="7"/>
  <c r="P94" i="7"/>
  <c r="O94" i="7"/>
  <c r="N94" i="7"/>
  <c r="T94" i="7" s="1"/>
  <c r="M94" i="7"/>
  <c r="AU95" i="7" s="1"/>
  <c r="O85" i="25" s="1"/>
  <c r="X93" i="7"/>
  <c r="R93" i="7"/>
  <c r="Q93" i="7"/>
  <c r="P93" i="7"/>
  <c r="O93" i="7"/>
  <c r="N93" i="7"/>
  <c r="T93" i="7" s="1"/>
  <c r="M93" i="7"/>
  <c r="AU94" i="7" s="1"/>
  <c r="O84" i="25" s="1"/>
  <c r="X92" i="7"/>
  <c r="R92" i="7"/>
  <c r="Q92" i="7"/>
  <c r="P92" i="7"/>
  <c r="O92" i="7"/>
  <c r="N92" i="7"/>
  <c r="T92" i="7" s="1"/>
  <c r="M92" i="7"/>
  <c r="AU93" i="7" s="1"/>
  <c r="O83" i="25" s="1"/>
  <c r="X91" i="7"/>
  <c r="R91" i="7"/>
  <c r="Q91" i="7"/>
  <c r="P91" i="7"/>
  <c r="O91" i="7"/>
  <c r="N91" i="7"/>
  <c r="T91" i="7" s="1"/>
  <c r="M91" i="7"/>
  <c r="AU92" i="7" s="1"/>
  <c r="O82" i="25" s="1"/>
  <c r="X90" i="7"/>
  <c r="R90" i="7"/>
  <c r="Q90" i="7"/>
  <c r="P90" i="7"/>
  <c r="O90" i="7"/>
  <c r="N90" i="7"/>
  <c r="T90" i="7" s="1"/>
  <c r="M90" i="7"/>
  <c r="AU91" i="7" s="1"/>
  <c r="O81" i="25" s="1"/>
  <c r="X89" i="7"/>
  <c r="R89" i="7"/>
  <c r="Q89" i="7"/>
  <c r="P89" i="7"/>
  <c r="O89" i="7"/>
  <c r="N89" i="7"/>
  <c r="T89" i="7" s="1"/>
  <c r="M89" i="7"/>
  <c r="AU90" i="7" s="1"/>
  <c r="O80" i="25" s="1"/>
  <c r="X88" i="7"/>
  <c r="R88" i="7"/>
  <c r="Q88" i="7"/>
  <c r="P88" i="7"/>
  <c r="O88" i="7"/>
  <c r="N88" i="7"/>
  <c r="T88" i="7" s="1"/>
  <c r="M88" i="7"/>
  <c r="AU89" i="7" s="1"/>
  <c r="O79" i="25" s="1"/>
  <c r="X87" i="7"/>
  <c r="R87" i="7"/>
  <c r="Q87" i="7"/>
  <c r="P87" i="7"/>
  <c r="O87" i="7"/>
  <c r="N87" i="7"/>
  <c r="T87" i="7" s="1"/>
  <c r="M87" i="7"/>
  <c r="AU88" i="7" s="1"/>
  <c r="O78" i="25" s="1"/>
  <c r="X86" i="7"/>
  <c r="R86" i="7"/>
  <c r="Q86" i="7"/>
  <c r="P86" i="7"/>
  <c r="O86" i="7"/>
  <c r="N86" i="7"/>
  <c r="T86" i="7" s="1"/>
  <c r="M86" i="7"/>
  <c r="AU87" i="7" s="1"/>
  <c r="O77" i="25" s="1"/>
  <c r="X85" i="7"/>
  <c r="R85" i="7"/>
  <c r="Q85" i="7"/>
  <c r="P85" i="7"/>
  <c r="O85" i="7"/>
  <c r="N85" i="7"/>
  <c r="T85" i="7" s="1"/>
  <c r="M85" i="7"/>
  <c r="AU86" i="7" s="1"/>
  <c r="O76" i="25" s="1"/>
  <c r="X84" i="7"/>
  <c r="R84" i="7"/>
  <c r="Q84" i="7"/>
  <c r="P84" i="7"/>
  <c r="O84" i="7"/>
  <c r="N84" i="7"/>
  <c r="T84" i="7" s="1"/>
  <c r="M84" i="7"/>
  <c r="AU85" i="7" s="1"/>
  <c r="O75" i="25" s="1"/>
  <c r="X83" i="7"/>
  <c r="R83" i="7"/>
  <c r="Q83" i="7"/>
  <c r="P83" i="7"/>
  <c r="O83" i="7"/>
  <c r="N83" i="7"/>
  <c r="T83" i="7" s="1"/>
  <c r="M83" i="7"/>
  <c r="AU84" i="7" s="1"/>
  <c r="O74" i="25" s="1"/>
  <c r="X82" i="7"/>
  <c r="R82" i="7"/>
  <c r="Q82" i="7"/>
  <c r="P82" i="7"/>
  <c r="O82" i="7"/>
  <c r="N82" i="7"/>
  <c r="T82" i="7" s="1"/>
  <c r="M82" i="7"/>
  <c r="AU83" i="7" s="1"/>
  <c r="O73" i="25" s="1"/>
  <c r="X81" i="7"/>
  <c r="R81" i="7"/>
  <c r="Q81" i="7"/>
  <c r="P81" i="7"/>
  <c r="O81" i="7"/>
  <c r="N81" i="7"/>
  <c r="T81" i="7" s="1"/>
  <c r="M81" i="7"/>
  <c r="AU82" i="7" s="1"/>
  <c r="O72" i="25" s="1"/>
  <c r="X80" i="7"/>
  <c r="R80" i="7"/>
  <c r="Q80" i="7"/>
  <c r="P80" i="7"/>
  <c r="O80" i="7"/>
  <c r="N80" i="7"/>
  <c r="T80" i="7" s="1"/>
  <c r="M80" i="7"/>
  <c r="AU81" i="7" s="1"/>
  <c r="O71" i="25" s="1"/>
  <c r="X79" i="7"/>
  <c r="R79" i="7"/>
  <c r="Q79" i="7"/>
  <c r="P79" i="7"/>
  <c r="O79" i="7"/>
  <c r="N79" i="7"/>
  <c r="T79" i="7" s="1"/>
  <c r="M79" i="7"/>
  <c r="AU80" i="7" s="1"/>
  <c r="O70" i="25" s="1"/>
  <c r="X78" i="7"/>
  <c r="R78" i="7"/>
  <c r="Q78" i="7"/>
  <c r="P78" i="7"/>
  <c r="O78" i="7"/>
  <c r="N78" i="7"/>
  <c r="T78" i="7" s="1"/>
  <c r="M78" i="7"/>
  <c r="AU79" i="7" s="1"/>
  <c r="O69" i="25" s="1"/>
  <c r="X77" i="7"/>
  <c r="R77" i="7"/>
  <c r="Q77" i="7"/>
  <c r="P77" i="7"/>
  <c r="O77" i="7"/>
  <c r="N77" i="7"/>
  <c r="T77" i="7" s="1"/>
  <c r="M77" i="7"/>
  <c r="AU78" i="7" s="1"/>
  <c r="O68" i="25" s="1"/>
  <c r="X76" i="7"/>
  <c r="R76" i="7"/>
  <c r="Q76" i="7"/>
  <c r="P76" i="7"/>
  <c r="O76" i="7"/>
  <c r="N76" i="7"/>
  <c r="T76" i="7" s="1"/>
  <c r="M76" i="7"/>
  <c r="AU77" i="7" s="1"/>
  <c r="O67" i="25" s="1"/>
  <c r="X75" i="7"/>
  <c r="R75" i="7"/>
  <c r="Q75" i="7"/>
  <c r="P75" i="7"/>
  <c r="O75" i="7"/>
  <c r="N75" i="7"/>
  <c r="T75" i="7" s="1"/>
  <c r="M75" i="7"/>
  <c r="AU76" i="7" s="1"/>
  <c r="O66" i="25" s="1"/>
  <c r="X74" i="7"/>
  <c r="R74" i="7"/>
  <c r="Q74" i="7"/>
  <c r="P74" i="7"/>
  <c r="O74" i="7"/>
  <c r="N74" i="7"/>
  <c r="T74" i="7" s="1"/>
  <c r="M74" i="7"/>
  <c r="AU75" i="7" s="1"/>
  <c r="O65" i="25" s="1"/>
  <c r="X73" i="7"/>
  <c r="R73" i="7"/>
  <c r="Q73" i="7"/>
  <c r="P73" i="7"/>
  <c r="O73" i="7"/>
  <c r="N73" i="7"/>
  <c r="T73" i="7" s="1"/>
  <c r="M73" i="7"/>
  <c r="AU74" i="7" s="1"/>
  <c r="O64" i="25" s="1"/>
  <c r="X72" i="7"/>
  <c r="R72" i="7"/>
  <c r="Q72" i="7"/>
  <c r="P72" i="7"/>
  <c r="O72" i="7"/>
  <c r="N72" i="7"/>
  <c r="T72" i="7" s="1"/>
  <c r="M72" i="7"/>
  <c r="AU73" i="7" s="1"/>
  <c r="O63" i="25" s="1"/>
  <c r="X71" i="7"/>
  <c r="R71" i="7"/>
  <c r="Q71" i="7"/>
  <c r="P71" i="7"/>
  <c r="O71" i="7"/>
  <c r="N71" i="7"/>
  <c r="T71" i="7" s="1"/>
  <c r="M71" i="7"/>
  <c r="AU72" i="7" s="1"/>
  <c r="O62" i="25" s="1"/>
  <c r="X70" i="7"/>
  <c r="R70" i="7"/>
  <c r="Q70" i="7"/>
  <c r="P70" i="7"/>
  <c r="O70" i="7"/>
  <c r="N70" i="7"/>
  <c r="T70" i="7" s="1"/>
  <c r="M70" i="7"/>
  <c r="AU71" i="7" s="1"/>
  <c r="O61" i="25" s="1"/>
  <c r="X69" i="7"/>
  <c r="R69" i="7"/>
  <c r="Q69" i="7"/>
  <c r="P69" i="7"/>
  <c r="O69" i="7"/>
  <c r="N69" i="7"/>
  <c r="T69" i="7" s="1"/>
  <c r="M69" i="7"/>
  <c r="AU70" i="7" s="1"/>
  <c r="O60" i="25" s="1"/>
  <c r="X68" i="7"/>
  <c r="R68" i="7"/>
  <c r="Q68" i="7"/>
  <c r="P68" i="7"/>
  <c r="O68" i="7"/>
  <c r="N68" i="7"/>
  <c r="T68" i="7" s="1"/>
  <c r="M68" i="7"/>
  <c r="AU69" i="7" s="1"/>
  <c r="O59" i="25" s="1"/>
  <c r="X67" i="7"/>
  <c r="R67" i="7"/>
  <c r="Q67" i="7"/>
  <c r="P67" i="7"/>
  <c r="O67" i="7"/>
  <c r="N67" i="7"/>
  <c r="T67" i="7" s="1"/>
  <c r="M67" i="7"/>
  <c r="AU68" i="7" s="1"/>
  <c r="O58" i="25" s="1"/>
  <c r="X66" i="7"/>
  <c r="R66" i="7"/>
  <c r="Q66" i="7"/>
  <c r="P66" i="7"/>
  <c r="O66" i="7"/>
  <c r="N66" i="7"/>
  <c r="T66" i="7" s="1"/>
  <c r="M66" i="7"/>
  <c r="AU67" i="7" s="1"/>
  <c r="O57" i="25" s="1"/>
  <c r="X65" i="7"/>
  <c r="R65" i="7"/>
  <c r="Q65" i="7"/>
  <c r="P65" i="7"/>
  <c r="O65" i="7"/>
  <c r="N65" i="7"/>
  <c r="T65" i="7" s="1"/>
  <c r="M65" i="7"/>
  <c r="AU66" i="7" s="1"/>
  <c r="O56" i="25" s="1"/>
  <c r="X64" i="7"/>
  <c r="R64" i="7"/>
  <c r="Q64" i="7"/>
  <c r="P64" i="7"/>
  <c r="O64" i="7"/>
  <c r="N64" i="7"/>
  <c r="T64" i="7" s="1"/>
  <c r="M64" i="7"/>
  <c r="AU65" i="7" s="1"/>
  <c r="O55" i="25" s="1"/>
  <c r="X63" i="7"/>
  <c r="R63" i="7"/>
  <c r="Q63" i="7"/>
  <c r="P63" i="7"/>
  <c r="O63" i="7"/>
  <c r="N63" i="7"/>
  <c r="T63" i="7" s="1"/>
  <c r="M63" i="7"/>
  <c r="AU64" i="7" s="1"/>
  <c r="O54" i="25" s="1"/>
  <c r="X62" i="7"/>
  <c r="R62" i="7"/>
  <c r="Q62" i="7"/>
  <c r="P62" i="7"/>
  <c r="O62" i="7"/>
  <c r="N62" i="7"/>
  <c r="T62" i="7" s="1"/>
  <c r="M62" i="7"/>
  <c r="AU63" i="7" s="1"/>
  <c r="O53" i="25" s="1"/>
  <c r="X61" i="7"/>
  <c r="R61" i="7"/>
  <c r="Q61" i="7"/>
  <c r="P61" i="7"/>
  <c r="O61" i="7"/>
  <c r="N61" i="7"/>
  <c r="T61" i="7" s="1"/>
  <c r="M61" i="7"/>
  <c r="AU62" i="7" s="1"/>
  <c r="O52" i="25" s="1"/>
  <c r="X60" i="7"/>
  <c r="R60" i="7"/>
  <c r="Q60" i="7"/>
  <c r="P60" i="7"/>
  <c r="O60" i="7"/>
  <c r="N60" i="7"/>
  <c r="T60" i="7" s="1"/>
  <c r="M60" i="7"/>
  <c r="AU61" i="7" s="1"/>
  <c r="O51" i="25" s="1"/>
  <c r="X59" i="7"/>
  <c r="R59" i="7"/>
  <c r="Q59" i="7"/>
  <c r="P59" i="7"/>
  <c r="O59" i="7"/>
  <c r="N59" i="7"/>
  <c r="T59" i="7" s="1"/>
  <c r="M59" i="7"/>
  <c r="AU60" i="7" s="1"/>
  <c r="O50" i="25" s="1"/>
  <c r="X58" i="7"/>
  <c r="R58" i="7"/>
  <c r="Q58" i="7"/>
  <c r="P58" i="7"/>
  <c r="O58" i="7"/>
  <c r="N58" i="7"/>
  <c r="T58" i="7" s="1"/>
  <c r="M58" i="7"/>
  <c r="AU59" i="7" s="1"/>
  <c r="O49" i="25" s="1"/>
  <c r="X57" i="7"/>
  <c r="R57" i="7"/>
  <c r="Q57" i="7"/>
  <c r="P57" i="7"/>
  <c r="O57" i="7"/>
  <c r="N57" i="7"/>
  <c r="T57" i="7" s="1"/>
  <c r="M57" i="7"/>
  <c r="AU58" i="7" s="1"/>
  <c r="O48" i="25" s="1"/>
  <c r="X56" i="7"/>
  <c r="R56" i="7"/>
  <c r="Q56" i="7"/>
  <c r="P56" i="7"/>
  <c r="O56" i="7"/>
  <c r="N56" i="7"/>
  <c r="T56" i="7" s="1"/>
  <c r="M56" i="7"/>
  <c r="AU57" i="7" s="1"/>
  <c r="O47" i="25" s="1"/>
  <c r="X55" i="7"/>
  <c r="R55" i="7"/>
  <c r="Q55" i="7"/>
  <c r="P55" i="7"/>
  <c r="O55" i="7"/>
  <c r="N55" i="7"/>
  <c r="T55" i="7" s="1"/>
  <c r="M55" i="7"/>
  <c r="AU56" i="7" s="1"/>
  <c r="O46" i="25" s="1"/>
  <c r="X54" i="7"/>
  <c r="R54" i="7"/>
  <c r="Q54" i="7"/>
  <c r="P54" i="7"/>
  <c r="O54" i="7"/>
  <c r="N54" i="7"/>
  <c r="T54" i="7" s="1"/>
  <c r="M54" i="7"/>
  <c r="AU55" i="7" s="1"/>
  <c r="O45" i="25" s="1"/>
  <c r="X53" i="7"/>
  <c r="R53" i="7"/>
  <c r="Q53" i="7"/>
  <c r="P53" i="7"/>
  <c r="O53" i="7"/>
  <c r="N53" i="7"/>
  <c r="T53" i="7" s="1"/>
  <c r="M53" i="7"/>
  <c r="AU54" i="7" s="1"/>
  <c r="O44" i="25" s="1"/>
  <c r="X52" i="7"/>
  <c r="R52" i="7"/>
  <c r="Q52" i="7"/>
  <c r="P52" i="7"/>
  <c r="O52" i="7"/>
  <c r="N52" i="7"/>
  <c r="T52" i="7" s="1"/>
  <c r="M52" i="7"/>
  <c r="AU53" i="7" s="1"/>
  <c r="O43" i="25" s="1"/>
  <c r="X51" i="7"/>
  <c r="R51" i="7"/>
  <c r="Q51" i="7"/>
  <c r="P51" i="7"/>
  <c r="O51" i="7"/>
  <c r="N51" i="7"/>
  <c r="T51" i="7" s="1"/>
  <c r="M51" i="7"/>
  <c r="AU52" i="7" s="1"/>
  <c r="O42" i="25" s="1"/>
  <c r="X50" i="7"/>
  <c r="R50" i="7"/>
  <c r="Q50" i="7"/>
  <c r="P50" i="7"/>
  <c r="O50" i="7"/>
  <c r="N50" i="7"/>
  <c r="T50" i="7" s="1"/>
  <c r="M50" i="7"/>
  <c r="AU51" i="7" s="1"/>
  <c r="O41" i="25" s="1"/>
  <c r="X49" i="7"/>
  <c r="R49" i="7"/>
  <c r="Q49" i="7"/>
  <c r="P49" i="7"/>
  <c r="O49" i="7"/>
  <c r="N49" i="7"/>
  <c r="T49" i="7" s="1"/>
  <c r="M49" i="7"/>
  <c r="AU50" i="7" s="1"/>
  <c r="O40" i="25" s="1"/>
  <c r="X48" i="7"/>
  <c r="R48" i="7"/>
  <c r="Q48" i="7"/>
  <c r="P48" i="7"/>
  <c r="O48" i="7"/>
  <c r="N48" i="7"/>
  <c r="T48" i="7" s="1"/>
  <c r="M48" i="7"/>
  <c r="AU49" i="7" s="1"/>
  <c r="O39" i="25" s="1"/>
  <c r="X47" i="7"/>
  <c r="R47" i="7"/>
  <c r="Q47" i="7"/>
  <c r="P47" i="7"/>
  <c r="O47" i="7"/>
  <c r="N47" i="7"/>
  <c r="T47" i="7" s="1"/>
  <c r="M47" i="7"/>
  <c r="AU48" i="7" s="1"/>
  <c r="O38" i="25" s="1"/>
  <c r="X46" i="7"/>
  <c r="R46" i="7"/>
  <c r="Q46" i="7"/>
  <c r="P46" i="7"/>
  <c r="O46" i="7"/>
  <c r="N46" i="7"/>
  <c r="T46" i="7" s="1"/>
  <c r="M46" i="7"/>
  <c r="AU47" i="7" s="1"/>
  <c r="O37" i="25" s="1"/>
  <c r="X45" i="7"/>
  <c r="R45" i="7"/>
  <c r="Q45" i="7"/>
  <c r="P45" i="7"/>
  <c r="O45" i="7"/>
  <c r="N45" i="7"/>
  <c r="T45" i="7" s="1"/>
  <c r="M45" i="7"/>
  <c r="AU46" i="7" s="1"/>
  <c r="O36" i="25" s="1"/>
  <c r="X44" i="7"/>
  <c r="R44" i="7"/>
  <c r="Q44" i="7"/>
  <c r="P44" i="7"/>
  <c r="O44" i="7"/>
  <c r="N44" i="7"/>
  <c r="T44" i="7" s="1"/>
  <c r="M44" i="7"/>
  <c r="AU45" i="7" s="1"/>
  <c r="O35" i="25" s="1"/>
  <c r="X43" i="7"/>
  <c r="R43" i="7"/>
  <c r="Q43" i="7"/>
  <c r="P43" i="7"/>
  <c r="O43" i="7"/>
  <c r="N43" i="7"/>
  <c r="T43" i="7" s="1"/>
  <c r="M43" i="7"/>
  <c r="AU44" i="7" s="1"/>
  <c r="O34" i="25" s="1"/>
  <c r="X42" i="7"/>
  <c r="R42" i="7"/>
  <c r="Q42" i="7"/>
  <c r="P42" i="7"/>
  <c r="O42" i="7"/>
  <c r="N42" i="7"/>
  <c r="T42" i="7" s="1"/>
  <c r="M42" i="7"/>
  <c r="AU43" i="7" s="1"/>
  <c r="O33" i="25" s="1"/>
  <c r="X41" i="7"/>
  <c r="R41" i="7"/>
  <c r="Q41" i="7"/>
  <c r="P41" i="7"/>
  <c r="O41" i="7"/>
  <c r="N41" i="7"/>
  <c r="T41" i="7" s="1"/>
  <c r="M41" i="7"/>
  <c r="AU42" i="7" s="1"/>
  <c r="O32" i="25" s="1"/>
  <c r="X40" i="7"/>
  <c r="R40" i="7"/>
  <c r="Q40" i="7"/>
  <c r="P40" i="7"/>
  <c r="O40" i="7"/>
  <c r="N40" i="7"/>
  <c r="T40" i="7" s="1"/>
  <c r="M40" i="7"/>
  <c r="AU41" i="7" s="1"/>
  <c r="O31" i="25" s="1"/>
  <c r="X39" i="7"/>
  <c r="R39" i="7"/>
  <c r="Q39" i="7"/>
  <c r="P39" i="7"/>
  <c r="O39" i="7"/>
  <c r="N39" i="7"/>
  <c r="T39" i="7" s="1"/>
  <c r="M39" i="7"/>
  <c r="AU40" i="7" s="1"/>
  <c r="O30" i="25" s="1"/>
  <c r="X38" i="7"/>
  <c r="R38" i="7"/>
  <c r="Q38" i="7"/>
  <c r="P38" i="7"/>
  <c r="O38" i="7"/>
  <c r="N38" i="7"/>
  <c r="T38" i="7" s="1"/>
  <c r="M38" i="7"/>
  <c r="AU39" i="7" s="1"/>
  <c r="O29" i="25" s="1"/>
  <c r="X37" i="7"/>
  <c r="R37" i="7"/>
  <c r="Q37" i="7"/>
  <c r="P37" i="7"/>
  <c r="O37" i="7"/>
  <c r="N37" i="7"/>
  <c r="T37" i="7" s="1"/>
  <c r="M37" i="7"/>
  <c r="AU38" i="7" s="1"/>
  <c r="O28" i="25" s="1"/>
  <c r="X36" i="7"/>
  <c r="R36" i="7"/>
  <c r="Q36" i="7"/>
  <c r="P36" i="7"/>
  <c r="O36" i="7"/>
  <c r="N36" i="7"/>
  <c r="T36" i="7" s="1"/>
  <c r="M36" i="7"/>
  <c r="AU37" i="7" s="1"/>
  <c r="O27" i="25" s="1"/>
  <c r="X35" i="7"/>
  <c r="R35" i="7"/>
  <c r="Q35" i="7"/>
  <c r="P35" i="7"/>
  <c r="O35" i="7"/>
  <c r="N35" i="7"/>
  <c r="T35" i="7" s="1"/>
  <c r="M35" i="7"/>
  <c r="AU36" i="7" s="1"/>
  <c r="O26" i="25" s="1"/>
  <c r="X34" i="7"/>
  <c r="R34" i="7"/>
  <c r="Q34" i="7"/>
  <c r="P34" i="7"/>
  <c r="O34" i="7"/>
  <c r="N34" i="7"/>
  <c r="T34" i="7" s="1"/>
  <c r="M34" i="7"/>
  <c r="AU35" i="7" s="1"/>
  <c r="O25" i="25" s="1"/>
  <c r="X33" i="7"/>
  <c r="R33" i="7"/>
  <c r="Q33" i="7"/>
  <c r="P33" i="7"/>
  <c r="O33" i="7"/>
  <c r="N33" i="7"/>
  <c r="T33" i="7" s="1"/>
  <c r="M33" i="7"/>
  <c r="AU34" i="7" s="1"/>
  <c r="O24" i="25" s="1"/>
  <c r="X32" i="7"/>
  <c r="R32" i="7"/>
  <c r="Q32" i="7"/>
  <c r="P32" i="7"/>
  <c r="O32" i="7"/>
  <c r="N32" i="7"/>
  <c r="T32" i="7" s="1"/>
  <c r="M32" i="7"/>
  <c r="AU33" i="7" s="1"/>
  <c r="O23" i="25" s="1"/>
  <c r="X31" i="7"/>
  <c r="R31" i="7"/>
  <c r="Q31" i="7"/>
  <c r="P31" i="7"/>
  <c r="O31" i="7"/>
  <c r="N31" i="7"/>
  <c r="T31" i="7" s="1"/>
  <c r="M31" i="7"/>
  <c r="AU32" i="7" s="1"/>
  <c r="O22" i="25" s="1"/>
  <c r="X30" i="7"/>
  <c r="R30" i="7"/>
  <c r="Q30" i="7"/>
  <c r="P30" i="7"/>
  <c r="O30" i="7"/>
  <c r="N30" i="7"/>
  <c r="T30" i="7" s="1"/>
  <c r="M30" i="7"/>
  <c r="AU31" i="7" s="1"/>
  <c r="O21" i="25" s="1"/>
  <c r="X29" i="7"/>
  <c r="R29" i="7"/>
  <c r="Q29" i="7"/>
  <c r="P29" i="7"/>
  <c r="O29" i="7"/>
  <c r="N29" i="7"/>
  <c r="T29" i="7" s="1"/>
  <c r="M29" i="7"/>
  <c r="AU30" i="7" s="1"/>
  <c r="O20" i="25" s="1"/>
  <c r="X28" i="7"/>
  <c r="R28" i="7"/>
  <c r="Q28" i="7"/>
  <c r="P28" i="7"/>
  <c r="O28" i="7"/>
  <c r="N28" i="7"/>
  <c r="T28" i="7" s="1"/>
  <c r="M28" i="7"/>
  <c r="AU29" i="7" s="1"/>
  <c r="O19" i="25" s="1"/>
  <c r="X27" i="7"/>
  <c r="R27" i="7"/>
  <c r="Q27" i="7"/>
  <c r="P27" i="7"/>
  <c r="O27" i="7"/>
  <c r="N27" i="7"/>
  <c r="T27" i="7" s="1"/>
  <c r="M27" i="7"/>
  <c r="AU28" i="7" s="1"/>
  <c r="O18" i="25" s="1"/>
  <c r="X26" i="7"/>
  <c r="R26" i="7"/>
  <c r="Q26" i="7"/>
  <c r="P26" i="7"/>
  <c r="O26" i="7"/>
  <c r="N26" i="7"/>
  <c r="T26" i="7" s="1"/>
  <c r="M26" i="7"/>
  <c r="AU27" i="7" s="1"/>
  <c r="O17" i="25" s="1"/>
  <c r="X25" i="7"/>
  <c r="R25" i="7"/>
  <c r="Q25" i="7"/>
  <c r="P25" i="7"/>
  <c r="O25" i="7"/>
  <c r="N25" i="7"/>
  <c r="T25" i="7" s="1"/>
  <c r="M25" i="7"/>
  <c r="AU26" i="7" s="1"/>
  <c r="O16" i="25" s="1"/>
  <c r="X24" i="7"/>
  <c r="R24" i="7"/>
  <c r="Q24" i="7"/>
  <c r="P24" i="7"/>
  <c r="O24" i="7"/>
  <c r="N24" i="7"/>
  <c r="T24" i="7" s="1"/>
  <c r="M24" i="7"/>
  <c r="AU25" i="7" s="1"/>
  <c r="O15" i="25" s="1"/>
  <c r="X23" i="7"/>
  <c r="R23" i="7"/>
  <c r="Q23" i="7"/>
  <c r="P23" i="7"/>
  <c r="O23" i="7"/>
  <c r="N23" i="7"/>
  <c r="T23" i="7" s="1"/>
  <c r="M23" i="7"/>
  <c r="AU24" i="7" s="1"/>
  <c r="O14" i="25" s="1"/>
  <c r="X22" i="7"/>
  <c r="R22" i="7"/>
  <c r="Q22" i="7"/>
  <c r="P22" i="7"/>
  <c r="O22" i="7"/>
  <c r="N22" i="7"/>
  <c r="T22" i="7" s="1"/>
  <c r="M22" i="7"/>
  <c r="AU23" i="7" s="1"/>
  <c r="O13" i="25" s="1"/>
  <c r="X21" i="7"/>
  <c r="R21" i="7"/>
  <c r="Q21" i="7"/>
  <c r="P21" i="7"/>
  <c r="O21" i="7"/>
  <c r="N21" i="7"/>
  <c r="T21" i="7" s="1"/>
  <c r="M21" i="7"/>
  <c r="AU22" i="7" s="1"/>
  <c r="O12" i="25" s="1"/>
  <c r="X20" i="7"/>
  <c r="R20" i="7"/>
  <c r="Q20" i="7"/>
  <c r="P20" i="7"/>
  <c r="O20" i="7"/>
  <c r="N20" i="7"/>
  <c r="T20" i="7" s="1"/>
  <c r="Y20" i="7" s="1"/>
  <c r="M20" i="7"/>
  <c r="AU21" i="7" s="1"/>
  <c r="O11" i="25" s="1"/>
  <c r="X19" i="7"/>
  <c r="R19" i="7"/>
  <c r="Q19" i="7"/>
  <c r="P19" i="7"/>
  <c r="O19" i="7"/>
  <c r="N19" i="7"/>
  <c r="T19" i="7" s="1"/>
  <c r="M19" i="7"/>
  <c r="AU20" i="7" s="1"/>
  <c r="O10" i="25" s="1"/>
  <c r="X18" i="7"/>
  <c r="R18" i="7"/>
  <c r="Q18" i="7"/>
  <c r="P18" i="7"/>
  <c r="O18" i="7"/>
  <c r="N18" i="7"/>
  <c r="T18" i="7" s="1"/>
  <c r="Y18" i="7" s="1"/>
  <c r="M18" i="7"/>
  <c r="X17" i="7"/>
  <c r="R17" i="7"/>
  <c r="Q17" i="7"/>
  <c r="P17" i="7"/>
  <c r="O17" i="7"/>
  <c r="N17" i="7"/>
  <c r="T17" i="7" s="1"/>
  <c r="M17" i="7"/>
  <c r="AU18" i="7" s="1"/>
  <c r="O8" i="25" s="1"/>
  <c r="X16" i="7"/>
  <c r="R16" i="7"/>
  <c r="Q16" i="7"/>
  <c r="P16" i="7"/>
  <c r="O16" i="7"/>
  <c r="N16" i="7"/>
  <c r="T16" i="7" s="1"/>
  <c r="Y16" i="7" s="1"/>
  <c r="M16" i="7"/>
  <c r="AU17" i="7" s="1"/>
  <c r="O7" i="25" s="1"/>
  <c r="X15" i="7"/>
  <c r="R15" i="7"/>
  <c r="Q15" i="7"/>
  <c r="P15" i="7"/>
  <c r="O15" i="7"/>
  <c r="N15" i="7"/>
  <c r="T15" i="7" s="1"/>
  <c r="M15" i="7"/>
  <c r="AU16" i="7" s="1"/>
  <c r="O6" i="25" s="1"/>
  <c r="X14" i="7"/>
  <c r="R14" i="7"/>
  <c r="Q14" i="7"/>
  <c r="P14" i="7"/>
  <c r="O14" i="7"/>
  <c r="N14" i="7"/>
  <c r="T14" i="7" s="1"/>
  <c r="Y14" i="7" s="1"/>
  <c r="M14" i="7"/>
  <c r="AU15" i="7" s="1"/>
  <c r="O5" i="25" s="1"/>
  <c r="X13" i="7"/>
  <c r="R13" i="7"/>
  <c r="Q13" i="7"/>
  <c r="P13" i="7"/>
  <c r="O13" i="7"/>
  <c r="N13" i="7"/>
  <c r="T13" i="7" s="1"/>
  <c r="M13" i="7"/>
  <c r="AU14" i="7" s="1"/>
  <c r="X12" i="7"/>
  <c r="R12" i="7"/>
  <c r="Q12" i="7"/>
  <c r="P12" i="7"/>
  <c r="O12" i="7"/>
  <c r="N12" i="7"/>
  <c r="T12" i="7" s="1"/>
  <c r="Y12" i="7" s="1"/>
  <c r="M12" i="7"/>
  <c r="AU13" i="7" s="1"/>
  <c r="X11" i="7"/>
  <c r="R11" i="7"/>
  <c r="Q11" i="7"/>
  <c r="P11" i="7"/>
  <c r="O11" i="7"/>
  <c r="N11" i="7"/>
  <c r="T11" i="7" s="1"/>
  <c r="M11" i="7"/>
  <c r="AU12" i="7" s="1"/>
  <c r="X10" i="7"/>
  <c r="R10" i="7"/>
  <c r="Q10" i="7"/>
  <c r="P10" i="7"/>
  <c r="O10" i="7"/>
  <c r="N10" i="7"/>
  <c r="T10" i="7" s="1"/>
  <c r="Y10" i="7" s="1"/>
  <c r="M10" i="7"/>
  <c r="AU11" i="7" s="1"/>
  <c r="X9" i="7"/>
  <c r="R9" i="7"/>
  <c r="Q9" i="7"/>
  <c r="P9" i="7"/>
  <c r="O9" i="7"/>
  <c r="N9" i="7"/>
  <c r="T9" i="7" s="1"/>
  <c r="M9" i="7"/>
  <c r="AU10" i="7" s="1"/>
  <c r="X8" i="7"/>
  <c r="R8" i="7"/>
  <c r="Q8" i="7"/>
  <c r="P8" i="7"/>
  <c r="O8" i="7"/>
  <c r="N8" i="7"/>
  <c r="T8" i="7" s="1"/>
  <c r="Y8" i="7" s="1"/>
  <c r="M8" i="7"/>
  <c r="AU9" i="7" s="1"/>
  <c r="X7" i="7"/>
  <c r="R7" i="7"/>
  <c r="Q7" i="7"/>
  <c r="P7" i="7"/>
  <c r="O7" i="7"/>
  <c r="N7" i="7"/>
  <c r="T7" i="7" s="1"/>
  <c r="M7" i="7"/>
  <c r="AU8" i="7" s="1"/>
  <c r="AP4" i="7"/>
  <c r="W3" i="7"/>
  <c r="X107" i="17"/>
  <c r="R107" i="17"/>
  <c r="Q107" i="17"/>
  <c r="P107" i="17"/>
  <c r="O107" i="17"/>
  <c r="N107" i="17"/>
  <c r="T107" i="17" s="1"/>
  <c r="M107" i="17"/>
  <c r="AU108" i="17" s="1"/>
  <c r="X106" i="17"/>
  <c r="R106" i="17"/>
  <c r="Q106" i="17"/>
  <c r="P106" i="17"/>
  <c r="O106" i="17"/>
  <c r="N106" i="17"/>
  <c r="T106" i="17" s="1"/>
  <c r="M106" i="17"/>
  <c r="AU107" i="17" s="1"/>
  <c r="X105" i="17"/>
  <c r="R105" i="17"/>
  <c r="Q105" i="17"/>
  <c r="P105" i="17"/>
  <c r="O105" i="17"/>
  <c r="N105" i="17"/>
  <c r="T105" i="17" s="1"/>
  <c r="M105" i="17"/>
  <c r="AU106" i="17" s="1"/>
  <c r="X104" i="17"/>
  <c r="R104" i="17"/>
  <c r="Q104" i="17"/>
  <c r="P104" i="17"/>
  <c r="O104" i="17"/>
  <c r="N104" i="17"/>
  <c r="T104" i="17" s="1"/>
  <c r="M104" i="17"/>
  <c r="AU105" i="17" s="1"/>
  <c r="X103" i="17"/>
  <c r="R103" i="17"/>
  <c r="Q103" i="17"/>
  <c r="P103" i="17"/>
  <c r="O103" i="17"/>
  <c r="N103" i="17"/>
  <c r="T103" i="17" s="1"/>
  <c r="M103" i="17"/>
  <c r="AU104" i="17" s="1"/>
  <c r="X102" i="17"/>
  <c r="R102" i="17"/>
  <c r="Q102" i="17"/>
  <c r="P102" i="17"/>
  <c r="O102" i="17"/>
  <c r="N102" i="17"/>
  <c r="T102" i="17" s="1"/>
  <c r="M102" i="17"/>
  <c r="AU103" i="17" s="1"/>
  <c r="X101" i="17"/>
  <c r="R101" i="17"/>
  <c r="Q101" i="17"/>
  <c r="P101" i="17"/>
  <c r="O101" i="17"/>
  <c r="N101" i="17"/>
  <c r="T101" i="17" s="1"/>
  <c r="M101" i="17"/>
  <c r="AU102" i="17" s="1"/>
  <c r="X100" i="17"/>
  <c r="R100" i="17"/>
  <c r="Q100" i="17"/>
  <c r="P100" i="17"/>
  <c r="O100" i="17"/>
  <c r="N100" i="17"/>
  <c r="T100" i="17" s="1"/>
  <c r="M100" i="17"/>
  <c r="AU101" i="17" s="1"/>
  <c r="X99" i="17"/>
  <c r="R99" i="17"/>
  <c r="Q99" i="17"/>
  <c r="P99" i="17"/>
  <c r="O99" i="17"/>
  <c r="N99" i="17"/>
  <c r="T99" i="17" s="1"/>
  <c r="M99" i="17"/>
  <c r="AU100" i="17" s="1"/>
  <c r="X98" i="17"/>
  <c r="R98" i="17"/>
  <c r="Q98" i="17"/>
  <c r="P98" i="17"/>
  <c r="O98" i="17"/>
  <c r="N98" i="17"/>
  <c r="T98" i="17" s="1"/>
  <c r="M98" i="17"/>
  <c r="AU99" i="17" s="1"/>
  <c r="X97" i="17"/>
  <c r="R97" i="17"/>
  <c r="Q97" i="17"/>
  <c r="P97" i="17"/>
  <c r="O97" i="17"/>
  <c r="N97" i="17"/>
  <c r="T97" i="17" s="1"/>
  <c r="M97" i="17"/>
  <c r="AU98" i="17" s="1"/>
  <c r="X96" i="17"/>
  <c r="R96" i="17"/>
  <c r="Q96" i="17"/>
  <c r="P96" i="17"/>
  <c r="O96" i="17"/>
  <c r="N96" i="17"/>
  <c r="T96" i="17" s="1"/>
  <c r="M96" i="17"/>
  <c r="AU97" i="17" s="1"/>
  <c r="X95" i="17"/>
  <c r="R95" i="17"/>
  <c r="Q95" i="17"/>
  <c r="P95" i="17"/>
  <c r="O95" i="17"/>
  <c r="N95" i="17"/>
  <c r="T95" i="17" s="1"/>
  <c r="M95" i="17"/>
  <c r="AU96" i="17" s="1"/>
  <c r="X94" i="17"/>
  <c r="R94" i="17"/>
  <c r="Q94" i="17"/>
  <c r="P94" i="17"/>
  <c r="O94" i="17"/>
  <c r="N94" i="17"/>
  <c r="T94" i="17" s="1"/>
  <c r="M94" i="17"/>
  <c r="AU95" i="17" s="1"/>
  <c r="X93" i="17"/>
  <c r="R93" i="17"/>
  <c r="Q93" i="17"/>
  <c r="P93" i="17"/>
  <c r="O93" i="17"/>
  <c r="N93" i="17"/>
  <c r="T93" i="17" s="1"/>
  <c r="M93" i="17"/>
  <c r="AU94" i="17" s="1"/>
  <c r="X92" i="17"/>
  <c r="R92" i="17"/>
  <c r="Q92" i="17"/>
  <c r="P92" i="17"/>
  <c r="O92" i="17"/>
  <c r="N92" i="17"/>
  <c r="T92" i="17" s="1"/>
  <c r="M92" i="17"/>
  <c r="AU93" i="17" s="1"/>
  <c r="X91" i="17"/>
  <c r="R91" i="17"/>
  <c r="Q91" i="17"/>
  <c r="P91" i="17"/>
  <c r="O91" i="17"/>
  <c r="N91" i="17"/>
  <c r="T91" i="17" s="1"/>
  <c r="M91" i="17"/>
  <c r="AU92" i="17" s="1"/>
  <c r="X90" i="17"/>
  <c r="R90" i="17"/>
  <c r="Q90" i="17"/>
  <c r="P90" i="17"/>
  <c r="O90" i="17"/>
  <c r="N90" i="17"/>
  <c r="T90" i="17" s="1"/>
  <c r="M90" i="17"/>
  <c r="AU91" i="17" s="1"/>
  <c r="X89" i="17"/>
  <c r="R89" i="17"/>
  <c r="Q89" i="17"/>
  <c r="P89" i="17"/>
  <c r="O89" i="17"/>
  <c r="N89" i="17"/>
  <c r="T89" i="17" s="1"/>
  <c r="M89" i="17"/>
  <c r="AU90" i="17" s="1"/>
  <c r="X88" i="17"/>
  <c r="R88" i="17"/>
  <c r="Q88" i="17"/>
  <c r="P88" i="17"/>
  <c r="O88" i="17"/>
  <c r="N88" i="17"/>
  <c r="T88" i="17" s="1"/>
  <c r="M88" i="17"/>
  <c r="AU89" i="17" s="1"/>
  <c r="X87" i="17"/>
  <c r="R87" i="17"/>
  <c r="Q87" i="17"/>
  <c r="P87" i="17"/>
  <c r="O87" i="17"/>
  <c r="N87" i="17"/>
  <c r="T87" i="17" s="1"/>
  <c r="M87" i="17"/>
  <c r="AU88" i="17" s="1"/>
  <c r="X86" i="17"/>
  <c r="R86" i="17"/>
  <c r="Q86" i="17"/>
  <c r="P86" i="17"/>
  <c r="O86" i="17"/>
  <c r="N86" i="17"/>
  <c r="T86" i="17" s="1"/>
  <c r="M86" i="17"/>
  <c r="AU87" i="17" s="1"/>
  <c r="X85" i="17"/>
  <c r="R85" i="17"/>
  <c r="Q85" i="17"/>
  <c r="P85" i="17"/>
  <c r="O85" i="17"/>
  <c r="N85" i="17"/>
  <c r="T85" i="17" s="1"/>
  <c r="M85" i="17"/>
  <c r="AU86" i="17" s="1"/>
  <c r="X84" i="17"/>
  <c r="R84" i="17"/>
  <c r="Q84" i="17"/>
  <c r="P84" i="17"/>
  <c r="O84" i="17"/>
  <c r="N84" i="17"/>
  <c r="T84" i="17" s="1"/>
  <c r="M84" i="17"/>
  <c r="AU85" i="17" s="1"/>
  <c r="X83" i="17"/>
  <c r="R83" i="17"/>
  <c r="Q83" i="17"/>
  <c r="P83" i="17"/>
  <c r="O83" i="17"/>
  <c r="N83" i="17"/>
  <c r="T83" i="17" s="1"/>
  <c r="M83" i="17"/>
  <c r="AU84" i="17" s="1"/>
  <c r="X82" i="17"/>
  <c r="R82" i="17"/>
  <c r="Q82" i="17"/>
  <c r="P82" i="17"/>
  <c r="O82" i="17"/>
  <c r="N82" i="17"/>
  <c r="T82" i="17" s="1"/>
  <c r="M82" i="17"/>
  <c r="AU83" i="17" s="1"/>
  <c r="X81" i="17"/>
  <c r="R81" i="17"/>
  <c r="Q81" i="17"/>
  <c r="P81" i="17"/>
  <c r="O81" i="17"/>
  <c r="N81" i="17"/>
  <c r="T81" i="17" s="1"/>
  <c r="M81" i="17"/>
  <c r="AU82" i="17" s="1"/>
  <c r="X80" i="17"/>
  <c r="R80" i="17"/>
  <c r="Q80" i="17"/>
  <c r="P80" i="17"/>
  <c r="O80" i="17"/>
  <c r="N80" i="17"/>
  <c r="T80" i="17" s="1"/>
  <c r="M80" i="17"/>
  <c r="AU81" i="17" s="1"/>
  <c r="X79" i="17"/>
  <c r="R79" i="17"/>
  <c r="Q79" i="17"/>
  <c r="P79" i="17"/>
  <c r="O79" i="17"/>
  <c r="N79" i="17"/>
  <c r="T79" i="17" s="1"/>
  <c r="M79" i="17"/>
  <c r="AU80" i="17" s="1"/>
  <c r="X78" i="17"/>
  <c r="R78" i="17"/>
  <c r="Q78" i="17"/>
  <c r="P78" i="17"/>
  <c r="O78" i="17"/>
  <c r="N78" i="17"/>
  <c r="T78" i="17" s="1"/>
  <c r="M78" i="17"/>
  <c r="AU79" i="17" s="1"/>
  <c r="X77" i="17"/>
  <c r="R77" i="17"/>
  <c r="Q77" i="17"/>
  <c r="P77" i="17"/>
  <c r="O77" i="17"/>
  <c r="N77" i="17"/>
  <c r="T77" i="17" s="1"/>
  <c r="M77" i="17"/>
  <c r="AU78" i="17" s="1"/>
  <c r="X76" i="17"/>
  <c r="R76" i="17"/>
  <c r="Q76" i="17"/>
  <c r="P76" i="17"/>
  <c r="O76" i="17"/>
  <c r="N76" i="17"/>
  <c r="T76" i="17" s="1"/>
  <c r="M76" i="17"/>
  <c r="AU77" i="17" s="1"/>
  <c r="X75" i="17"/>
  <c r="R75" i="17"/>
  <c r="Q75" i="17"/>
  <c r="P75" i="17"/>
  <c r="O75" i="17"/>
  <c r="N75" i="17"/>
  <c r="T75" i="17" s="1"/>
  <c r="M75" i="17"/>
  <c r="AU76" i="17" s="1"/>
  <c r="X74" i="17"/>
  <c r="R74" i="17"/>
  <c r="Q74" i="17"/>
  <c r="P74" i="17"/>
  <c r="O74" i="17"/>
  <c r="N74" i="17"/>
  <c r="T74" i="17" s="1"/>
  <c r="AD74" i="17" s="1"/>
  <c r="M74" i="17"/>
  <c r="AU75" i="17" s="1"/>
  <c r="X73" i="17"/>
  <c r="R73" i="17"/>
  <c r="Q73" i="17"/>
  <c r="P73" i="17"/>
  <c r="O73" i="17"/>
  <c r="N73" i="17"/>
  <c r="T73" i="17" s="1"/>
  <c r="M73" i="17"/>
  <c r="AU74" i="17" s="1"/>
  <c r="X72" i="17"/>
  <c r="R72" i="17"/>
  <c r="Q72" i="17"/>
  <c r="P72" i="17"/>
  <c r="O72" i="17"/>
  <c r="N72" i="17"/>
  <c r="T72" i="17" s="1"/>
  <c r="M72" i="17"/>
  <c r="AU73" i="17" s="1"/>
  <c r="X71" i="17"/>
  <c r="R71" i="17"/>
  <c r="Q71" i="17"/>
  <c r="P71" i="17"/>
  <c r="O71" i="17"/>
  <c r="N71" i="17"/>
  <c r="T71" i="17" s="1"/>
  <c r="M71" i="17"/>
  <c r="AU72" i="17" s="1"/>
  <c r="X70" i="17"/>
  <c r="R70" i="17"/>
  <c r="Q70" i="17"/>
  <c r="P70" i="17"/>
  <c r="O70" i="17"/>
  <c r="N70" i="17"/>
  <c r="T70" i="17" s="1"/>
  <c r="M70" i="17"/>
  <c r="AU71" i="17" s="1"/>
  <c r="X69" i="17"/>
  <c r="R69" i="17"/>
  <c r="Q69" i="17"/>
  <c r="P69" i="17"/>
  <c r="O69" i="17"/>
  <c r="N69" i="17"/>
  <c r="T69" i="17" s="1"/>
  <c r="M69" i="17"/>
  <c r="AU70" i="17" s="1"/>
  <c r="X68" i="17"/>
  <c r="R68" i="17"/>
  <c r="Q68" i="17"/>
  <c r="P68" i="17"/>
  <c r="O68" i="17"/>
  <c r="N68" i="17"/>
  <c r="T68" i="17" s="1"/>
  <c r="M68" i="17"/>
  <c r="AU69" i="17" s="1"/>
  <c r="X67" i="17"/>
  <c r="R67" i="17"/>
  <c r="Q67" i="17"/>
  <c r="P67" i="17"/>
  <c r="O67" i="17"/>
  <c r="N67" i="17"/>
  <c r="T67" i="17" s="1"/>
  <c r="M67" i="17"/>
  <c r="AU68" i="17" s="1"/>
  <c r="X66" i="17"/>
  <c r="R66" i="17"/>
  <c r="Q66" i="17"/>
  <c r="P66" i="17"/>
  <c r="O66" i="17"/>
  <c r="N66" i="17"/>
  <c r="T66" i="17" s="1"/>
  <c r="M66" i="17"/>
  <c r="AU67" i="17" s="1"/>
  <c r="X65" i="17"/>
  <c r="R65" i="17"/>
  <c r="Q65" i="17"/>
  <c r="P65" i="17"/>
  <c r="O65" i="17"/>
  <c r="N65" i="17"/>
  <c r="T65" i="17" s="1"/>
  <c r="M65" i="17"/>
  <c r="AU66" i="17" s="1"/>
  <c r="X64" i="17"/>
  <c r="R64" i="17"/>
  <c r="Q64" i="17"/>
  <c r="P64" i="17"/>
  <c r="O64" i="17"/>
  <c r="N64" i="17"/>
  <c r="T64" i="17" s="1"/>
  <c r="M64" i="17"/>
  <c r="AU65" i="17" s="1"/>
  <c r="X63" i="17"/>
  <c r="R63" i="17"/>
  <c r="Q63" i="17"/>
  <c r="P63" i="17"/>
  <c r="O63" i="17"/>
  <c r="N63" i="17"/>
  <c r="T63" i="17" s="1"/>
  <c r="M63" i="17"/>
  <c r="AU64" i="17" s="1"/>
  <c r="X62" i="17"/>
  <c r="R62" i="17"/>
  <c r="Q62" i="17"/>
  <c r="P62" i="17"/>
  <c r="O62" i="17"/>
  <c r="N62" i="17"/>
  <c r="T62" i="17" s="1"/>
  <c r="M62" i="17"/>
  <c r="AU63" i="17" s="1"/>
  <c r="X61" i="17"/>
  <c r="R61" i="17"/>
  <c r="Q61" i="17"/>
  <c r="P61" i="17"/>
  <c r="O61" i="17"/>
  <c r="N61" i="17"/>
  <c r="T61" i="17" s="1"/>
  <c r="M61" i="17"/>
  <c r="AU62" i="17" s="1"/>
  <c r="X60" i="17"/>
  <c r="R60" i="17"/>
  <c r="Q60" i="17"/>
  <c r="P60" i="17"/>
  <c r="O60" i="17"/>
  <c r="N60" i="17"/>
  <c r="T60" i="17" s="1"/>
  <c r="M60" i="17"/>
  <c r="AU61" i="17" s="1"/>
  <c r="X59" i="17"/>
  <c r="R59" i="17"/>
  <c r="Q59" i="17"/>
  <c r="P59" i="17"/>
  <c r="O59" i="17"/>
  <c r="N59" i="17"/>
  <c r="T59" i="17" s="1"/>
  <c r="M59" i="17"/>
  <c r="AU60" i="17" s="1"/>
  <c r="X58" i="17"/>
  <c r="R58" i="17"/>
  <c r="Q58" i="17"/>
  <c r="P58" i="17"/>
  <c r="O58" i="17"/>
  <c r="N58" i="17"/>
  <c r="T58" i="17" s="1"/>
  <c r="M58" i="17"/>
  <c r="AU59" i="17" s="1"/>
  <c r="X57" i="17"/>
  <c r="R57" i="17"/>
  <c r="Q57" i="17"/>
  <c r="P57" i="17"/>
  <c r="O57" i="17"/>
  <c r="N57" i="17"/>
  <c r="T57" i="17" s="1"/>
  <c r="M57" i="17"/>
  <c r="AU58" i="17" s="1"/>
  <c r="X56" i="17"/>
  <c r="R56" i="17"/>
  <c r="Q56" i="17"/>
  <c r="P56" i="17"/>
  <c r="O56" i="17"/>
  <c r="N56" i="17"/>
  <c r="T56" i="17" s="1"/>
  <c r="M56" i="17"/>
  <c r="AU57" i="17" s="1"/>
  <c r="X55" i="17"/>
  <c r="R55" i="17"/>
  <c r="Q55" i="17"/>
  <c r="P55" i="17"/>
  <c r="O55" i="17"/>
  <c r="N55" i="17"/>
  <c r="T55" i="17" s="1"/>
  <c r="M55" i="17"/>
  <c r="AU56" i="17" s="1"/>
  <c r="X54" i="17"/>
  <c r="R54" i="17"/>
  <c r="Q54" i="17"/>
  <c r="P54" i="17"/>
  <c r="O54" i="17"/>
  <c r="N54" i="17"/>
  <c r="T54" i="17" s="1"/>
  <c r="M54" i="17"/>
  <c r="AU55" i="17" s="1"/>
  <c r="X53" i="17"/>
  <c r="R53" i="17"/>
  <c r="Q53" i="17"/>
  <c r="P53" i="17"/>
  <c r="O53" i="17"/>
  <c r="N53" i="17"/>
  <c r="T53" i="17" s="1"/>
  <c r="M53" i="17"/>
  <c r="AU54" i="17" s="1"/>
  <c r="X52" i="17"/>
  <c r="R52" i="17"/>
  <c r="Q52" i="17"/>
  <c r="P52" i="17"/>
  <c r="O52" i="17"/>
  <c r="N52" i="17"/>
  <c r="T52" i="17" s="1"/>
  <c r="M52" i="17"/>
  <c r="AU53" i="17" s="1"/>
  <c r="X51" i="17"/>
  <c r="R51" i="17"/>
  <c r="Q51" i="17"/>
  <c r="P51" i="17"/>
  <c r="O51" i="17"/>
  <c r="N51" i="17"/>
  <c r="T51" i="17" s="1"/>
  <c r="M51" i="17"/>
  <c r="AU52" i="17" s="1"/>
  <c r="X50" i="17"/>
  <c r="R50" i="17"/>
  <c r="Q50" i="17"/>
  <c r="P50" i="17"/>
  <c r="O50" i="17"/>
  <c r="N50" i="17"/>
  <c r="T50" i="17" s="1"/>
  <c r="M50" i="17"/>
  <c r="AU51" i="17" s="1"/>
  <c r="X49" i="17"/>
  <c r="R49" i="17"/>
  <c r="Q49" i="17"/>
  <c r="P49" i="17"/>
  <c r="O49" i="17"/>
  <c r="N49" i="17"/>
  <c r="T49" i="17" s="1"/>
  <c r="M49" i="17"/>
  <c r="AU50" i="17" s="1"/>
  <c r="X48" i="17"/>
  <c r="R48" i="17"/>
  <c r="Q48" i="17"/>
  <c r="P48" i="17"/>
  <c r="O48" i="17"/>
  <c r="N48" i="17"/>
  <c r="T48" i="17" s="1"/>
  <c r="M48" i="17"/>
  <c r="AU49" i="17" s="1"/>
  <c r="X47" i="17"/>
  <c r="R47" i="17"/>
  <c r="Q47" i="17"/>
  <c r="P47" i="17"/>
  <c r="O47" i="17"/>
  <c r="N47" i="17"/>
  <c r="T47" i="17" s="1"/>
  <c r="M47" i="17"/>
  <c r="AU48" i="17" s="1"/>
  <c r="X46" i="17"/>
  <c r="R46" i="17"/>
  <c r="Q46" i="17"/>
  <c r="P46" i="17"/>
  <c r="O46" i="17"/>
  <c r="N46" i="17"/>
  <c r="T46" i="17" s="1"/>
  <c r="M46" i="17"/>
  <c r="AU47" i="17" s="1"/>
  <c r="X45" i="17"/>
  <c r="R45" i="17"/>
  <c r="Q45" i="17"/>
  <c r="P45" i="17"/>
  <c r="O45" i="17"/>
  <c r="N45" i="17"/>
  <c r="T45" i="17" s="1"/>
  <c r="M45" i="17"/>
  <c r="AU46" i="17" s="1"/>
  <c r="X44" i="17"/>
  <c r="R44" i="17"/>
  <c r="Q44" i="17"/>
  <c r="P44" i="17"/>
  <c r="O44" i="17"/>
  <c r="N44" i="17"/>
  <c r="T44" i="17" s="1"/>
  <c r="M44" i="17"/>
  <c r="AU45" i="17" s="1"/>
  <c r="X43" i="17"/>
  <c r="R43" i="17"/>
  <c r="Q43" i="17"/>
  <c r="P43" i="17"/>
  <c r="O43" i="17"/>
  <c r="N43" i="17"/>
  <c r="T43" i="17" s="1"/>
  <c r="M43" i="17"/>
  <c r="AU44" i="17" s="1"/>
  <c r="X42" i="17"/>
  <c r="R42" i="17"/>
  <c r="Q42" i="17"/>
  <c r="P42" i="17"/>
  <c r="O42" i="17"/>
  <c r="N42" i="17"/>
  <c r="T42" i="17" s="1"/>
  <c r="M42" i="17"/>
  <c r="AU43" i="17" s="1"/>
  <c r="X41" i="17"/>
  <c r="R41" i="17"/>
  <c r="Q41" i="17"/>
  <c r="P41" i="17"/>
  <c r="O41" i="17"/>
  <c r="N41" i="17"/>
  <c r="T41" i="17" s="1"/>
  <c r="M41" i="17"/>
  <c r="AU42" i="17" s="1"/>
  <c r="X40" i="17"/>
  <c r="R40" i="17"/>
  <c r="Q40" i="17"/>
  <c r="P40" i="17"/>
  <c r="O40" i="17"/>
  <c r="N40" i="17"/>
  <c r="T40" i="17" s="1"/>
  <c r="M40" i="17"/>
  <c r="AU41" i="17" s="1"/>
  <c r="X39" i="17"/>
  <c r="R39" i="17"/>
  <c r="Q39" i="17"/>
  <c r="P39" i="17"/>
  <c r="O39" i="17"/>
  <c r="N39" i="17"/>
  <c r="T39" i="17" s="1"/>
  <c r="M39" i="17"/>
  <c r="AU40" i="17" s="1"/>
  <c r="X38" i="17"/>
  <c r="R38" i="17"/>
  <c r="Q38" i="17"/>
  <c r="P38" i="17"/>
  <c r="O38" i="17"/>
  <c r="N38" i="17"/>
  <c r="T38" i="17" s="1"/>
  <c r="M38" i="17"/>
  <c r="AU39" i="17" s="1"/>
  <c r="X37" i="17"/>
  <c r="R37" i="17"/>
  <c r="Q37" i="17"/>
  <c r="P37" i="17"/>
  <c r="O37" i="17"/>
  <c r="N37" i="17"/>
  <c r="T37" i="17" s="1"/>
  <c r="M37" i="17"/>
  <c r="AU38" i="17" s="1"/>
  <c r="X36" i="17"/>
  <c r="R36" i="17"/>
  <c r="Q36" i="17"/>
  <c r="P36" i="17"/>
  <c r="O36" i="17"/>
  <c r="N36" i="17"/>
  <c r="T36" i="17" s="1"/>
  <c r="M36" i="17"/>
  <c r="AU37" i="17" s="1"/>
  <c r="X35" i="17"/>
  <c r="R35" i="17"/>
  <c r="Q35" i="17"/>
  <c r="P35" i="17"/>
  <c r="O35" i="17"/>
  <c r="N35" i="17"/>
  <c r="T35" i="17" s="1"/>
  <c r="M35" i="17"/>
  <c r="AU36" i="17" s="1"/>
  <c r="X34" i="17"/>
  <c r="R34" i="17"/>
  <c r="Q34" i="17"/>
  <c r="P34" i="17"/>
  <c r="O34" i="17"/>
  <c r="N34" i="17"/>
  <c r="T34" i="17" s="1"/>
  <c r="M34" i="17"/>
  <c r="AU35" i="17" s="1"/>
  <c r="X33" i="17"/>
  <c r="R33" i="17"/>
  <c r="Q33" i="17"/>
  <c r="P33" i="17"/>
  <c r="O33" i="17"/>
  <c r="N33" i="17"/>
  <c r="T33" i="17" s="1"/>
  <c r="M33" i="17"/>
  <c r="AU34" i="17" s="1"/>
  <c r="X32" i="17"/>
  <c r="R32" i="17"/>
  <c r="Q32" i="17"/>
  <c r="P32" i="17"/>
  <c r="O32" i="17"/>
  <c r="N32" i="17"/>
  <c r="T32" i="17" s="1"/>
  <c r="M32" i="17"/>
  <c r="AU33" i="17" s="1"/>
  <c r="X31" i="17"/>
  <c r="R31" i="17"/>
  <c r="Q31" i="17"/>
  <c r="P31" i="17"/>
  <c r="O31" i="17"/>
  <c r="N31" i="17"/>
  <c r="T31" i="17" s="1"/>
  <c r="M31" i="17"/>
  <c r="AU32" i="17" s="1"/>
  <c r="X30" i="17"/>
  <c r="R30" i="17"/>
  <c r="Q30" i="17"/>
  <c r="P30" i="17"/>
  <c r="O30" i="17"/>
  <c r="N30" i="17"/>
  <c r="T30" i="17" s="1"/>
  <c r="M30" i="17"/>
  <c r="AU31" i="17" s="1"/>
  <c r="X29" i="17"/>
  <c r="R29" i="17"/>
  <c r="Q29" i="17"/>
  <c r="P29" i="17"/>
  <c r="O29" i="17"/>
  <c r="N29" i="17"/>
  <c r="T29" i="17" s="1"/>
  <c r="M29" i="17"/>
  <c r="AU30" i="17" s="1"/>
  <c r="X28" i="17"/>
  <c r="R28" i="17"/>
  <c r="Q28" i="17"/>
  <c r="P28" i="17"/>
  <c r="O28" i="17"/>
  <c r="N28" i="17"/>
  <c r="T28" i="17" s="1"/>
  <c r="M28" i="17"/>
  <c r="AU29" i="17" s="1"/>
  <c r="X27" i="17"/>
  <c r="R27" i="17"/>
  <c r="Q27" i="17"/>
  <c r="P27" i="17"/>
  <c r="O27" i="17"/>
  <c r="N27" i="17"/>
  <c r="T27" i="17" s="1"/>
  <c r="M27" i="17"/>
  <c r="AU28" i="17" s="1"/>
  <c r="X26" i="17"/>
  <c r="R26" i="17"/>
  <c r="Q26" i="17"/>
  <c r="P26" i="17"/>
  <c r="O26" i="17"/>
  <c r="N26" i="17"/>
  <c r="T26" i="17" s="1"/>
  <c r="M26" i="17"/>
  <c r="AU27" i="17" s="1"/>
  <c r="X25" i="17"/>
  <c r="R25" i="17"/>
  <c r="Q25" i="17"/>
  <c r="P25" i="17"/>
  <c r="O25" i="17"/>
  <c r="N25" i="17"/>
  <c r="T25" i="17" s="1"/>
  <c r="M25" i="17"/>
  <c r="AU26" i="17" s="1"/>
  <c r="X24" i="17"/>
  <c r="R24" i="17"/>
  <c r="Q24" i="17"/>
  <c r="P24" i="17"/>
  <c r="O24" i="17"/>
  <c r="N24" i="17"/>
  <c r="T24" i="17" s="1"/>
  <c r="M24" i="17"/>
  <c r="AU25" i="17" s="1"/>
  <c r="X23" i="17"/>
  <c r="R23" i="17"/>
  <c r="Q23" i="17"/>
  <c r="P23" i="17"/>
  <c r="O23" i="17"/>
  <c r="N23" i="17"/>
  <c r="T23" i="17" s="1"/>
  <c r="M23" i="17"/>
  <c r="AU24" i="17" s="1"/>
  <c r="X22" i="17"/>
  <c r="R22" i="17"/>
  <c r="Q22" i="17"/>
  <c r="P22" i="17"/>
  <c r="O22" i="17"/>
  <c r="N22" i="17"/>
  <c r="T22" i="17" s="1"/>
  <c r="M22" i="17"/>
  <c r="AU23" i="17" s="1"/>
  <c r="X21" i="17"/>
  <c r="R21" i="17"/>
  <c r="Q21" i="17"/>
  <c r="P21" i="17"/>
  <c r="O21" i="17"/>
  <c r="N21" i="17"/>
  <c r="T21" i="17" s="1"/>
  <c r="M21" i="17"/>
  <c r="AU22" i="17" s="1"/>
  <c r="X20" i="17"/>
  <c r="R20" i="17"/>
  <c r="Q20" i="17"/>
  <c r="P20" i="17"/>
  <c r="O20" i="17"/>
  <c r="N20" i="17"/>
  <c r="T20" i="17" s="1"/>
  <c r="M20" i="17"/>
  <c r="AU21" i="17" s="1"/>
  <c r="X19" i="17"/>
  <c r="R19" i="17"/>
  <c r="Q19" i="17"/>
  <c r="P19" i="17"/>
  <c r="O19" i="17"/>
  <c r="N19" i="17"/>
  <c r="T19" i="17" s="1"/>
  <c r="M19" i="17"/>
  <c r="AU20" i="17" s="1"/>
  <c r="X18" i="17"/>
  <c r="R18" i="17"/>
  <c r="Q18" i="17"/>
  <c r="P18" i="17"/>
  <c r="O18" i="17"/>
  <c r="N18" i="17"/>
  <c r="T18" i="17" s="1"/>
  <c r="M18" i="17"/>
  <c r="AU19" i="17" s="1"/>
  <c r="X17" i="17"/>
  <c r="R17" i="17"/>
  <c r="Q17" i="17"/>
  <c r="P17" i="17"/>
  <c r="O17" i="17"/>
  <c r="N17" i="17"/>
  <c r="T17" i="17" s="1"/>
  <c r="M17" i="17"/>
  <c r="AU18" i="17" s="1"/>
  <c r="X16" i="17"/>
  <c r="R16" i="17"/>
  <c r="Q16" i="17"/>
  <c r="P16" i="17"/>
  <c r="O16" i="17"/>
  <c r="N16" i="17"/>
  <c r="T16" i="17" s="1"/>
  <c r="M16" i="17"/>
  <c r="AU17" i="17" s="1"/>
  <c r="X15" i="17"/>
  <c r="R15" i="17"/>
  <c r="Q15" i="17"/>
  <c r="P15" i="17"/>
  <c r="O15" i="17"/>
  <c r="N15" i="17"/>
  <c r="T15" i="17" s="1"/>
  <c r="M15" i="17"/>
  <c r="AU16" i="17" s="1"/>
  <c r="X14" i="17"/>
  <c r="R14" i="17"/>
  <c r="Q14" i="17"/>
  <c r="P14" i="17"/>
  <c r="O14" i="17"/>
  <c r="N14" i="17"/>
  <c r="T14" i="17" s="1"/>
  <c r="M14" i="17"/>
  <c r="AU15" i="17" s="1"/>
  <c r="X13" i="17"/>
  <c r="R13" i="17"/>
  <c r="Q13" i="17"/>
  <c r="P13" i="17"/>
  <c r="O13" i="17"/>
  <c r="N13" i="17"/>
  <c r="T13" i="17" s="1"/>
  <c r="M13" i="17"/>
  <c r="AU14" i="17" s="1"/>
  <c r="X12" i="17"/>
  <c r="R12" i="17"/>
  <c r="Q12" i="17"/>
  <c r="P12" i="17"/>
  <c r="O12" i="17"/>
  <c r="N12" i="17"/>
  <c r="T12" i="17" s="1"/>
  <c r="M12" i="17"/>
  <c r="AU13" i="17" s="1"/>
  <c r="X11" i="17"/>
  <c r="R11" i="17"/>
  <c r="Q11" i="17"/>
  <c r="P11" i="17"/>
  <c r="O11" i="17"/>
  <c r="N11" i="17"/>
  <c r="T11" i="17" s="1"/>
  <c r="M11" i="17"/>
  <c r="AU12" i="17" s="1"/>
  <c r="X10" i="17"/>
  <c r="R10" i="17"/>
  <c r="Q10" i="17"/>
  <c r="P10" i="17"/>
  <c r="O10" i="17"/>
  <c r="N10" i="17"/>
  <c r="T10" i="17" s="1"/>
  <c r="M10" i="17"/>
  <c r="AU11" i="17" s="1"/>
  <c r="X9" i="17"/>
  <c r="R9" i="17"/>
  <c r="Q9" i="17"/>
  <c r="P9" i="17"/>
  <c r="O9" i="17"/>
  <c r="N9" i="17"/>
  <c r="T9" i="17" s="1"/>
  <c r="M9" i="17"/>
  <c r="AU10" i="17" s="1"/>
  <c r="X8" i="17"/>
  <c r="R8" i="17"/>
  <c r="Q8" i="17"/>
  <c r="P8" i="17"/>
  <c r="O8" i="17"/>
  <c r="N8" i="17"/>
  <c r="T8" i="17" s="1"/>
  <c r="M8" i="17"/>
  <c r="AU9" i="17" s="1"/>
  <c r="X7" i="17"/>
  <c r="R7" i="17"/>
  <c r="Q7" i="17"/>
  <c r="P7" i="17"/>
  <c r="O7" i="17"/>
  <c r="N7" i="17"/>
  <c r="T7" i="17" s="1"/>
  <c r="M7" i="17"/>
  <c r="AU8" i="17" s="1"/>
  <c r="AP4" i="17"/>
  <c r="N8" i="16"/>
  <c r="T8" i="16" s="1"/>
  <c r="X107" i="16"/>
  <c r="R107" i="16"/>
  <c r="Q107" i="16"/>
  <c r="P107" i="16"/>
  <c r="O107" i="16"/>
  <c r="N107" i="16"/>
  <c r="T107" i="16" s="1"/>
  <c r="M107" i="16"/>
  <c r="AT108" i="16" s="1"/>
  <c r="X106" i="16"/>
  <c r="R106" i="16"/>
  <c r="Q106" i="16"/>
  <c r="P106" i="16"/>
  <c r="O106" i="16"/>
  <c r="N106" i="16"/>
  <c r="T106" i="16" s="1"/>
  <c r="M106" i="16"/>
  <c r="AT107" i="16" s="1"/>
  <c r="X105" i="16"/>
  <c r="R105" i="16"/>
  <c r="Q105" i="16"/>
  <c r="P105" i="16"/>
  <c r="O105" i="16"/>
  <c r="N105" i="16"/>
  <c r="T105" i="16" s="1"/>
  <c r="M105" i="16"/>
  <c r="AT106" i="16" s="1"/>
  <c r="X104" i="16"/>
  <c r="R104" i="16"/>
  <c r="Q104" i="16"/>
  <c r="P104" i="16"/>
  <c r="O104" i="16"/>
  <c r="N104" i="16"/>
  <c r="T104" i="16" s="1"/>
  <c r="M104" i="16"/>
  <c r="AT105" i="16" s="1"/>
  <c r="X103" i="16"/>
  <c r="R103" i="16"/>
  <c r="Q103" i="16"/>
  <c r="P103" i="16"/>
  <c r="O103" i="16"/>
  <c r="N103" i="16"/>
  <c r="T103" i="16" s="1"/>
  <c r="M103" i="16"/>
  <c r="AT104" i="16" s="1"/>
  <c r="X102" i="16"/>
  <c r="R102" i="16"/>
  <c r="Q102" i="16"/>
  <c r="P102" i="16"/>
  <c r="O102" i="16"/>
  <c r="N102" i="16"/>
  <c r="T102" i="16" s="1"/>
  <c r="M102" i="16"/>
  <c r="AT103" i="16" s="1"/>
  <c r="X101" i="16"/>
  <c r="R101" i="16"/>
  <c r="Q101" i="16"/>
  <c r="P101" i="16"/>
  <c r="O101" i="16"/>
  <c r="N101" i="16"/>
  <c r="T101" i="16" s="1"/>
  <c r="M101" i="16"/>
  <c r="AT102" i="16" s="1"/>
  <c r="X100" i="16"/>
  <c r="R100" i="16"/>
  <c r="Q100" i="16"/>
  <c r="P100" i="16"/>
  <c r="O100" i="16"/>
  <c r="N100" i="16"/>
  <c r="T100" i="16" s="1"/>
  <c r="M100" i="16"/>
  <c r="AT101" i="16" s="1"/>
  <c r="X99" i="16"/>
  <c r="R99" i="16"/>
  <c r="Q99" i="16"/>
  <c r="P99" i="16"/>
  <c r="O99" i="16"/>
  <c r="N99" i="16"/>
  <c r="T99" i="16" s="1"/>
  <c r="M99" i="16"/>
  <c r="AT100" i="16" s="1"/>
  <c r="X98" i="16"/>
  <c r="R98" i="16"/>
  <c r="Q98" i="16"/>
  <c r="P98" i="16"/>
  <c r="O98" i="16"/>
  <c r="N98" i="16"/>
  <c r="T98" i="16" s="1"/>
  <c r="M98" i="16"/>
  <c r="AT99" i="16" s="1"/>
  <c r="X97" i="16"/>
  <c r="R97" i="16"/>
  <c r="Q97" i="16"/>
  <c r="P97" i="16"/>
  <c r="O97" i="16"/>
  <c r="N97" i="16"/>
  <c r="T97" i="16" s="1"/>
  <c r="M97" i="16"/>
  <c r="AT98" i="16" s="1"/>
  <c r="X96" i="16"/>
  <c r="R96" i="16"/>
  <c r="Q96" i="16"/>
  <c r="P96" i="16"/>
  <c r="O96" i="16"/>
  <c r="N96" i="16"/>
  <c r="T96" i="16" s="1"/>
  <c r="M96" i="16"/>
  <c r="AT97" i="16" s="1"/>
  <c r="X95" i="16"/>
  <c r="R95" i="16"/>
  <c r="Q95" i="16"/>
  <c r="P95" i="16"/>
  <c r="O95" i="16"/>
  <c r="N95" i="16"/>
  <c r="T95" i="16" s="1"/>
  <c r="M95" i="16"/>
  <c r="AT96" i="16" s="1"/>
  <c r="X94" i="16"/>
  <c r="R94" i="16"/>
  <c r="Q94" i="16"/>
  <c r="P94" i="16"/>
  <c r="O94" i="16"/>
  <c r="N94" i="16"/>
  <c r="T94" i="16" s="1"/>
  <c r="M94" i="16"/>
  <c r="AT95" i="16" s="1"/>
  <c r="X93" i="16"/>
  <c r="R93" i="16"/>
  <c r="Q93" i="16"/>
  <c r="P93" i="16"/>
  <c r="O93" i="16"/>
  <c r="N93" i="16"/>
  <c r="T93" i="16" s="1"/>
  <c r="M93" i="16"/>
  <c r="AT94" i="16" s="1"/>
  <c r="X92" i="16"/>
  <c r="R92" i="16"/>
  <c r="Q92" i="16"/>
  <c r="P92" i="16"/>
  <c r="O92" i="16"/>
  <c r="N92" i="16"/>
  <c r="T92" i="16" s="1"/>
  <c r="M92" i="16"/>
  <c r="AT93" i="16" s="1"/>
  <c r="X91" i="16"/>
  <c r="R91" i="16"/>
  <c r="Q91" i="16"/>
  <c r="P91" i="16"/>
  <c r="O91" i="16"/>
  <c r="N91" i="16"/>
  <c r="T91" i="16" s="1"/>
  <c r="M91" i="16"/>
  <c r="AT92" i="16" s="1"/>
  <c r="X90" i="16"/>
  <c r="R90" i="16"/>
  <c r="Q90" i="16"/>
  <c r="P90" i="16"/>
  <c r="O90" i="16"/>
  <c r="N90" i="16"/>
  <c r="T90" i="16" s="1"/>
  <c r="M90" i="16"/>
  <c r="AT91" i="16" s="1"/>
  <c r="X89" i="16"/>
  <c r="R89" i="16"/>
  <c r="Q89" i="16"/>
  <c r="P89" i="16"/>
  <c r="O89" i="16"/>
  <c r="N89" i="16"/>
  <c r="T89" i="16" s="1"/>
  <c r="M89" i="16"/>
  <c r="AT90" i="16" s="1"/>
  <c r="X88" i="16"/>
  <c r="R88" i="16"/>
  <c r="Q88" i="16"/>
  <c r="P88" i="16"/>
  <c r="O88" i="16"/>
  <c r="N88" i="16"/>
  <c r="T88" i="16" s="1"/>
  <c r="Y88" i="16" s="1"/>
  <c r="Z88" i="16" s="1"/>
  <c r="AP89" i="16" s="1"/>
  <c r="M88" i="16"/>
  <c r="AT89" i="16" s="1"/>
  <c r="X87" i="16"/>
  <c r="R87" i="16"/>
  <c r="Q87" i="16"/>
  <c r="P87" i="16"/>
  <c r="O87" i="16"/>
  <c r="N87" i="16"/>
  <c r="T87" i="16" s="1"/>
  <c r="M87" i="16"/>
  <c r="AT88" i="16" s="1"/>
  <c r="X86" i="16"/>
  <c r="R86" i="16"/>
  <c r="Q86" i="16"/>
  <c r="P86" i="16"/>
  <c r="O86" i="16"/>
  <c r="N86" i="16"/>
  <c r="T86" i="16" s="1"/>
  <c r="M86" i="16"/>
  <c r="AT87" i="16" s="1"/>
  <c r="X85" i="16"/>
  <c r="R85" i="16"/>
  <c r="Q85" i="16"/>
  <c r="P85" i="16"/>
  <c r="O85" i="16"/>
  <c r="N85" i="16"/>
  <c r="T85" i="16" s="1"/>
  <c r="M85" i="16"/>
  <c r="AT86" i="16" s="1"/>
  <c r="X84" i="16"/>
  <c r="R84" i="16"/>
  <c r="Q84" i="16"/>
  <c r="P84" i="16"/>
  <c r="O84" i="16"/>
  <c r="N84" i="16"/>
  <c r="T84" i="16" s="1"/>
  <c r="M84" i="16"/>
  <c r="AT85" i="16" s="1"/>
  <c r="X83" i="16"/>
  <c r="R83" i="16"/>
  <c r="Q83" i="16"/>
  <c r="P83" i="16"/>
  <c r="O83" i="16"/>
  <c r="N83" i="16"/>
  <c r="T83" i="16" s="1"/>
  <c r="M83" i="16"/>
  <c r="AT84" i="16" s="1"/>
  <c r="X82" i="16"/>
  <c r="R82" i="16"/>
  <c r="Q82" i="16"/>
  <c r="P82" i="16"/>
  <c r="O82" i="16"/>
  <c r="N82" i="16"/>
  <c r="T82" i="16" s="1"/>
  <c r="M82" i="16"/>
  <c r="AT83" i="16" s="1"/>
  <c r="X81" i="16"/>
  <c r="R81" i="16"/>
  <c r="Q81" i="16"/>
  <c r="P81" i="16"/>
  <c r="O81" i="16"/>
  <c r="N81" i="16"/>
  <c r="T81" i="16" s="1"/>
  <c r="M81" i="16"/>
  <c r="AT82" i="16" s="1"/>
  <c r="X80" i="16"/>
  <c r="R80" i="16"/>
  <c r="Q80" i="16"/>
  <c r="P80" i="16"/>
  <c r="O80" i="16"/>
  <c r="N80" i="16"/>
  <c r="T80" i="16" s="1"/>
  <c r="M80" i="16"/>
  <c r="AT81" i="16" s="1"/>
  <c r="X79" i="16"/>
  <c r="R79" i="16"/>
  <c r="Q79" i="16"/>
  <c r="P79" i="16"/>
  <c r="O79" i="16"/>
  <c r="N79" i="16"/>
  <c r="T79" i="16" s="1"/>
  <c r="M79" i="16"/>
  <c r="AT80" i="16" s="1"/>
  <c r="X78" i="16"/>
  <c r="R78" i="16"/>
  <c r="Q78" i="16"/>
  <c r="P78" i="16"/>
  <c r="O78" i="16"/>
  <c r="N78" i="16"/>
  <c r="T78" i="16" s="1"/>
  <c r="M78" i="16"/>
  <c r="AT79" i="16" s="1"/>
  <c r="X77" i="16"/>
  <c r="R77" i="16"/>
  <c r="Q77" i="16"/>
  <c r="P77" i="16"/>
  <c r="O77" i="16"/>
  <c r="N77" i="16"/>
  <c r="T77" i="16" s="1"/>
  <c r="M77" i="16"/>
  <c r="AT78" i="16" s="1"/>
  <c r="X76" i="16"/>
  <c r="R76" i="16"/>
  <c r="Q76" i="16"/>
  <c r="P76" i="16"/>
  <c r="O76" i="16"/>
  <c r="N76" i="16"/>
  <c r="T76" i="16" s="1"/>
  <c r="M76" i="16"/>
  <c r="AT77" i="16" s="1"/>
  <c r="X75" i="16"/>
  <c r="R75" i="16"/>
  <c r="Q75" i="16"/>
  <c r="P75" i="16"/>
  <c r="O75" i="16"/>
  <c r="N75" i="16"/>
  <c r="T75" i="16" s="1"/>
  <c r="M75" i="16"/>
  <c r="AT76" i="16" s="1"/>
  <c r="X74" i="16"/>
  <c r="R74" i="16"/>
  <c r="Q74" i="16"/>
  <c r="P74" i="16"/>
  <c r="O74" i="16"/>
  <c r="N74" i="16"/>
  <c r="T74" i="16" s="1"/>
  <c r="M74" i="16"/>
  <c r="AT75" i="16" s="1"/>
  <c r="X73" i="16"/>
  <c r="R73" i="16"/>
  <c r="Q73" i="16"/>
  <c r="P73" i="16"/>
  <c r="O73" i="16"/>
  <c r="N73" i="16"/>
  <c r="T73" i="16" s="1"/>
  <c r="M73" i="16"/>
  <c r="AT74" i="16" s="1"/>
  <c r="X72" i="16"/>
  <c r="R72" i="16"/>
  <c r="Q72" i="16"/>
  <c r="P72" i="16"/>
  <c r="O72" i="16"/>
  <c r="N72" i="16"/>
  <c r="T72" i="16" s="1"/>
  <c r="M72" i="16"/>
  <c r="AT73" i="16" s="1"/>
  <c r="X71" i="16"/>
  <c r="R71" i="16"/>
  <c r="Q71" i="16"/>
  <c r="P71" i="16"/>
  <c r="O71" i="16"/>
  <c r="N71" i="16"/>
  <c r="T71" i="16" s="1"/>
  <c r="M71" i="16"/>
  <c r="AT72" i="16" s="1"/>
  <c r="X70" i="16"/>
  <c r="R70" i="16"/>
  <c r="Q70" i="16"/>
  <c r="P70" i="16"/>
  <c r="O70" i="16"/>
  <c r="N70" i="16"/>
  <c r="T70" i="16" s="1"/>
  <c r="M70" i="16"/>
  <c r="AT71" i="16" s="1"/>
  <c r="X69" i="16"/>
  <c r="R69" i="16"/>
  <c r="Q69" i="16"/>
  <c r="P69" i="16"/>
  <c r="O69" i="16"/>
  <c r="N69" i="16"/>
  <c r="T69" i="16" s="1"/>
  <c r="M69" i="16"/>
  <c r="AT70" i="16" s="1"/>
  <c r="X68" i="16"/>
  <c r="R68" i="16"/>
  <c r="Q68" i="16"/>
  <c r="P68" i="16"/>
  <c r="O68" i="16"/>
  <c r="N68" i="16"/>
  <c r="T68" i="16" s="1"/>
  <c r="M68" i="16"/>
  <c r="AT69" i="16" s="1"/>
  <c r="X67" i="16"/>
  <c r="R67" i="16"/>
  <c r="Q67" i="16"/>
  <c r="P67" i="16"/>
  <c r="O67" i="16"/>
  <c r="N67" i="16"/>
  <c r="T67" i="16" s="1"/>
  <c r="M67" i="16"/>
  <c r="AT68" i="16" s="1"/>
  <c r="X66" i="16"/>
  <c r="R66" i="16"/>
  <c r="Q66" i="16"/>
  <c r="P66" i="16"/>
  <c r="O66" i="16"/>
  <c r="N66" i="16"/>
  <c r="T66" i="16" s="1"/>
  <c r="M66" i="16"/>
  <c r="AT67" i="16" s="1"/>
  <c r="X65" i="16"/>
  <c r="R65" i="16"/>
  <c r="Q65" i="16"/>
  <c r="P65" i="16"/>
  <c r="O65" i="16"/>
  <c r="N65" i="16"/>
  <c r="T65" i="16" s="1"/>
  <c r="M65" i="16"/>
  <c r="AT66" i="16" s="1"/>
  <c r="X64" i="16"/>
  <c r="R64" i="16"/>
  <c r="Q64" i="16"/>
  <c r="P64" i="16"/>
  <c r="O64" i="16"/>
  <c r="N64" i="16"/>
  <c r="T64" i="16" s="1"/>
  <c r="M64" i="16"/>
  <c r="AT65" i="16" s="1"/>
  <c r="X63" i="16"/>
  <c r="R63" i="16"/>
  <c r="Q63" i="16"/>
  <c r="P63" i="16"/>
  <c r="O63" i="16"/>
  <c r="N63" i="16"/>
  <c r="T63" i="16" s="1"/>
  <c r="M63" i="16"/>
  <c r="AT64" i="16" s="1"/>
  <c r="X62" i="16"/>
  <c r="R62" i="16"/>
  <c r="Q62" i="16"/>
  <c r="P62" i="16"/>
  <c r="O62" i="16"/>
  <c r="N62" i="16"/>
  <c r="T62" i="16" s="1"/>
  <c r="M62" i="16"/>
  <c r="AT63" i="16" s="1"/>
  <c r="X61" i="16"/>
  <c r="R61" i="16"/>
  <c r="Q61" i="16"/>
  <c r="P61" i="16"/>
  <c r="O61" i="16"/>
  <c r="N61" i="16"/>
  <c r="T61" i="16" s="1"/>
  <c r="M61" i="16"/>
  <c r="AT62" i="16" s="1"/>
  <c r="X60" i="16"/>
  <c r="R60" i="16"/>
  <c r="Q60" i="16"/>
  <c r="P60" i="16"/>
  <c r="O60" i="16"/>
  <c r="N60" i="16"/>
  <c r="T60" i="16" s="1"/>
  <c r="M60" i="16"/>
  <c r="AT61" i="16" s="1"/>
  <c r="X59" i="16"/>
  <c r="R59" i="16"/>
  <c r="Q59" i="16"/>
  <c r="P59" i="16"/>
  <c r="O59" i="16"/>
  <c r="N59" i="16"/>
  <c r="T59" i="16" s="1"/>
  <c r="M59" i="16"/>
  <c r="AT60" i="16" s="1"/>
  <c r="X58" i="16"/>
  <c r="R58" i="16"/>
  <c r="Q58" i="16"/>
  <c r="P58" i="16"/>
  <c r="O58" i="16"/>
  <c r="N58" i="16"/>
  <c r="T58" i="16" s="1"/>
  <c r="M58" i="16"/>
  <c r="AT59" i="16" s="1"/>
  <c r="X57" i="16"/>
  <c r="R57" i="16"/>
  <c r="Q57" i="16"/>
  <c r="P57" i="16"/>
  <c r="O57" i="16"/>
  <c r="N57" i="16"/>
  <c r="T57" i="16" s="1"/>
  <c r="M57" i="16"/>
  <c r="AT58" i="16" s="1"/>
  <c r="X56" i="16"/>
  <c r="R56" i="16"/>
  <c r="Q56" i="16"/>
  <c r="P56" i="16"/>
  <c r="O56" i="16"/>
  <c r="N56" i="16"/>
  <c r="T56" i="16" s="1"/>
  <c r="M56" i="16"/>
  <c r="AT57" i="16" s="1"/>
  <c r="X55" i="16"/>
  <c r="R55" i="16"/>
  <c r="Q55" i="16"/>
  <c r="P55" i="16"/>
  <c r="O55" i="16"/>
  <c r="N55" i="16"/>
  <c r="T55" i="16" s="1"/>
  <c r="M55" i="16"/>
  <c r="AT56" i="16" s="1"/>
  <c r="X54" i="16"/>
  <c r="R54" i="16"/>
  <c r="Q54" i="16"/>
  <c r="P54" i="16"/>
  <c r="O54" i="16"/>
  <c r="N54" i="16"/>
  <c r="T54" i="16" s="1"/>
  <c r="M54" i="16"/>
  <c r="AT55" i="16" s="1"/>
  <c r="X53" i="16"/>
  <c r="R53" i="16"/>
  <c r="Q53" i="16"/>
  <c r="P53" i="16"/>
  <c r="O53" i="16"/>
  <c r="N53" i="16"/>
  <c r="T53" i="16" s="1"/>
  <c r="M53" i="16"/>
  <c r="AT54" i="16" s="1"/>
  <c r="X52" i="16"/>
  <c r="R52" i="16"/>
  <c r="Q52" i="16"/>
  <c r="P52" i="16"/>
  <c r="O52" i="16"/>
  <c r="N52" i="16"/>
  <c r="T52" i="16" s="1"/>
  <c r="M52" i="16"/>
  <c r="AT53" i="16" s="1"/>
  <c r="X51" i="16"/>
  <c r="R51" i="16"/>
  <c r="Q51" i="16"/>
  <c r="P51" i="16"/>
  <c r="O51" i="16"/>
  <c r="N51" i="16"/>
  <c r="T51" i="16" s="1"/>
  <c r="M51" i="16"/>
  <c r="AT52" i="16" s="1"/>
  <c r="X50" i="16"/>
  <c r="R50" i="16"/>
  <c r="Q50" i="16"/>
  <c r="P50" i="16"/>
  <c r="O50" i="16"/>
  <c r="N50" i="16"/>
  <c r="T50" i="16" s="1"/>
  <c r="M50" i="16"/>
  <c r="AT51" i="16" s="1"/>
  <c r="X49" i="16"/>
  <c r="R49" i="16"/>
  <c r="Q49" i="16"/>
  <c r="P49" i="16"/>
  <c r="O49" i="16"/>
  <c r="N49" i="16"/>
  <c r="T49" i="16" s="1"/>
  <c r="M49" i="16"/>
  <c r="AT50" i="16" s="1"/>
  <c r="X48" i="16"/>
  <c r="R48" i="16"/>
  <c r="Q48" i="16"/>
  <c r="P48" i="16"/>
  <c r="O48" i="16"/>
  <c r="N48" i="16"/>
  <c r="T48" i="16" s="1"/>
  <c r="M48" i="16"/>
  <c r="AT49" i="16" s="1"/>
  <c r="X47" i="16"/>
  <c r="R47" i="16"/>
  <c r="Q47" i="16"/>
  <c r="P47" i="16"/>
  <c r="O47" i="16"/>
  <c r="N47" i="16"/>
  <c r="T47" i="16" s="1"/>
  <c r="M47" i="16"/>
  <c r="AT48" i="16" s="1"/>
  <c r="X46" i="16"/>
  <c r="R46" i="16"/>
  <c r="Q46" i="16"/>
  <c r="P46" i="16"/>
  <c r="O46" i="16"/>
  <c r="N46" i="16"/>
  <c r="T46" i="16" s="1"/>
  <c r="M46" i="16"/>
  <c r="AT47" i="16" s="1"/>
  <c r="X45" i="16"/>
  <c r="R45" i="16"/>
  <c r="Q45" i="16"/>
  <c r="P45" i="16"/>
  <c r="O45" i="16"/>
  <c r="N45" i="16"/>
  <c r="T45" i="16" s="1"/>
  <c r="M45" i="16"/>
  <c r="AT46" i="16" s="1"/>
  <c r="X44" i="16"/>
  <c r="R44" i="16"/>
  <c r="Q44" i="16"/>
  <c r="P44" i="16"/>
  <c r="O44" i="16"/>
  <c r="N44" i="16"/>
  <c r="T44" i="16" s="1"/>
  <c r="M44" i="16"/>
  <c r="AT45" i="16" s="1"/>
  <c r="X43" i="16"/>
  <c r="R43" i="16"/>
  <c r="Q43" i="16"/>
  <c r="P43" i="16"/>
  <c r="O43" i="16"/>
  <c r="N43" i="16"/>
  <c r="T43" i="16" s="1"/>
  <c r="M43" i="16"/>
  <c r="AT44" i="16" s="1"/>
  <c r="X42" i="16"/>
  <c r="R42" i="16"/>
  <c r="Q42" i="16"/>
  <c r="P42" i="16"/>
  <c r="O42" i="16"/>
  <c r="N42" i="16"/>
  <c r="T42" i="16" s="1"/>
  <c r="M42" i="16"/>
  <c r="AT43" i="16" s="1"/>
  <c r="X41" i="16"/>
  <c r="R41" i="16"/>
  <c r="Q41" i="16"/>
  <c r="P41" i="16"/>
  <c r="O41" i="16"/>
  <c r="N41" i="16"/>
  <c r="T41" i="16" s="1"/>
  <c r="M41" i="16"/>
  <c r="AT42" i="16" s="1"/>
  <c r="X40" i="16"/>
  <c r="R40" i="16"/>
  <c r="Q40" i="16"/>
  <c r="P40" i="16"/>
  <c r="O40" i="16"/>
  <c r="N40" i="16"/>
  <c r="T40" i="16" s="1"/>
  <c r="M40" i="16"/>
  <c r="AT41" i="16" s="1"/>
  <c r="X39" i="16"/>
  <c r="R39" i="16"/>
  <c r="Q39" i="16"/>
  <c r="P39" i="16"/>
  <c r="O39" i="16"/>
  <c r="N39" i="16"/>
  <c r="T39" i="16" s="1"/>
  <c r="M39" i="16"/>
  <c r="AT40" i="16" s="1"/>
  <c r="X38" i="16"/>
  <c r="R38" i="16"/>
  <c r="Q38" i="16"/>
  <c r="P38" i="16"/>
  <c r="O38" i="16"/>
  <c r="N38" i="16"/>
  <c r="T38" i="16" s="1"/>
  <c r="M38" i="16"/>
  <c r="AT39" i="16" s="1"/>
  <c r="X37" i="16"/>
  <c r="R37" i="16"/>
  <c r="Q37" i="16"/>
  <c r="P37" i="16"/>
  <c r="O37" i="16"/>
  <c r="N37" i="16"/>
  <c r="T37" i="16" s="1"/>
  <c r="M37" i="16"/>
  <c r="AT38" i="16" s="1"/>
  <c r="X36" i="16"/>
  <c r="R36" i="16"/>
  <c r="Q36" i="16"/>
  <c r="P36" i="16"/>
  <c r="O36" i="16"/>
  <c r="N36" i="16"/>
  <c r="T36" i="16" s="1"/>
  <c r="M36" i="16"/>
  <c r="AT37" i="16" s="1"/>
  <c r="X35" i="16"/>
  <c r="R35" i="16"/>
  <c r="Q35" i="16"/>
  <c r="P35" i="16"/>
  <c r="O35" i="16"/>
  <c r="N35" i="16"/>
  <c r="T35" i="16" s="1"/>
  <c r="M35" i="16"/>
  <c r="AT36" i="16" s="1"/>
  <c r="X34" i="16"/>
  <c r="R34" i="16"/>
  <c r="Q34" i="16"/>
  <c r="P34" i="16"/>
  <c r="O34" i="16"/>
  <c r="N34" i="16"/>
  <c r="T34" i="16" s="1"/>
  <c r="M34" i="16"/>
  <c r="AT35" i="16" s="1"/>
  <c r="X33" i="16"/>
  <c r="R33" i="16"/>
  <c r="Q33" i="16"/>
  <c r="P33" i="16"/>
  <c r="O33" i="16"/>
  <c r="N33" i="16"/>
  <c r="T33" i="16" s="1"/>
  <c r="M33" i="16"/>
  <c r="AT34" i="16" s="1"/>
  <c r="X32" i="16"/>
  <c r="R32" i="16"/>
  <c r="Q32" i="16"/>
  <c r="P32" i="16"/>
  <c r="O32" i="16"/>
  <c r="N32" i="16"/>
  <c r="T32" i="16" s="1"/>
  <c r="M32" i="16"/>
  <c r="AT33" i="16" s="1"/>
  <c r="X31" i="16"/>
  <c r="R31" i="16"/>
  <c r="Q31" i="16"/>
  <c r="P31" i="16"/>
  <c r="O31" i="16"/>
  <c r="N31" i="16"/>
  <c r="T31" i="16" s="1"/>
  <c r="M31" i="16"/>
  <c r="AT32" i="16" s="1"/>
  <c r="X30" i="16"/>
  <c r="R30" i="16"/>
  <c r="Q30" i="16"/>
  <c r="P30" i="16"/>
  <c r="O30" i="16"/>
  <c r="N30" i="16"/>
  <c r="T30" i="16" s="1"/>
  <c r="M30" i="16"/>
  <c r="AT31" i="16" s="1"/>
  <c r="X29" i="16"/>
  <c r="R29" i="16"/>
  <c r="Q29" i="16"/>
  <c r="P29" i="16"/>
  <c r="O29" i="16"/>
  <c r="N29" i="16"/>
  <c r="T29" i="16" s="1"/>
  <c r="M29" i="16"/>
  <c r="AT30" i="16" s="1"/>
  <c r="X28" i="16"/>
  <c r="R28" i="16"/>
  <c r="Q28" i="16"/>
  <c r="P28" i="16"/>
  <c r="O28" i="16"/>
  <c r="N28" i="16"/>
  <c r="T28" i="16" s="1"/>
  <c r="M28" i="16"/>
  <c r="AT29" i="16" s="1"/>
  <c r="X27" i="16"/>
  <c r="R27" i="16"/>
  <c r="Q27" i="16"/>
  <c r="P27" i="16"/>
  <c r="O27" i="16"/>
  <c r="N27" i="16"/>
  <c r="T27" i="16" s="1"/>
  <c r="M27" i="16"/>
  <c r="AT28" i="16" s="1"/>
  <c r="X26" i="16"/>
  <c r="R26" i="16"/>
  <c r="Q26" i="16"/>
  <c r="P26" i="16"/>
  <c r="O26" i="16"/>
  <c r="N26" i="16"/>
  <c r="T26" i="16" s="1"/>
  <c r="M26" i="16"/>
  <c r="AT27" i="16" s="1"/>
  <c r="X25" i="16"/>
  <c r="R25" i="16"/>
  <c r="Q25" i="16"/>
  <c r="P25" i="16"/>
  <c r="O25" i="16"/>
  <c r="N25" i="16"/>
  <c r="T25" i="16" s="1"/>
  <c r="M25" i="16"/>
  <c r="AT26" i="16" s="1"/>
  <c r="X24" i="16"/>
  <c r="R24" i="16"/>
  <c r="Q24" i="16"/>
  <c r="P24" i="16"/>
  <c r="O24" i="16"/>
  <c r="N24" i="16"/>
  <c r="T24" i="16" s="1"/>
  <c r="M24" i="16"/>
  <c r="AT25" i="16" s="1"/>
  <c r="X23" i="16"/>
  <c r="R23" i="16"/>
  <c r="Q23" i="16"/>
  <c r="P23" i="16"/>
  <c r="O23" i="16"/>
  <c r="N23" i="16"/>
  <c r="T23" i="16" s="1"/>
  <c r="M23" i="16"/>
  <c r="AT24" i="16" s="1"/>
  <c r="X22" i="16"/>
  <c r="R22" i="16"/>
  <c r="Q22" i="16"/>
  <c r="P22" i="16"/>
  <c r="O22" i="16"/>
  <c r="N22" i="16"/>
  <c r="T22" i="16" s="1"/>
  <c r="M22" i="16"/>
  <c r="AT23" i="16" s="1"/>
  <c r="X21" i="16"/>
  <c r="R21" i="16"/>
  <c r="Q21" i="16"/>
  <c r="P21" i="16"/>
  <c r="O21" i="16"/>
  <c r="N21" i="16"/>
  <c r="T21" i="16" s="1"/>
  <c r="M21" i="16"/>
  <c r="AT22" i="16" s="1"/>
  <c r="X20" i="16"/>
  <c r="R20" i="16"/>
  <c r="Q20" i="16"/>
  <c r="P20" i="16"/>
  <c r="O20" i="16"/>
  <c r="N20" i="16"/>
  <c r="T20" i="16" s="1"/>
  <c r="M20" i="16"/>
  <c r="AT21" i="16" s="1"/>
  <c r="X19" i="16"/>
  <c r="R19" i="16"/>
  <c r="Q19" i="16"/>
  <c r="P19" i="16"/>
  <c r="O19" i="16"/>
  <c r="N19" i="16"/>
  <c r="T19" i="16" s="1"/>
  <c r="M19" i="16"/>
  <c r="AT20" i="16" s="1"/>
  <c r="X18" i="16"/>
  <c r="R18" i="16"/>
  <c r="Q18" i="16"/>
  <c r="P18" i="16"/>
  <c r="O18" i="16"/>
  <c r="N18" i="16"/>
  <c r="T18" i="16" s="1"/>
  <c r="M18" i="16"/>
  <c r="AT19" i="16" s="1"/>
  <c r="X17" i="16"/>
  <c r="R17" i="16"/>
  <c r="Q17" i="16"/>
  <c r="P17" i="16"/>
  <c r="O17" i="16"/>
  <c r="N17" i="16"/>
  <c r="T17" i="16" s="1"/>
  <c r="M17" i="16"/>
  <c r="AT18" i="16" s="1"/>
  <c r="X16" i="16"/>
  <c r="R16" i="16"/>
  <c r="Q16" i="16"/>
  <c r="P16" i="16"/>
  <c r="O16" i="16"/>
  <c r="N16" i="16"/>
  <c r="T16" i="16" s="1"/>
  <c r="M16" i="16"/>
  <c r="AT17" i="16" s="1"/>
  <c r="X15" i="16"/>
  <c r="R15" i="16"/>
  <c r="Q15" i="16"/>
  <c r="P15" i="16"/>
  <c r="O15" i="16"/>
  <c r="N15" i="16"/>
  <c r="T15" i="16" s="1"/>
  <c r="M15" i="16"/>
  <c r="AT16" i="16" s="1"/>
  <c r="X14" i="16"/>
  <c r="R14" i="16"/>
  <c r="Q14" i="16"/>
  <c r="P14" i="16"/>
  <c r="O14" i="16"/>
  <c r="N14" i="16"/>
  <c r="T14" i="16" s="1"/>
  <c r="M14" i="16"/>
  <c r="AT15" i="16" s="1"/>
  <c r="X13" i="16"/>
  <c r="R13" i="16"/>
  <c r="Q13" i="16"/>
  <c r="P13" i="16"/>
  <c r="O13" i="16"/>
  <c r="N13" i="16"/>
  <c r="T13" i="16" s="1"/>
  <c r="M13" i="16"/>
  <c r="AT14" i="16" s="1"/>
  <c r="X12" i="16"/>
  <c r="R12" i="16"/>
  <c r="Q12" i="16"/>
  <c r="P12" i="16"/>
  <c r="O12" i="16"/>
  <c r="N12" i="16"/>
  <c r="T12" i="16" s="1"/>
  <c r="M12" i="16"/>
  <c r="AT13" i="16" s="1"/>
  <c r="X11" i="16"/>
  <c r="R11" i="16"/>
  <c r="Q11" i="16"/>
  <c r="P11" i="16"/>
  <c r="O11" i="16"/>
  <c r="N11" i="16"/>
  <c r="T11" i="16" s="1"/>
  <c r="M11" i="16"/>
  <c r="AT12" i="16" s="1"/>
  <c r="X10" i="16"/>
  <c r="R10" i="16"/>
  <c r="Q10" i="16"/>
  <c r="P10" i="16"/>
  <c r="O10" i="16"/>
  <c r="N10" i="16"/>
  <c r="T10" i="16" s="1"/>
  <c r="M10" i="16"/>
  <c r="AT11" i="16" s="1"/>
  <c r="X9" i="16"/>
  <c r="R9" i="16"/>
  <c r="Q9" i="16"/>
  <c r="P9" i="16"/>
  <c r="O9" i="16"/>
  <c r="N9" i="16"/>
  <c r="T9" i="16" s="1"/>
  <c r="M9" i="16"/>
  <c r="AT10" i="16" s="1"/>
  <c r="X8" i="16"/>
  <c r="R8" i="16"/>
  <c r="Q8" i="16"/>
  <c r="P8" i="16"/>
  <c r="O8" i="16"/>
  <c r="M8" i="16"/>
  <c r="AT9" i="16" s="1"/>
  <c r="X7" i="16"/>
  <c r="AA2" i="16" s="1"/>
  <c r="R7" i="16"/>
  <c r="Q7" i="16"/>
  <c r="P7" i="16"/>
  <c r="O7" i="16"/>
  <c r="N7" i="16"/>
  <c r="T7" i="16" s="1"/>
  <c r="M7" i="16"/>
  <c r="AT8" i="16" s="1"/>
  <c r="AP4" i="16"/>
  <c r="N12" i="8"/>
  <c r="N7" i="8"/>
  <c r="F8" i="19" l="1"/>
  <c r="F12" i="19"/>
  <c r="F16" i="19"/>
  <c r="F20" i="19"/>
  <c r="F24" i="19"/>
  <c r="F28" i="19"/>
  <c r="F32" i="19"/>
  <c r="F36" i="19"/>
  <c r="F40" i="19"/>
  <c r="F44" i="19"/>
  <c r="F48" i="19"/>
  <c r="F52" i="19"/>
  <c r="F56" i="19"/>
  <c r="F60" i="19"/>
  <c r="F64" i="19"/>
  <c r="F68" i="19"/>
  <c r="F72" i="19"/>
  <c r="F76" i="19"/>
  <c r="F80" i="19"/>
  <c r="F84" i="19"/>
  <c r="F88" i="19"/>
  <c r="F92" i="19"/>
  <c r="F96" i="19"/>
  <c r="F100" i="19"/>
  <c r="AU8" i="20"/>
  <c r="I4" i="19"/>
  <c r="I8" i="19"/>
  <c r="I12" i="19"/>
  <c r="I16" i="19"/>
  <c r="I20" i="19"/>
  <c r="I24" i="19"/>
  <c r="I28" i="19"/>
  <c r="I32" i="19"/>
  <c r="I36" i="19"/>
  <c r="I40" i="19"/>
  <c r="I44" i="19"/>
  <c r="I48" i="19"/>
  <c r="I52" i="19"/>
  <c r="I56" i="19"/>
  <c r="I60" i="19"/>
  <c r="I64" i="19"/>
  <c r="I68" i="19"/>
  <c r="I72" i="19"/>
  <c r="I76" i="19"/>
  <c r="I80" i="19"/>
  <c r="I84" i="19"/>
  <c r="I88" i="19"/>
  <c r="I92" i="19"/>
  <c r="I96" i="19"/>
  <c r="I100" i="19"/>
  <c r="AU10" i="26"/>
  <c r="L6" i="19"/>
  <c r="L10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2" i="19"/>
  <c r="L66" i="19"/>
  <c r="L70" i="19"/>
  <c r="L74" i="19"/>
  <c r="L78" i="19"/>
  <c r="L82" i="19"/>
  <c r="L86" i="19"/>
  <c r="L90" i="19"/>
  <c r="L94" i="19"/>
  <c r="L98" i="19"/>
  <c r="F7" i="19"/>
  <c r="F11" i="19"/>
  <c r="F15" i="19"/>
  <c r="F19" i="19"/>
  <c r="F23" i="19"/>
  <c r="F27" i="19"/>
  <c r="F31" i="19"/>
  <c r="F35" i="19"/>
  <c r="F39" i="19"/>
  <c r="F43" i="19"/>
  <c r="F47" i="19"/>
  <c r="F51" i="19"/>
  <c r="F55" i="19"/>
  <c r="F59" i="19"/>
  <c r="F63" i="19"/>
  <c r="F67" i="19"/>
  <c r="F71" i="19"/>
  <c r="F75" i="19"/>
  <c r="F79" i="19"/>
  <c r="F83" i="19"/>
  <c r="F87" i="19"/>
  <c r="F91" i="19"/>
  <c r="F95" i="19"/>
  <c r="F99" i="19"/>
  <c r="I7" i="19"/>
  <c r="I11" i="19"/>
  <c r="I15" i="19"/>
  <c r="I19" i="19"/>
  <c r="I23" i="19"/>
  <c r="I27" i="19"/>
  <c r="I31" i="19"/>
  <c r="I35" i="19"/>
  <c r="I39" i="19"/>
  <c r="I43" i="19"/>
  <c r="I47" i="19"/>
  <c r="AU55" i="20"/>
  <c r="I51" i="19"/>
  <c r="I55" i="19"/>
  <c r="I59" i="19"/>
  <c r="I63" i="19"/>
  <c r="I67" i="19"/>
  <c r="I71" i="19"/>
  <c r="I75" i="19"/>
  <c r="I79" i="19"/>
  <c r="I83" i="19"/>
  <c r="I87" i="19"/>
  <c r="I91" i="19"/>
  <c r="I95" i="19"/>
  <c r="I99" i="19"/>
  <c r="AU9" i="26"/>
  <c r="L5" i="19"/>
  <c r="L9" i="19"/>
  <c r="L13" i="19"/>
  <c r="L17" i="19"/>
  <c r="L21" i="19"/>
  <c r="L25" i="19"/>
  <c r="L29" i="19"/>
  <c r="L33" i="19"/>
  <c r="L37" i="19"/>
  <c r="L41" i="19"/>
  <c r="L45" i="19"/>
  <c r="L49" i="19"/>
  <c r="L53" i="19"/>
  <c r="L57" i="19"/>
  <c r="L61" i="19"/>
  <c r="L65" i="19"/>
  <c r="L69" i="19"/>
  <c r="L73" i="19"/>
  <c r="L77" i="19"/>
  <c r="L81" i="19"/>
  <c r="L85" i="19"/>
  <c r="L89" i="19"/>
  <c r="L93" i="19"/>
  <c r="L97" i="19"/>
  <c r="L101" i="19"/>
  <c r="AU10" i="20"/>
  <c r="I6" i="19"/>
  <c r="I14" i="19"/>
  <c r="I22" i="19"/>
  <c r="AU8" i="26"/>
  <c r="L4" i="19"/>
  <c r="L8" i="19"/>
  <c r="L12" i="19"/>
  <c r="L16" i="19"/>
  <c r="L20" i="19"/>
  <c r="L24" i="19"/>
  <c r="L28" i="19"/>
  <c r="L32" i="19"/>
  <c r="L36" i="19"/>
  <c r="L40" i="19"/>
  <c r="L44" i="19"/>
  <c r="L48" i="19"/>
  <c r="L52" i="19"/>
  <c r="L56" i="19"/>
  <c r="L60" i="19"/>
  <c r="L64" i="19"/>
  <c r="L68" i="19"/>
  <c r="L72" i="19"/>
  <c r="L76" i="19"/>
  <c r="L80" i="19"/>
  <c r="L84" i="19"/>
  <c r="L88" i="19"/>
  <c r="L92" i="19"/>
  <c r="L96" i="19"/>
  <c r="L100" i="19"/>
  <c r="AU8" i="18"/>
  <c r="F4" i="19"/>
  <c r="AU10" i="18"/>
  <c r="F6" i="19"/>
  <c r="F10" i="19"/>
  <c r="F14" i="19"/>
  <c r="F18" i="19"/>
  <c r="F22" i="19"/>
  <c r="F26" i="19"/>
  <c r="F30" i="19"/>
  <c r="F34" i="19"/>
  <c r="F38" i="19"/>
  <c r="F42" i="19"/>
  <c r="F46" i="19"/>
  <c r="F50" i="19"/>
  <c r="F54" i="19"/>
  <c r="F58" i="19"/>
  <c r="F62" i="19"/>
  <c r="F66" i="19"/>
  <c r="F70" i="19"/>
  <c r="F74" i="19"/>
  <c r="F78" i="19"/>
  <c r="F82" i="19"/>
  <c r="F86" i="19"/>
  <c r="F90" i="19"/>
  <c r="F94" i="19"/>
  <c r="F98" i="19"/>
  <c r="I10" i="19"/>
  <c r="I18" i="19"/>
  <c r="I26" i="19"/>
  <c r="I30" i="19"/>
  <c r="I34" i="19"/>
  <c r="I38" i="19"/>
  <c r="I42" i="19"/>
  <c r="I46" i="19"/>
  <c r="I50" i="19"/>
  <c r="I54" i="19"/>
  <c r="I58" i="19"/>
  <c r="I62" i="19"/>
  <c r="I66" i="19"/>
  <c r="I70" i="19"/>
  <c r="I74" i="19"/>
  <c r="I78" i="19"/>
  <c r="I82" i="19"/>
  <c r="I86" i="19"/>
  <c r="I90" i="19"/>
  <c r="I94" i="19"/>
  <c r="I98" i="19"/>
  <c r="AU9" i="18"/>
  <c r="F5" i="19"/>
  <c r="F9" i="19"/>
  <c r="F13" i="19"/>
  <c r="F17" i="19"/>
  <c r="F21" i="19"/>
  <c r="F25" i="19"/>
  <c r="F29" i="19"/>
  <c r="F33" i="19"/>
  <c r="F37" i="19"/>
  <c r="F41" i="19"/>
  <c r="F45" i="19"/>
  <c r="F49" i="19"/>
  <c r="F53" i="19"/>
  <c r="F57" i="19"/>
  <c r="F61" i="19"/>
  <c r="F65" i="19"/>
  <c r="F69" i="19"/>
  <c r="F73" i="19"/>
  <c r="F77" i="19"/>
  <c r="F81" i="19"/>
  <c r="F85" i="19"/>
  <c r="F89" i="19"/>
  <c r="F93" i="19"/>
  <c r="F97" i="19"/>
  <c r="F101" i="19"/>
  <c r="AU9" i="20"/>
  <c r="I5" i="19"/>
  <c r="I9" i="19"/>
  <c r="I13" i="19"/>
  <c r="I17" i="19"/>
  <c r="I21" i="19"/>
  <c r="I25" i="19"/>
  <c r="I29" i="19"/>
  <c r="I33" i="19"/>
  <c r="I37" i="19"/>
  <c r="I41" i="19"/>
  <c r="I45" i="19"/>
  <c r="I49" i="19"/>
  <c r="I53" i="19"/>
  <c r="I57" i="19"/>
  <c r="I61" i="19"/>
  <c r="I65" i="19"/>
  <c r="I69" i="19"/>
  <c r="I73" i="19"/>
  <c r="I77" i="19"/>
  <c r="I81" i="19"/>
  <c r="I85" i="19"/>
  <c r="I89" i="19"/>
  <c r="I93" i="19"/>
  <c r="I97" i="19"/>
  <c r="I101" i="19"/>
  <c r="AA7" i="23"/>
  <c r="L7" i="19"/>
  <c r="L11" i="19"/>
  <c r="L15" i="19"/>
  <c r="L19" i="19"/>
  <c r="L23" i="19"/>
  <c r="L27" i="19"/>
  <c r="L31" i="19"/>
  <c r="L35" i="19"/>
  <c r="L39" i="19"/>
  <c r="L43" i="19"/>
  <c r="L47" i="19"/>
  <c r="L51" i="19"/>
  <c r="L55" i="19"/>
  <c r="L59" i="19"/>
  <c r="L63" i="19"/>
  <c r="L67" i="19"/>
  <c r="L71" i="19"/>
  <c r="L75" i="19"/>
  <c r="L79" i="19"/>
  <c r="AU87" i="26"/>
  <c r="L83" i="19"/>
  <c r="L87" i="19"/>
  <c r="L91" i="19"/>
  <c r="L95" i="19"/>
  <c r="L99" i="19"/>
  <c r="AA102" i="26"/>
  <c r="BD75" i="17"/>
  <c r="AR75" i="17"/>
  <c r="U7" i="23"/>
  <c r="Y7" i="23"/>
  <c r="Z7" i="23" s="1"/>
  <c r="W3" i="16"/>
  <c r="U45" i="18"/>
  <c r="U49" i="18"/>
  <c r="AE49" i="18" s="1"/>
  <c r="AL50" i="18" s="1"/>
  <c r="U53" i="18"/>
  <c r="AE53" i="18" s="1"/>
  <c r="AL54" i="18" s="1"/>
  <c r="U81" i="18"/>
  <c r="AC81" i="18" s="1"/>
  <c r="AM82" i="18" s="1"/>
  <c r="AA9" i="22"/>
  <c r="AA78" i="23"/>
  <c r="BC79" i="23" s="1"/>
  <c r="U99" i="24"/>
  <c r="AC99" i="24" s="1"/>
  <c r="AM100" i="24" s="1"/>
  <c r="AA88" i="26"/>
  <c r="BC89" i="26" s="1"/>
  <c r="AA13" i="17"/>
  <c r="Y63" i="20"/>
  <c r="AO64" i="20" s="1"/>
  <c r="U106" i="20"/>
  <c r="W106" i="20" s="1"/>
  <c r="AN12" i="17"/>
  <c r="AN16" i="17"/>
  <c r="AD38" i="23"/>
  <c r="AD7" i="26"/>
  <c r="AR8" i="26" s="1"/>
  <c r="Y75" i="26"/>
  <c r="AO76" i="26" s="1"/>
  <c r="U78" i="26"/>
  <c r="V78" i="26" s="1"/>
  <c r="AK79" i="26" s="1"/>
  <c r="U72" i="18"/>
  <c r="AC72" i="18" s="1"/>
  <c r="U76" i="18"/>
  <c r="AC76" i="18" s="1"/>
  <c r="AA44" i="20"/>
  <c r="BC45" i="20" s="1"/>
  <c r="AA56" i="20"/>
  <c r="BC57" i="20" s="1"/>
  <c r="U71" i="22"/>
  <c r="V71" i="22" s="1"/>
  <c r="AK72" i="22" s="1"/>
  <c r="AA83" i="22"/>
  <c r="BC84" i="22" s="1"/>
  <c r="U65" i="23"/>
  <c r="V65" i="23" s="1"/>
  <c r="AK66" i="23" s="1"/>
  <c r="U73" i="23"/>
  <c r="AJ74" i="23" s="1"/>
  <c r="U22" i="24"/>
  <c r="AE22" i="24" s="1"/>
  <c r="AL23" i="24" s="1"/>
  <c r="Y59" i="24"/>
  <c r="AO60" i="24" s="1"/>
  <c r="AD25" i="17"/>
  <c r="AD23" i="18"/>
  <c r="BD24" i="18" s="1"/>
  <c r="U83" i="18"/>
  <c r="W83" i="18" s="1"/>
  <c r="U87" i="18"/>
  <c r="W87" i="18" s="1"/>
  <c r="AD91" i="18"/>
  <c r="BD92" i="18" s="1"/>
  <c r="AO32" i="20"/>
  <c r="AO48" i="20"/>
  <c r="U68" i="20"/>
  <c r="AJ69" i="20" s="1"/>
  <c r="U92" i="20"/>
  <c r="AC92" i="20" s="1"/>
  <c r="AM93" i="20" s="1"/>
  <c r="AD48" i="23"/>
  <c r="AD64" i="23"/>
  <c r="U49" i="26"/>
  <c r="AJ50" i="26" s="1"/>
  <c r="AA10" i="17"/>
  <c r="AQ11" i="17" s="1"/>
  <c r="AD46" i="20"/>
  <c r="AD75" i="20"/>
  <c r="AD27" i="22"/>
  <c r="AA70" i="23"/>
  <c r="BC71" i="23" s="1"/>
  <c r="AA74" i="23"/>
  <c r="BC75" i="23" s="1"/>
  <c r="AD18" i="26"/>
  <c r="AD20" i="26"/>
  <c r="AU74" i="26"/>
  <c r="AA85" i="26"/>
  <c r="BC86" i="26" s="1"/>
  <c r="AA38" i="16"/>
  <c r="U47" i="16"/>
  <c r="AJ48" i="16" s="1"/>
  <c r="U55" i="16"/>
  <c r="V55" i="16" s="1"/>
  <c r="AK56" i="16" s="1"/>
  <c r="U63" i="16"/>
  <c r="V63" i="16" s="1"/>
  <c r="AK64" i="16" s="1"/>
  <c r="AA8" i="17"/>
  <c r="AA16" i="17"/>
  <c r="BC17" i="17" s="1"/>
  <c r="U32" i="17"/>
  <c r="W32" i="17" s="1"/>
  <c r="AD61" i="7"/>
  <c r="AD63" i="7"/>
  <c r="AD14" i="18"/>
  <c r="BD15" i="18" s="1"/>
  <c r="AA36" i="20"/>
  <c r="BC37" i="20" s="1"/>
  <c r="AA49" i="20"/>
  <c r="BC50" i="20" s="1"/>
  <c r="Y50" i="20"/>
  <c r="AO51" i="20" s="1"/>
  <c r="U63" i="20"/>
  <c r="AC63" i="20" s="1"/>
  <c r="U97" i="20"/>
  <c r="W97" i="20" s="1"/>
  <c r="AD99" i="20"/>
  <c r="U105" i="20"/>
  <c r="AJ106" i="20" s="1"/>
  <c r="AU107" i="20"/>
  <c r="AN10" i="22"/>
  <c r="U24" i="22"/>
  <c r="AC24" i="22" s="1"/>
  <c r="AM25" i="22" s="1"/>
  <c r="U90" i="22"/>
  <c r="AJ91" i="22" s="1"/>
  <c r="U52" i="24"/>
  <c r="AB52" i="24" s="1"/>
  <c r="AA87" i="26"/>
  <c r="BC88" i="26" s="1"/>
  <c r="AD107" i="26"/>
  <c r="AD25" i="20"/>
  <c r="AU37" i="20"/>
  <c r="U62" i="20"/>
  <c r="AJ63" i="20" s="1"/>
  <c r="AA79" i="20"/>
  <c r="BC80" i="20" s="1"/>
  <c r="AN29" i="22"/>
  <c r="U89" i="22"/>
  <c r="AE89" i="22" s="1"/>
  <c r="AL90" i="22" s="1"/>
  <c r="AD43" i="23"/>
  <c r="AA34" i="24"/>
  <c r="AQ35" i="24" s="1"/>
  <c r="AD25" i="26"/>
  <c r="AD37" i="26"/>
  <c r="AD45" i="26"/>
  <c r="AD79" i="26"/>
  <c r="AD81" i="26"/>
  <c r="Y83" i="26"/>
  <c r="Z83" i="26" s="1"/>
  <c r="AP84" i="26" s="1"/>
  <c r="AA18" i="7"/>
  <c r="AQ19" i="7" s="1"/>
  <c r="AA25" i="20"/>
  <c r="BC26" i="20" s="1"/>
  <c r="Y34" i="20"/>
  <c r="AO35" i="20" s="1"/>
  <c r="AN40" i="22"/>
  <c r="AN48" i="22"/>
  <c r="Y48" i="23"/>
  <c r="BE49" i="23" s="1"/>
  <c r="Y22" i="24"/>
  <c r="BE23" i="24" s="1"/>
  <c r="AN18" i="26"/>
  <c r="AN55" i="16"/>
  <c r="U59" i="18"/>
  <c r="W59" i="18" s="1"/>
  <c r="U47" i="20"/>
  <c r="AC47" i="20" s="1"/>
  <c r="AA57" i="24"/>
  <c r="AQ58" i="24" s="1"/>
  <c r="Y55" i="26"/>
  <c r="Z55" i="26" s="1"/>
  <c r="AP56" i="26" s="1"/>
  <c r="Y59" i="26"/>
  <c r="Z59" i="26" s="1"/>
  <c r="AP60" i="26" s="1"/>
  <c r="Y105" i="20"/>
  <c r="AO106" i="20" s="1"/>
  <c r="U29" i="17"/>
  <c r="AC29" i="17" s="1"/>
  <c r="AM30" i="17" s="1"/>
  <c r="U50" i="17"/>
  <c r="AC50" i="17" s="1"/>
  <c r="AM51" i="17" s="1"/>
  <c r="AN10" i="18"/>
  <c r="AN20" i="18"/>
  <c r="AA22" i="18"/>
  <c r="AQ23" i="18" s="1"/>
  <c r="AD26" i="18"/>
  <c r="BD27" i="18" s="1"/>
  <c r="AD30" i="18"/>
  <c r="AD34" i="18"/>
  <c r="AD66" i="18"/>
  <c r="BD67" i="18" s="1"/>
  <c r="AD70" i="18"/>
  <c r="BD71" i="18" s="1"/>
  <c r="AD20" i="20"/>
  <c r="U26" i="20"/>
  <c r="AE26" i="20" s="1"/>
  <c r="AL27" i="20" s="1"/>
  <c r="AA47" i="20"/>
  <c r="BC48" i="20" s="1"/>
  <c r="U74" i="20"/>
  <c r="AB74" i="20" s="1"/>
  <c r="AD77" i="20"/>
  <c r="AN9" i="22"/>
  <c r="AD15" i="22"/>
  <c r="U23" i="22"/>
  <c r="AJ24" i="22" s="1"/>
  <c r="AN38" i="22"/>
  <c r="AD39" i="22"/>
  <c r="AA9" i="24"/>
  <c r="AQ10" i="24" s="1"/>
  <c r="AA13" i="24"/>
  <c r="AQ14" i="24" s="1"/>
  <c r="AA50" i="24"/>
  <c r="U82" i="24"/>
  <c r="AJ83" i="24" s="1"/>
  <c r="U100" i="24"/>
  <c r="W100" i="24" s="1"/>
  <c r="AN15" i="26"/>
  <c r="AN16" i="26"/>
  <c r="AU16" i="26"/>
  <c r="AA18" i="26"/>
  <c r="AQ19" i="26" s="1"/>
  <c r="AD23" i="26"/>
  <c r="AD29" i="26"/>
  <c r="AU33" i="26"/>
  <c r="AB49" i="26"/>
  <c r="AD53" i="26"/>
  <c r="AA57" i="26"/>
  <c r="U63" i="26"/>
  <c r="AC63" i="26" s="1"/>
  <c r="AM64" i="26" s="1"/>
  <c r="U71" i="26"/>
  <c r="AC71" i="26" s="1"/>
  <c r="AM72" i="26" s="1"/>
  <c r="Y71" i="26"/>
  <c r="BE72" i="26" s="1"/>
  <c r="AA74" i="26"/>
  <c r="AA75" i="26"/>
  <c r="AQ76" i="26" s="1"/>
  <c r="U82" i="26"/>
  <c r="AB82" i="26" s="1"/>
  <c r="AD85" i="26"/>
  <c r="AA98" i="26"/>
  <c r="AN15" i="18"/>
  <c r="AA30" i="16"/>
  <c r="BC31" i="16" s="1"/>
  <c r="AD22" i="7"/>
  <c r="AD25" i="18"/>
  <c r="AD29" i="18"/>
  <c r="AR30" i="18" s="1"/>
  <c r="AD33" i="18"/>
  <c r="BD34" i="18" s="1"/>
  <c r="AD69" i="18"/>
  <c r="AU33" i="20"/>
  <c r="AD38" i="20"/>
  <c r="AA41" i="20"/>
  <c r="BC42" i="20" s="1"/>
  <c r="AD42" i="20"/>
  <c r="Y42" i="20"/>
  <c r="AO43" i="20" s="1"/>
  <c r="AA46" i="20"/>
  <c r="AU75" i="20"/>
  <c r="AD78" i="20"/>
  <c r="AD86" i="20"/>
  <c r="AU100" i="20"/>
  <c r="AN28" i="22"/>
  <c r="AA30" i="22"/>
  <c r="AN33" i="22"/>
  <c r="AA34" i="22"/>
  <c r="AD20" i="23"/>
  <c r="AD26" i="23"/>
  <c r="AD36" i="23"/>
  <c r="AD91" i="23"/>
  <c r="U95" i="23"/>
  <c r="V95" i="23" s="1"/>
  <c r="AK96" i="23" s="1"/>
  <c r="AA19" i="24"/>
  <c r="Y77" i="24"/>
  <c r="BE78" i="24" s="1"/>
  <c r="AA80" i="24"/>
  <c r="BC81" i="24" s="1"/>
  <c r="AA102" i="24"/>
  <c r="AA2" i="26"/>
  <c r="AD8" i="26"/>
  <c r="AN10" i="26"/>
  <c r="AN14" i="26"/>
  <c r="AU14" i="26"/>
  <c r="AA16" i="26"/>
  <c r="AD26" i="26"/>
  <c r="AA29" i="26"/>
  <c r="AD43" i="26"/>
  <c r="Y47" i="26"/>
  <c r="AD82" i="26"/>
  <c r="AD87" i="26"/>
  <c r="AN17" i="17"/>
  <c r="AN25" i="17"/>
  <c r="AN34" i="17"/>
  <c r="Y10" i="18"/>
  <c r="BE11" i="18" s="1"/>
  <c r="Y88" i="18"/>
  <c r="Z88" i="18" s="1"/>
  <c r="AP89" i="18" s="1"/>
  <c r="AA91" i="18"/>
  <c r="BC92" i="18" s="1"/>
  <c r="AU15" i="20"/>
  <c r="AA17" i="20"/>
  <c r="AQ18" i="20" s="1"/>
  <c r="AA66" i="20"/>
  <c r="BC67" i="20" s="1"/>
  <c r="AA76" i="20"/>
  <c r="BC77" i="20" s="1"/>
  <c r="AN27" i="22"/>
  <c r="AN41" i="22"/>
  <c r="AA42" i="22"/>
  <c r="AA46" i="22"/>
  <c r="Y47" i="22"/>
  <c r="Z47" i="22" s="1"/>
  <c r="AP48" i="22" s="1"/>
  <c r="AN49" i="22"/>
  <c r="AN57" i="22"/>
  <c r="AN65" i="22"/>
  <c r="AA62" i="24"/>
  <c r="AN13" i="26"/>
  <c r="AA45" i="26"/>
  <c r="BC46" i="26" s="1"/>
  <c r="AA59" i="26"/>
  <c r="BC60" i="26" s="1"/>
  <c r="U100" i="26"/>
  <c r="AA100" i="26"/>
  <c r="AQ101" i="26" s="1"/>
  <c r="Y39" i="20"/>
  <c r="AO40" i="20" s="1"/>
  <c r="U39" i="20"/>
  <c r="W39" i="20" s="1"/>
  <c r="AN63" i="16"/>
  <c r="AD27" i="17"/>
  <c r="AN38" i="17"/>
  <c r="AN27" i="7"/>
  <c r="AN31" i="7"/>
  <c r="AD27" i="18"/>
  <c r="AD31" i="18"/>
  <c r="Y47" i="18"/>
  <c r="BE48" i="18" s="1"/>
  <c r="Y51" i="18"/>
  <c r="Z51" i="18" s="1"/>
  <c r="AP52" i="18" s="1"/>
  <c r="Y55" i="18"/>
  <c r="U77" i="18"/>
  <c r="Y85" i="18"/>
  <c r="BE86" i="18" s="1"/>
  <c r="AD87" i="18"/>
  <c r="AU76" i="18"/>
  <c r="AU36" i="18"/>
  <c r="AU20" i="18"/>
  <c r="AN14" i="20"/>
  <c r="AD26" i="20"/>
  <c r="Y58" i="20"/>
  <c r="Y96" i="20"/>
  <c r="AO97" i="20" s="1"/>
  <c r="AN15" i="16"/>
  <c r="AN10" i="16"/>
  <c r="AN14" i="16"/>
  <c r="AA80" i="16"/>
  <c r="BC81" i="16" s="1"/>
  <c r="AN11" i="17"/>
  <c r="U22" i="17"/>
  <c r="AE22" i="17" s="1"/>
  <c r="AL23" i="17" s="1"/>
  <c r="AN24" i="17"/>
  <c r="AA35" i="17"/>
  <c r="BC36" i="17" s="1"/>
  <c r="AN61" i="17"/>
  <c r="U75" i="17"/>
  <c r="V75" i="17" s="1"/>
  <c r="AK76" i="17" s="1"/>
  <c r="AN10" i="7"/>
  <c r="AN14" i="7"/>
  <c r="AN18" i="7"/>
  <c r="U52" i="7"/>
  <c r="AJ53" i="7" s="1"/>
  <c r="AA59" i="7"/>
  <c r="Y14" i="18"/>
  <c r="BE15" i="18" s="1"/>
  <c r="AN16" i="18"/>
  <c r="AN18" i="18"/>
  <c r="BD35" i="18"/>
  <c r="AR35" i="18"/>
  <c r="Y42" i="18"/>
  <c r="BE43" i="18" s="1"/>
  <c r="Y46" i="18"/>
  <c r="BE47" i="18" s="1"/>
  <c r="Y50" i="18"/>
  <c r="Y54" i="18"/>
  <c r="Z54" i="18" s="1"/>
  <c r="AP55" i="18" s="1"/>
  <c r="U58" i="18"/>
  <c r="AC58" i="18" s="1"/>
  <c r="AM59" i="18" s="1"/>
  <c r="U67" i="18"/>
  <c r="AD89" i="18"/>
  <c r="AA93" i="18"/>
  <c r="BC94" i="18" s="1"/>
  <c r="AU96" i="18"/>
  <c r="AU72" i="18"/>
  <c r="AU32" i="18"/>
  <c r="AU16" i="18"/>
  <c r="U30" i="20"/>
  <c r="W30" i="20" s="1"/>
  <c r="AA39" i="20"/>
  <c r="AA103" i="20"/>
  <c r="U30" i="17"/>
  <c r="AC30" i="17" s="1"/>
  <c r="AM31" i="17" s="1"/>
  <c r="AN40" i="17"/>
  <c r="AN9" i="7"/>
  <c r="AN13" i="7"/>
  <c r="BD30" i="18"/>
  <c r="AN35" i="18"/>
  <c r="Y62" i="18"/>
  <c r="BE63" i="18" s="1"/>
  <c r="AD74" i="18"/>
  <c r="AU88" i="18"/>
  <c r="AU68" i="18"/>
  <c r="AU28" i="18"/>
  <c r="AU12" i="18"/>
  <c r="AD7" i="20"/>
  <c r="AR8" i="20" s="1"/>
  <c r="AU78" i="20"/>
  <c r="Y90" i="20"/>
  <c r="AU103" i="20"/>
  <c r="AN9" i="16"/>
  <c r="AN8" i="16"/>
  <c r="AN12" i="16"/>
  <c r="AN16" i="16"/>
  <c r="U22" i="16"/>
  <c r="AJ23" i="16" s="1"/>
  <c r="AA26" i="16"/>
  <c r="AQ27" i="16" s="1"/>
  <c r="AN28" i="16"/>
  <c r="AA65" i="16"/>
  <c r="AQ66" i="16" s="1"/>
  <c r="AA7" i="17"/>
  <c r="AQ8" i="17" s="1"/>
  <c r="AN13" i="17"/>
  <c r="AN18" i="17"/>
  <c r="AN30" i="17"/>
  <c r="U33" i="17"/>
  <c r="AC33" i="17" s="1"/>
  <c r="AM34" i="17" s="1"/>
  <c r="AA26" i="7"/>
  <c r="AQ27" i="7" s="1"/>
  <c r="U62" i="7"/>
  <c r="AE62" i="7" s="1"/>
  <c r="AL63" i="7" s="1"/>
  <c r="AN9" i="18"/>
  <c r="AA10" i="18"/>
  <c r="AQ11" i="18" s="1"/>
  <c r="Y17" i="18"/>
  <c r="Z17" i="18" s="1"/>
  <c r="AP18" i="18" s="1"/>
  <c r="U18" i="18"/>
  <c r="V18" i="18" s="1"/>
  <c r="AK19" i="18" s="1"/>
  <c r="BD25" i="18"/>
  <c r="AR25" i="18"/>
  <c r="BD29" i="18"/>
  <c r="AR29" i="18"/>
  <c r="BD33" i="18"/>
  <c r="AR33" i="18"/>
  <c r="U40" i="18"/>
  <c r="AC40" i="18" s="1"/>
  <c r="AM41" i="18" s="1"/>
  <c r="U44" i="18"/>
  <c r="W44" i="18" s="1"/>
  <c r="U48" i="18"/>
  <c r="W48" i="18" s="1"/>
  <c r="U52" i="18"/>
  <c r="AC52" i="18" s="1"/>
  <c r="AM53" i="18" s="1"/>
  <c r="U65" i="18"/>
  <c r="AJ66" i="18" s="1"/>
  <c r="U82" i="18"/>
  <c r="AE82" i="18" s="1"/>
  <c r="AL83" i="18" s="1"/>
  <c r="U86" i="18"/>
  <c r="V86" i="18" s="1"/>
  <c r="AK87" i="18" s="1"/>
  <c r="AU80" i="18"/>
  <c r="AU60" i="18"/>
  <c r="AU24" i="18"/>
  <c r="AA7" i="20"/>
  <c r="AQ8" i="20" s="1"/>
  <c r="AN15" i="20"/>
  <c r="AN16" i="20"/>
  <c r="AD19" i="20"/>
  <c r="AU29" i="20"/>
  <c r="AA31" i="20"/>
  <c r="AD34" i="20"/>
  <c r="AA40" i="20"/>
  <c r="BC41" i="20" s="1"/>
  <c r="AU45" i="20"/>
  <c r="AU81" i="20"/>
  <c r="Y97" i="20"/>
  <c r="Y102" i="20"/>
  <c r="AO103" i="20" s="1"/>
  <c r="Y46" i="20"/>
  <c r="BE47" i="20" s="1"/>
  <c r="U50" i="20"/>
  <c r="AJ51" i="20" s="1"/>
  <c r="U54" i="20"/>
  <c r="AU57" i="20"/>
  <c r="AA59" i="20"/>
  <c r="AD67" i="20"/>
  <c r="AD70" i="20"/>
  <c r="U72" i="20"/>
  <c r="AJ73" i="20" s="1"/>
  <c r="AA84" i="20"/>
  <c r="AD100" i="20"/>
  <c r="AN12" i="22"/>
  <c r="AD14" i="22"/>
  <c r="AN16" i="22"/>
  <c r="AN26" i="22"/>
  <c r="AN32" i="22"/>
  <c r="AD34" i="22"/>
  <c r="AD53" i="22"/>
  <c r="U69" i="22"/>
  <c r="W69" i="22" s="1"/>
  <c r="AA103" i="22"/>
  <c r="AD9" i="23"/>
  <c r="AD13" i="23"/>
  <c r="AD23" i="23"/>
  <c r="U27" i="23"/>
  <c r="AD32" i="23"/>
  <c r="AD52" i="23"/>
  <c r="U56" i="23"/>
  <c r="AD61" i="23"/>
  <c r="AD71" i="23"/>
  <c r="Y80" i="23"/>
  <c r="AD87" i="23"/>
  <c r="U101" i="23"/>
  <c r="AC101" i="23" s="1"/>
  <c r="AM102" i="23" s="1"/>
  <c r="U105" i="23"/>
  <c r="AJ106" i="23" s="1"/>
  <c r="AN9" i="24"/>
  <c r="AN17" i="24"/>
  <c r="AN30" i="24"/>
  <c r="U32" i="24"/>
  <c r="W32" i="24" s="1"/>
  <c r="Y32" i="24"/>
  <c r="Z32" i="24" s="1"/>
  <c r="AP33" i="24" s="1"/>
  <c r="U67" i="24"/>
  <c r="AC67" i="24" s="1"/>
  <c r="AM68" i="24" s="1"/>
  <c r="U75" i="24"/>
  <c r="AN12" i="26"/>
  <c r="AD16" i="26"/>
  <c r="AD24" i="26"/>
  <c r="AD42" i="26"/>
  <c r="AD51" i="26"/>
  <c r="U55" i="26"/>
  <c r="AB55" i="26" s="1"/>
  <c r="AD59" i="26"/>
  <c r="AA77" i="26"/>
  <c r="AB78" i="26"/>
  <c r="AA81" i="26"/>
  <c r="AD66" i="20"/>
  <c r="AA67" i="20"/>
  <c r="AA96" i="20"/>
  <c r="AQ97" i="20" s="1"/>
  <c r="AD104" i="20"/>
  <c r="AN11" i="22"/>
  <c r="AA12" i="22"/>
  <c r="AN15" i="22"/>
  <c r="AN19" i="22"/>
  <c r="AA20" i="22"/>
  <c r="BC21" i="22" s="1"/>
  <c r="AD31" i="22"/>
  <c r="AN46" i="22"/>
  <c r="AN66" i="22"/>
  <c r="AD88" i="22"/>
  <c r="AA98" i="22"/>
  <c r="AN17" i="23"/>
  <c r="AA9" i="23"/>
  <c r="AA20" i="23"/>
  <c r="BC21" i="23" s="1"/>
  <c r="AD30" i="23"/>
  <c r="U31" i="23"/>
  <c r="AC31" i="23" s="1"/>
  <c r="AM32" i="23" s="1"/>
  <c r="AA34" i="23"/>
  <c r="BC35" i="23" s="1"/>
  <c r="AA45" i="23"/>
  <c r="AD46" i="23"/>
  <c r="AA50" i="23"/>
  <c r="AD55" i="23"/>
  <c r="AA83" i="23"/>
  <c r="AD96" i="23"/>
  <c r="AN12" i="24"/>
  <c r="AA26" i="24"/>
  <c r="AQ27" i="24" s="1"/>
  <c r="AA65" i="24"/>
  <c r="BC66" i="24" s="1"/>
  <c r="AA69" i="24"/>
  <c r="AA73" i="24"/>
  <c r="AA77" i="24"/>
  <c r="BC78" i="24" s="1"/>
  <c r="AA12" i="26"/>
  <c r="BC13" i="26" s="1"/>
  <c r="AD33" i="26"/>
  <c r="AD41" i="26"/>
  <c r="AD49" i="26"/>
  <c r="Y49" i="26"/>
  <c r="AA71" i="26"/>
  <c r="BC72" i="26" s="1"/>
  <c r="AA80" i="26"/>
  <c r="AD83" i="26"/>
  <c r="AD88" i="26"/>
  <c r="Y93" i="26"/>
  <c r="AU99" i="26"/>
  <c r="AA103" i="26"/>
  <c r="BC104" i="26" s="1"/>
  <c r="AN73" i="22"/>
  <c r="AA88" i="22"/>
  <c r="BC89" i="22" s="1"/>
  <c r="AA106" i="22"/>
  <c r="AQ107" i="22" s="1"/>
  <c r="AA53" i="23"/>
  <c r="BC54" i="23" s="1"/>
  <c r="AA98" i="23"/>
  <c r="AN11" i="24"/>
  <c r="AN15" i="24"/>
  <c r="AN19" i="24"/>
  <c r="AN23" i="24"/>
  <c r="AN28" i="24"/>
  <c r="Y52" i="24"/>
  <c r="AO53" i="24" s="1"/>
  <c r="AA23" i="26"/>
  <c r="BC24" i="26" s="1"/>
  <c r="AN42" i="26"/>
  <c r="AU58" i="26"/>
  <c r="AA70" i="26"/>
  <c r="BC71" i="26" s="1"/>
  <c r="AA97" i="26"/>
  <c r="U107" i="26"/>
  <c r="AB107" i="26" s="1"/>
  <c r="AN86" i="22"/>
  <c r="AN90" i="22"/>
  <c r="U72" i="23"/>
  <c r="V72" i="23" s="1"/>
  <c r="AK73" i="23" s="1"/>
  <c r="AA90" i="23"/>
  <c r="BC91" i="23" s="1"/>
  <c r="AN10" i="24"/>
  <c r="U81" i="24"/>
  <c r="AJ82" i="24" s="1"/>
  <c r="Y45" i="26"/>
  <c r="AO46" i="26" s="1"/>
  <c r="AU91" i="26"/>
  <c r="AU92" i="26"/>
  <c r="Y100" i="26"/>
  <c r="AO101" i="26" s="1"/>
  <c r="AA106" i="26"/>
  <c r="Y35" i="20"/>
  <c r="AO36" i="20" s="1"/>
  <c r="U35" i="20"/>
  <c r="W35" i="20" s="1"/>
  <c r="AD23" i="17"/>
  <c r="Y23" i="17"/>
  <c r="Z23" i="17" s="1"/>
  <c r="AP24" i="17" s="1"/>
  <c r="AA12" i="18"/>
  <c r="BC13" i="18" s="1"/>
  <c r="AA49" i="18"/>
  <c r="AQ50" i="18" s="1"/>
  <c r="AA53" i="18"/>
  <c r="Y67" i="18"/>
  <c r="Z67" i="18" s="1"/>
  <c r="AP68" i="18" s="1"/>
  <c r="AA84" i="18"/>
  <c r="BC85" i="18" s="1"/>
  <c r="AU104" i="18"/>
  <c r="AU44" i="18"/>
  <c r="AU26" i="20"/>
  <c r="AU28" i="20"/>
  <c r="Y43" i="20"/>
  <c r="AO44" i="20" s="1"/>
  <c r="U43" i="20"/>
  <c r="AC43" i="20" s="1"/>
  <c r="AM44" i="20" s="1"/>
  <c r="Y55" i="20"/>
  <c r="U55" i="20"/>
  <c r="AA14" i="17"/>
  <c r="Y27" i="17"/>
  <c r="Z27" i="17" s="1"/>
  <c r="AP28" i="17" s="1"/>
  <c r="U28" i="17"/>
  <c r="AJ29" i="17" s="1"/>
  <c r="AA33" i="17"/>
  <c r="Y35" i="17"/>
  <c r="Z35" i="17" s="1"/>
  <c r="AP36" i="17" s="1"/>
  <c r="U41" i="17"/>
  <c r="V41" i="17" s="1"/>
  <c r="AK42" i="17" s="1"/>
  <c r="U49" i="17"/>
  <c r="V49" i="17" s="1"/>
  <c r="AK50" i="17" s="1"/>
  <c r="U80" i="17"/>
  <c r="U81" i="17"/>
  <c r="V81" i="17" s="1"/>
  <c r="AK82" i="17" s="1"/>
  <c r="U82" i="17"/>
  <c r="AE82" i="17" s="1"/>
  <c r="AL83" i="17" s="1"/>
  <c r="U18" i="7"/>
  <c r="AJ19" i="7" s="1"/>
  <c r="AU19" i="7"/>
  <c r="O9" i="25" s="1"/>
  <c r="AA19" i="7"/>
  <c r="U53" i="7"/>
  <c r="AJ54" i="7" s="1"/>
  <c r="AA77" i="7"/>
  <c r="AQ78" i="7" s="1"/>
  <c r="AA81" i="7"/>
  <c r="U93" i="7"/>
  <c r="AJ94" i="7" s="1"/>
  <c r="Y12" i="18"/>
  <c r="BE13" i="18" s="1"/>
  <c r="Y40" i="18"/>
  <c r="Z40" i="18" s="1"/>
  <c r="AP41" i="18" s="1"/>
  <c r="Y41" i="18"/>
  <c r="U42" i="18"/>
  <c r="Y43" i="18"/>
  <c r="AO44" i="18" s="1"/>
  <c r="Y45" i="18"/>
  <c r="Y49" i="18"/>
  <c r="Y53" i="18"/>
  <c r="U55" i="18"/>
  <c r="AC55" i="18" s="1"/>
  <c r="AM56" i="18" s="1"/>
  <c r="U57" i="18"/>
  <c r="AE57" i="18" s="1"/>
  <c r="AL58" i="18" s="1"/>
  <c r="U62" i="18"/>
  <c r="AC62" i="18" s="1"/>
  <c r="AM63" i="18" s="1"/>
  <c r="U64" i="18"/>
  <c r="AE64" i="18" s="1"/>
  <c r="AL65" i="18" s="1"/>
  <c r="AA69" i="18"/>
  <c r="BC70" i="18" s="1"/>
  <c r="AA70" i="18"/>
  <c r="AQ71" i="18" s="1"/>
  <c r="AA71" i="18"/>
  <c r="AA74" i="18"/>
  <c r="AA75" i="18"/>
  <c r="AQ76" i="18" s="1"/>
  <c r="U80" i="18"/>
  <c r="AC80" i="18" s="1"/>
  <c r="AM81" i="18" s="1"/>
  <c r="Y80" i="18"/>
  <c r="Y84" i="18"/>
  <c r="Z84" i="18" s="1"/>
  <c r="AP85" i="18" s="1"/>
  <c r="U85" i="18"/>
  <c r="AC85" i="18" s="1"/>
  <c r="AM86" i="18" s="1"/>
  <c r="AA92" i="18"/>
  <c r="BC93" i="18" s="1"/>
  <c r="AU107" i="18"/>
  <c r="AU103" i="18"/>
  <c r="AU99" i="18"/>
  <c r="AU95" i="18"/>
  <c r="AU91" i="18"/>
  <c r="AU87" i="18"/>
  <c r="AU83" i="18"/>
  <c r="AU79" i="18"/>
  <c r="AU75" i="18"/>
  <c r="AU71" i="18"/>
  <c r="AU67" i="18"/>
  <c r="AU63" i="18"/>
  <c r="AU59" i="18"/>
  <c r="AU55" i="18"/>
  <c r="AU51" i="18"/>
  <c r="AU47" i="18"/>
  <c r="AU43" i="18"/>
  <c r="AU39" i="18"/>
  <c r="AU35" i="18"/>
  <c r="AU31" i="18"/>
  <c r="AU27" i="18"/>
  <c r="AU23" i="18"/>
  <c r="AU19" i="18"/>
  <c r="AU15" i="18"/>
  <c r="AU11" i="18"/>
  <c r="Y12" i="20"/>
  <c r="AO13" i="20" s="1"/>
  <c r="AU16" i="20"/>
  <c r="AU18" i="20"/>
  <c r="AA48" i="20"/>
  <c r="Y54" i="20"/>
  <c r="AO55" i="20" s="1"/>
  <c r="Y71" i="20"/>
  <c r="AD71" i="20"/>
  <c r="AU84" i="20"/>
  <c r="AU92" i="20"/>
  <c r="AA27" i="17"/>
  <c r="BC28" i="17" s="1"/>
  <c r="AA41" i="18"/>
  <c r="Y58" i="18"/>
  <c r="Y65" i="18"/>
  <c r="Z65" i="18" s="1"/>
  <c r="AP66" i="18" s="1"/>
  <c r="Y66" i="18"/>
  <c r="Z66" i="18" s="1"/>
  <c r="AP67" i="18" s="1"/>
  <c r="Y82" i="18"/>
  <c r="Z82" i="18" s="1"/>
  <c r="AP83" i="18" s="1"/>
  <c r="AU108" i="18"/>
  <c r="AU100" i="18"/>
  <c r="AU56" i="18"/>
  <c r="AU48" i="18"/>
  <c r="AU19" i="20"/>
  <c r="AU25" i="20"/>
  <c r="AU49" i="20"/>
  <c r="Y62" i="20"/>
  <c r="AU89" i="20"/>
  <c r="Y100" i="20"/>
  <c r="BE101" i="20" s="1"/>
  <c r="AN17" i="16"/>
  <c r="AN18" i="16"/>
  <c r="AN10" i="17"/>
  <c r="AN15" i="17"/>
  <c r="AA18" i="17"/>
  <c r="BC19" i="17" s="1"/>
  <c r="AN20" i="17"/>
  <c r="AN21" i="17"/>
  <c r="AA22" i="17"/>
  <c r="BC23" i="17" s="1"/>
  <c r="AD26" i="17"/>
  <c r="AA30" i="17"/>
  <c r="BC31" i="17" s="1"/>
  <c r="Y32" i="17"/>
  <c r="AO33" i="17" s="1"/>
  <c r="Y33" i="17"/>
  <c r="Z33" i="17" s="1"/>
  <c r="AP34" i="17" s="1"/>
  <c r="U40" i="17"/>
  <c r="V40" i="17" s="1"/>
  <c r="AK41" i="17" s="1"/>
  <c r="AD42" i="17"/>
  <c r="AA43" i="17"/>
  <c r="AA47" i="17"/>
  <c r="U48" i="17"/>
  <c r="V48" i="17" s="1"/>
  <c r="AK49" i="17" s="1"/>
  <c r="U52" i="17"/>
  <c r="V52" i="17" s="1"/>
  <c r="AK53" i="17" s="1"/>
  <c r="AA55" i="17"/>
  <c r="AB75" i="17"/>
  <c r="AN8" i="7"/>
  <c r="AN12" i="7"/>
  <c r="AN16" i="7"/>
  <c r="AN20" i="7"/>
  <c r="AN25" i="7"/>
  <c r="AN29" i="7"/>
  <c r="AD39" i="7"/>
  <c r="AD43" i="7"/>
  <c r="U51" i="7"/>
  <c r="AJ52" i="7" s="1"/>
  <c r="AD56" i="7"/>
  <c r="AA63" i="7"/>
  <c r="AN8" i="18"/>
  <c r="AN14" i="18"/>
  <c r="AA16" i="18"/>
  <c r="BC17" i="18" s="1"/>
  <c r="AA17" i="18"/>
  <c r="AA19" i="18"/>
  <c r="AA20" i="18"/>
  <c r="AQ21" i="18" s="1"/>
  <c r="U37" i="18"/>
  <c r="AC37" i="18" s="1"/>
  <c r="AM38" i="18" s="1"/>
  <c r="U61" i="18"/>
  <c r="Y69" i="18"/>
  <c r="BE70" i="18" s="1"/>
  <c r="Y70" i="18"/>
  <c r="Z70" i="18" s="1"/>
  <c r="AP71" i="18" s="1"/>
  <c r="Y71" i="18"/>
  <c r="BE72" i="18" s="1"/>
  <c r="Y72" i="18"/>
  <c r="Y74" i="18"/>
  <c r="Z74" i="18" s="1"/>
  <c r="AP75" i="18" s="1"/>
  <c r="Y75" i="18"/>
  <c r="BE76" i="18" s="1"/>
  <c r="Y76" i="18"/>
  <c r="AO77" i="18" s="1"/>
  <c r="Y79" i="18"/>
  <c r="AO80" i="18" s="1"/>
  <c r="U88" i="18"/>
  <c r="AC88" i="18" s="1"/>
  <c r="AM89" i="18" s="1"/>
  <c r="AU106" i="18"/>
  <c r="AU102" i="18"/>
  <c r="AU98" i="18"/>
  <c r="AU94" i="18"/>
  <c r="AU90" i="18"/>
  <c r="AU86" i="18"/>
  <c r="AU82" i="18"/>
  <c r="AU78" i="18"/>
  <c r="AU74" i="18"/>
  <c r="AU70" i="18"/>
  <c r="AU66" i="18"/>
  <c r="AU62" i="18"/>
  <c r="AU58" i="18"/>
  <c r="AU54" i="18"/>
  <c r="AU50" i="18"/>
  <c r="AU46" i="18"/>
  <c r="AU42" i="18"/>
  <c r="AU38" i="18"/>
  <c r="AU34" i="18"/>
  <c r="AU30" i="18"/>
  <c r="AU26" i="18"/>
  <c r="AU22" i="18"/>
  <c r="AU18" i="18"/>
  <c r="AU14" i="18"/>
  <c r="AN8" i="20"/>
  <c r="W3" i="20"/>
  <c r="AA2" i="20"/>
  <c r="AA9" i="20"/>
  <c r="BC10" i="20" s="1"/>
  <c r="AN13" i="20"/>
  <c r="AB35" i="20"/>
  <c r="AU39" i="20"/>
  <c r="AA38" i="20"/>
  <c r="AQ39" i="20" s="1"/>
  <c r="Y51" i="20"/>
  <c r="AO52" i="20" s="1"/>
  <c r="U51" i="20"/>
  <c r="AC51" i="20" s="1"/>
  <c r="AM52" i="20" s="1"/>
  <c r="AU60" i="20"/>
  <c r="AU80" i="20"/>
  <c r="Y83" i="20"/>
  <c r="AO84" i="20" s="1"/>
  <c r="U83" i="20"/>
  <c r="V83" i="20" s="1"/>
  <c r="AK84" i="20" s="1"/>
  <c r="AD83" i="20"/>
  <c r="AU91" i="20"/>
  <c r="Y91" i="20"/>
  <c r="AO92" i="20" s="1"/>
  <c r="U91" i="20"/>
  <c r="AE91" i="20" s="1"/>
  <c r="AL92" i="20" s="1"/>
  <c r="AD96" i="20"/>
  <c r="AU66" i="26"/>
  <c r="AU71" i="26"/>
  <c r="AU88" i="26"/>
  <c r="AA75" i="17"/>
  <c r="AQ76" i="17" s="1"/>
  <c r="AA45" i="18"/>
  <c r="AQ46" i="18" s="1"/>
  <c r="Y81" i="18"/>
  <c r="BE82" i="18" s="1"/>
  <c r="AU92" i="18"/>
  <c r="AU84" i="18"/>
  <c r="AU64" i="18"/>
  <c r="AU52" i="18"/>
  <c r="AU40" i="18"/>
  <c r="AU24" i="20"/>
  <c r="AU32" i="20"/>
  <c r="AN11" i="16"/>
  <c r="AN29" i="16"/>
  <c r="AN8" i="17"/>
  <c r="AN9" i="17"/>
  <c r="AN14" i="17"/>
  <c r="AN19" i="17"/>
  <c r="AD24" i="17"/>
  <c r="Y30" i="17"/>
  <c r="Z30" i="17" s="1"/>
  <c r="AP31" i="17" s="1"/>
  <c r="AN49" i="17"/>
  <c r="AN30" i="7"/>
  <c r="AN11" i="7"/>
  <c r="AN15" i="7"/>
  <c r="AN24" i="7"/>
  <c r="AN28" i="7"/>
  <c r="AD42" i="7"/>
  <c r="AD46" i="7"/>
  <c r="AN36" i="18"/>
  <c r="AN11" i="18"/>
  <c r="AN12" i="18"/>
  <c r="AN13" i="18"/>
  <c r="Y16" i="18"/>
  <c r="Z16" i="18" s="1"/>
  <c r="AP17" i="18" s="1"/>
  <c r="Y19" i="18"/>
  <c r="BE20" i="18" s="1"/>
  <c r="AD20" i="18"/>
  <c r="Y59" i="18"/>
  <c r="BE60" i="18" s="1"/>
  <c r="AD60" i="18"/>
  <c r="AA64" i="18"/>
  <c r="AA66" i="18"/>
  <c r="BC67" i="18" s="1"/>
  <c r="U68" i="18"/>
  <c r="AC68" i="18" s="1"/>
  <c r="AM69" i="18" s="1"/>
  <c r="U73" i="18"/>
  <c r="AC73" i="18" s="1"/>
  <c r="AM74" i="18" s="1"/>
  <c r="AD78" i="18"/>
  <c r="AU105" i="18"/>
  <c r="AU101" i="18"/>
  <c r="AU97" i="18"/>
  <c r="AU93" i="18"/>
  <c r="AU89" i="18"/>
  <c r="AU85" i="18"/>
  <c r="AU81" i="18"/>
  <c r="AU77" i="18"/>
  <c r="AU73" i="18"/>
  <c r="AU69" i="18"/>
  <c r="AU65" i="18"/>
  <c r="AU61" i="18"/>
  <c r="AU57" i="18"/>
  <c r="AU53" i="18"/>
  <c r="AU49" i="18"/>
  <c r="AU45" i="18"/>
  <c r="AU41" i="18"/>
  <c r="AU37" i="18"/>
  <c r="AU33" i="18"/>
  <c r="AU29" i="18"/>
  <c r="AU25" i="18"/>
  <c r="AU21" i="18"/>
  <c r="AU17" i="18"/>
  <c r="AU13" i="18"/>
  <c r="AN11" i="20"/>
  <c r="AN12" i="20"/>
  <c r="AU21" i="20"/>
  <c r="U31" i="20"/>
  <c r="AC31" i="20" s="1"/>
  <c r="AM32" i="20" s="1"/>
  <c r="Y38" i="20"/>
  <c r="AO39" i="20" s="1"/>
  <c r="AU41" i="20"/>
  <c r="AU47" i="20"/>
  <c r="AU59" i="20"/>
  <c r="U59" i="20"/>
  <c r="AC59" i="20" s="1"/>
  <c r="AM60" i="20" s="1"/>
  <c r="Y59" i="20"/>
  <c r="AO60" i="20" s="1"/>
  <c r="AU73" i="20"/>
  <c r="Y75" i="20"/>
  <c r="AO76" i="20" s="1"/>
  <c r="U75" i="20"/>
  <c r="W75" i="20" s="1"/>
  <c r="Y78" i="20"/>
  <c r="BE79" i="20" s="1"/>
  <c r="Y86" i="20"/>
  <c r="AU90" i="20"/>
  <c r="AU102" i="20"/>
  <c r="AA101" i="20"/>
  <c r="BC102" i="20" s="1"/>
  <c r="AU22" i="26"/>
  <c r="AD22" i="26"/>
  <c r="U22" i="26"/>
  <c r="AE22" i="26" s="1"/>
  <c r="AL23" i="26" s="1"/>
  <c r="Y22" i="26"/>
  <c r="Z22" i="26" s="1"/>
  <c r="AP23" i="26" s="1"/>
  <c r="AU40" i="20"/>
  <c r="AU42" i="20"/>
  <c r="AU48" i="20"/>
  <c r="AU50" i="20"/>
  <c r="U58" i="20"/>
  <c r="AU67" i="20"/>
  <c r="AU69" i="20"/>
  <c r="AU82" i="20"/>
  <c r="AU95" i="20"/>
  <c r="AU94" i="20"/>
  <c r="AU97" i="20"/>
  <c r="AU104" i="20"/>
  <c r="AU105" i="20"/>
  <c r="AU108" i="20"/>
  <c r="AA13" i="22"/>
  <c r="AQ14" i="22" s="1"/>
  <c r="AA17" i="22"/>
  <c r="U35" i="22"/>
  <c r="AJ36" i="22" s="1"/>
  <c r="U43" i="22"/>
  <c r="AC43" i="22" s="1"/>
  <c r="Y43" i="22"/>
  <c r="AO44" i="22" s="1"/>
  <c r="U82" i="22"/>
  <c r="Y66" i="23"/>
  <c r="U88" i="23"/>
  <c r="AB88" i="23" s="1"/>
  <c r="U100" i="23"/>
  <c r="AJ101" i="23" s="1"/>
  <c r="AD100" i="23"/>
  <c r="Y100" i="23"/>
  <c r="AN8" i="24"/>
  <c r="AU55" i="26"/>
  <c r="Y58" i="26"/>
  <c r="Z58" i="26" s="1"/>
  <c r="AP59" i="26" s="1"/>
  <c r="AD58" i="26"/>
  <c r="AD60" i="26"/>
  <c r="U60" i="26"/>
  <c r="AB60" i="26" s="1"/>
  <c r="U7" i="20"/>
  <c r="W7" i="20" s="1"/>
  <c r="AN10" i="20"/>
  <c r="AU12" i="20"/>
  <c r="AU11" i="20"/>
  <c r="AU17" i="20"/>
  <c r="AU23" i="20"/>
  <c r="AU27" i="20"/>
  <c r="AA26" i="20"/>
  <c r="AU30" i="20"/>
  <c r="AU31" i="20"/>
  <c r="AU34" i="20"/>
  <c r="AA33" i="20"/>
  <c r="BC34" i="20" s="1"/>
  <c r="AU35" i="20"/>
  <c r="AA34" i="20"/>
  <c r="AQ35" i="20" s="1"/>
  <c r="AU43" i="20"/>
  <c r="AA42" i="20"/>
  <c r="AQ43" i="20" s="1"/>
  <c r="AU51" i="20"/>
  <c r="AU52" i="20"/>
  <c r="AA51" i="20"/>
  <c r="AU54" i="20"/>
  <c r="AU53" i="20"/>
  <c r="AU61" i="20"/>
  <c r="AU65" i="20"/>
  <c r="AU66" i="20"/>
  <c r="AO68" i="20"/>
  <c r="AU71" i="20"/>
  <c r="AA70" i="20"/>
  <c r="BC71" i="20" s="1"/>
  <c r="AU70" i="20"/>
  <c r="AU74" i="20"/>
  <c r="AU77" i="20"/>
  <c r="AU83" i="20"/>
  <c r="AU85" i="20"/>
  <c r="AU86" i="20"/>
  <c r="AU93" i="20"/>
  <c r="U94" i="20"/>
  <c r="W94" i="20" s="1"/>
  <c r="AU96" i="20"/>
  <c r="AD97" i="20"/>
  <c r="AU99" i="20"/>
  <c r="AD105" i="20"/>
  <c r="U60" i="22"/>
  <c r="AE60" i="22" s="1"/>
  <c r="AL61" i="22" s="1"/>
  <c r="Y60" i="22"/>
  <c r="BE61" i="22" s="1"/>
  <c r="AA67" i="22"/>
  <c r="Y68" i="22"/>
  <c r="Y100" i="22"/>
  <c r="AO101" i="22" s="1"/>
  <c r="Y10" i="26"/>
  <c r="BE11" i="26" s="1"/>
  <c r="AD10" i="26"/>
  <c r="AU20" i="26"/>
  <c r="Y20" i="26"/>
  <c r="AO21" i="26" s="1"/>
  <c r="AU48" i="26"/>
  <c r="AD50" i="26"/>
  <c r="U50" i="26"/>
  <c r="W50" i="26" s="1"/>
  <c r="Y101" i="26"/>
  <c r="AU105" i="26"/>
  <c r="AN9" i="20"/>
  <c r="AU13" i="20"/>
  <c r="AU14" i="20"/>
  <c r="AA13" i="20"/>
  <c r="AD15" i="20"/>
  <c r="AD16" i="20"/>
  <c r="AU20" i="20"/>
  <c r="AU22" i="20"/>
  <c r="AA21" i="20"/>
  <c r="AQ22" i="20" s="1"/>
  <c r="AD23" i="20"/>
  <c r="AD27" i="20"/>
  <c r="AU36" i="20"/>
  <c r="AA35" i="20"/>
  <c r="AU38" i="20"/>
  <c r="AA37" i="20"/>
  <c r="BC38" i="20" s="1"/>
  <c r="AU44" i="20"/>
  <c r="AA43" i="20"/>
  <c r="AU46" i="20"/>
  <c r="AA45" i="20"/>
  <c r="AB47" i="20"/>
  <c r="AA52" i="20"/>
  <c r="AU56" i="20"/>
  <c r="AA55" i="20"/>
  <c r="AU58" i="20"/>
  <c r="AU62" i="20"/>
  <c r="AU63" i="20"/>
  <c r="AU64" i="20"/>
  <c r="AA63" i="20"/>
  <c r="AA71" i="20"/>
  <c r="AD74" i="20"/>
  <c r="AU76" i="20"/>
  <c r="AD76" i="20"/>
  <c r="AU79" i="20"/>
  <c r="AA78" i="20"/>
  <c r="AQ79" i="20" s="1"/>
  <c r="AU87" i="20"/>
  <c r="AA86" i="20"/>
  <c r="AQ87" i="20" s="1"/>
  <c r="AU88" i="20"/>
  <c r="AA87" i="20"/>
  <c r="BC88" i="20" s="1"/>
  <c r="AD91" i="20"/>
  <c r="U96" i="20"/>
  <c r="AB96" i="20" s="1"/>
  <c r="AU98" i="20"/>
  <c r="AU101" i="20"/>
  <c r="AA100" i="20"/>
  <c r="BC101" i="20" s="1"/>
  <c r="U104" i="20"/>
  <c r="AU106" i="20"/>
  <c r="AN8" i="22"/>
  <c r="Y23" i="22"/>
  <c r="Y27" i="23"/>
  <c r="Z27" i="23" s="1"/>
  <c r="AP28" i="23" s="1"/>
  <c r="Y32" i="23"/>
  <c r="AO33" i="23" s="1"/>
  <c r="Y36" i="23"/>
  <c r="Y47" i="23"/>
  <c r="U47" i="23"/>
  <c r="AB47" i="23" s="1"/>
  <c r="Y52" i="23"/>
  <c r="Z52" i="23" s="1"/>
  <c r="AP53" i="23" s="1"/>
  <c r="Y72" i="23"/>
  <c r="AU17" i="26"/>
  <c r="AU19" i="26"/>
  <c r="AA22" i="26"/>
  <c r="AU30" i="26"/>
  <c r="Y31" i="26"/>
  <c r="AU39" i="26"/>
  <c r="AN97" i="22"/>
  <c r="AD10" i="22"/>
  <c r="AN13" i="22"/>
  <c r="AN17" i="22"/>
  <c r="AN18" i="22"/>
  <c r="AA19" i="22"/>
  <c r="AN22" i="22"/>
  <c r="AN25" i="22"/>
  <c r="AD30" i="22"/>
  <c r="U31" i="22"/>
  <c r="AB35" i="22"/>
  <c r="AN37" i="22"/>
  <c r="AD42" i="22"/>
  <c r="AN45" i="22"/>
  <c r="AD47" i="22"/>
  <c r="U52" i="22"/>
  <c r="W52" i="22" s="1"/>
  <c r="Y52" i="22"/>
  <c r="AO53" i="22" s="1"/>
  <c r="AN55" i="22"/>
  <c r="U58" i="22"/>
  <c r="AN60" i="22"/>
  <c r="AD64" i="22"/>
  <c r="AN68" i="22"/>
  <c r="AD68" i="22"/>
  <c r="AN75" i="22"/>
  <c r="AA76" i="22"/>
  <c r="AQ77" i="22" s="1"/>
  <c r="AD79" i="22"/>
  <c r="AD92" i="22"/>
  <c r="U94" i="22"/>
  <c r="AE94" i="22" s="1"/>
  <c r="AL95" i="22" s="1"/>
  <c r="AD103" i="22"/>
  <c r="Y8" i="23"/>
  <c r="BE9" i="23" s="1"/>
  <c r="AA14" i="23"/>
  <c r="BC15" i="23" s="1"/>
  <c r="AD50" i="23"/>
  <c r="AD56" i="23"/>
  <c r="AA57" i="23"/>
  <c r="AQ58" i="23" s="1"/>
  <c r="AB65" i="23"/>
  <c r="AD84" i="23"/>
  <c r="AN33" i="24"/>
  <c r="AN13" i="24"/>
  <c r="AN14" i="24"/>
  <c r="AA15" i="24"/>
  <c r="AA17" i="24"/>
  <c r="AQ18" i="24" s="1"/>
  <c r="AD19" i="24"/>
  <c r="AA22" i="24"/>
  <c r="U24" i="24"/>
  <c r="Y24" i="24"/>
  <c r="BE25" i="24" s="1"/>
  <c r="U36" i="24"/>
  <c r="AC36" i="24" s="1"/>
  <c r="AM37" i="24" s="1"/>
  <c r="U40" i="24"/>
  <c r="V40" i="24" s="1"/>
  <c r="AK41" i="24" s="1"/>
  <c r="AA43" i="24"/>
  <c r="AA47" i="24"/>
  <c r="BC48" i="24" s="1"/>
  <c r="AD55" i="24"/>
  <c r="AA58" i="24"/>
  <c r="BC59" i="24" s="1"/>
  <c r="AA59" i="24"/>
  <c r="AA76" i="24"/>
  <c r="BC77" i="24" s="1"/>
  <c r="U86" i="24"/>
  <c r="AC86" i="24" s="1"/>
  <c r="AM87" i="24" s="1"/>
  <c r="U107" i="24"/>
  <c r="AC107" i="24" s="1"/>
  <c r="AU13" i="26"/>
  <c r="Y16" i="26"/>
  <c r="BE17" i="26" s="1"/>
  <c r="Y24" i="26"/>
  <c r="AU29" i="26"/>
  <c r="AD46" i="26"/>
  <c r="AD48" i="26"/>
  <c r="AN51" i="26"/>
  <c r="AU65" i="26"/>
  <c r="AU69" i="26"/>
  <c r="AA68" i="26"/>
  <c r="BC69" i="26" s="1"/>
  <c r="Y79" i="26"/>
  <c r="AO80" i="26" s="1"/>
  <c r="AD93" i="26"/>
  <c r="U93" i="26"/>
  <c r="AJ94" i="26" s="1"/>
  <c r="AU104" i="26"/>
  <c r="AN14" i="22"/>
  <c r="AN21" i="22"/>
  <c r="U51" i="22"/>
  <c r="AJ52" i="22" s="1"/>
  <c r="AN54" i="22"/>
  <c r="AA55" i="22"/>
  <c r="BC56" i="22" s="1"/>
  <c r="AN59" i="22"/>
  <c r="AA68" i="22"/>
  <c r="AA75" i="22"/>
  <c r="AQ76" i="22" s="1"/>
  <c r="Y76" i="22"/>
  <c r="BE77" i="22" s="1"/>
  <c r="AN82" i="22"/>
  <c r="Y84" i="22"/>
  <c r="BE85" i="22" s="1"/>
  <c r="AN89" i="22"/>
  <c r="AA92" i="22"/>
  <c r="BC93" i="22" s="1"/>
  <c r="U93" i="22"/>
  <c r="AD10" i="23"/>
  <c r="AD14" i="23"/>
  <c r="AD17" i="23"/>
  <c r="AA23" i="23"/>
  <c r="AA30" i="23"/>
  <c r="AQ31" i="23" s="1"/>
  <c r="AA31" i="23"/>
  <c r="AQ32" i="23" s="1"/>
  <c r="AA38" i="23"/>
  <c r="BC39" i="23" s="1"/>
  <c r="AA39" i="23"/>
  <c r="AD107" i="23"/>
  <c r="AN18" i="24"/>
  <c r="AC22" i="24"/>
  <c r="AM23" i="24" s="1"/>
  <c r="AA27" i="24"/>
  <c r="AA32" i="24"/>
  <c r="AA38" i="24"/>
  <c r="BC39" i="24" s="1"/>
  <c r="AD39" i="24"/>
  <c r="AA42" i="24"/>
  <c r="AA46" i="24"/>
  <c r="AA84" i="24"/>
  <c r="BC85" i="24" s="1"/>
  <c r="Y100" i="24"/>
  <c r="Z100" i="24" s="1"/>
  <c r="AP101" i="24" s="1"/>
  <c r="AN25" i="26"/>
  <c r="AN72" i="26"/>
  <c r="AN52" i="26"/>
  <c r="Y7" i="26"/>
  <c r="AO8" i="26" s="1"/>
  <c r="Y8" i="26"/>
  <c r="AD12" i="26"/>
  <c r="Y14" i="26"/>
  <c r="AD14" i="26"/>
  <c r="AN19" i="26"/>
  <c r="AN20" i="26"/>
  <c r="Y33" i="26"/>
  <c r="Z33" i="26" s="1"/>
  <c r="AP34" i="26" s="1"/>
  <c r="AN40" i="26"/>
  <c r="U46" i="26"/>
  <c r="Y53" i="26"/>
  <c r="AU82" i="26"/>
  <c r="AU84" i="26"/>
  <c r="Y86" i="26"/>
  <c r="U86" i="26"/>
  <c r="AJ87" i="26" s="1"/>
  <c r="AU103" i="26"/>
  <c r="AD85" i="22"/>
  <c r="AA10" i="23"/>
  <c r="BC11" i="23" s="1"/>
  <c r="Y12" i="23"/>
  <c r="AA29" i="23"/>
  <c r="AQ30" i="23" s="1"/>
  <c r="AA37" i="23"/>
  <c r="AQ38" i="23" s="1"/>
  <c r="AA46" i="23"/>
  <c r="AQ47" i="23" s="1"/>
  <c r="AA47" i="23"/>
  <c r="AQ48" i="23" s="1"/>
  <c r="AA54" i="23"/>
  <c r="Y56" i="23"/>
  <c r="AD57" i="23"/>
  <c r="AA64" i="23"/>
  <c r="BC65" i="23" s="1"/>
  <c r="AA71" i="23"/>
  <c r="AQ72" i="23" s="1"/>
  <c r="Y73" i="23"/>
  <c r="AA11" i="24"/>
  <c r="BC12" i="24" s="1"/>
  <c r="AA70" i="24"/>
  <c r="AQ71" i="24" s="1"/>
  <c r="AA74" i="24"/>
  <c r="BC75" i="24" s="1"/>
  <c r="AA93" i="24"/>
  <c r="AA103" i="24"/>
  <c r="BC104" i="24" s="1"/>
  <c r="AU23" i="26"/>
  <c r="AU24" i="26"/>
  <c r="AU27" i="26"/>
  <c r="Y27" i="26"/>
  <c r="AN44" i="26"/>
  <c r="AU51" i="26"/>
  <c r="AA50" i="26"/>
  <c r="AU56" i="26"/>
  <c r="Y63" i="26"/>
  <c r="AD67" i="26"/>
  <c r="U67" i="26"/>
  <c r="AB67" i="26" s="1"/>
  <c r="Y67" i="26"/>
  <c r="AO68" i="26" s="1"/>
  <c r="AU72" i="26"/>
  <c r="AU81" i="26"/>
  <c r="AU90" i="26"/>
  <c r="Y26" i="26"/>
  <c r="Y29" i="26"/>
  <c r="Z29" i="26" s="1"/>
  <c r="AP30" i="26" s="1"/>
  <c r="Y32" i="26"/>
  <c r="AN36" i="26"/>
  <c r="AN38" i="26"/>
  <c r="AU40" i="26"/>
  <c r="AU42" i="26"/>
  <c r="AA41" i="26"/>
  <c r="AQ42" i="26" s="1"/>
  <c r="AN43" i="26"/>
  <c r="AU47" i="26"/>
  <c r="AN47" i="26"/>
  <c r="AU49" i="26"/>
  <c r="AA48" i="26"/>
  <c r="AU53" i="26"/>
  <c r="AA52" i="26"/>
  <c r="AQ53" i="26" s="1"/>
  <c r="AU57" i="26"/>
  <c r="AA56" i="26"/>
  <c r="AU73" i="26"/>
  <c r="AU75" i="26"/>
  <c r="AU76" i="26"/>
  <c r="AU89" i="26"/>
  <c r="AU95" i="26"/>
  <c r="AU97" i="26"/>
  <c r="AU98" i="26"/>
  <c r="AU100" i="26"/>
  <c r="AU101" i="26"/>
  <c r="AN9" i="26"/>
  <c r="AN11" i="26"/>
  <c r="Y12" i="26"/>
  <c r="AU12" i="26"/>
  <c r="AU15" i="26"/>
  <c r="AA14" i="26"/>
  <c r="AQ15" i="26" s="1"/>
  <c r="AN21" i="26"/>
  <c r="Y23" i="26"/>
  <c r="AO24" i="26" s="1"/>
  <c r="AU26" i="26"/>
  <c r="AA25" i="26"/>
  <c r="BC26" i="26" s="1"/>
  <c r="AN32" i="26"/>
  <c r="AN34" i="26"/>
  <c r="AU36" i="26"/>
  <c r="AU35" i="26"/>
  <c r="AU38" i="26"/>
  <c r="AA37" i="26"/>
  <c r="AQ38" i="26" s="1"/>
  <c r="Y39" i="26"/>
  <c r="BE40" i="26" s="1"/>
  <c r="Y41" i="26"/>
  <c r="AU41" i="26"/>
  <c r="AU45" i="26"/>
  <c r="AA44" i="26"/>
  <c r="AA49" i="26"/>
  <c r="AU50" i="26"/>
  <c r="AU52" i="26"/>
  <c r="AU59" i="26"/>
  <c r="AA58" i="26"/>
  <c r="AQ59" i="26" s="1"/>
  <c r="AU62" i="26"/>
  <c r="AA69" i="26"/>
  <c r="BC70" i="26" s="1"/>
  <c r="AD75" i="26"/>
  <c r="AU77" i="26"/>
  <c r="AA76" i="26"/>
  <c r="AQ77" i="26" s="1"/>
  <c r="AU79" i="26"/>
  <c r="AU78" i="26"/>
  <c r="AU83" i="26"/>
  <c r="AA82" i="26"/>
  <c r="AU85" i="26"/>
  <c r="AD86" i="26"/>
  <c r="AU93" i="26"/>
  <c r="AA92" i="26"/>
  <c r="BC93" i="26" s="1"/>
  <c r="AU94" i="26"/>
  <c r="AA93" i="26"/>
  <c r="AU96" i="26"/>
  <c r="AD96" i="26"/>
  <c r="Y97" i="26"/>
  <c r="BE98" i="26" s="1"/>
  <c r="AU108" i="26"/>
  <c r="AU107" i="26"/>
  <c r="AA7" i="26"/>
  <c r="AA8" i="26"/>
  <c r="BC9" i="26" s="1"/>
  <c r="AU11" i="26"/>
  <c r="AA10" i="26"/>
  <c r="BC11" i="26" s="1"/>
  <c r="AN17" i="26"/>
  <c r="AU18" i="26"/>
  <c r="AU21" i="26"/>
  <c r="AA20" i="26"/>
  <c r="AQ21" i="26" s="1"/>
  <c r="Y25" i="26"/>
  <c r="AU25" i="26"/>
  <c r="AU28" i="26"/>
  <c r="AA27" i="26"/>
  <c r="AN30" i="26"/>
  <c r="AU32" i="26"/>
  <c r="AU31" i="26"/>
  <c r="AU34" i="26"/>
  <c r="AA33" i="26"/>
  <c r="AQ34" i="26" s="1"/>
  <c r="Y35" i="26"/>
  <c r="Y37" i="26"/>
  <c r="Z37" i="26" s="1"/>
  <c r="AP38" i="26" s="1"/>
  <c r="AU37" i="26"/>
  <c r="AU43" i="26"/>
  <c r="AU44" i="26"/>
  <c r="AA53" i="26"/>
  <c r="AQ54" i="26" s="1"/>
  <c r="AU61" i="26"/>
  <c r="AA60" i="26"/>
  <c r="AU63" i="26"/>
  <c r="AA62" i="26"/>
  <c r="BC63" i="26" s="1"/>
  <c r="AU64" i="26"/>
  <c r="AA63" i="26"/>
  <c r="AU67" i="26"/>
  <c r="AA66" i="26"/>
  <c r="BC67" i="26" s="1"/>
  <c r="AU68" i="26"/>
  <c r="AA67" i="26"/>
  <c r="AU70" i="26"/>
  <c r="U75" i="26"/>
  <c r="AU80" i="26"/>
  <c r="AA86" i="26"/>
  <c r="BC87" i="26" s="1"/>
  <c r="AU86" i="26"/>
  <c r="U88" i="26"/>
  <c r="AJ89" i="26" s="1"/>
  <c r="U96" i="26"/>
  <c r="AE96" i="26" s="1"/>
  <c r="AL97" i="26" s="1"/>
  <c r="AU102" i="26"/>
  <c r="AU106" i="26"/>
  <c r="AQ9" i="26"/>
  <c r="AD11" i="26"/>
  <c r="U11" i="26"/>
  <c r="AB11" i="26" s="1"/>
  <c r="AA11" i="26"/>
  <c r="BC21" i="26"/>
  <c r="AA13" i="26"/>
  <c r="Y13" i="26"/>
  <c r="AD13" i="26"/>
  <c r="U13" i="26"/>
  <c r="AB13" i="26" s="1"/>
  <c r="BC17" i="26"/>
  <c r="AQ17" i="26"/>
  <c r="AO19" i="26"/>
  <c r="Z18" i="26"/>
  <c r="AP19" i="26" s="1"/>
  <c r="BE19" i="26"/>
  <c r="U9" i="26"/>
  <c r="AB9" i="26" s="1"/>
  <c r="AA9" i="26"/>
  <c r="Y9" i="26"/>
  <c r="AD9" i="26"/>
  <c r="AD19" i="26"/>
  <c r="U19" i="26"/>
  <c r="AB19" i="26" s="1"/>
  <c r="AA19" i="26"/>
  <c r="Y19" i="26"/>
  <c r="Y11" i="26"/>
  <c r="AA17" i="26"/>
  <c r="Y17" i="26"/>
  <c r="AD17" i="26"/>
  <c r="U17" i="26"/>
  <c r="AD15" i="26"/>
  <c r="U15" i="26"/>
  <c r="AB15" i="26" s="1"/>
  <c r="AA15" i="26"/>
  <c r="Y15" i="26"/>
  <c r="U21" i="26"/>
  <c r="AA21" i="26"/>
  <c r="Y21" i="26"/>
  <c r="AD21" i="26"/>
  <c r="AO28" i="26"/>
  <c r="Y28" i="26"/>
  <c r="AA30" i="26"/>
  <c r="AD30" i="26"/>
  <c r="AD32" i="26"/>
  <c r="U32" i="26"/>
  <c r="AB32" i="26" s="1"/>
  <c r="AA34" i="26"/>
  <c r="AD34" i="26"/>
  <c r="AD36" i="26"/>
  <c r="U36" i="26"/>
  <c r="AB36" i="26" s="1"/>
  <c r="Y36" i="26"/>
  <c r="AA38" i="26"/>
  <c r="AD38" i="26"/>
  <c r="AD40" i="26"/>
  <c r="U40" i="26"/>
  <c r="AB40" i="26" s="1"/>
  <c r="Y40" i="26"/>
  <c r="Y42" i="26"/>
  <c r="AU46" i="26"/>
  <c r="U45" i="26"/>
  <c r="AB45" i="26" s="1"/>
  <c r="AU54" i="26"/>
  <c r="U53" i="26"/>
  <c r="AB53" i="26" s="1"/>
  <c r="Y54" i="26"/>
  <c r="U54" i="26"/>
  <c r="AD54" i="26"/>
  <c r="BC103" i="26"/>
  <c r="AQ103" i="26"/>
  <c r="U7" i="26"/>
  <c r="AB7" i="26" s="1"/>
  <c r="U8" i="26"/>
  <c r="U12" i="26"/>
  <c r="U16" i="26"/>
  <c r="U20" i="26"/>
  <c r="U23" i="26"/>
  <c r="AN23" i="26"/>
  <c r="U24" i="26"/>
  <c r="AA24" i="26"/>
  <c r="U25" i="26"/>
  <c r="AB25" i="26" s="1"/>
  <c r="U26" i="26"/>
  <c r="AA26" i="26"/>
  <c r="AD27" i="26"/>
  <c r="U27" i="26"/>
  <c r="AB27" i="26" s="1"/>
  <c r="U30" i="26"/>
  <c r="AB30" i="26" s="1"/>
  <c r="AA31" i="26"/>
  <c r="U34" i="26"/>
  <c r="AA35" i="26"/>
  <c r="U38" i="26"/>
  <c r="AB38" i="26" s="1"/>
  <c r="AA39" i="26"/>
  <c r="U42" i="26"/>
  <c r="AO42" i="26"/>
  <c r="AD47" i="26"/>
  <c r="AA47" i="26"/>
  <c r="U47" i="26"/>
  <c r="AE50" i="26"/>
  <c r="AL51" i="26" s="1"/>
  <c r="AD65" i="26"/>
  <c r="U65" i="26"/>
  <c r="AB65" i="26" s="1"/>
  <c r="AA65" i="26"/>
  <c r="Y65" i="26"/>
  <c r="AN8" i="26"/>
  <c r="U29" i="26"/>
  <c r="U33" i="26"/>
  <c r="AB33" i="26" s="1"/>
  <c r="U37" i="26"/>
  <c r="U41" i="26"/>
  <c r="AB41" i="26" s="1"/>
  <c r="U44" i="26"/>
  <c r="AB44" i="26" s="1"/>
  <c r="AD44" i="26"/>
  <c r="U52" i="26"/>
  <c r="AD52" i="26"/>
  <c r="AD64" i="26"/>
  <c r="Y64" i="26"/>
  <c r="U64" i="26"/>
  <c r="AB64" i="26" s="1"/>
  <c r="AD28" i="26"/>
  <c r="U28" i="26"/>
  <c r="AB28" i="26" s="1"/>
  <c r="AN105" i="26"/>
  <c r="AN93" i="26"/>
  <c r="AN89" i="26"/>
  <c r="AN97" i="26"/>
  <c r="AN101" i="26"/>
  <c r="AN94" i="26"/>
  <c r="AN90" i="26"/>
  <c r="AN84" i="26"/>
  <c r="AN83" i="26"/>
  <c r="AN80" i="26"/>
  <c r="AN79" i="26"/>
  <c r="AN76" i="26"/>
  <c r="AN68" i="26"/>
  <c r="AN58" i="26"/>
  <c r="AN60" i="26"/>
  <c r="AN50" i="26"/>
  <c r="AN64" i="26"/>
  <c r="AN56" i="26"/>
  <c r="AN48" i="26"/>
  <c r="AN41" i="26"/>
  <c r="AN37" i="26"/>
  <c r="AN33" i="26"/>
  <c r="AN29" i="26"/>
  <c r="AN46" i="26"/>
  <c r="U10" i="26"/>
  <c r="U14" i="26"/>
  <c r="U18" i="26"/>
  <c r="AB18" i="26" s="1"/>
  <c r="AN22" i="26"/>
  <c r="AN24" i="26"/>
  <c r="AN26" i="26"/>
  <c r="AN28" i="26"/>
  <c r="AN27" i="26"/>
  <c r="AA28" i="26"/>
  <c r="Y30" i="26"/>
  <c r="AD31" i="26"/>
  <c r="U31" i="26"/>
  <c r="AN31" i="26"/>
  <c r="AA32" i="26"/>
  <c r="Y34" i="26"/>
  <c r="AD35" i="26"/>
  <c r="U35" i="26"/>
  <c r="AB35" i="26" s="1"/>
  <c r="AN35" i="26"/>
  <c r="AA36" i="26"/>
  <c r="Y38" i="26"/>
  <c r="AD39" i="26"/>
  <c r="U39" i="26"/>
  <c r="AN39" i="26"/>
  <c r="AA40" i="26"/>
  <c r="AO48" i="26"/>
  <c r="Z47" i="26"/>
  <c r="AP48" i="26" s="1"/>
  <c r="BE48" i="26"/>
  <c r="AN54" i="26"/>
  <c r="AA42" i="26"/>
  <c r="Y46" i="26"/>
  <c r="Y48" i="26"/>
  <c r="AN49" i="26"/>
  <c r="Y56" i="26"/>
  <c r="AU60" i="26"/>
  <c r="U59" i="26"/>
  <c r="Y43" i="26"/>
  <c r="U48" i="26"/>
  <c r="Y51" i="26"/>
  <c r="AA54" i="26"/>
  <c r="AN55" i="26"/>
  <c r="AO56" i="26"/>
  <c r="AD56" i="26"/>
  <c r="U56" i="26"/>
  <c r="AD61" i="26"/>
  <c r="U61" i="26"/>
  <c r="AA61" i="26"/>
  <c r="AN70" i="26"/>
  <c r="AD72" i="26"/>
  <c r="Y72" i="26"/>
  <c r="U72" i="26"/>
  <c r="AD73" i="26"/>
  <c r="U73" i="26"/>
  <c r="AB73" i="26" s="1"/>
  <c r="AA73" i="26"/>
  <c r="Y73" i="26"/>
  <c r="AD84" i="26"/>
  <c r="U84" i="26"/>
  <c r="AB84" i="26" s="1"/>
  <c r="AA84" i="26"/>
  <c r="Y84" i="26"/>
  <c r="U43" i="26"/>
  <c r="AA43" i="26"/>
  <c r="Y44" i="26"/>
  <c r="AN45" i="26"/>
  <c r="AA46" i="26"/>
  <c r="Y50" i="26"/>
  <c r="U51" i="26"/>
  <c r="AA51" i="26"/>
  <c r="Y52" i="26"/>
  <c r="AN53" i="26"/>
  <c r="AA55" i="26"/>
  <c r="AD55" i="26"/>
  <c r="AN57" i="26"/>
  <c r="AD57" i="26"/>
  <c r="U57" i="26"/>
  <c r="Y57" i="26"/>
  <c r="AN61" i="26"/>
  <c r="BC78" i="26"/>
  <c r="AQ78" i="26"/>
  <c r="Y60" i="26"/>
  <c r="AN63" i="26"/>
  <c r="AD63" i="26"/>
  <c r="AN65" i="26"/>
  <c r="U66" i="26"/>
  <c r="Y66" i="26"/>
  <c r="AD66" i="26"/>
  <c r="AN71" i="26"/>
  <c r="AD71" i="26"/>
  <c r="AN73" i="26"/>
  <c r="U74" i="26"/>
  <c r="AB74" i="26" s="1"/>
  <c r="Y74" i="26"/>
  <c r="AD74" i="26"/>
  <c r="BE83" i="26"/>
  <c r="AO83" i="26"/>
  <c r="AD91" i="26"/>
  <c r="U91" i="26"/>
  <c r="AB91" i="26" s="1"/>
  <c r="AA91" i="26"/>
  <c r="Y91" i="26"/>
  <c r="AN59" i="26"/>
  <c r="AN62" i="26"/>
  <c r="AA64" i="26"/>
  <c r="AN66" i="26"/>
  <c r="AD68" i="26"/>
  <c r="Y68" i="26"/>
  <c r="U68" i="26"/>
  <c r="AD69" i="26"/>
  <c r="U69" i="26"/>
  <c r="AB69" i="26" s="1"/>
  <c r="Y69" i="26"/>
  <c r="AA72" i="26"/>
  <c r="AN74" i="26"/>
  <c r="BE76" i="26"/>
  <c r="AD76" i="26"/>
  <c r="Y76" i="26"/>
  <c r="U76" i="26"/>
  <c r="AD77" i="26"/>
  <c r="U77" i="26"/>
  <c r="AB77" i="26" s="1"/>
  <c r="Y77" i="26"/>
  <c r="AA78" i="26"/>
  <c r="BE80" i="26"/>
  <c r="AD80" i="26"/>
  <c r="U80" i="26"/>
  <c r="AB80" i="26" s="1"/>
  <c r="Y80" i="26"/>
  <c r="AD104" i="26"/>
  <c r="Y104" i="26"/>
  <c r="U104" i="26"/>
  <c r="U58" i="26"/>
  <c r="AB58" i="26" s="1"/>
  <c r="Y61" i="26"/>
  <c r="U62" i="26"/>
  <c r="AB62" i="26" s="1"/>
  <c r="Y62" i="26"/>
  <c r="AD62" i="26"/>
  <c r="AN67" i="26"/>
  <c r="AN69" i="26"/>
  <c r="U70" i="26"/>
  <c r="Y70" i="26"/>
  <c r="AD70" i="26"/>
  <c r="AN75" i="26"/>
  <c r="AN77" i="26"/>
  <c r="AJ79" i="26"/>
  <c r="AC78" i="26"/>
  <c r="AM79" i="26" s="1"/>
  <c r="AE78" i="26"/>
  <c r="AL79" i="26" s="1"/>
  <c r="W78" i="26"/>
  <c r="Y78" i="26"/>
  <c r="AD78" i="26"/>
  <c r="AN91" i="26"/>
  <c r="AA94" i="26"/>
  <c r="AD94" i="26"/>
  <c r="U94" i="26"/>
  <c r="AB94" i="26" s="1"/>
  <c r="AN104" i="26"/>
  <c r="AN78" i="26"/>
  <c r="BE90" i="26"/>
  <c r="AO90" i="26"/>
  <c r="Z89" i="26"/>
  <c r="AP90" i="26" s="1"/>
  <c r="AN95" i="26"/>
  <c r="BE102" i="26"/>
  <c r="AO102" i="26"/>
  <c r="Z101" i="26"/>
  <c r="AP102" i="26" s="1"/>
  <c r="U79" i="26"/>
  <c r="AN82" i="26"/>
  <c r="U83" i="26"/>
  <c r="AB83" i="26" s="1"/>
  <c r="AN86" i="26"/>
  <c r="AQ87" i="26"/>
  <c r="AD95" i="26"/>
  <c r="U95" i="26"/>
  <c r="AB95" i="26" s="1"/>
  <c r="AA95" i="26"/>
  <c r="Y95" i="26"/>
  <c r="AA79" i="26"/>
  <c r="AN81" i="26"/>
  <c r="U81" i="26"/>
  <c r="Y81" i="26"/>
  <c r="AA83" i="26"/>
  <c r="AN85" i="26"/>
  <c r="U85" i="26"/>
  <c r="AB85" i="26" s="1"/>
  <c r="Y85" i="26"/>
  <c r="BE89" i="26"/>
  <c r="AO89" i="26"/>
  <c r="Z88" i="26"/>
  <c r="AP89" i="26" s="1"/>
  <c r="AD89" i="26"/>
  <c r="U89" i="26"/>
  <c r="AB89" i="26" s="1"/>
  <c r="AA90" i="26"/>
  <c r="AD90" i="26"/>
  <c r="U90" i="26"/>
  <c r="AB90" i="26" s="1"/>
  <c r="AQ93" i="26"/>
  <c r="AN99" i="26"/>
  <c r="AN88" i="26"/>
  <c r="AN92" i="26"/>
  <c r="Y92" i="26"/>
  <c r="U92" i="26"/>
  <c r="AD92" i="26"/>
  <c r="AN87" i="26"/>
  <c r="U87" i="26"/>
  <c r="AB87" i="26" s="1"/>
  <c r="Y87" i="26"/>
  <c r="AA89" i="26"/>
  <c r="Y90" i="26"/>
  <c r="Y94" i="26"/>
  <c r="AN106" i="26"/>
  <c r="Y107" i="26"/>
  <c r="AN96" i="26"/>
  <c r="AN100" i="26"/>
  <c r="AA101" i="26"/>
  <c r="AD101" i="26"/>
  <c r="U101" i="26"/>
  <c r="AB101" i="26" s="1"/>
  <c r="AD102" i="26"/>
  <c r="U102" i="26"/>
  <c r="AB102" i="26" s="1"/>
  <c r="Y102" i="26"/>
  <c r="AA105" i="26"/>
  <c r="AN107" i="26"/>
  <c r="AA96" i="26"/>
  <c r="Y96" i="26"/>
  <c r="AD97" i="26"/>
  <c r="U97" i="26"/>
  <c r="AD98" i="26"/>
  <c r="U98" i="26"/>
  <c r="Y98" i="26"/>
  <c r="AA99" i="26"/>
  <c r="AD100" i="26"/>
  <c r="AN102" i="26"/>
  <c r="Y103" i="26"/>
  <c r="U103" i="26"/>
  <c r="AD103" i="26"/>
  <c r="Y105" i="26"/>
  <c r="AN108" i="26"/>
  <c r="AN98" i="26"/>
  <c r="Y99" i="26"/>
  <c r="U99" i="26"/>
  <c r="AB99" i="26" s="1"/>
  <c r="AD99" i="26"/>
  <c r="AN103" i="26"/>
  <c r="AA104" i="26"/>
  <c r="AD105" i="26"/>
  <c r="U105" i="26"/>
  <c r="AD106" i="26"/>
  <c r="U106" i="26"/>
  <c r="AB106" i="26" s="1"/>
  <c r="Y106" i="26"/>
  <c r="AA107" i="26"/>
  <c r="Y14" i="24"/>
  <c r="Y67" i="24"/>
  <c r="Z67" i="24" s="1"/>
  <c r="AP68" i="24" s="1"/>
  <c r="Y71" i="24"/>
  <c r="Z71" i="24" s="1"/>
  <c r="AP72" i="24" s="1"/>
  <c r="AC82" i="24"/>
  <c r="AM83" i="24" s="1"/>
  <c r="AD90" i="24"/>
  <c r="U90" i="24"/>
  <c r="W90" i="24" s="1"/>
  <c r="AD18" i="24"/>
  <c r="U18" i="24"/>
  <c r="W18" i="24" s="1"/>
  <c r="Y18" i="24"/>
  <c r="BE19" i="24" s="1"/>
  <c r="U87" i="24"/>
  <c r="AE87" i="24" s="1"/>
  <c r="AL88" i="24" s="1"/>
  <c r="AA87" i="24"/>
  <c r="AQ88" i="24" s="1"/>
  <c r="AD94" i="24"/>
  <c r="U94" i="24"/>
  <c r="AB94" i="24" s="1"/>
  <c r="Y94" i="24"/>
  <c r="AO95" i="24" s="1"/>
  <c r="AD14" i="24"/>
  <c r="U14" i="24"/>
  <c r="Y82" i="24"/>
  <c r="BE83" i="24" s="1"/>
  <c r="Y90" i="24"/>
  <c r="Z90" i="24" s="1"/>
  <c r="AP91" i="24" s="1"/>
  <c r="AD10" i="24"/>
  <c r="U10" i="24"/>
  <c r="Y10" i="24"/>
  <c r="Y36" i="24"/>
  <c r="BE37" i="24" s="1"/>
  <c r="Y40" i="24"/>
  <c r="AD44" i="24"/>
  <c r="U44" i="24"/>
  <c r="AB44" i="24" s="1"/>
  <c r="Y44" i="24"/>
  <c r="BE45" i="24" s="1"/>
  <c r="AD63" i="24"/>
  <c r="U63" i="24"/>
  <c r="W63" i="24" s="1"/>
  <c r="Y63" i="24"/>
  <c r="Z63" i="24" s="1"/>
  <c r="AP64" i="24" s="1"/>
  <c r="Y78" i="24"/>
  <c r="BE79" i="24" s="1"/>
  <c r="AD78" i="24"/>
  <c r="Y86" i="24"/>
  <c r="AD71" i="24"/>
  <c r="U71" i="24"/>
  <c r="V71" i="24" s="1"/>
  <c r="AK72" i="24" s="1"/>
  <c r="U51" i="24"/>
  <c r="AB51" i="24" s="1"/>
  <c r="AD51" i="24"/>
  <c r="AA75" i="24"/>
  <c r="BC76" i="24" s="1"/>
  <c r="AA21" i="24"/>
  <c r="Y49" i="24"/>
  <c r="Z49" i="24" s="1"/>
  <c r="AP50" i="24" s="1"/>
  <c r="AA53" i="24"/>
  <c r="BC54" i="24" s="1"/>
  <c r="AA71" i="24"/>
  <c r="AQ72" i="24" s="1"/>
  <c r="AA78" i="24"/>
  <c r="AQ79" i="24" s="1"/>
  <c r="Y9" i="24"/>
  <c r="Z9" i="24" s="1"/>
  <c r="AP10" i="24" s="1"/>
  <c r="AA10" i="24"/>
  <c r="AQ11" i="24" s="1"/>
  <c r="Y13" i="24"/>
  <c r="AA14" i="24"/>
  <c r="BC15" i="24" s="1"/>
  <c r="U31" i="24"/>
  <c r="V31" i="24" s="1"/>
  <c r="AK32" i="24" s="1"/>
  <c r="AA33" i="24"/>
  <c r="BC34" i="24" s="1"/>
  <c r="AA36" i="24"/>
  <c r="AQ37" i="24" s="1"/>
  <c r="Y37" i="24"/>
  <c r="AA40" i="24"/>
  <c r="AA54" i="24"/>
  <c r="BC55" i="24" s="1"/>
  <c r="AA63" i="24"/>
  <c r="Y64" i="24"/>
  <c r="BE65" i="24" s="1"/>
  <c r="AA67" i="24"/>
  <c r="U85" i="24"/>
  <c r="V85" i="24" s="1"/>
  <c r="AK86" i="24" s="1"/>
  <c r="AA86" i="24"/>
  <c r="AA90" i="24"/>
  <c r="AQ91" i="24" s="1"/>
  <c r="AA94" i="24"/>
  <c r="BC95" i="24" s="1"/>
  <c r="AA98" i="24"/>
  <c r="BC99" i="24" s="1"/>
  <c r="Y101" i="24"/>
  <c r="AA106" i="24"/>
  <c r="AQ107" i="24" s="1"/>
  <c r="AA18" i="24"/>
  <c r="BC19" i="24" s="1"/>
  <c r="Y41" i="24"/>
  <c r="AA44" i="24"/>
  <c r="AQ45" i="24" s="1"/>
  <c r="Y45" i="24"/>
  <c r="Y51" i="24"/>
  <c r="Z51" i="24" s="1"/>
  <c r="AP52" i="24" s="1"/>
  <c r="Y72" i="24"/>
  <c r="AO73" i="24" s="1"/>
  <c r="AA82" i="24"/>
  <c r="AQ83" i="24" s="1"/>
  <c r="AA30" i="24"/>
  <c r="AQ31" i="24" s="1"/>
  <c r="AA35" i="24"/>
  <c r="AB75" i="24"/>
  <c r="Z77" i="24"/>
  <c r="AP78" i="24" s="1"/>
  <c r="AD107" i="24"/>
  <c r="Y17" i="24"/>
  <c r="BE18" i="24" s="1"/>
  <c r="AA25" i="24"/>
  <c r="BC26" i="24" s="1"/>
  <c r="Y68" i="24"/>
  <c r="AD86" i="24"/>
  <c r="U23" i="24"/>
  <c r="AE23" i="24" s="1"/>
  <c r="AL24" i="24" s="1"/>
  <c r="AA24" i="24"/>
  <c r="AD28" i="24"/>
  <c r="AA49" i="24"/>
  <c r="BC50" i="24" s="1"/>
  <c r="AA51" i="24"/>
  <c r="BC52" i="24" s="1"/>
  <c r="AA55" i="24"/>
  <c r="AQ56" i="24" s="1"/>
  <c r="AA56" i="24"/>
  <c r="BC57" i="24" s="1"/>
  <c r="AD59" i="24"/>
  <c r="U76" i="24"/>
  <c r="AJ77" i="24" s="1"/>
  <c r="AD77" i="24"/>
  <c r="AD82" i="24"/>
  <c r="AA100" i="24"/>
  <c r="AQ101" i="24" s="1"/>
  <c r="AD8" i="24"/>
  <c r="U8" i="24"/>
  <c r="AB8" i="24" s="1"/>
  <c r="AA8" i="24"/>
  <c r="Y8" i="24"/>
  <c r="AO10" i="24"/>
  <c r="Y11" i="24"/>
  <c r="U11" i="24"/>
  <c r="AB11" i="24" s="1"/>
  <c r="AD11" i="24"/>
  <c r="AD12" i="24"/>
  <c r="AA12" i="24"/>
  <c r="U12" i="24"/>
  <c r="AB12" i="24" s="1"/>
  <c r="Y12" i="24"/>
  <c r="Y15" i="24"/>
  <c r="U15" i="24"/>
  <c r="AB15" i="24" s="1"/>
  <c r="AD15" i="24"/>
  <c r="AD16" i="24"/>
  <c r="AA16" i="24"/>
  <c r="U16" i="24"/>
  <c r="AB16" i="24" s="1"/>
  <c r="Y16" i="24"/>
  <c r="AD7" i="24"/>
  <c r="AR8" i="24" s="1"/>
  <c r="AA7" i="24"/>
  <c r="U7" i="24"/>
  <c r="AB7" i="24" s="1"/>
  <c r="AA3" i="24" s="1"/>
  <c r="Y7" i="24"/>
  <c r="U9" i="24"/>
  <c r="AB9" i="24" s="1"/>
  <c r="U13" i="24"/>
  <c r="AO15" i="24"/>
  <c r="U17" i="24"/>
  <c r="AB17" i="24" s="1"/>
  <c r="AN20" i="24"/>
  <c r="AD21" i="24"/>
  <c r="Y21" i="24"/>
  <c r="U21" i="24"/>
  <c r="Z22" i="24"/>
  <c r="AP23" i="24" s="1"/>
  <c r="Z24" i="24"/>
  <c r="AP25" i="24" s="1"/>
  <c r="AD25" i="24"/>
  <c r="Y25" i="24"/>
  <c r="U25" i="24"/>
  <c r="AN25" i="24"/>
  <c r="AD26" i="24"/>
  <c r="U26" i="24"/>
  <c r="AB26" i="24" s="1"/>
  <c r="Y26" i="24"/>
  <c r="U28" i="24"/>
  <c r="AB28" i="24" s="1"/>
  <c r="AA29" i="24"/>
  <c r="AN31" i="24"/>
  <c r="AD33" i="24"/>
  <c r="Y33" i="24"/>
  <c r="U33" i="24"/>
  <c r="AD34" i="24"/>
  <c r="U34" i="24"/>
  <c r="AB34" i="24" s="1"/>
  <c r="Y34" i="24"/>
  <c r="BB37" i="24"/>
  <c r="AN38" i="24"/>
  <c r="Y23" i="24"/>
  <c r="AD23" i="24"/>
  <c r="Y31" i="24"/>
  <c r="AD31" i="24"/>
  <c r="BC35" i="24"/>
  <c r="AN105" i="24"/>
  <c r="AN97" i="24"/>
  <c r="AN94" i="24"/>
  <c r="AN90" i="24"/>
  <c r="AN101" i="24"/>
  <c r="AN86" i="24"/>
  <c r="AN82" i="24"/>
  <c r="AN78" i="24"/>
  <c r="AN75" i="24"/>
  <c r="AN91" i="24"/>
  <c r="AN83" i="24"/>
  <c r="AN79" i="24"/>
  <c r="AN76" i="24"/>
  <c r="AN64" i="24"/>
  <c r="AN68" i="24"/>
  <c r="AN72" i="24"/>
  <c r="AN49" i="24"/>
  <c r="AN60" i="24"/>
  <c r="AN53" i="24"/>
  <c r="AN41" i="24"/>
  <c r="AN45" i="24"/>
  <c r="AD9" i="24"/>
  <c r="AD13" i="24"/>
  <c r="AD17" i="24"/>
  <c r="U19" i="24"/>
  <c r="Y19" i="24"/>
  <c r="AN21" i="24"/>
  <c r="AN22" i="24"/>
  <c r="AD22" i="24"/>
  <c r="AN24" i="24"/>
  <c r="AD24" i="24"/>
  <c r="AN26" i="24"/>
  <c r="U27" i="24"/>
  <c r="AB27" i="24" s="1"/>
  <c r="Y27" i="24"/>
  <c r="AD27" i="24"/>
  <c r="AN32" i="24"/>
  <c r="AD32" i="24"/>
  <c r="AN34" i="24"/>
  <c r="U35" i="24"/>
  <c r="AB35" i="24" s="1"/>
  <c r="Y35" i="24"/>
  <c r="AD35" i="24"/>
  <c r="AN37" i="24"/>
  <c r="Y39" i="24"/>
  <c r="U39" i="24"/>
  <c r="AB39" i="24" s="1"/>
  <c r="AN43" i="24"/>
  <c r="AN50" i="24"/>
  <c r="AD20" i="24"/>
  <c r="U20" i="24"/>
  <c r="AD60" i="24"/>
  <c r="U60" i="24"/>
  <c r="AN16" i="24"/>
  <c r="Y20" i="24"/>
  <c r="AA20" i="24"/>
  <c r="AJ23" i="24"/>
  <c r="V22" i="24"/>
  <c r="AK23" i="24" s="1"/>
  <c r="AA23" i="24"/>
  <c r="AN27" i="24"/>
  <c r="AA28" i="24"/>
  <c r="Y28" i="24"/>
  <c r="AD29" i="24"/>
  <c r="Y29" i="24"/>
  <c r="U29" i="24"/>
  <c r="AN29" i="24"/>
  <c r="AD30" i="24"/>
  <c r="U30" i="24"/>
  <c r="Y30" i="24"/>
  <c r="AA31" i="24"/>
  <c r="AN35" i="24"/>
  <c r="AN48" i="24"/>
  <c r="AD48" i="24"/>
  <c r="Y48" i="24"/>
  <c r="U48" i="24"/>
  <c r="AB48" i="24" s="1"/>
  <c r="AD61" i="24"/>
  <c r="U61" i="24"/>
  <c r="AA61" i="24"/>
  <c r="Y61" i="24"/>
  <c r="AN39" i="24"/>
  <c r="AN44" i="24"/>
  <c r="AA45" i="24"/>
  <c r="AD45" i="24"/>
  <c r="U45" i="24"/>
  <c r="AB45" i="24" s="1"/>
  <c r="AD46" i="24"/>
  <c r="U46" i="24"/>
  <c r="AB46" i="24" s="1"/>
  <c r="Y46" i="24"/>
  <c r="AN51" i="24"/>
  <c r="Y53" i="24"/>
  <c r="AN58" i="24"/>
  <c r="Y66" i="24"/>
  <c r="U66" i="24"/>
  <c r="AB66" i="24" s="1"/>
  <c r="AN70" i="24"/>
  <c r="AN36" i="24"/>
  <c r="AQ39" i="24"/>
  <c r="AN40" i="24"/>
  <c r="AA41" i="24"/>
  <c r="AD41" i="24"/>
  <c r="U41" i="24"/>
  <c r="AD42" i="24"/>
  <c r="U42" i="24"/>
  <c r="AB42" i="24" s="1"/>
  <c r="Y42" i="24"/>
  <c r="AN46" i="24"/>
  <c r="Y47" i="24"/>
  <c r="U47" i="24"/>
  <c r="AB47" i="24" s="1"/>
  <c r="AD47" i="24"/>
  <c r="AO50" i="24"/>
  <c r="AD53" i="24"/>
  <c r="U53" i="24"/>
  <c r="AD54" i="24"/>
  <c r="U54" i="24"/>
  <c r="AB54" i="24" s="1"/>
  <c r="Y54" i="24"/>
  <c r="AN56" i="24"/>
  <c r="AQ76" i="24"/>
  <c r="AD36" i="24"/>
  <c r="AA37" i="24"/>
  <c r="AD37" i="24"/>
  <c r="U37" i="24"/>
  <c r="AD38" i="24"/>
  <c r="U38" i="24"/>
  <c r="Y38" i="24"/>
  <c r="AA39" i="24"/>
  <c r="AD40" i="24"/>
  <c r="AN42" i="24"/>
  <c r="Y43" i="24"/>
  <c r="U43" i="24"/>
  <c r="AD43" i="24"/>
  <c r="AN47" i="24"/>
  <c r="AA48" i="24"/>
  <c r="AD49" i="24"/>
  <c r="U49" i="24"/>
  <c r="AD50" i="24"/>
  <c r="U50" i="24"/>
  <c r="Y50" i="24"/>
  <c r="AN52" i="24"/>
  <c r="AA52" i="24"/>
  <c r="AD52" i="24"/>
  <c r="AN54" i="24"/>
  <c r="AN65" i="24"/>
  <c r="AD66" i="24"/>
  <c r="AN55" i="24"/>
  <c r="Y56" i="24"/>
  <c r="AN59" i="24"/>
  <c r="AN61" i="24"/>
  <c r="Y62" i="24"/>
  <c r="U62" i="24"/>
  <c r="AD62" i="24"/>
  <c r="AN66" i="24"/>
  <c r="AN71" i="24"/>
  <c r="AA72" i="24"/>
  <c r="AD72" i="24"/>
  <c r="U72" i="24"/>
  <c r="AD73" i="24"/>
  <c r="U73" i="24"/>
  <c r="AB73" i="24" s="1"/>
  <c r="Y73" i="24"/>
  <c r="AQ75" i="24"/>
  <c r="Y76" i="24"/>
  <c r="BE90" i="24"/>
  <c r="AO90" i="24"/>
  <c r="Z89" i="24"/>
  <c r="AP90" i="24" s="1"/>
  <c r="Y55" i="24"/>
  <c r="AD56" i="24"/>
  <c r="U56" i="24"/>
  <c r="AD57" i="24"/>
  <c r="U57" i="24"/>
  <c r="AB57" i="24" s="1"/>
  <c r="Y57" i="24"/>
  <c r="U59" i="24"/>
  <c r="AA60" i="24"/>
  <c r="AN62" i="24"/>
  <c r="AJ64" i="24"/>
  <c r="AN67" i="24"/>
  <c r="AA68" i="24"/>
  <c r="AD68" i="24"/>
  <c r="U68" i="24"/>
  <c r="AD69" i="24"/>
  <c r="U69" i="24"/>
  <c r="AB69" i="24" s="1"/>
  <c r="Y69" i="24"/>
  <c r="AN73" i="24"/>
  <c r="Y74" i="24"/>
  <c r="U74" i="24"/>
  <c r="AB74" i="24" s="1"/>
  <c r="AD74" i="24"/>
  <c r="V75" i="24"/>
  <c r="AK76" i="24" s="1"/>
  <c r="AE75" i="24"/>
  <c r="AL76" i="24" s="1"/>
  <c r="AJ76" i="24"/>
  <c r="AC75" i="24"/>
  <c r="AM76" i="24" s="1"/>
  <c r="W75" i="24"/>
  <c r="AN77" i="24"/>
  <c r="AN87" i="24"/>
  <c r="U55" i="24"/>
  <c r="AN57" i="24"/>
  <c r="Y58" i="24"/>
  <c r="U58" i="24"/>
  <c r="AD58" i="24"/>
  <c r="Y60" i="24"/>
  <c r="AN63" i="24"/>
  <c r="AA64" i="24"/>
  <c r="AD64" i="24"/>
  <c r="U64" i="24"/>
  <c r="AD65" i="24"/>
  <c r="U65" i="24"/>
  <c r="Y65" i="24"/>
  <c r="AA66" i="24"/>
  <c r="AD67" i="24"/>
  <c r="AN69" i="24"/>
  <c r="Y70" i="24"/>
  <c r="U70" i="24"/>
  <c r="AB70" i="24" s="1"/>
  <c r="AD70" i="24"/>
  <c r="AN74" i="24"/>
  <c r="AD76" i="24"/>
  <c r="AQ81" i="24"/>
  <c r="AA79" i="24"/>
  <c r="AD79" i="24"/>
  <c r="Y79" i="24"/>
  <c r="U79" i="24"/>
  <c r="AB79" i="24" s="1"/>
  <c r="AD80" i="24"/>
  <c r="U80" i="24"/>
  <c r="AB80" i="24" s="1"/>
  <c r="Y80" i="24"/>
  <c r="AA83" i="24"/>
  <c r="AD83" i="24"/>
  <c r="Y83" i="24"/>
  <c r="U83" i="24"/>
  <c r="AB83" i="24" s="1"/>
  <c r="AD84" i="24"/>
  <c r="U84" i="24"/>
  <c r="Y84" i="24"/>
  <c r="AJ87" i="24"/>
  <c r="U88" i="24"/>
  <c r="AB88" i="24" s="1"/>
  <c r="AD88" i="24"/>
  <c r="AA88" i="24"/>
  <c r="Y88" i="24"/>
  <c r="AD104" i="24"/>
  <c r="Y104" i="24"/>
  <c r="U104" i="24"/>
  <c r="AB104" i="24" s="1"/>
  <c r="U78" i="24"/>
  <c r="AN80" i="24"/>
  <c r="AA81" i="24"/>
  <c r="AN84" i="24"/>
  <c r="AA85" i="24"/>
  <c r="AA91" i="24"/>
  <c r="AD91" i="24"/>
  <c r="U91" i="24"/>
  <c r="AN104" i="24"/>
  <c r="AD75" i="24"/>
  <c r="Y75" i="24"/>
  <c r="U77" i="24"/>
  <c r="AO78" i="24"/>
  <c r="AN81" i="24"/>
  <c r="Y81" i="24"/>
  <c r="AD81" i="24"/>
  <c r="V82" i="24"/>
  <c r="AK83" i="24" s="1"/>
  <c r="AN85" i="24"/>
  <c r="Y85" i="24"/>
  <c r="AD85" i="24"/>
  <c r="AD89" i="24"/>
  <c r="U89" i="24"/>
  <c r="AB89" i="24" s="1"/>
  <c r="AD92" i="24"/>
  <c r="U92" i="24"/>
  <c r="AB92" i="24" s="1"/>
  <c r="AA92" i="24"/>
  <c r="Y92" i="24"/>
  <c r="AA95" i="24"/>
  <c r="AD95" i="24"/>
  <c r="U95" i="24"/>
  <c r="AN92" i="24"/>
  <c r="AN96" i="24"/>
  <c r="AN98" i="24"/>
  <c r="Y99" i="24"/>
  <c r="AN88" i="24"/>
  <c r="AN93" i="24"/>
  <c r="Y93" i="24"/>
  <c r="U93" i="24"/>
  <c r="AB93" i="24" s="1"/>
  <c r="AD93" i="24"/>
  <c r="W94" i="24"/>
  <c r="AD96" i="24"/>
  <c r="Y96" i="24"/>
  <c r="U96" i="24"/>
  <c r="AB96" i="24" s="1"/>
  <c r="AD87" i="24"/>
  <c r="Y87" i="24"/>
  <c r="AN89" i="24"/>
  <c r="AA89" i="24"/>
  <c r="Y91" i="24"/>
  <c r="Y95" i="24"/>
  <c r="AD99" i="24"/>
  <c r="AN106" i="24"/>
  <c r="Y107" i="24"/>
  <c r="AA97" i="24"/>
  <c r="AN99" i="24"/>
  <c r="AD101" i="24"/>
  <c r="U101" i="24"/>
  <c r="AB101" i="24" s="1"/>
  <c r="AD102" i="24"/>
  <c r="U102" i="24"/>
  <c r="AB102" i="24" s="1"/>
  <c r="Y102" i="24"/>
  <c r="AA105" i="24"/>
  <c r="AN107" i="24"/>
  <c r="Y97" i="24"/>
  <c r="AN100" i="24"/>
  <c r="AD100" i="24"/>
  <c r="AN102" i="24"/>
  <c r="U103" i="24"/>
  <c r="AB103" i="24" s="1"/>
  <c r="Y103" i="24"/>
  <c r="AD103" i="24"/>
  <c r="Y105" i="24"/>
  <c r="AN108" i="24"/>
  <c r="AN95" i="24"/>
  <c r="AA96" i="24"/>
  <c r="AD97" i="24"/>
  <c r="U97" i="24"/>
  <c r="AB97" i="24" s="1"/>
  <c r="AD98" i="24"/>
  <c r="U98" i="24"/>
  <c r="Y98" i="24"/>
  <c r="AA99" i="24"/>
  <c r="AA101" i="24"/>
  <c r="AN103" i="24"/>
  <c r="AA104" i="24"/>
  <c r="AD105" i="24"/>
  <c r="U105" i="24"/>
  <c r="AB105" i="24" s="1"/>
  <c r="AD106" i="24"/>
  <c r="U106" i="24"/>
  <c r="Y106" i="24"/>
  <c r="AA107" i="24"/>
  <c r="Y51" i="23"/>
  <c r="AO52" i="23" s="1"/>
  <c r="U51" i="23"/>
  <c r="AJ52" i="23" s="1"/>
  <c r="AD76" i="23"/>
  <c r="Y76" i="23"/>
  <c r="BE77" i="23" s="1"/>
  <c r="AD12" i="23"/>
  <c r="AU40" i="23"/>
  <c r="G31" i="25" s="1"/>
  <c r="U39" i="23"/>
  <c r="AJ40" i="23" s="1"/>
  <c r="AD42" i="23"/>
  <c r="AA42" i="23"/>
  <c r="BC43" i="23" s="1"/>
  <c r="AD44" i="23"/>
  <c r="Y44" i="23"/>
  <c r="Z44" i="23" s="1"/>
  <c r="AP45" i="23" s="1"/>
  <c r="Y61" i="23"/>
  <c r="Z61" i="23" s="1"/>
  <c r="AP62" i="23" s="1"/>
  <c r="AD80" i="23"/>
  <c r="AA82" i="23"/>
  <c r="BC83" i="23" s="1"/>
  <c r="Y84" i="23"/>
  <c r="Y92" i="23"/>
  <c r="Z92" i="23" s="1"/>
  <c r="AP93" i="23" s="1"/>
  <c r="Y97" i="23"/>
  <c r="Y18" i="23"/>
  <c r="Z18" i="23" s="1"/>
  <c r="AP19" i="23" s="1"/>
  <c r="Y58" i="23"/>
  <c r="AO59" i="23" s="1"/>
  <c r="AD69" i="23"/>
  <c r="Y69" i="23"/>
  <c r="AO70" i="23" s="1"/>
  <c r="AA77" i="23"/>
  <c r="BC78" i="23" s="1"/>
  <c r="Y81" i="23"/>
  <c r="BE82" i="23" s="1"/>
  <c r="U81" i="23"/>
  <c r="AC81" i="23" s="1"/>
  <c r="AM82" i="23" s="1"/>
  <c r="AA84" i="23"/>
  <c r="BC85" i="23" s="1"/>
  <c r="Y88" i="23"/>
  <c r="U28" i="23"/>
  <c r="AB28" i="23" s="1"/>
  <c r="Y28" i="23"/>
  <c r="BE29" i="23" s="1"/>
  <c r="AD8" i="23"/>
  <c r="AA13" i="23"/>
  <c r="BC14" i="23" s="1"/>
  <c r="Y22" i="23"/>
  <c r="Z22" i="23" s="1"/>
  <c r="AP23" i="23" s="1"/>
  <c r="AD34" i="23"/>
  <c r="Y35" i="23"/>
  <c r="AO36" i="23" s="1"/>
  <c r="U35" i="23"/>
  <c r="AB35" i="23" s="1"/>
  <c r="AD40" i="23"/>
  <c r="Y40" i="23"/>
  <c r="AO41" i="23" s="1"/>
  <c r="Y65" i="23"/>
  <c r="Z65" i="23" s="1"/>
  <c r="AP66" i="23" s="1"/>
  <c r="Y77" i="23"/>
  <c r="BE78" i="23" s="1"/>
  <c r="U77" i="23"/>
  <c r="AA93" i="23"/>
  <c r="Y101" i="23"/>
  <c r="BE102" i="23" s="1"/>
  <c r="AD104" i="23"/>
  <c r="Y104" i="23"/>
  <c r="Z104" i="23" s="1"/>
  <c r="AP105" i="23" s="1"/>
  <c r="AD19" i="23"/>
  <c r="AA26" i="23"/>
  <c r="AQ27" i="23" s="1"/>
  <c r="AD27" i="23"/>
  <c r="AD31" i="23"/>
  <c r="BC32" i="23"/>
  <c r="AA43" i="23"/>
  <c r="AD47" i="23"/>
  <c r="AA56" i="23"/>
  <c r="AQ57" i="23" s="1"/>
  <c r="AD65" i="23"/>
  <c r="U71" i="23"/>
  <c r="AC71" i="23" s="1"/>
  <c r="AM72" i="23" s="1"/>
  <c r="AB73" i="23"/>
  <c r="AA79" i="23"/>
  <c r="BC80" i="23" s="1"/>
  <c r="AA80" i="23"/>
  <c r="AQ81" i="23" s="1"/>
  <c r="AA87" i="23"/>
  <c r="BC88" i="23" s="1"/>
  <c r="AD88" i="23"/>
  <c r="AA92" i="23"/>
  <c r="AA103" i="23"/>
  <c r="BC104" i="23" s="1"/>
  <c r="AA104" i="23"/>
  <c r="AQ105" i="23" s="1"/>
  <c r="AD16" i="23"/>
  <c r="AA17" i="23"/>
  <c r="AQ18" i="23" s="1"/>
  <c r="AA19" i="23"/>
  <c r="AQ20" i="23" s="1"/>
  <c r="AA27" i="23"/>
  <c r="AQ28" i="23" s="1"/>
  <c r="AD35" i="23"/>
  <c r="AD51" i="23"/>
  <c r="AA65" i="23"/>
  <c r="AQ66" i="23" s="1"/>
  <c r="AA69" i="23"/>
  <c r="AD72" i="23"/>
  <c r="AA76" i="23"/>
  <c r="AA81" i="23"/>
  <c r="BC82" i="23" s="1"/>
  <c r="AA88" i="23"/>
  <c r="U91" i="23"/>
  <c r="AJ92" i="23" s="1"/>
  <c r="AA100" i="23"/>
  <c r="AQ101" i="23" s="1"/>
  <c r="AA107" i="23"/>
  <c r="AA35" i="23"/>
  <c r="AD39" i="23"/>
  <c r="U43" i="23"/>
  <c r="AA51" i="23"/>
  <c r="U57" i="23"/>
  <c r="AJ58" i="23" s="1"/>
  <c r="AA60" i="23"/>
  <c r="AA61" i="23"/>
  <c r="BC62" i="23" s="1"/>
  <c r="AA72" i="23"/>
  <c r="AQ73" i="23" s="1"/>
  <c r="AB101" i="23"/>
  <c r="U9" i="23"/>
  <c r="AB9" i="23" s="1"/>
  <c r="U13" i="23"/>
  <c r="AB13" i="23" s="1"/>
  <c r="U17" i="23"/>
  <c r="AB17" i="23" s="1"/>
  <c r="AN20" i="23"/>
  <c r="AJ8" i="23"/>
  <c r="AN9" i="23"/>
  <c r="BE17" i="23"/>
  <c r="AO17" i="23"/>
  <c r="Z16" i="23"/>
  <c r="AP17" i="23" s="1"/>
  <c r="AN23" i="23"/>
  <c r="AN108" i="23"/>
  <c r="AN101" i="23"/>
  <c r="AN96" i="23"/>
  <c r="AN92" i="23"/>
  <c r="AN106" i="23"/>
  <c r="AN105" i="23"/>
  <c r="AN81" i="23"/>
  <c r="AN77" i="23"/>
  <c r="AN69" i="23"/>
  <c r="AN65" i="23"/>
  <c r="AN61" i="23"/>
  <c r="AN73" i="23"/>
  <c r="AN70" i="23"/>
  <c r="AN57" i="23"/>
  <c r="AN66" i="23"/>
  <c r="AN55" i="23"/>
  <c r="AN62" i="23"/>
  <c r="AN53" i="23"/>
  <c r="AN52" i="23"/>
  <c r="AN49" i="23"/>
  <c r="AN48" i="23"/>
  <c r="AN45" i="23"/>
  <c r="AN41" i="23"/>
  <c r="AN37" i="23"/>
  <c r="AN33" i="23"/>
  <c r="AN29" i="23"/>
  <c r="AN28" i="23"/>
  <c r="AN86" i="23"/>
  <c r="AN85" i="23"/>
  <c r="AN63" i="23"/>
  <c r="AN89" i="23"/>
  <c r="AN44" i="23"/>
  <c r="AN40" i="23"/>
  <c r="AN36" i="23"/>
  <c r="AN32" i="23"/>
  <c r="AN25" i="23"/>
  <c r="AN19" i="23"/>
  <c r="AN13" i="23"/>
  <c r="AN24" i="23"/>
  <c r="AN10" i="23"/>
  <c r="AD11" i="23"/>
  <c r="U11" i="23"/>
  <c r="AA11" i="23"/>
  <c r="AN14" i="23"/>
  <c r="AD15" i="23"/>
  <c r="U15" i="23"/>
  <c r="AA15" i="23"/>
  <c r="AD21" i="23"/>
  <c r="U21" i="23"/>
  <c r="AB21" i="23" s="1"/>
  <c r="AA21" i="23"/>
  <c r="Y21" i="23"/>
  <c r="AD25" i="23"/>
  <c r="U25" i="23"/>
  <c r="AB25" i="23" s="1"/>
  <c r="AA25" i="23"/>
  <c r="AE27" i="23"/>
  <c r="AL28" i="23" s="1"/>
  <c r="W27" i="23"/>
  <c r="AJ28" i="23"/>
  <c r="V27" i="23"/>
  <c r="AK28" i="23" s="1"/>
  <c r="AC27" i="23"/>
  <c r="AM28" i="23" s="1"/>
  <c r="BE44" i="23"/>
  <c r="AO44" i="23"/>
  <c r="AQ71" i="23"/>
  <c r="AN8" i="23"/>
  <c r="AA2" i="23"/>
  <c r="Y9" i="23"/>
  <c r="AN11" i="23"/>
  <c r="Y13" i="23"/>
  <c r="AN15" i="23"/>
  <c r="Y17" i="23"/>
  <c r="U23" i="23"/>
  <c r="AB23" i="23" s="1"/>
  <c r="AD24" i="23"/>
  <c r="Y24" i="23"/>
  <c r="U24" i="23"/>
  <c r="BC30" i="23"/>
  <c r="AD33" i="23"/>
  <c r="U33" i="23"/>
  <c r="AB33" i="23" s="1"/>
  <c r="Y33" i="23"/>
  <c r="V35" i="23"/>
  <c r="AK36" i="23" s="1"/>
  <c r="BC38" i="23"/>
  <c r="AD41" i="23"/>
  <c r="U41" i="23"/>
  <c r="AB41" i="23" s="1"/>
  <c r="Y41" i="23"/>
  <c r="AD49" i="23"/>
  <c r="U49" i="23"/>
  <c r="AB49" i="23" s="1"/>
  <c r="Y49" i="23"/>
  <c r="AU62" i="23"/>
  <c r="G53" i="25" s="1"/>
  <c r="U61" i="23"/>
  <c r="AD67" i="23"/>
  <c r="U67" i="23"/>
  <c r="AB67" i="23" s="1"/>
  <c r="AA67" i="23"/>
  <c r="Y67" i="23"/>
  <c r="U8" i="23"/>
  <c r="U10" i="23"/>
  <c r="AB10" i="23" s="1"/>
  <c r="Y10" i="23"/>
  <c r="AN12" i="23"/>
  <c r="U12" i="23"/>
  <c r="U14" i="23"/>
  <c r="AB14" i="23" s="1"/>
  <c r="Y14" i="23"/>
  <c r="AN16" i="23"/>
  <c r="U16" i="23"/>
  <c r="AB16" i="23" s="1"/>
  <c r="AA18" i="23"/>
  <c r="AD18" i="23"/>
  <c r="U18" i="23"/>
  <c r="AB18" i="23" s="1"/>
  <c r="BE32" i="23"/>
  <c r="AO32" i="23"/>
  <c r="BE40" i="23"/>
  <c r="AO40" i="23"/>
  <c r="AO53" i="23"/>
  <c r="AD54" i="23"/>
  <c r="Y54" i="23"/>
  <c r="U54" i="23"/>
  <c r="U68" i="23"/>
  <c r="AB68" i="23" s="1"/>
  <c r="AD68" i="23"/>
  <c r="Y68" i="23"/>
  <c r="AN75" i="23"/>
  <c r="AN83" i="23"/>
  <c r="AN54" i="23"/>
  <c r="AD7" i="23"/>
  <c r="AR8" i="23" s="1"/>
  <c r="AA8" i="23"/>
  <c r="Y11" i="23"/>
  <c r="AA12" i="23"/>
  <c r="Y15" i="23"/>
  <c r="AA16" i="23"/>
  <c r="U19" i="23"/>
  <c r="AB19" i="23" s="1"/>
  <c r="AD29" i="23"/>
  <c r="U29" i="23"/>
  <c r="AB29" i="23" s="1"/>
  <c r="Y29" i="23"/>
  <c r="AA33" i="23"/>
  <c r="AD37" i="23"/>
  <c r="U37" i="23"/>
  <c r="Y37" i="23"/>
  <c r="AA41" i="23"/>
  <c r="Z43" i="23"/>
  <c r="AP44" i="23" s="1"/>
  <c r="AD45" i="23"/>
  <c r="U45" i="23"/>
  <c r="AB45" i="23" s="1"/>
  <c r="Y45" i="23"/>
  <c r="AA49" i="23"/>
  <c r="AD53" i="23"/>
  <c r="U53" i="23"/>
  <c r="Y53" i="23"/>
  <c r="U55" i="23"/>
  <c r="Y55" i="23"/>
  <c r="AN27" i="23"/>
  <c r="Y59" i="23"/>
  <c r="Y60" i="23"/>
  <c r="AN68" i="23"/>
  <c r="AQ75" i="23"/>
  <c r="Y19" i="23"/>
  <c r="AN21" i="23"/>
  <c r="AA22" i="23"/>
  <c r="AD22" i="23"/>
  <c r="Y23" i="23"/>
  <c r="AA24" i="23"/>
  <c r="AN26" i="23"/>
  <c r="U26" i="23"/>
  <c r="AB26" i="23" s="1"/>
  <c r="Y26" i="23"/>
  <c r="AN31" i="23"/>
  <c r="U32" i="23"/>
  <c r="AN35" i="23"/>
  <c r="U36" i="23"/>
  <c r="AB36" i="23" s="1"/>
  <c r="AN39" i="23"/>
  <c r="U40" i="23"/>
  <c r="AN43" i="23"/>
  <c r="U44" i="23"/>
  <c r="AB44" i="23" s="1"/>
  <c r="AN47" i="23"/>
  <c r="U48" i="23"/>
  <c r="AN51" i="23"/>
  <c r="U52" i="23"/>
  <c r="AN56" i="23"/>
  <c r="BC58" i="23"/>
  <c r="AN59" i="23"/>
  <c r="AN60" i="23"/>
  <c r="AA62" i="23"/>
  <c r="AD62" i="23"/>
  <c r="Y62" i="23"/>
  <c r="BE67" i="23"/>
  <c r="AO67" i="23"/>
  <c r="Z66" i="23"/>
  <c r="AP67" i="23" s="1"/>
  <c r="AD70" i="23"/>
  <c r="U70" i="23"/>
  <c r="Y70" i="23"/>
  <c r="AN74" i="23"/>
  <c r="Z77" i="23"/>
  <c r="AP78" i="23" s="1"/>
  <c r="AN79" i="23"/>
  <c r="AA85" i="23"/>
  <c r="AD85" i="23"/>
  <c r="Y85" i="23"/>
  <c r="AA89" i="23"/>
  <c r="AD89" i="23"/>
  <c r="U89" i="23"/>
  <c r="Y89" i="23"/>
  <c r="AA28" i="23"/>
  <c r="AD28" i="23"/>
  <c r="AA58" i="23"/>
  <c r="AD58" i="23"/>
  <c r="U58" i="23"/>
  <c r="AB58" i="23" s="1"/>
  <c r="AD59" i="23"/>
  <c r="U59" i="23"/>
  <c r="AB59" i="23" s="1"/>
  <c r="U60" i="23"/>
  <c r="AB60" i="23" s="1"/>
  <c r="AD60" i="23"/>
  <c r="AD63" i="23"/>
  <c r="U63" i="23"/>
  <c r="AA63" i="23"/>
  <c r="AN67" i="23"/>
  <c r="AU85" i="23"/>
  <c r="G76" i="25" s="1"/>
  <c r="U84" i="23"/>
  <c r="AB84" i="23" s="1"/>
  <c r="AN18" i="23"/>
  <c r="U20" i="23"/>
  <c r="AB20" i="23" s="1"/>
  <c r="Y20" i="23"/>
  <c r="AN22" i="23"/>
  <c r="U22" i="23"/>
  <c r="Y25" i="23"/>
  <c r="AB27" i="23"/>
  <c r="AN30" i="23"/>
  <c r="U30" i="23"/>
  <c r="AB30" i="23" s="1"/>
  <c r="Y30" i="23"/>
  <c r="AA32" i="23"/>
  <c r="AN34" i="23"/>
  <c r="U34" i="23"/>
  <c r="Y34" i="23"/>
  <c r="AA36" i="23"/>
  <c r="AN38" i="23"/>
  <c r="U38" i="23"/>
  <c r="Y38" i="23"/>
  <c r="AA40" i="23"/>
  <c r="AN42" i="23"/>
  <c r="U42" i="23"/>
  <c r="Y42" i="23"/>
  <c r="AA44" i="23"/>
  <c r="AN46" i="23"/>
  <c r="U46" i="23"/>
  <c r="AB46" i="23" s="1"/>
  <c r="Y46" i="23"/>
  <c r="AA48" i="23"/>
  <c r="AN50" i="23"/>
  <c r="U50" i="23"/>
  <c r="Y50" i="23"/>
  <c r="AA52" i="23"/>
  <c r="AA55" i="23"/>
  <c r="AN58" i="23"/>
  <c r="AA59" i="23"/>
  <c r="U62" i="23"/>
  <c r="AJ66" i="23"/>
  <c r="AA68" i="23"/>
  <c r="AU70" i="23"/>
  <c r="G61" i="25" s="1"/>
  <c r="U69" i="23"/>
  <c r="AB69" i="23" s="1"/>
  <c r="AO74" i="23"/>
  <c r="U85" i="23"/>
  <c r="AD90" i="23"/>
  <c r="U90" i="23"/>
  <c r="Y90" i="23"/>
  <c r="AN97" i="23"/>
  <c r="BE101" i="23"/>
  <c r="Z100" i="23"/>
  <c r="AP101" i="23" s="1"/>
  <c r="AO101" i="23"/>
  <c r="AN64" i="23"/>
  <c r="AA66" i="23"/>
  <c r="AD66" i="23"/>
  <c r="BE70" i="23"/>
  <c r="AN78" i="23"/>
  <c r="U79" i="23"/>
  <c r="AB79" i="23" s="1"/>
  <c r="AD79" i="23"/>
  <c r="Y79" i="23"/>
  <c r="U80" i="23"/>
  <c r="AB80" i="23" s="1"/>
  <c r="AN82" i="23"/>
  <c r="U83" i="23"/>
  <c r="AB83" i="23" s="1"/>
  <c r="AD83" i="23"/>
  <c r="Y83" i="23"/>
  <c r="AN88" i="23"/>
  <c r="Y57" i="23"/>
  <c r="Y63" i="23"/>
  <c r="U64" i="23"/>
  <c r="AB64" i="23" s="1"/>
  <c r="Y64" i="23"/>
  <c r="U66" i="23"/>
  <c r="AB66" i="23" s="1"/>
  <c r="BC72" i="23"/>
  <c r="AD74" i="23"/>
  <c r="U74" i="23"/>
  <c r="Y74" i="23"/>
  <c r="U75" i="23"/>
  <c r="AD75" i="23"/>
  <c r="Y75" i="23"/>
  <c r="AA75" i="23"/>
  <c r="AQ78" i="23"/>
  <c r="AN80" i="23"/>
  <c r="AN84" i="23"/>
  <c r="AQ83" i="23"/>
  <c r="AD86" i="23"/>
  <c r="U86" i="23"/>
  <c r="AB86" i="23" s="1"/>
  <c r="AA86" i="23"/>
  <c r="AD95" i="23"/>
  <c r="Y95" i="23"/>
  <c r="AN99" i="23"/>
  <c r="AN72" i="23"/>
  <c r="AA73" i="23"/>
  <c r="AD73" i="23"/>
  <c r="U76" i="23"/>
  <c r="Y78" i="23"/>
  <c r="Y82" i="23"/>
  <c r="AN87" i="23"/>
  <c r="U87" i="23"/>
  <c r="Y87" i="23"/>
  <c r="AO89" i="23"/>
  <c r="Y91" i="23"/>
  <c r="AD93" i="23"/>
  <c r="U93" i="23"/>
  <c r="AB93" i="23" s="1"/>
  <c r="Y93" i="23"/>
  <c r="U94" i="23"/>
  <c r="AB94" i="23" s="1"/>
  <c r="AD94" i="23"/>
  <c r="Y94" i="23"/>
  <c r="AA94" i="23"/>
  <c r="AN103" i="23"/>
  <c r="AN71" i="23"/>
  <c r="Y71" i="23"/>
  <c r="AE73" i="23"/>
  <c r="AL74" i="23" s="1"/>
  <c r="AN76" i="23"/>
  <c r="AD77" i="23"/>
  <c r="AD78" i="23"/>
  <c r="U78" i="23"/>
  <c r="AD81" i="23"/>
  <c r="AD82" i="23"/>
  <c r="U82" i="23"/>
  <c r="Y86" i="23"/>
  <c r="AN90" i="23"/>
  <c r="AN91" i="23"/>
  <c r="AN93" i="23"/>
  <c r="AN94" i="23"/>
  <c r="U96" i="23"/>
  <c r="AB96" i="23" s="1"/>
  <c r="Y96" i="23"/>
  <c r="AN98" i="23"/>
  <c r="AN104" i="23"/>
  <c r="AD105" i="23"/>
  <c r="Y105" i="23"/>
  <c r="AD92" i="23"/>
  <c r="AE101" i="23"/>
  <c r="AL102" i="23" s="1"/>
  <c r="W101" i="23"/>
  <c r="V101" i="23"/>
  <c r="AK102" i="23" s="1"/>
  <c r="BB102" i="23"/>
  <c r="AU105" i="23"/>
  <c r="G96" i="25" s="1"/>
  <c r="U104" i="23"/>
  <c r="AB104" i="23" s="1"/>
  <c r="AA91" i="23"/>
  <c r="U92" i="23"/>
  <c r="AA95" i="23"/>
  <c r="AD98" i="23"/>
  <c r="U98" i="23"/>
  <c r="AB98" i="23" s="1"/>
  <c r="Y98" i="23"/>
  <c r="U99" i="23"/>
  <c r="AB99" i="23" s="1"/>
  <c r="AD99" i="23"/>
  <c r="Y99" i="23"/>
  <c r="AA99" i="23"/>
  <c r="AN102" i="23"/>
  <c r="AD102" i="23"/>
  <c r="U102" i="23"/>
  <c r="AA102" i="23"/>
  <c r="AJ102" i="23"/>
  <c r="U103" i="23"/>
  <c r="AB103" i="23" s="1"/>
  <c r="AD103" i="23"/>
  <c r="Y103" i="23"/>
  <c r="BC105" i="23"/>
  <c r="AD106" i="23"/>
  <c r="U106" i="23"/>
  <c r="AA106" i="23"/>
  <c r="AN95" i="23"/>
  <c r="AA97" i="23"/>
  <c r="AD97" i="23"/>
  <c r="Z101" i="23"/>
  <c r="AP102" i="23" s="1"/>
  <c r="Y102" i="23"/>
  <c r="AA105" i="23"/>
  <c r="AN107" i="23"/>
  <c r="U107" i="23"/>
  <c r="AB107" i="23" s="1"/>
  <c r="Y107" i="23"/>
  <c r="AA96" i="23"/>
  <c r="U97" i="23"/>
  <c r="AN100" i="23"/>
  <c r="AA101" i="23"/>
  <c r="AD101" i="23"/>
  <c r="Y106" i="23"/>
  <c r="AD50" i="22"/>
  <c r="AA50" i="22"/>
  <c r="U19" i="22"/>
  <c r="AC19" i="22" s="1"/>
  <c r="AM20" i="22" s="1"/>
  <c r="Y19" i="22"/>
  <c r="AO20" i="22" s="1"/>
  <c r="AD23" i="22"/>
  <c r="AA47" i="22"/>
  <c r="U61" i="22"/>
  <c r="AE61" i="22" s="1"/>
  <c r="AL62" i="22" s="1"/>
  <c r="AA82" i="22"/>
  <c r="BC83" i="22" s="1"/>
  <c r="Y51" i="22"/>
  <c r="AO52" i="22" s="1"/>
  <c r="Y27" i="22"/>
  <c r="Z27" i="22" s="1"/>
  <c r="AP28" i="22" s="1"/>
  <c r="Y31" i="22"/>
  <c r="Y39" i="22"/>
  <c r="Z39" i="22" s="1"/>
  <c r="AP40" i="22" s="1"/>
  <c r="AQ56" i="22"/>
  <c r="Y24" i="22"/>
  <c r="BE25" i="22" s="1"/>
  <c r="Y35" i="22"/>
  <c r="Z35" i="22" s="1"/>
  <c r="AP36" i="22" s="1"/>
  <c r="U57" i="22"/>
  <c r="W57" i="22" s="1"/>
  <c r="Y57" i="22"/>
  <c r="Y58" i="22"/>
  <c r="AO59" i="22" s="1"/>
  <c r="Y99" i="22"/>
  <c r="AD99" i="22"/>
  <c r="AD104" i="22"/>
  <c r="U104" i="22"/>
  <c r="Y104" i="22"/>
  <c r="Z104" i="22" s="1"/>
  <c r="AP105" i="22" s="1"/>
  <c r="AA8" i="22"/>
  <c r="AQ9" i="22" s="1"/>
  <c r="AA31" i="22"/>
  <c r="AQ32" i="22" s="1"/>
  <c r="AD35" i="22"/>
  <c r="AA51" i="22"/>
  <c r="AQ52" i="22" s="1"/>
  <c r="AA81" i="22"/>
  <c r="AQ82" i="22" s="1"/>
  <c r="AA99" i="22"/>
  <c r="AQ100" i="22" s="1"/>
  <c r="AA104" i="22"/>
  <c r="Y105" i="22"/>
  <c r="AA61" i="22"/>
  <c r="AA23" i="22"/>
  <c r="AQ24" i="22" s="1"/>
  <c r="AA35" i="22"/>
  <c r="AQ36" i="22" s="1"/>
  <c r="AD43" i="22"/>
  <c r="AD52" i="22"/>
  <c r="AA53" i="22"/>
  <c r="AQ54" i="22" s="1"/>
  <c r="AD60" i="22"/>
  <c r="AD71" i="22"/>
  <c r="U79" i="22"/>
  <c r="AC79" i="22" s="1"/>
  <c r="AM80" i="22" s="1"/>
  <c r="AA85" i="22"/>
  <c r="AQ86" i="22" s="1"/>
  <c r="Y85" i="22"/>
  <c r="Z85" i="22" s="1"/>
  <c r="AP86" i="22" s="1"/>
  <c r="AD89" i="22"/>
  <c r="AD93" i="22"/>
  <c r="Y97" i="22"/>
  <c r="BE98" i="22" s="1"/>
  <c r="AD51" i="22"/>
  <c r="U7" i="22"/>
  <c r="AD11" i="22"/>
  <c r="AA16" i="22"/>
  <c r="AQ17" i="22" s="1"/>
  <c r="AD19" i="22"/>
  <c r="AA26" i="22"/>
  <c r="AA27" i="22"/>
  <c r="AQ28" i="22" s="1"/>
  <c r="AA38" i="22"/>
  <c r="BC39" i="22" s="1"/>
  <c r="AA39" i="22"/>
  <c r="AQ40" i="22" s="1"/>
  <c r="AA43" i="22"/>
  <c r="AQ44" i="22" s="1"/>
  <c r="AA52" i="22"/>
  <c r="AA56" i="22"/>
  <c r="BC57" i="22" s="1"/>
  <c r="AA59" i="22"/>
  <c r="AA60" i="22"/>
  <c r="AA65" i="22"/>
  <c r="AA73" i="22"/>
  <c r="BC74" i="22" s="1"/>
  <c r="AD76" i="22"/>
  <c r="AA89" i="22"/>
  <c r="AA93" i="22"/>
  <c r="Y96" i="22"/>
  <c r="BE97" i="22" s="1"/>
  <c r="BC10" i="22"/>
  <c r="AQ10" i="22"/>
  <c r="BC14" i="22"/>
  <c r="Y7" i="22"/>
  <c r="Y15" i="22"/>
  <c r="AU40" i="22"/>
  <c r="C32" i="25" s="1"/>
  <c r="U39" i="22"/>
  <c r="AB39" i="22" s="1"/>
  <c r="AA40" i="22"/>
  <c r="AD40" i="22"/>
  <c r="Y40" i="22"/>
  <c r="U40" i="22"/>
  <c r="AB40" i="22" s="1"/>
  <c r="AD41" i="22"/>
  <c r="U41" i="22"/>
  <c r="AA41" i="22"/>
  <c r="AD45" i="22"/>
  <c r="U45" i="22"/>
  <c r="AB45" i="22" s="1"/>
  <c r="AA45" i="22"/>
  <c r="U8" i="22"/>
  <c r="U10" i="22"/>
  <c r="Y12" i="22"/>
  <c r="U15" i="22"/>
  <c r="Y16" i="22"/>
  <c r="Y33" i="22"/>
  <c r="AD37" i="22"/>
  <c r="U37" i="22"/>
  <c r="AB37" i="22" s="1"/>
  <c r="AA37" i="22"/>
  <c r="AD56" i="22"/>
  <c r="U56" i="22"/>
  <c r="Y56" i="22"/>
  <c r="AD7" i="22"/>
  <c r="AR8" i="22" s="1"/>
  <c r="Y9" i="22"/>
  <c r="AA10" i="22"/>
  <c r="Y13" i="22"/>
  <c r="AA14" i="22"/>
  <c r="AD17" i="22"/>
  <c r="U17" i="22"/>
  <c r="Y17" i="22"/>
  <c r="V24" i="22"/>
  <c r="AK25" i="22" s="1"/>
  <c r="AD25" i="22"/>
  <c r="U25" i="22"/>
  <c r="AB25" i="22" s="1"/>
  <c r="AA25" i="22"/>
  <c r="BC43" i="22"/>
  <c r="AQ43" i="22"/>
  <c r="BC76" i="22"/>
  <c r="Y11" i="22"/>
  <c r="AD21" i="22"/>
  <c r="U21" i="22"/>
  <c r="AA21" i="22"/>
  <c r="AA22" i="22"/>
  <c r="AD22" i="22"/>
  <c r="Y22" i="22"/>
  <c r="U22" i="22"/>
  <c r="U64" i="22"/>
  <c r="AB64" i="22" s="1"/>
  <c r="Y64" i="22"/>
  <c r="AA7" i="22"/>
  <c r="Y8" i="22"/>
  <c r="U11" i="22"/>
  <c r="U12" i="22"/>
  <c r="U14" i="22"/>
  <c r="U16" i="22"/>
  <c r="AD18" i="22"/>
  <c r="U18" i="22"/>
  <c r="AA18" i="22"/>
  <c r="AU28" i="22"/>
  <c r="C20" i="25" s="1"/>
  <c r="U27" i="22"/>
  <c r="AB27" i="22" s="1"/>
  <c r="AA28" i="22"/>
  <c r="AD28" i="22"/>
  <c r="Y28" i="22"/>
  <c r="U28" i="22"/>
  <c r="AD29" i="22"/>
  <c r="U29" i="22"/>
  <c r="AB29" i="22" s="1"/>
  <c r="AA29" i="22"/>
  <c r="AJ32" i="22"/>
  <c r="AD33" i="22"/>
  <c r="U33" i="22"/>
  <c r="BC47" i="22"/>
  <c r="AQ47" i="22"/>
  <c r="AU54" i="22"/>
  <c r="C46" i="25" s="1"/>
  <c r="U53" i="22"/>
  <c r="AD8" i="22"/>
  <c r="AD9" i="22"/>
  <c r="U9" i="22"/>
  <c r="Y10" i="22"/>
  <c r="AA11" i="22"/>
  <c r="AD12" i="22"/>
  <c r="AD13" i="22"/>
  <c r="U13" i="22"/>
  <c r="AB13" i="22" s="1"/>
  <c r="Y14" i="22"/>
  <c r="AA15" i="22"/>
  <c r="AD16" i="22"/>
  <c r="Y18" i="22"/>
  <c r="BE33" i="22"/>
  <c r="AO33" i="22"/>
  <c r="Z32" i="22"/>
  <c r="AP33" i="22" s="1"/>
  <c r="AA33" i="22"/>
  <c r="BC35" i="22"/>
  <c r="AQ35" i="22"/>
  <c r="AU48" i="22"/>
  <c r="C40" i="25" s="1"/>
  <c r="U47" i="22"/>
  <c r="AB47" i="22" s="1"/>
  <c r="AA48" i="22"/>
  <c r="AD48" i="22"/>
  <c r="Y48" i="22"/>
  <c r="U48" i="22"/>
  <c r="AD49" i="22"/>
  <c r="U49" i="22"/>
  <c r="AA49" i="22"/>
  <c r="U55" i="22"/>
  <c r="AD55" i="22"/>
  <c r="U63" i="22"/>
  <c r="AB63" i="22" s="1"/>
  <c r="AD63" i="22"/>
  <c r="Y63" i="22"/>
  <c r="AJ83" i="22"/>
  <c r="Y20" i="22"/>
  <c r="Y26" i="22"/>
  <c r="AA32" i="22"/>
  <c r="AD32" i="22"/>
  <c r="AE35" i="22"/>
  <c r="AL36" i="22" s="1"/>
  <c r="W35" i="22"/>
  <c r="BE37" i="22"/>
  <c r="AO37" i="22"/>
  <c r="Z36" i="22"/>
  <c r="AP37" i="22" s="1"/>
  <c r="Y38" i="22"/>
  <c r="BE45" i="22"/>
  <c r="AO45" i="22"/>
  <c r="Z44" i="22"/>
  <c r="AP45" i="22" s="1"/>
  <c r="Y45" i="22"/>
  <c r="Y46" i="22"/>
  <c r="AJ72" i="22"/>
  <c r="AC71" i="22"/>
  <c r="AM72" i="22" s="1"/>
  <c r="U72" i="22"/>
  <c r="Y72" i="22"/>
  <c r="AJ90" i="22"/>
  <c r="Y21" i="22"/>
  <c r="AN23" i="22"/>
  <c r="Y25" i="22"/>
  <c r="AN30" i="22"/>
  <c r="U30" i="22"/>
  <c r="AB30" i="22" s="1"/>
  <c r="Y30" i="22"/>
  <c r="U32" i="22"/>
  <c r="V35" i="22"/>
  <c r="AK36" i="22" s="1"/>
  <c r="AC35" i="22"/>
  <c r="AM36" i="22" s="1"/>
  <c r="AA36" i="22"/>
  <c r="AD36" i="22"/>
  <c r="AN36" i="22"/>
  <c r="AN42" i="22"/>
  <c r="AA44" i="22"/>
  <c r="AD44" i="22"/>
  <c r="AN44" i="22"/>
  <c r="AN50" i="22"/>
  <c r="AN51" i="22"/>
  <c r="AD57" i="22"/>
  <c r="AN58" i="22"/>
  <c r="AD70" i="22"/>
  <c r="U70" i="22"/>
  <c r="AA70" i="22"/>
  <c r="W71" i="22"/>
  <c r="AN74" i="22"/>
  <c r="AN76" i="22"/>
  <c r="AD77" i="22"/>
  <c r="Y77" i="22"/>
  <c r="Y79" i="22"/>
  <c r="U80" i="22"/>
  <c r="AB80" i="22" s="1"/>
  <c r="Y80" i="22"/>
  <c r="AD80" i="22"/>
  <c r="AN81" i="22"/>
  <c r="U83" i="22"/>
  <c r="AB83" i="22" s="1"/>
  <c r="AD83" i="22"/>
  <c r="Y83" i="22"/>
  <c r="AN100" i="22"/>
  <c r="BC104" i="22"/>
  <c r="AQ104" i="22"/>
  <c r="U20" i="22"/>
  <c r="AB20" i="22" s="1"/>
  <c r="U26" i="22"/>
  <c r="Y37" i="22"/>
  <c r="U38" i="22"/>
  <c r="U46" i="22"/>
  <c r="AD62" i="22"/>
  <c r="U62" i="22"/>
  <c r="AB62" i="22" s="1"/>
  <c r="AA62" i="22"/>
  <c r="AD69" i="22"/>
  <c r="Y69" i="22"/>
  <c r="Y71" i="22"/>
  <c r="AE71" i="22"/>
  <c r="AL72" i="22" s="1"/>
  <c r="AD72" i="22"/>
  <c r="AD94" i="22"/>
  <c r="Y94" i="22"/>
  <c r="AN105" i="22"/>
  <c r="AN101" i="22"/>
  <c r="AN91" i="22"/>
  <c r="AN85" i="22"/>
  <c r="AN94" i="22"/>
  <c r="AN78" i="22"/>
  <c r="AN70" i="22"/>
  <c r="AN62" i="22"/>
  <c r="AN61" i="22"/>
  <c r="AN53" i="22"/>
  <c r="AN47" i="22"/>
  <c r="AN43" i="22"/>
  <c r="AN39" i="22"/>
  <c r="AN35" i="22"/>
  <c r="AN31" i="22"/>
  <c r="AN77" i="22"/>
  <c r="AN69" i="22"/>
  <c r="AD20" i="22"/>
  <c r="AN20" i="22"/>
  <c r="AA24" i="22"/>
  <c r="AD24" i="22"/>
  <c r="AN24" i="22"/>
  <c r="AD26" i="22"/>
  <c r="Y29" i="22"/>
  <c r="AN34" i="22"/>
  <c r="U34" i="22"/>
  <c r="Y34" i="22"/>
  <c r="U36" i="22"/>
  <c r="AB36" i="22" s="1"/>
  <c r="AD38" i="22"/>
  <c r="Y41" i="22"/>
  <c r="U42" i="22"/>
  <c r="AB42" i="22" s="1"/>
  <c r="Y42" i="22"/>
  <c r="U44" i="22"/>
  <c r="AD46" i="22"/>
  <c r="Y49" i="22"/>
  <c r="U50" i="22"/>
  <c r="Y50" i="22"/>
  <c r="AD54" i="22"/>
  <c r="AA54" i="22"/>
  <c r="U54" i="22"/>
  <c r="Y54" i="22"/>
  <c r="AD58" i="22"/>
  <c r="AA58" i="22"/>
  <c r="U59" i="22"/>
  <c r="Y59" i="22"/>
  <c r="AD59" i="22"/>
  <c r="AD61" i="22"/>
  <c r="AN67" i="22"/>
  <c r="BC68" i="22"/>
  <c r="AQ68" i="22"/>
  <c r="U77" i="22"/>
  <c r="AD78" i="22"/>
  <c r="U78" i="22"/>
  <c r="AA78" i="22"/>
  <c r="AD87" i="22"/>
  <c r="U87" i="22"/>
  <c r="AB87" i="22" s="1"/>
  <c r="AA87" i="22"/>
  <c r="AN64" i="22"/>
  <c r="AD65" i="22"/>
  <c r="Y65" i="22"/>
  <c r="U67" i="22"/>
  <c r="AB67" i="22" s="1"/>
  <c r="Y67" i="22"/>
  <c r="AD67" i="22"/>
  <c r="U68" i="22"/>
  <c r="AB68" i="22" s="1"/>
  <c r="AA69" i="22"/>
  <c r="AN72" i="22"/>
  <c r="AD73" i="22"/>
  <c r="Y73" i="22"/>
  <c r="U75" i="22"/>
  <c r="AB75" i="22" s="1"/>
  <c r="Y75" i="22"/>
  <c r="AD75" i="22"/>
  <c r="U76" i="22"/>
  <c r="AB76" i="22" s="1"/>
  <c r="AA77" i="22"/>
  <c r="AN80" i="22"/>
  <c r="AD81" i="22"/>
  <c r="Y81" i="22"/>
  <c r="AD84" i="22"/>
  <c r="U84" i="22"/>
  <c r="AD86" i="22"/>
  <c r="U86" i="22"/>
  <c r="AB86" i="22" s="1"/>
  <c r="AA86" i="22"/>
  <c r="Y86" i="22"/>
  <c r="AN93" i="22"/>
  <c r="AN52" i="22"/>
  <c r="Y53" i="22"/>
  <c r="Y55" i="22"/>
  <c r="AN56" i="22"/>
  <c r="AA57" i="22"/>
  <c r="Y61" i="22"/>
  <c r="AN63" i="22"/>
  <c r="AA63" i="22"/>
  <c r="AA64" i="22"/>
  <c r="U65" i="22"/>
  <c r="AD66" i="22"/>
  <c r="U66" i="22"/>
  <c r="AA66" i="22"/>
  <c r="AN71" i="22"/>
  <c r="AA71" i="22"/>
  <c r="AA72" i="22"/>
  <c r="U73" i="22"/>
  <c r="AD74" i="22"/>
  <c r="U74" i="22"/>
  <c r="AA74" i="22"/>
  <c r="AN79" i="22"/>
  <c r="AA79" i="22"/>
  <c r="AA80" i="22"/>
  <c r="U81" i="22"/>
  <c r="AB82" i="22"/>
  <c r="AD82" i="22"/>
  <c r="Y82" i="22"/>
  <c r="AN87" i="22"/>
  <c r="AD102" i="22"/>
  <c r="U102" i="22"/>
  <c r="AB102" i="22" s="1"/>
  <c r="AA102" i="22"/>
  <c r="Y102" i="22"/>
  <c r="Y62" i="22"/>
  <c r="Y66" i="22"/>
  <c r="Y70" i="22"/>
  <c r="Y74" i="22"/>
  <c r="Y78" i="22"/>
  <c r="AO86" i="22"/>
  <c r="AQ89" i="22"/>
  <c r="W90" i="22"/>
  <c r="V90" i="22"/>
  <c r="AK91" i="22" s="1"/>
  <c r="AB90" i="22"/>
  <c r="AD91" i="22"/>
  <c r="U91" i="22"/>
  <c r="AA91" i="22"/>
  <c r="AN95" i="22"/>
  <c r="U99" i="22"/>
  <c r="AB99" i="22" s="1"/>
  <c r="AU100" i="22"/>
  <c r="C92" i="25" s="1"/>
  <c r="AN102" i="22"/>
  <c r="AN106" i="22"/>
  <c r="AN83" i="22"/>
  <c r="AN84" i="22"/>
  <c r="AA84" i="22"/>
  <c r="U85" i="22"/>
  <c r="AD90" i="22"/>
  <c r="Y90" i="22"/>
  <c r="AD95" i="22"/>
  <c r="U95" i="22"/>
  <c r="AA95" i="22"/>
  <c r="Y107" i="22"/>
  <c r="U107" i="22"/>
  <c r="AD107" i="22"/>
  <c r="AN88" i="22"/>
  <c r="U88" i="22"/>
  <c r="AB88" i="22" s="1"/>
  <c r="Y88" i="22"/>
  <c r="Y89" i="22"/>
  <c r="AA90" i="22"/>
  <c r="AN92" i="22"/>
  <c r="U92" i="22"/>
  <c r="Y92" i="22"/>
  <c r="Y93" i="22"/>
  <c r="AA94" i="22"/>
  <c r="AN96" i="22"/>
  <c r="AD97" i="22"/>
  <c r="U97" i="22"/>
  <c r="AB97" i="22" s="1"/>
  <c r="Y103" i="22"/>
  <c r="U103" i="22"/>
  <c r="Y87" i="22"/>
  <c r="Y91" i="22"/>
  <c r="Y95" i="22"/>
  <c r="AD98" i="22"/>
  <c r="U98" i="22"/>
  <c r="AB98" i="22" s="1"/>
  <c r="Y98" i="22"/>
  <c r="AA100" i="22"/>
  <c r="AD100" i="22"/>
  <c r="U100" i="22"/>
  <c r="AB100" i="22" s="1"/>
  <c r="AA101" i="22"/>
  <c r="AD101" i="22"/>
  <c r="U101" i="22"/>
  <c r="AB101" i="22" s="1"/>
  <c r="AN107" i="22"/>
  <c r="AD96" i="22"/>
  <c r="AN98" i="22"/>
  <c r="AN103" i="22"/>
  <c r="AN108" i="22"/>
  <c r="U96" i="22"/>
  <c r="AA96" i="22"/>
  <c r="AA97" i="22"/>
  <c r="AN99" i="22"/>
  <c r="AO100" i="22"/>
  <c r="Y101" i="22"/>
  <c r="AN104" i="22"/>
  <c r="BE105" i="22"/>
  <c r="AO105" i="22"/>
  <c r="AA105" i="22"/>
  <c r="AD105" i="22"/>
  <c r="U105" i="22"/>
  <c r="AD106" i="22"/>
  <c r="U106" i="22"/>
  <c r="Y106" i="22"/>
  <c r="AA107" i="22"/>
  <c r="AD8" i="20"/>
  <c r="U8" i="20"/>
  <c r="AB8" i="20" s="1"/>
  <c r="AN101" i="20"/>
  <c r="AN107" i="20"/>
  <c r="AN99" i="20"/>
  <c r="AN108" i="20"/>
  <c r="AN105" i="20"/>
  <c r="AN87" i="20"/>
  <c r="AN79" i="20"/>
  <c r="AN91" i="20"/>
  <c r="AN83" i="20"/>
  <c r="AN75" i="20"/>
  <c r="AN69" i="20"/>
  <c r="AN63" i="20"/>
  <c r="AN59" i="20"/>
  <c r="AN55" i="20"/>
  <c r="AN51" i="20"/>
  <c r="AN47" i="20"/>
  <c r="AN43" i="20"/>
  <c r="AN39" i="20"/>
  <c r="AN35" i="20"/>
  <c r="AN31" i="20"/>
  <c r="AN77" i="20"/>
  <c r="AN85" i="20"/>
  <c r="AN72" i="20"/>
  <c r="AN21" i="20"/>
  <c r="AN17" i="20"/>
  <c r="AN68" i="20"/>
  <c r="AN24" i="20"/>
  <c r="AN97" i="20"/>
  <c r="AN27" i="20"/>
  <c r="AN23" i="20"/>
  <c r="AC3" i="20"/>
  <c r="AD18" i="20"/>
  <c r="U18" i="20"/>
  <c r="AB18" i="20" s="1"/>
  <c r="AA18" i="20"/>
  <c r="AQ26" i="20"/>
  <c r="Y8" i="20"/>
  <c r="AO9" i="20" s="1"/>
  <c r="AD12" i="20"/>
  <c r="U12" i="20"/>
  <c r="AB12" i="20" s="1"/>
  <c r="AN20" i="20"/>
  <c r="AD10" i="20"/>
  <c r="U10" i="20"/>
  <c r="AA10" i="20"/>
  <c r="AD11" i="20"/>
  <c r="Y11" i="20"/>
  <c r="AO12" i="20" s="1"/>
  <c r="U11" i="20"/>
  <c r="AB11" i="20" s="1"/>
  <c r="BC14" i="20"/>
  <c r="AQ14" i="20"/>
  <c r="AD14" i="20"/>
  <c r="U14" i="20"/>
  <c r="AB14" i="20" s="1"/>
  <c r="AA14" i="20"/>
  <c r="AD22" i="20"/>
  <c r="U22" i="20"/>
  <c r="AA22" i="20"/>
  <c r="AC26" i="20"/>
  <c r="AM27" i="20" s="1"/>
  <c r="AJ27" i="20"/>
  <c r="AN18" i="20"/>
  <c r="Y29" i="20"/>
  <c r="AO30" i="20" s="1"/>
  <c r="AN32" i="20"/>
  <c r="AN38" i="20"/>
  <c r="AN42" i="20"/>
  <c r="U13" i="20"/>
  <c r="AB13" i="20" s="1"/>
  <c r="U17" i="20"/>
  <c r="AB17" i="20" s="1"/>
  <c r="U21" i="20"/>
  <c r="AB21" i="20" s="1"/>
  <c r="AN26" i="20"/>
  <c r="AN33" i="20"/>
  <c r="BE35" i="20"/>
  <c r="AN45" i="20"/>
  <c r="AN53" i="20"/>
  <c r="AN61" i="20"/>
  <c r="BC85" i="20"/>
  <c r="AQ85" i="20"/>
  <c r="Y20" i="20"/>
  <c r="AO21" i="20" s="1"/>
  <c r="AD24" i="20"/>
  <c r="U24" i="20"/>
  <c r="AB24" i="20" s="1"/>
  <c r="AD28" i="20"/>
  <c r="U28" i="20"/>
  <c r="AB28" i="20" s="1"/>
  <c r="AE30" i="20"/>
  <c r="AL31" i="20" s="1"/>
  <c r="AN46" i="20"/>
  <c r="BE84" i="20"/>
  <c r="U85" i="20"/>
  <c r="AB85" i="20" s="1"/>
  <c r="AA85" i="20"/>
  <c r="AN89" i="20"/>
  <c r="AD92" i="20"/>
  <c r="AA92" i="20"/>
  <c r="U9" i="20"/>
  <c r="Y13" i="20"/>
  <c r="AO14" i="20" s="1"/>
  <c r="U15" i="20"/>
  <c r="AB15" i="20" s="1"/>
  <c r="Y17" i="20"/>
  <c r="AO18" i="20" s="1"/>
  <c r="AN19" i="20"/>
  <c r="U19" i="20"/>
  <c r="Y21" i="20"/>
  <c r="AO22" i="20" s="1"/>
  <c r="U23" i="20"/>
  <c r="AB23" i="20" s="1"/>
  <c r="AN30" i="20"/>
  <c r="AN41" i="20"/>
  <c r="AN49" i="20"/>
  <c r="AN57" i="20"/>
  <c r="Y7" i="20"/>
  <c r="AO8" i="20" s="1"/>
  <c r="Y10" i="20"/>
  <c r="AO11" i="20" s="1"/>
  <c r="AA11" i="20"/>
  <c r="Y14" i="20"/>
  <c r="AO15" i="20" s="1"/>
  <c r="AA15" i="20"/>
  <c r="Y18" i="20"/>
  <c r="AO19" i="20" s="1"/>
  <c r="AA19" i="20"/>
  <c r="Y22" i="20"/>
  <c r="AO23" i="20" s="1"/>
  <c r="AA23" i="20"/>
  <c r="AN25" i="20"/>
  <c r="U25" i="20"/>
  <c r="AB25" i="20" s="1"/>
  <c r="Y25" i="20"/>
  <c r="AO26" i="20" s="1"/>
  <c r="Y26" i="20"/>
  <c r="AO27" i="20" s="1"/>
  <c r="AA27" i="20"/>
  <c r="AN28" i="20"/>
  <c r="AA28" i="20"/>
  <c r="AN29" i="20"/>
  <c r="Y30" i="20"/>
  <c r="AO31" i="20" s="1"/>
  <c r="BE32" i="20"/>
  <c r="Z31" i="20"/>
  <c r="AP32" i="20" s="1"/>
  <c r="AQ34" i="20"/>
  <c r="AQ47" i="20"/>
  <c r="BC47" i="20"/>
  <c r="V47" i="20"/>
  <c r="AK48" i="20" s="1"/>
  <c r="AA50" i="20"/>
  <c r="AD50" i="20"/>
  <c r="AA53" i="20"/>
  <c r="AA54" i="20"/>
  <c r="AD54" i="20"/>
  <c r="W55" i="20"/>
  <c r="AA57" i="20"/>
  <c r="AA58" i="20"/>
  <c r="AD58" i="20"/>
  <c r="BB60" i="20"/>
  <c r="AA61" i="20"/>
  <c r="AA62" i="20"/>
  <c r="AD62" i="20"/>
  <c r="AA65" i="20"/>
  <c r="BE68" i="20"/>
  <c r="Z67" i="20"/>
  <c r="AP68" i="20" s="1"/>
  <c r="AU72" i="20"/>
  <c r="U71" i="20"/>
  <c r="AB71" i="20" s="1"/>
  <c r="AQ72" i="20"/>
  <c r="BC72" i="20"/>
  <c r="AN81" i="20"/>
  <c r="AD82" i="20"/>
  <c r="U82" i="20"/>
  <c r="Y82" i="20"/>
  <c r="AO83" i="20" s="1"/>
  <c r="AD85" i="20"/>
  <c r="AN88" i="20"/>
  <c r="AJ92" i="20"/>
  <c r="AN102" i="20"/>
  <c r="Y16" i="20"/>
  <c r="AO17" i="20" s="1"/>
  <c r="AN22" i="20"/>
  <c r="U29" i="20"/>
  <c r="AD29" i="20"/>
  <c r="AN34" i="20"/>
  <c r="AN50" i="20"/>
  <c r="AN54" i="20"/>
  <c r="AN58" i="20"/>
  <c r="AN62" i="20"/>
  <c r="AN80" i="20"/>
  <c r="Y85" i="20"/>
  <c r="AO86" i="20" s="1"/>
  <c r="Y92" i="20"/>
  <c r="AO93" i="20" s="1"/>
  <c r="Y9" i="20"/>
  <c r="AO10" i="20" s="1"/>
  <c r="U16" i="20"/>
  <c r="AB16" i="20" s="1"/>
  <c r="U20" i="20"/>
  <c r="U27" i="20"/>
  <c r="AN37" i="20"/>
  <c r="Z39" i="20"/>
  <c r="AP40" i="20" s="1"/>
  <c r="BE43" i="20"/>
  <c r="Z42" i="20"/>
  <c r="AP43" i="20" s="1"/>
  <c r="BE48" i="20"/>
  <c r="Z47" i="20"/>
  <c r="AP48" i="20" s="1"/>
  <c r="AN65" i="20"/>
  <c r="AN67" i="20"/>
  <c r="AN71" i="20"/>
  <c r="BC79" i="20"/>
  <c r="AD80" i="20"/>
  <c r="AA80" i="20"/>
  <c r="U80" i="20"/>
  <c r="U107" i="20"/>
  <c r="AA107" i="20"/>
  <c r="AD107" i="20"/>
  <c r="AA8" i="20"/>
  <c r="AD9" i="20"/>
  <c r="AA12" i="20"/>
  <c r="AD13" i="20"/>
  <c r="Y15" i="20"/>
  <c r="AO16" i="20" s="1"/>
  <c r="AA16" i="20"/>
  <c r="AD17" i="20"/>
  <c r="Y19" i="20"/>
  <c r="AO20" i="20" s="1"/>
  <c r="AA20" i="20"/>
  <c r="AD21" i="20"/>
  <c r="Y23" i="20"/>
  <c r="AO24" i="20" s="1"/>
  <c r="Y24" i="20"/>
  <c r="AO25" i="20" s="1"/>
  <c r="AA24" i="20"/>
  <c r="AB26" i="20"/>
  <c r="Y27" i="20"/>
  <c r="AO28" i="20" s="1"/>
  <c r="Y28" i="20"/>
  <c r="AO29" i="20" s="1"/>
  <c r="AA29" i="20"/>
  <c r="AA30" i="20"/>
  <c r="AD30" i="20"/>
  <c r="AE31" i="20"/>
  <c r="AL32" i="20" s="1"/>
  <c r="AD32" i="20"/>
  <c r="U32" i="20"/>
  <c r="AB32" i="20" s="1"/>
  <c r="AA32" i="20"/>
  <c r="U33" i="20"/>
  <c r="AB33" i="20" s="1"/>
  <c r="AD33" i="20"/>
  <c r="Y33" i="20"/>
  <c r="AO34" i="20" s="1"/>
  <c r="U34" i="20"/>
  <c r="AB34" i="20" s="1"/>
  <c r="AN36" i="20"/>
  <c r="U37" i="20"/>
  <c r="AB37" i="20" s="1"/>
  <c r="AD37" i="20"/>
  <c r="Y37" i="20"/>
  <c r="AO38" i="20" s="1"/>
  <c r="U38" i="20"/>
  <c r="AB38" i="20" s="1"/>
  <c r="AN40" i="20"/>
  <c r="U41" i="20"/>
  <c r="AB41" i="20" s="1"/>
  <c r="AD41" i="20"/>
  <c r="Y41" i="20"/>
  <c r="AO42" i="20" s="1"/>
  <c r="U42" i="20"/>
  <c r="AB42" i="20" s="1"/>
  <c r="AN44" i="20"/>
  <c r="U45" i="20"/>
  <c r="AB45" i="20" s="1"/>
  <c r="AD45" i="20"/>
  <c r="Y45" i="20"/>
  <c r="AO46" i="20" s="1"/>
  <c r="U46" i="20"/>
  <c r="AN48" i="20"/>
  <c r="U49" i="20"/>
  <c r="AB49" i="20" s="1"/>
  <c r="AD49" i="20"/>
  <c r="Y49" i="20"/>
  <c r="AO50" i="20" s="1"/>
  <c r="AN52" i="20"/>
  <c r="U53" i="20"/>
  <c r="AB53" i="20" s="1"/>
  <c r="AD53" i="20"/>
  <c r="Y53" i="20"/>
  <c r="AO54" i="20" s="1"/>
  <c r="V54" i="20"/>
  <c r="AK55" i="20" s="1"/>
  <c r="AN56" i="20"/>
  <c r="AJ56" i="20"/>
  <c r="U57" i="20"/>
  <c r="AB57" i="20" s="1"/>
  <c r="AD57" i="20"/>
  <c r="Y57" i="20"/>
  <c r="AO58" i="20" s="1"/>
  <c r="AN60" i="20"/>
  <c r="AD60" i="20"/>
  <c r="U60" i="20"/>
  <c r="AB60" i="20" s="1"/>
  <c r="AA60" i="20"/>
  <c r="AJ60" i="20"/>
  <c r="U61" i="20"/>
  <c r="AB61" i="20" s="1"/>
  <c r="AD61" i="20"/>
  <c r="Y61" i="20"/>
  <c r="AO62" i="20" s="1"/>
  <c r="AN64" i="20"/>
  <c r="AD64" i="20"/>
  <c r="U64" i="20"/>
  <c r="AB64" i="20" s="1"/>
  <c r="AA64" i="20"/>
  <c r="U65" i="20"/>
  <c r="AB65" i="20" s="1"/>
  <c r="AD65" i="20"/>
  <c r="Y65" i="20"/>
  <c r="AO66" i="20" s="1"/>
  <c r="W68" i="20"/>
  <c r="AD72" i="20"/>
  <c r="Y72" i="20"/>
  <c r="AO73" i="20" s="1"/>
  <c r="AN76" i="20"/>
  <c r="AD84" i="20"/>
  <c r="U84" i="20"/>
  <c r="Y84" i="20"/>
  <c r="AO85" i="20" s="1"/>
  <c r="AD93" i="20"/>
  <c r="U93" i="20"/>
  <c r="AB93" i="20" s="1"/>
  <c r="AA93" i="20"/>
  <c r="Y32" i="20"/>
  <c r="AO33" i="20" s="1"/>
  <c r="Y36" i="20"/>
  <c r="AO37" i="20" s="1"/>
  <c r="Y40" i="20"/>
  <c r="AO41" i="20" s="1"/>
  <c r="Y44" i="20"/>
  <c r="AO45" i="20" s="1"/>
  <c r="Y48" i="20"/>
  <c r="AO49" i="20" s="1"/>
  <c r="Y52" i="20"/>
  <c r="AO53" i="20" s="1"/>
  <c r="AB54" i="20"/>
  <c r="Y56" i="20"/>
  <c r="AO57" i="20" s="1"/>
  <c r="Y60" i="20"/>
  <c r="AO61" i="20" s="1"/>
  <c r="BE64" i="20"/>
  <c r="Y64" i="20"/>
  <c r="AO65" i="20" s="1"/>
  <c r="AQ67" i="20"/>
  <c r="AD69" i="20"/>
  <c r="U69" i="20"/>
  <c r="AA69" i="20"/>
  <c r="BE76" i="20"/>
  <c r="Y76" i="20"/>
  <c r="AO77" i="20" s="1"/>
  <c r="U77" i="20"/>
  <c r="AB77" i="20" s="1"/>
  <c r="AA77" i="20"/>
  <c r="Y77" i="20"/>
  <c r="AO78" i="20" s="1"/>
  <c r="Y88" i="20"/>
  <c r="AO89" i="20" s="1"/>
  <c r="AA90" i="20"/>
  <c r="AN92" i="20"/>
  <c r="AQ101" i="20"/>
  <c r="AD31" i="20"/>
  <c r="AD35" i="20"/>
  <c r="AD36" i="20"/>
  <c r="U36" i="20"/>
  <c r="AD39" i="20"/>
  <c r="AD40" i="20"/>
  <c r="U40" i="20"/>
  <c r="AB40" i="20" s="1"/>
  <c r="AD43" i="20"/>
  <c r="AD44" i="20"/>
  <c r="U44" i="20"/>
  <c r="AB44" i="20" s="1"/>
  <c r="AD47" i="20"/>
  <c r="AD48" i="20"/>
  <c r="U48" i="20"/>
  <c r="AB48" i="20" s="1"/>
  <c r="AD51" i="20"/>
  <c r="AD52" i="20"/>
  <c r="U52" i="20"/>
  <c r="AD55" i="20"/>
  <c r="AD56" i="20"/>
  <c r="U56" i="20"/>
  <c r="AB56" i="20" s="1"/>
  <c r="AD59" i="20"/>
  <c r="AD63" i="20"/>
  <c r="AU68" i="20"/>
  <c r="U67" i="20"/>
  <c r="AB67" i="20" s="1"/>
  <c r="AD68" i="20"/>
  <c r="Y68" i="20"/>
  <c r="AO69" i="20" s="1"/>
  <c r="AD73" i="20"/>
  <c r="U73" i="20"/>
  <c r="AA73" i="20"/>
  <c r="Y74" i="20"/>
  <c r="AO75" i="20" s="1"/>
  <c r="U76" i="20"/>
  <c r="Y80" i="20"/>
  <c r="AO81" i="20" s="1"/>
  <c r="AA82" i="20"/>
  <c r="AN84" i="20"/>
  <c r="AD88" i="20"/>
  <c r="AA88" i="20"/>
  <c r="U88" i="20"/>
  <c r="AD90" i="20"/>
  <c r="U90" i="20"/>
  <c r="AJ97" i="20"/>
  <c r="AN66" i="20"/>
  <c r="U66" i="20"/>
  <c r="AB66" i="20" s="1"/>
  <c r="Y66" i="20"/>
  <c r="AO67" i="20" s="1"/>
  <c r="AA68" i="20"/>
  <c r="AN70" i="20"/>
  <c r="U70" i="20"/>
  <c r="AB70" i="20" s="1"/>
  <c r="Y70" i="20"/>
  <c r="AO71" i="20" s="1"/>
  <c r="AA72" i="20"/>
  <c r="AN73" i="20"/>
  <c r="AN74" i="20"/>
  <c r="AD94" i="20"/>
  <c r="AN98" i="20"/>
  <c r="AQ102" i="20"/>
  <c r="Y69" i="20"/>
  <c r="AO70" i="20" s="1"/>
  <c r="Y73" i="20"/>
  <c r="AO74" i="20" s="1"/>
  <c r="AA74" i="20"/>
  <c r="AN78" i="20"/>
  <c r="U79" i="20"/>
  <c r="U81" i="20"/>
  <c r="AD81" i="20"/>
  <c r="AA81" i="20"/>
  <c r="AN86" i="20"/>
  <c r="U87" i="20"/>
  <c r="U89" i="20"/>
  <c r="AD89" i="20"/>
  <c r="AA89" i="20"/>
  <c r="AN93" i="20"/>
  <c r="AJ95" i="20"/>
  <c r="AC94" i="20"/>
  <c r="AM95" i="20" s="1"/>
  <c r="V94" i="20"/>
  <c r="AK95" i="20" s="1"/>
  <c r="Y94" i="20"/>
  <c r="AO95" i="20" s="1"/>
  <c r="AE94" i="20"/>
  <c r="AL95" i="20" s="1"/>
  <c r="U95" i="20"/>
  <c r="Y95" i="20"/>
  <c r="AO96" i="20" s="1"/>
  <c r="AD95" i="20"/>
  <c r="U99" i="20"/>
  <c r="AB99" i="20" s="1"/>
  <c r="AA99" i="20"/>
  <c r="Y99" i="20"/>
  <c r="AO100" i="20" s="1"/>
  <c r="Y104" i="20"/>
  <c r="AO105" i="20" s="1"/>
  <c r="AA75" i="20"/>
  <c r="Y79" i="20"/>
  <c r="AO80" i="20" s="1"/>
  <c r="AD79" i="20"/>
  <c r="Y81" i="20"/>
  <c r="AO82" i="20" s="1"/>
  <c r="AN82" i="20"/>
  <c r="AA83" i="20"/>
  <c r="Y87" i="20"/>
  <c r="AO88" i="20" s="1"/>
  <c r="AD87" i="20"/>
  <c r="Y89" i="20"/>
  <c r="AO90" i="20" s="1"/>
  <c r="AN90" i="20"/>
  <c r="AA91" i="20"/>
  <c r="AN95" i="20"/>
  <c r="BC97" i="20"/>
  <c r="AD98" i="20"/>
  <c r="Y98" i="20"/>
  <c r="AO99" i="20" s="1"/>
  <c r="AA98" i="20"/>
  <c r="AN103" i="20"/>
  <c r="U78" i="20"/>
  <c r="AB78" i="20" s="1"/>
  <c r="U86" i="20"/>
  <c r="AB86" i="20" s="1"/>
  <c r="AN94" i="20"/>
  <c r="AA94" i="20"/>
  <c r="AA95" i="20"/>
  <c r="U98" i="20"/>
  <c r="AB98" i="20" s="1"/>
  <c r="AN106" i="20"/>
  <c r="Y107" i="20"/>
  <c r="AO108" i="20" s="1"/>
  <c r="Y93" i="20"/>
  <c r="AO94" i="20" s="1"/>
  <c r="AB94" i="20"/>
  <c r="AN100" i="20"/>
  <c r="U101" i="20"/>
  <c r="U103" i="20"/>
  <c r="AD103" i="20"/>
  <c r="AD102" i="20"/>
  <c r="AA102" i="20"/>
  <c r="U102" i="20"/>
  <c r="AB102" i="20" s="1"/>
  <c r="AA104" i="20"/>
  <c r="AE105" i="20"/>
  <c r="AL106" i="20" s="1"/>
  <c r="W105" i="20"/>
  <c r="AD106" i="20"/>
  <c r="Y106" i="20"/>
  <c r="AO107" i="20" s="1"/>
  <c r="AA106" i="20"/>
  <c r="AA97" i="20"/>
  <c r="Y101" i="20"/>
  <c r="AO102" i="20" s="1"/>
  <c r="AD101" i="20"/>
  <c r="Y103" i="20"/>
  <c r="AO104" i="20" s="1"/>
  <c r="AN104" i="20"/>
  <c r="AA105" i="20"/>
  <c r="AN96" i="20"/>
  <c r="U100" i="20"/>
  <c r="AB100" i="20" s="1"/>
  <c r="AD8" i="18"/>
  <c r="U8" i="18"/>
  <c r="Y8" i="18"/>
  <c r="AD7" i="18"/>
  <c r="U7" i="18"/>
  <c r="Y7" i="18"/>
  <c r="BE8" i="18" s="1"/>
  <c r="Z80" i="18"/>
  <c r="AP81" i="18" s="1"/>
  <c r="AO81" i="18"/>
  <c r="AA7" i="18"/>
  <c r="Z3" i="18" s="1"/>
  <c r="U22" i="18"/>
  <c r="AC22" i="18" s="1"/>
  <c r="AM23" i="18" s="1"/>
  <c r="AD22" i="18"/>
  <c r="AC59" i="18"/>
  <c r="AM60" i="18" s="1"/>
  <c r="Y60" i="18"/>
  <c r="Z60" i="18" s="1"/>
  <c r="AP61" i="18" s="1"/>
  <c r="Y68" i="18"/>
  <c r="BE69" i="18" s="1"/>
  <c r="AD10" i="18"/>
  <c r="U14" i="18"/>
  <c r="AC14" i="18" s="1"/>
  <c r="AM15" i="18" s="1"/>
  <c r="AD16" i="18"/>
  <c r="U16" i="18"/>
  <c r="AJ17" i="18" s="1"/>
  <c r="Y18" i="18"/>
  <c r="U19" i="18"/>
  <c r="Y21" i="18"/>
  <c r="BE22" i="18" s="1"/>
  <c r="U21" i="18"/>
  <c r="AJ22" i="18" s="1"/>
  <c r="Z41" i="18"/>
  <c r="AP42" i="18" s="1"/>
  <c r="AO42" i="18"/>
  <c r="U60" i="18"/>
  <c r="AC60" i="18" s="1"/>
  <c r="AM61" i="18" s="1"/>
  <c r="Y61" i="18"/>
  <c r="BE62" i="18" s="1"/>
  <c r="U71" i="18"/>
  <c r="V71" i="18" s="1"/>
  <c r="AK72" i="18" s="1"/>
  <c r="Y73" i="18"/>
  <c r="BE74" i="18" s="1"/>
  <c r="Y83" i="18"/>
  <c r="BE84" i="18" s="1"/>
  <c r="Y86" i="18"/>
  <c r="Z86" i="18" s="1"/>
  <c r="AP87" i="18" s="1"/>
  <c r="AA89" i="18"/>
  <c r="AD56" i="18"/>
  <c r="U56" i="18"/>
  <c r="Y57" i="18"/>
  <c r="BE58" i="18" s="1"/>
  <c r="U79" i="18"/>
  <c r="AD79" i="18"/>
  <c r="AA8" i="18"/>
  <c r="BC9" i="18" s="1"/>
  <c r="U10" i="18"/>
  <c r="V10" i="18" s="1"/>
  <c r="AK11" i="18" s="1"/>
  <c r="AD12" i="18"/>
  <c r="U12" i="18"/>
  <c r="V12" i="18" s="1"/>
  <c r="AK13" i="18" s="1"/>
  <c r="U36" i="18"/>
  <c r="U41" i="18"/>
  <c r="AE41" i="18" s="1"/>
  <c r="AL42" i="18" s="1"/>
  <c r="AD43" i="18"/>
  <c r="U43" i="18"/>
  <c r="Y44" i="18"/>
  <c r="BE45" i="18" s="1"/>
  <c r="AD46" i="18"/>
  <c r="U46" i="18"/>
  <c r="AE46" i="18" s="1"/>
  <c r="AL47" i="18" s="1"/>
  <c r="AD47" i="18"/>
  <c r="U47" i="18"/>
  <c r="AC47" i="18" s="1"/>
  <c r="AM48" i="18" s="1"/>
  <c r="Y48" i="18"/>
  <c r="BE49" i="18" s="1"/>
  <c r="Z49" i="18"/>
  <c r="AP50" i="18" s="1"/>
  <c r="AO50" i="18"/>
  <c r="AD50" i="18"/>
  <c r="U50" i="18"/>
  <c r="AD51" i="18"/>
  <c r="U51" i="18"/>
  <c r="AC51" i="18" s="1"/>
  <c r="AM52" i="18" s="1"/>
  <c r="Y52" i="18"/>
  <c r="BE53" i="18" s="1"/>
  <c r="AD54" i="18"/>
  <c r="U54" i="18"/>
  <c r="AC54" i="18" s="1"/>
  <c r="AM55" i="18" s="1"/>
  <c r="Y56" i="18"/>
  <c r="Z56" i="18" s="1"/>
  <c r="AP57" i="18" s="1"/>
  <c r="U75" i="18"/>
  <c r="AC75" i="18" s="1"/>
  <c r="AM76" i="18" s="1"/>
  <c r="AD77" i="18"/>
  <c r="Y77" i="18"/>
  <c r="BE78" i="18" s="1"/>
  <c r="U84" i="18"/>
  <c r="AE84" i="18" s="1"/>
  <c r="AL85" i="18" s="1"/>
  <c r="Y87" i="18"/>
  <c r="BE88" i="18" s="1"/>
  <c r="AA14" i="18"/>
  <c r="AQ15" i="18" s="1"/>
  <c r="AA18" i="18"/>
  <c r="BC19" i="18" s="1"/>
  <c r="AA57" i="18"/>
  <c r="BC58" i="18" s="1"/>
  <c r="AA60" i="18"/>
  <c r="BC61" i="18" s="1"/>
  <c r="AA61" i="18"/>
  <c r="AA68" i="18"/>
  <c r="AQ69" i="18" s="1"/>
  <c r="AA73" i="18"/>
  <c r="BC74" i="18" s="1"/>
  <c r="AA77" i="18"/>
  <c r="AQ78" i="18" s="1"/>
  <c r="U78" i="18"/>
  <c r="AJ79" i="18" s="1"/>
  <c r="AA78" i="18"/>
  <c r="BC79" i="18" s="1"/>
  <c r="AD81" i="18"/>
  <c r="AD82" i="18"/>
  <c r="AD83" i="18"/>
  <c r="AD86" i="18"/>
  <c r="AA87" i="18"/>
  <c r="BC88" i="18" s="1"/>
  <c r="U35" i="18"/>
  <c r="W35" i="18" s="1"/>
  <c r="AA40" i="18"/>
  <c r="AA43" i="18"/>
  <c r="AQ44" i="18" s="1"/>
  <c r="AA44" i="18"/>
  <c r="BC45" i="18" s="1"/>
  <c r="AA48" i="18"/>
  <c r="BC49" i="18" s="1"/>
  <c r="AA52" i="18"/>
  <c r="BC53" i="18" s="1"/>
  <c r="AA56" i="18"/>
  <c r="BC57" i="18" s="1"/>
  <c r="AA59" i="18"/>
  <c r="AQ60" i="18" s="1"/>
  <c r="AA65" i="18"/>
  <c r="AA72" i="18"/>
  <c r="BC73" i="18" s="1"/>
  <c r="AA76" i="18"/>
  <c r="AQ77" i="18" s="1"/>
  <c r="AD80" i="18"/>
  <c r="AA81" i="18"/>
  <c r="AA82" i="18"/>
  <c r="AA83" i="18"/>
  <c r="BC84" i="18" s="1"/>
  <c r="AD85" i="18"/>
  <c r="AA86" i="18"/>
  <c r="AD88" i="18"/>
  <c r="AA42" i="18"/>
  <c r="AQ43" i="18" s="1"/>
  <c r="AA46" i="18"/>
  <c r="AA47" i="18"/>
  <c r="AA50" i="18"/>
  <c r="BC51" i="18" s="1"/>
  <c r="AA51" i="18"/>
  <c r="BC52" i="18" s="1"/>
  <c r="AA54" i="18"/>
  <c r="AA55" i="18"/>
  <c r="BC56" i="18" s="1"/>
  <c r="AA58" i="18"/>
  <c r="BC59" i="18" s="1"/>
  <c r="AA62" i="18"/>
  <c r="AQ63" i="18" s="1"/>
  <c r="U66" i="18"/>
  <c r="AA67" i="18"/>
  <c r="AQ68" i="18" s="1"/>
  <c r="U69" i="18"/>
  <c r="U70" i="18"/>
  <c r="AC70" i="18" s="1"/>
  <c r="AM71" i="18" s="1"/>
  <c r="U74" i="18"/>
  <c r="V74" i="18" s="1"/>
  <c r="AK75" i="18" s="1"/>
  <c r="AA79" i="18"/>
  <c r="BC80" i="18" s="1"/>
  <c r="AA80" i="18"/>
  <c r="AD84" i="18"/>
  <c r="AA85" i="18"/>
  <c r="BC86" i="18" s="1"/>
  <c r="AA88" i="18"/>
  <c r="Y15" i="18"/>
  <c r="AD9" i="18"/>
  <c r="U9" i="18"/>
  <c r="AB9" i="18" s="1"/>
  <c r="AA9" i="18"/>
  <c r="Y9" i="18"/>
  <c r="AD15" i="18"/>
  <c r="AA15" i="18"/>
  <c r="U15" i="18"/>
  <c r="AB15" i="18" s="1"/>
  <c r="AD11" i="18"/>
  <c r="U11" i="18"/>
  <c r="AB11" i="18" s="1"/>
  <c r="AA11" i="18"/>
  <c r="Y11" i="18"/>
  <c r="AD13" i="18"/>
  <c r="AA13" i="18"/>
  <c r="U13" i="18"/>
  <c r="AB13" i="18" s="1"/>
  <c r="Y13" i="18"/>
  <c r="AN22" i="18"/>
  <c r="AN24" i="18"/>
  <c r="AN26" i="18"/>
  <c r="AN27" i="18"/>
  <c r="AN31" i="18"/>
  <c r="AD39" i="18"/>
  <c r="Y39" i="18"/>
  <c r="BC42" i="18"/>
  <c r="AQ42" i="18"/>
  <c r="AN43" i="18"/>
  <c r="AJ50" i="18"/>
  <c r="V49" i="18"/>
  <c r="AK50" i="18" s="1"/>
  <c r="AC49" i="18"/>
  <c r="AM50" i="18" s="1"/>
  <c r="BC54" i="18"/>
  <c r="AQ54" i="18"/>
  <c r="AN54" i="18"/>
  <c r="AA2" i="18"/>
  <c r="AD17" i="18"/>
  <c r="AB18" i="18"/>
  <c r="U20" i="18"/>
  <c r="AB20" i="18" s="1"/>
  <c r="Y20" i="18"/>
  <c r="AA21" i="18"/>
  <c r="U23" i="18"/>
  <c r="U24" i="18"/>
  <c r="U25" i="18"/>
  <c r="U26" i="18"/>
  <c r="AB26" i="18" s="1"/>
  <c r="U27" i="18"/>
  <c r="AB27" i="18" s="1"/>
  <c r="U28" i="18"/>
  <c r="U29" i="18"/>
  <c r="U30" i="18"/>
  <c r="AB30" i="18" s="1"/>
  <c r="U31" i="18"/>
  <c r="AB31" i="18" s="1"/>
  <c r="U32" i="18"/>
  <c r="U33" i="18"/>
  <c r="U34" i="18"/>
  <c r="AB34" i="18" s="1"/>
  <c r="AD38" i="18"/>
  <c r="Y38" i="18"/>
  <c r="U39" i="18"/>
  <c r="AD40" i="18"/>
  <c r="AJ46" i="18"/>
  <c r="AE45" i="18"/>
  <c r="AL46" i="18" s="1"/>
  <c r="W45" i="18"/>
  <c r="V45" i="18"/>
  <c r="AK46" i="18" s="1"/>
  <c r="AC45" i="18"/>
  <c r="AM46" i="18" s="1"/>
  <c r="BC50" i="18"/>
  <c r="AN50" i="18"/>
  <c r="AN51" i="18"/>
  <c r="AD52" i="18"/>
  <c r="BE55" i="18"/>
  <c r="AN77" i="18"/>
  <c r="AJ84" i="18"/>
  <c r="AE83" i="18"/>
  <c r="AL84" i="18" s="1"/>
  <c r="AC83" i="18"/>
  <c r="AM84" i="18" s="1"/>
  <c r="AN105" i="18"/>
  <c r="AN101" i="18"/>
  <c r="AN97" i="18"/>
  <c r="AN106" i="18"/>
  <c r="AN102" i="18"/>
  <c r="AN98" i="18"/>
  <c r="AN107" i="18"/>
  <c r="AN103" i="18"/>
  <c r="AN99" i="18"/>
  <c r="AN94" i="18"/>
  <c r="AN96" i="18"/>
  <c r="AN100" i="18"/>
  <c r="AN104" i="18"/>
  <c r="AN21" i="18"/>
  <c r="AN23" i="18"/>
  <c r="AN28" i="18"/>
  <c r="AN29" i="18"/>
  <c r="AN30" i="18"/>
  <c r="AN32" i="18"/>
  <c r="AN33" i="18"/>
  <c r="AN34" i="18"/>
  <c r="AD35" i="18"/>
  <c r="Y35" i="18"/>
  <c r="AN42" i="18"/>
  <c r="AE44" i="18"/>
  <c r="AL45" i="18" s="1"/>
  <c r="AN85" i="18"/>
  <c r="U17" i="18"/>
  <c r="AD18" i="18"/>
  <c r="AD19" i="18"/>
  <c r="Y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D37" i="18"/>
  <c r="Y37" i="18"/>
  <c r="U38" i="18"/>
  <c r="AN38" i="18"/>
  <c r="BC46" i="18"/>
  <c r="AN46" i="18"/>
  <c r="AN47" i="18"/>
  <c r="AD48" i="18"/>
  <c r="AE52" i="18"/>
  <c r="AL53" i="18" s="1"/>
  <c r="AO56" i="18"/>
  <c r="Z55" i="18"/>
  <c r="AP56" i="18" s="1"/>
  <c r="BE56" i="18"/>
  <c r="AN25" i="18"/>
  <c r="AN17" i="18"/>
  <c r="AN19" i="18"/>
  <c r="AD21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AD36" i="18"/>
  <c r="Y36" i="18"/>
  <c r="AN37" i="18"/>
  <c r="AC41" i="18"/>
  <c r="AM42" i="18" s="1"/>
  <c r="AD44" i="18"/>
  <c r="AO47" i="18"/>
  <c r="AN63" i="18"/>
  <c r="AD63" i="18"/>
  <c r="Y63" i="18"/>
  <c r="U63" i="18"/>
  <c r="Z64" i="18"/>
  <c r="AP65" i="18" s="1"/>
  <c r="AO65" i="18"/>
  <c r="BE65" i="18"/>
  <c r="AA35" i="18"/>
  <c r="AA36" i="18"/>
  <c r="AA37" i="18"/>
  <c r="AA38" i="18"/>
  <c r="AN39" i="18"/>
  <c r="AA39" i="18"/>
  <c r="AN40" i="18"/>
  <c r="AN41" i="18"/>
  <c r="AD42" i="18"/>
  <c r="BE42" i="18"/>
  <c r="AN45" i="18"/>
  <c r="AN49" i="18"/>
  <c r="BE50" i="18"/>
  <c r="AN53" i="18"/>
  <c r="AN59" i="18"/>
  <c r="AN73" i="18"/>
  <c r="AD95" i="18"/>
  <c r="AA95" i="18"/>
  <c r="U95" i="18"/>
  <c r="AB95" i="18" s="1"/>
  <c r="Y95" i="18"/>
  <c r="AD41" i="18"/>
  <c r="AN44" i="18"/>
  <c r="AB45" i="18"/>
  <c r="AD45" i="18"/>
  <c r="AN48" i="18"/>
  <c r="AD49" i="18"/>
  <c r="AN52" i="18"/>
  <c r="AD53" i="18"/>
  <c r="AN65" i="18"/>
  <c r="AN69" i="18"/>
  <c r="AN58" i="18"/>
  <c r="AD59" i="18"/>
  <c r="AN62" i="18"/>
  <c r="AD65" i="18"/>
  <c r="AN68" i="18"/>
  <c r="BC72" i="18"/>
  <c r="AQ72" i="18"/>
  <c r="AN72" i="18"/>
  <c r="AD73" i="18"/>
  <c r="AN76" i="18"/>
  <c r="AN81" i="18"/>
  <c r="Z81" i="18"/>
  <c r="AP82" i="18" s="1"/>
  <c r="AO82" i="18"/>
  <c r="AD94" i="18"/>
  <c r="U94" i="18"/>
  <c r="AB94" i="18" s="1"/>
  <c r="AA94" i="18"/>
  <c r="Y94" i="18"/>
  <c r="AN57" i="18"/>
  <c r="AD58" i="18"/>
  <c r="AE59" i="18"/>
  <c r="AL60" i="18" s="1"/>
  <c r="AN61" i="18"/>
  <c r="AB62" i="18"/>
  <c r="AD62" i="18"/>
  <c r="AN64" i="18"/>
  <c r="AD64" i="18"/>
  <c r="AN67" i="18"/>
  <c r="AD68" i="18"/>
  <c r="AN71" i="18"/>
  <c r="AB72" i="18"/>
  <c r="AD72" i="18"/>
  <c r="AN75" i="18"/>
  <c r="AD76" i="18"/>
  <c r="BE80" i="18"/>
  <c r="AA105" i="18"/>
  <c r="AD105" i="18"/>
  <c r="Y105" i="18"/>
  <c r="U105" i="18"/>
  <c r="AN55" i="18"/>
  <c r="AD55" i="18"/>
  <c r="AN56" i="18"/>
  <c r="AB57" i="18"/>
  <c r="AD57" i="18"/>
  <c r="BB59" i="18"/>
  <c r="AN60" i="18"/>
  <c r="AD61" i="18"/>
  <c r="AJ63" i="18"/>
  <c r="AE62" i="18"/>
  <c r="AL63" i="18" s="1"/>
  <c r="W62" i="18"/>
  <c r="BB63" i="18"/>
  <c r="V62" i="18"/>
  <c r="AK63" i="18" s="1"/>
  <c r="AA63" i="18"/>
  <c r="AN66" i="18"/>
  <c r="AD67" i="18"/>
  <c r="BB69" i="18"/>
  <c r="AN70" i="18"/>
  <c r="AD71" i="18"/>
  <c r="AE72" i="18"/>
  <c r="AL73" i="18" s="1"/>
  <c r="W72" i="18"/>
  <c r="AN74" i="18"/>
  <c r="AD75" i="18"/>
  <c r="W76" i="18"/>
  <c r="U90" i="18"/>
  <c r="AD90" i="18"/>
  <c r="AA90" i="18"/>
  <c r="Y90" i="18"/>
  <c r="AN79" i="18"/>
  <c r="BE81" i="18"/>
  <c r="AJ83" i="18"/>
  <c r="AN84" i="18"/>
  <c r="AO83" i="18"/>
  <c r="AN88" i="18"/>
  <c r="AQ92" i="18"/>
  <c r="AA101" i="18"/>
  <c r="AD101" i="18"/>
  <c r="Y101" i="18"/>
  <c r="U101" i="18"/>
  <c r="Y78" i="18"/>
  <c r="AN83" i="18"/>
  <c r="AN87" i="18"/>
  <c r="AA97" i="18"/>
  <c r="AD97" i="18"/>
  <c r="Y97" i="18"/>
  <c r="U97" i="18"/>
  <c r="AN78" i="18"/>
  <c r="AN80" i="18"/>
  <c r="V80" i="18"/>
  <c r="AK81" i="18" s="1"/>
  <c r="AN82" i="18"/>
  <c r="AB83" i="18"/>
  <c r="BE83" i="18"/>
  <c r="AN86" i="18"/>
  <c r="AN93" i="18"/>
  <c r="AQ94" i="18"/>
  <c r="AQ93" i="18"/>
  <c r="AA96" i="18"/>
  <c r="AD96" i="18"/>
  <c r="Y96" i="18"/>
  <c r="U96" i="18"/>
  <c r="AB96" i="18" s="1"/>
  <c r="AA100" i="18"/>
  <c r="AD100" i="18"/>
  <c r="Y100" i="18"/>
  <c r="U100" i="18"/>
  <c r="AB100" i="18" s="1"/>
  <c r="AA104" i="18"/>
  <c r="AD104" i="18"/>
  <c r="Y104" i="18"/>
  <c r="U104" i="18"/>
  <c r="AB104" i="18" s="1"/>
  <c r="Y89" i="18"/>
  <c r="AN90" i="18"/>
  <c r="AN92" i="18"/>
  <c r="AD92" i="18"/>
  <c r="U92" i="18"/>
  <c r="Y92" i="18"/>
  <c r="AN95" i="18"/>
  <c r="AA99" i="18"/>
  <c r="AD99" i="18"/>
  <c r="Y99" i="18"/>
  <c r="U99" i="18"/>
  <c r="AA103" i="18"/>
  <c r="AD103" i="18"/>
  <c r="Y103" i="18"/>
  <c r="U103" i="18"/>
  <c r="AD107" i="18"/>
  <c r="Y107" i="18"/>
  <c r="U107" i="18"/>
  <c r="AN89" i="18"/>
  <c r="U89" i="18"/>
  <c r="AN91" i="18"/>
  <c r="U91" i="18"/>
  <c r="AB91" i="18" s="1"/>
  <c r="Y91" i="18"/>
  <c r="AD93" i="18"/>
  <c r="U93" i="18"/>
  <c r="Y93" i="18"/>
  <c r="AA98" i="18"/>
  <c r="AD98" i="18"/>
  <c r="Y98" i="18"/>
  <c r="U98" i="18"/>
  <c r="AA102" i="18"/>
  <c r="AD102" i="18"/>
  <c r="Y102" i="18"/>
  <c r="U102" i="18"/>
  <c r="AD106" i="18"/>
  <c r="Y106" i="18"/>
  <c r="U106" i="18"/>
  <c r="AA106" i="18"/>
  <c r="AA107" i="18"/>
  <c r="AN108" i="18"/>
  <c r="U67" i="7"/>
  <c r="AD87" i="7"/>
  <c r="U91" i="7"/>
  <c r="AJ92" i="7" s="1"/>
  <c r="U95" i="7"/>
  <c r="AD64" i="7"/>
  <c r="AA65" i="7"/>
  <c r="BC66" i="7" s="1"/>
  <c r="AA69" i="7"/>
  <c r="BC70" i="7" s="1"/>
  <c r="AD86" i="7"/>
  <c r="AA55" i="7"/>
  <c r="BC56" i="7" s="1"/>
  <c r="AA68" i="7"/>
  <c r="AQ69" i="7" s="1"/>
  <c r="Y50" i="7"/>
  <c r="Z50" i="7" s="1"/>
  <c r="AP51" i="7" s="1"/>
  <c r="AA30" i="7"/>
  <c r="AQ31" i="7" s="1"/>
  <c r="Y42" i="7"/>
  <c r="Z42" i="7" s="1"/>
  <c r="AP43" i="7" s="1"/>
  <c r="AA106" i="7"/>
  <c r="BC107" i="7" s="1"/>
  <c r="AD41" i="7"/>
  <c r="Y46" i="7"/>
  <c r="Z46" i="7" s="1"/>
  <c r="AP47" i="7" s="1"/>
  <c r="AD47" i="7"/>
  <c r="AD55" i="7"/>
  <c r="AD59" i="7"/>
  <c r="AD60" i="7"/>
  <c r="AA85" i="7"/>
  <c r="Y91" i="7"/>
  <c r="Z91" i="7" s="1"/>
  <c r="AP92" i="7" s="1"/>
  <c r="Y93" i="7"/>
  <c r="Z93" i="7" s="1"/>
  <c r="AP94" i="7" s="1"/>
  <c r="Y95" i="7"/>
  <c r="Y49" i="7"/>
  <c r="Z49" i="7" s="1"/>
  <c r="AP50" i="7" s="1"/>
  <c r="Y22" i="7"/>
  <c r="Z22" i="7" s="1"/>
  <c r="AP23" i="7" s="1"/>
  <c r="AD45" i="7"/>
  <c r="Y52" i="7"/>
  <c r="Z52" i="7" s="1"/>
  <c r="AP53" i="7" s="1"/>
  <c r="U54" i="7"/>
  <c r="AJ55" i="7" s="1"/>
  <c r="AD68" i="7"/>
  <c r="AA84" i="7"/>
  <c r="BC85" i="7" s="1"/>
  <c r="U88" i="7"/>
  <c r="Y39" i="7"/>
  <c r="Z39" i="7" s="1"/>
  <c r="AP40" i="7" s="1"/>
  <c r="Y7" i="7"/>
  <c r="Z7" i="7" s="1"/>
  <c r="U7" i="7"/>
  <c r="AC7" i="7" s="1"/>
  <c r="AB3" i="7" s="1"/>
  <c r="Y43" i="7"/>
  <c r="Z43" i="7" s="1"/>
  <c r="AP44" i="7" s="1"/>
  <c r="AD48" i="7"/>
  <c r="Y48" i="7"/>
  <c r="Z48" i="7" s="1"/>
  <c r="AP49" i="7" s="1"/>
  <c r="AD44" i="7"/>
  <c r="Y44" i="7"/>
  <c r="Z44" i="7" s="1"/>
  <c r="AP45" i="7" s="1"/>
  <c r="Y53" i="7"/>
  <c r="Y41" i="7"/>
  <c r="Z41" i="7" s="1"/>
  <c r="AP42" i="7" s="1"/>
  <c r="Y47" i="7"/>
  <c r="Z47" i="7" s="1"/>
  <c r="AP48" i="7" s="1"/>
  <c r="Y51" i="7"/>
  <c r="Z51" i="7" s="1"/>
  <c r="AP52" i="7" s="1"/>
  <c r="AD40" i="7"/>
  <c r="Y40" i="7"/>
  <c r="Z40" i="7" s="1"/>
  <c r="AP41" i="7" s="1"/>
  <c r="Y45" i="7"/>
  <c r="Z45" i="7" s="1"/>
  <c r="AP46" i="7" s="1"/>
  <c r="Y54" i="7"/>
  <c r="AD92" i="7"/>
  <c r="U92" i="7"/>
  <c r="AJ93" i="7" s="1"/>
  <c r="Y92" i="7"/>
  <c r="Z92" i="7" s="1"/>
  <c r="AP93" i="7" s="1"/>
  <c r="AD94" i="7"/>
  <c r="U94" i="7"/>
  <c r="AJ95" i="7" s="1"/>
  <c r="Y94" i="7"/>
  <c r="Z94" i="7" s="1"/>
  <c r="AP95" i="7" s="1"/>
  <c r="Y96" i="7"/>
  <c r="BE97" i="7" s="1"/>
  <c r="U96" i="7"/>
  <c r="AC96" i="7" s="1"/>
  <c r="AA7" i="7"/>
  <c r="AA10" i="7"/>
  <c r="BC11" i="7" s="1"/>
  <c r="AA53" i="7"/>
  <c r="BC54" i="7" s="1"/>
  <c r="U86" i="7"/>
  <c r="AA99" i="7"/>
  <c r="AA102" i="7"/>
  <c r="BC103" i="7" s="1"/>
  <c r="AA107" i="7"/>
  <c r="AQ108" i="7" s="1"/>
  <c r="AA8" i="7"/>
  <c r="BC9" i="7" s="1"/>
  <c r="AA16" i="7"/>
  <c r="U20" i="7"/>
  <c r="AB20" i="7" s="1"/>
  <c r="AA41" i="7"/>
  <c r="BC42" i="7" s="1"/>
  <c r="AA45" i="7"/>
  <c r="BC46" i="7" s="1"/>
  <c r="AA49" i="7"/>
  <c r="BC50" i="7" s="1"/>
  <c r="AA52" i="7"/>
  <c r="BC53" i="7" s="1"/>
  <c r="AA64" i="7"/>
  <c r="AQ65" i="7" s="1"/>
  <c r="U66" i="7"/>
  <c r="V66" i="7" s="1"/>
  <c r="AK67" i="7" s="1"/>
  <c r="AD67" i="7"/>
  <c r="U71" i="7"/>
  <c r="V71" i="7" s="1"/>
  <c r="AK72" i="7" s="1"/>
  <c r="Y82" i="7"/>
  <c r="Z82" i="7" s="1"/>
  <c r="AP83" i="7" s="1"/>
  <c r="Y84" i="7"/>
  <c r="Y85" i="7"/>
  <c r="AO86" i="7" s="1"/>
  <c r="AA89" i="7"/>
  <c r="BC90" i="7" s="1"/>
  <c r="AA90" i="7"/>
  <c r="BC91" i="7" s="1"/>
  <c r="AA91" i="7"/>
  <c r="BC92" i="7" s="1"/>
  <c r="AA93" i="7"/>
  <c r="BC94" i="7" s="1"/>
  <c r="AA95" i="7"/>
  <c r="BC96" i="7" s="1"/>
  <c r="Y98" i="7"/>
  <c r="AO99" i="7" s="1"/>
  <c r="Y99" i="7"/>
  <c r="Z99" i="7" s="1"/>
  <c r="AP100" i="7" s="1"/>
  <c r="Y102" i="7"/>
  <c r="Z102" i="7" s="1"/>
  <c r="AP103" i="7" s="1"/>
  <c r="Y103" i="7"/>
  <c r="Y106" i="7"/>
  <c r="Z106" i="7" s="1"/>
  <c r="AP107" i="7" s="1"/>
  <c r="AA40" i="7"/>
  <c r="BC41" i="7" s="1"/>
  <c r="AA67" i="7"/>
  <c r="AQ68" i="7" s="1"/>
  <c r="AA86" i="7"/>
  <c r="AA88" i="7"/>
  <c r="BC89" i="7" s="1"/>
  <c r="AA98" i="7"/>
  <c r="BC99" i="7" s="1"/>
  <c r="AA103" i="7"/>
  <c r="BC104" i="7" s="1"/>
  <c r="AB7" i="7"/>
  <c r="AA3" i="7" s="1"/>
  <c r="AA14" i="7"/>
  <c r="BC15" i="7" s="1"/>
  <c r="AA15" i="7"/>
  <c r="AQ16" i="7" s="1"/>
  <c r="U22" i="7"/>
  <c r="AE22" i="7" s="1"/>
  <c r="AL23" i="7" s="1"/>
  <c r="AA22" i="7"/>
  <c r="AA42" i="7"/>
  <c r="BC43" i="7" s="1"/>
  <c r="AA46" i="7"/>
  <c r="BC47" i="7" s="1"/>
  <c r="AA50" i="7"/>
  <c r="BC51" i="7" s="1"/>
  <c r="AA60" i="7"/>
  <c r="AQ61" i="7" s="1"/>
  <c r="AA61" i="7"/>
  <c r="BC62" i="7" s="1"/>
  <c r="AD65" i="7"/>
  <c r="U70" i="7"/>
  <c r="AE70" i="7" s="1"/>
  <c r="AL71" i="7" s="1"/>
  <c r="AA74" i="7"/>
  <c r="BC75" i="7" s="1"/>
  <c r="AA44" i="7"/>
  <c r="AQ45" i="7" s="1"/>
  <c r="AA48" i="7"/>
  <c r="BC49" i="7" s="1"/>
  <c r="AA12" i="7"/>
  <c r="AQ13" i="7" s="1"/>
  <c r="AA13" i="7"/>
  <c r="BC14" i="7" s="1"/>
  <c r="AD18" i="7"/>
  <c r="AA39" i="7"/>
  <c r="BC40" i="7" s="1"/>
  <c r="AA43" i="7"/>
  <c r="AA47" i="7"/>
  <c r="BC48" i="7" s="1"/>
  <c r="AD49" i="7"/>
  <c r="AA51" i="7"/>
  <c r="BC52" i="7" s="1"/>
  <c r="AB52" i="7"/>
  <c r="AA54" i="7"/>
  <c r="AQ55" i="7" s="1"/>
  <c r="AA56" i="7"/>
  <c r="AA57" i="7"/>
  <c r="AQ58" i="7" s="1"/>
  <c r="AD69" i="7"/>
  <c r="AA73" i="7"/>
  <c r="BC74" i="7" s="1"/>
  <c r="AD89" i="7"/>
  <c r="AD90" i="7"/>
  <c r="AD91" i="7"/>
  <c r="AA92" i="7"/>
  <c r="AD93" i="7"/>
  <c r="AA94" i="7"/>
  <c r="BC95" i="7" s="1"/>
  <c r="AD95" i="7"/>
  <c r="AA96" i="7"/>
  <c r="BC97" i="7" s="1"/>
  <c r="Y15" i="7"/>
  <c r="AA11" i="7"/>
  <c r="AD13" i="7"/>
  <c r="U13" i="7"/>
  <c r="AB13" i="7" s="1"/>
  <c r="Y13" i="7"/>
  <c r="BE15" i="7"/>
  <c r="AO15" i="7"/>
  <c r="Z14" i="7"/>
  <c r="AP15" i="7" s="1"/>
  <c r="W18" i="7"/>
  <c r="Z20" i="7"/>
  <c r="AP21" i="7" s="1"/>
  <c r="BE21" i="7"/>
  <c r="AO21" i="7"/>
  <c r="AD21" i="7"/>
  <c r="U21" i="7"/>
  <c r="AB21" i="7" s="1"/>
  <c r="AA21" i="7"/>
  <c r="AD25" i="7"/>
  <c r="U25" i="7"/>
  <c r="AB25" i="7" s="1"/>
  <c r="AA25" i="7"/>
  <c r="AD31" i="7"/>
  <c r="U31" i="7"/>
  <c r="AB31" i="7" s="1"/>
  <c r="AA31" i="7"/>
  <c r="BE9" i="7"/>
  <c r="AO9" i="7"/>
  <c r="Z8" i="7"/>
  <c r="AP9" i="7" s="1"/>
  <c r="AD15" i="7"/>
  <c r="U15" i="7"/>
  <c r="AB15" i="7" s="1"/>
  <c r="AA9" i="7"/>
  <c r="AD11" i="7"/>
  <c r="U11" i="7"/>
  <c r="AB11" i="7" s="1"/>
  <c r="Y11" i="7"/>
  <c r="BE13" i="7"/>
  <c r="AO13" i="7"/>
  <c r="Z12" i="7"/>
  <c r="AP13" i="7" s="1"/>
  <c r="AA17" i="7"/>
  <c r="BE19" i="7"/>
  <c r="AO19" i="7"/>
  <c r="Z18" i="7"/>
  <c r="AP19" i="7" s="1"/>
  <c r="AD23" i="7"/>
  <c r="U23" i="7"/>
  <c r="AB23" i="7" s="1"/>
  <c r="AA23" i="7"/>
  <c r="AD24" i="7"/>
  <c r="U24" i="7"/>
  <c r="AB24" i="7" s="1"/>
  <c r="AA24" i="7"/>
  <c r="AD29" i="7"/>
  <c r="U29" i="7"/>
  <c r="AB29" i="7" s="1"/>
  <c r="AA29" i="7"/>
  <c r="AD9" i="7"/>
  <c r="U9" i="7"/>
  <c r="AB9" i="7" s="1"/>
  <c r="Y9" i="7"/>
  <c r="BE11" i="7"/>
  <c r="AO11" i="7"/>
  <c r="Z10" i="7"/>
  <c r="AP11" i="7" s="1"/>
  <c r="AD17" i="7"/>
  <c r="U17" i="7"/>
  <c r="AB17" i="7" s="1"/>
  <c r="AD28" i="7"/>
  <c r="U28" i="7"/>
  <c r="AB28" i="7" s="1"/>
  <c r="AA28" i="7"/>
  <c r="BE17" i="7"/>
  <c r="AO17" i="7"/>
  <c r="Z16" i="7"/>
  <c r="AP17" i="7" s="1"/>
  <c r="AD27" i="7"/>
  <c r="U27" i="7"/>
  <c r="AB27" i="7" s="1"/>
  <c r="AA27" i="7"/>
  <c r="AA2" i="7"/>
  <c r="AD7" i="7"/>
  <c r="AR8" i="7" s="1"/>
  <c r="AD8" i="7"/>
  <c r="AD10" i="7"/>
  <c r="AD12" i="7"/>
  <c r="AD14" i="7"/>
  <c r="AD16" i="7"/>
  <c r="AA20" i="7"/>
  <c r="AN21" i="7"/>
  <c r="AD20" i="7"/>
  <c r="Y23" i="7"/>
  <c r="Y27" i="7"/>
  <c r="Y31" i="7"/>
  <c r="AN33" i="7"/>
  <c r="AA35" i="7"/>
  <c r="AD35" i="7"/>
  <c r="U35" i="7"/>
  <c r="AB35" i="7" s="1"/>
  <c r="Y35" i="7"/>
  <c r="AN37" i="7"/>
  <c r="AN42" i="7"/>
  <c r="AN46" i="7"/>
  <c r="AN50" i="7"/>
  <c r="Y19" i="7"/>
  <c r="AN23" i="7"/>
  <c r="Y26" i="7"/>
  <c r="Y30" i="7"/>
  <c r="AA34" i="7"/>
  <c r="AD34" i="7"/>
  <c r="U34" i="7"/>
  <c r="AB34" i="7" s="1"/>
  <c r="Y34" i="7"/>
  <c r="AN36" i="7"/>
  <c r="AA38" i="7"/>
  <c r="AD38" i="7"/>
  <c r="U38" i="7"/>
  <c r="AB38" i="7" s="1"/>
  <c r="Y38" i="7"/>
  <c r="AN43" i="7"/>
  <c r="AN47" i="7"/>
  <c r="AN51" i="7"/>
  <c r="AN53" i="7"/>
  <c r="AN17" i="7"/>
  <c r="AD19" i="7"/>
  <c r="U19" i="7"/>
  <c r="AB19" i="7" s="1"/>
  <c r="Y21" i="7"/>
  <c r="AN22" i="7"/>
  <c r="Y25" i="7"/>
  <c r="AD26" i="7"/>
  <c r="U26" i="7"/>
  <c r="AN26" i="7"/>
  <c r="Y29" i="7"/>
  <c r="AD30" i="7"/>
  <c r="U30" i="7"/>
  <c r="AA33" i="7"/>
  <c r="AD33" i="7"/>
  <c r="U33" i="7"/>
  <c r="AB33" i="7" s="1"/>
  <c r="Y33" i="7"/>
  <c r="AN35" i="7"/>
  <c r="AA37" i="7"/>
  <c r="AD37" i="7"/>
  <c r="U37" i="7"/>
  <c r="AB37" i="7" s="1"/>
  <c r="Y37" i="7"/>
  <c r="AN39" i="7"/>
  <c r="AN40" i="7"/>
  <c r="AN44" i="7"/>
  <c r="AN48" i="7"/>
  <c r="AN97" i="7"/>
  <c r="AN76" i="7"/>
  <c r="AN81" i="7"/>
  <c r="AN77" i="7"/>
  <c r="U8" i="7"/>
  <c r="AB8" i="7" s="1"/>
  <c r="U10" i="7"/>
  <c r="U12" i="7"/>
  <c r="U14" i="7"/>
  <c r="U16" i="7"/>
  <c r="Y17" i="7"/>
  <c r="BC19" i="7"/>
  <c r="AN19" i="7"/>
  <c r="Y24" i="7"/>
  <c r="Y28" i="7"/>
  <c r="AN32" i="7"/>
  <c r="AA32" i="7"/>
  <c r="AD32" i="7"/>
  <c r="U32" i="7"/>
  <c r="AB32" i="7" s="1"/>
  <c r="Y32" i="7"/>
  <c r="AN34" i="7"/>
  <c r="AA36" i="7"/>
  <c r="AD36" i="7"/>
  <c r="U36" i="7"/>
  <c r="AB36" i="7" s="1"/>
  <c r="Y36" i="7"/>
  <c r="AN38" i="7"/>
  <c r="AN41" i="7"/>
  <c r="AN45" i="7"/>
  <c r="AN49" i="7"/>
  <c r="AN52" i="7"/>
  <c r="AD50" i="7"/>
  <c r="AD51" i="7"/>
  <c r="AD52" i="7"/>
  <c r="AD53" i="7"/>
  <c r="AD54" i="7"/>
  <c r="AN58" i="7"/>
  <c r="U39" i="7"/>
  <c r="U40" i="7"/>
  <c r="U41" i="7"/>
  <c r="AB41" i="7" s="1"/>
  <c r="U42" i="7"/>
  <c r="AB42" i="7" s="1"/>
  <c r="U43" i="7"/>
  <c r="U44" i="7"/>
  <c r="AB44" i="7" s="1"/>
  <c r="U45" i="7"/>
  <c r="U46" i="7"/>
  <c r="AB46" i="7" s="1"/>
  <c r="U47" i="7"/>
  <c r="AB47" i="7" s="1"/>
  <c r="U48" i="7"/>
  <c r="U49" i="7"/>
  <c r="AB49" i="7" s="1"/>
  <c r="U50" i="7"/>
  <c r="AB50" i="7" s="1"/>
  <c r="AE52" i="7"/>
  <c r="AL53" i="7" s="1"/>
  <c r="W52" i="7"/>
  <c r="V52" i="7"/>
  <c r="AK53" i="7" s="1"/>
  <c r="AC52" i="7"/>
  <c r="AM53" i="7" s="1"/>
  <c r="AN57" i="7"/>
  <c r="AN61" i="7"/>
  <c r="AN54" i="7"/>
  <c r="AN55" i="7"/>
  <c r="U57" i="7"/>
  <c r="AB57" i="7" s="1"/>
  <c r="AD57" i="7"/>
  <c r="Y57" i="7"/>
  <c r="U58" i="7"/>
  <c r="AB58" i="7" s="1"/>
  <c r="AD58" i="7"/>
  <c r="Y58" i="7"/>
  <c r="AA58" i="7"/>
  <c r="AN62" i="7"/>
  <c r="AN56" i="7"/>
  <c r="U56" i="7"/>
  <c r="AB56" i="7" s="1"/>
  <c r="Y56" i="7"/>
  <c r="AN60" i="7"/>
  <c r="U60" i="7"/>
  <c r="AB60" i="7" s="1"/>
  <c r="Y60" i="7"/>
  <c r="AD62" i="7"/>
  <c r="AN64" i="7"/>
  <c r="U64" i="7"/>
  <c r="AB64" i="7" s="1"/>
  <c r="Y64" i="7"/>
  <c r="AD66" i="7"/>
  <c r="AN68" i="7"/>
  <c r="U68" i="7"/>
  <c r="AB68" i="7" s="1"/>
  <c r="Y68" i="7"/>
  <c r="AD70" i="7"/>
  <c r="AA71" i="7"/>
  <c r="AA72" i="7"/>
  <c r="AD73" i="7"/>
  <c r="U73" i="7"/>
  <c r="AB73" i="7" s="1"/>
  <c r="Y73" i="7"/>
  <c r="AN75" i="7"/>
  <c r="AD78" i="7"/>
  <c r="U78" i="7"/>
  <c r="AB78" i="7" s="1"/>
  <c r="AA78" i="7"/>
  <c r="AN80" i="7"/>
  <c r="U55" i="7"/>
  <c r="Y55" i="7"/>
  <c r="AN59" i="7"/>
  <c r="U59" i="7"/>
  <c r="AB59" i="7" s="1"/>
  <c r="Y59" i="7"/>
  <c r="AN63" i="7"/>
  <c r="U63" i="7"/>
  <c r="AB63" i="7" s="1"/>
  <c r="Y63" i="7"/>
  <c r="AN67" i="7"/>
  <c r="Y67" i="7"/>
  <c r="AN71" i="7"/>
  <c r="Y71" i="7"/>
  <c r="AD71" i="7"/>
  <c r="AD72" i="7"/>
  <c r="U72" i="7"/>
  <c r="AB72" i="7" s="1"/>
  <c r="Y72" i="7"/>
  <c r="AN74" i="7"/>
  <c r="AA75" i="7"/>
  <c r="AD76" i="7"/>
  <c r="U76" i="7"/>
  <c r="AB76" i="7" s="1"/>
  <c r="AA76" i="7"/>
  <c r="AN79" i="7"/>
  <c r="Y62" i="7"/>
  <c r="AN66" i="7"/>
  <c r="Y66" i="7"/>
  <c r="AN70" i="7"/>
  <c r="Y70" i="7"/>
  <c r="AN73" i="7"/>
  <c r="U75" i="7"/>
  <c r="AB75" i="7" s="1"/>
  <c r="AD75" i="7"/>
  <c r="AN78" i="7"/>
  <c r="AD80" i="7"/>
  <c r="U80" i="7"/>
  <c r="AB80" i="7" s="1"/>
  <c r="AA80" i="7"/>
  <c r="BC82" i="7"/>
  <c r="AQ82" i="7"/>
  <c r="U61" i="7"/>
  <c r="AB61" i="7" s="1"/>
  <c r="Y61" i="7"/>
  <c r="AB62" i="7"/>
  <c r="AA62" i="7"/>
  <c r="AN65" i="7"/>
  <c r="U65" i="7"/>
  <c r="AB65" i="7" s="1"/>
  <c r="Y65" i="7"/>
  <c r="AA66" i="7"/>
  <c r="AN69" i="7"/>
  <c r="U69" i="7"/>
  <c r="AB69" i="7" s="1"/>
  <c r="Y69" i="7"/>
  <c r="AA70" i="7"/>
  <c r="AN72" i="7"/>
  <c r="AD74" i="7"/>
  <c r="U74" i="7"/>
  <c r="AB74" i="7" s="1"/>
  <c r="Y74" i="7"/>
  <c r="AD79" i="7"/>
  <c r="U79" i="7"/>
  <c r="AA79" i="7"/>
  <c r="AN82" i="7"/>
  <c r="AN83" i="7"/>
  <c r="Y78" i="7"/>
  <c r="AA82" i="7"/>
  <c r="AD82" i="7"/>
  <c r="U82" i="7"/>
  <c r="Y83" i="7"/>
  <c r="Y77" i="7"/>
  <c r="Y81" i="7"/>
  <c r="AA83" i="7"/>
  <c r="AD83" i="7"/>
  <c r="U83" i="7"/>
  <c r="Y76" i="7"/>
  <c r="AD77" i="7"/>
  <c r="U77" i="7"/>
  <c r="AB77" i="7" s="1"/>
  <c r="Y80" i="7"/>
  <c r="AD81" i="7"/>
  <c r="U81" i="7"/>
  <c r="AN84" i="7"/>
  <c r="Y75" i="7"/>
  <c r="Y79" i="7"/>
  <c r="AN85" i="7"/>
  <c r="AN86" i="7"/>
  <c r="U84" i="7"/>
  <c r="AB84" i="7" s="1"/>
  <c r="U85" i="7"/>
  <c r="AB85" i="7" s="1"/>
  <c r="AN87" i="7"/>
  <c r="U87" i="7"/>
  <c r="AB87" i="7" s="1"/>
  <c r="AN89" i="7"/>
  <c r="AN90" i="7"/>
  <c r="AN91" i="7"/>
  <c r="AD84" i="7"/>
  <c r="AD85" i="7"/>
  <c r="Y86" i="7"/>
  <c r="AA87" i="7"/>
  <c r="AN88" i="7"/>
  <c r="AN92" i="7"/>
  <c r="AN94" i="7"/>
  <c r="AN96" i="7"/>
  <c r="Y87" i="7"/>
  <c r="AD88" i="7"/>
  <c r="AN93" i="7"/>
  <c r="AN95" i="7"/>
  <c r="AN98" i="7"/>
  <c r="AN99" i="7"/>
  <c r="AN100" i="7"/>
  <c r="AN101" i="7"/>
  <c r="AN102" i="7"/>
  <c r="AN103" i="7"/>
  <c r="AN104" i="7"/>
  <c r="AN105" i="7"/>
  <c r="AN106" i="7"/>
  <c r="AN107" i="7"/>
  <c r="Y88" i="7"/>
  <c r="U89" i="7"/>
  <c r="AB89" i="7" s="1"/>
  <c r="Y89" i="7"/>
  <c r="U90" i="7"/>
  <c r="Y90" i="7"/>
  <c r="AD97" i="7"/>
  <c r="U97" i="7"/>
  <c r="AB97" i="7" s="1"/>
  <c r="AD101" i="7"/>
  <c r="U101" i="7"/>
  <c r="AB101" i="7" s="1"/>
  <c r="AD105" i="7"/>
  <c r="U105" i="7"/>
  <c r="AD98" i="7"/>
  <c r="U98" i="7"/>
  <c r="AA100" i="7"/>
  <c r="AD102" i="7"/>
  <c r="U102" i="7"/>
  <c r="AA104" i="7"/>
  <c r="AD106" i="7"/>
  <c r="U106" i="7"/>
  <c r="Y107" i="7"/>
  <c r="AD96" i="7"/>
  <c r="AA97" i="7"/>
  <c r="AD99" i="7"/>
  <c r="U99" i="7"/>
  <c r="Y100" i="7"/>
  <c r="AA101" i="7"/>
  <c r="AD103" i="7"/>
  <c r="U103" i="7"/>
  <c r="Y104" i="7"/>
  <c r="AA105" i="7"/>
  <c r="AD107" i="7"/>
  <c r="U107" i="7"/>
  <c r="Y97" i="7"/>
  <c r="AD100" i="7"/>
  <c r="U100" i="7"/>
  <c r="Y101" i="7"/>
  <c r="AD104" i="7"/>
  <c r="U104" i="7"/>
  <c r="AB104" i="7" s="1"/>
  <c r="Y105" i="7"/>
  <c r="AN108" i="7"/>
  <c r="Y26" i="17"/>
  <c r="Z32" i="17"/>
  <c r="AP33" i="17" s="1"/>
  <c r="Y24" i="17"/>
  <c r="Z24" i="17" s="1"/>
  <c r="AP25" i="17" s="1"/>
  <c r="AD31" i="17"/>
  <c r="U31" i="17"/>
  <c r="AC31" i="17" s="1"/>
  <c r="AM32" i="17" s="1"/>
  <c r="Y31" i="17"/>
  <c r="Z31" i="17" s="1"/>
  <c r="AP32" i="17" s="1"/>
  <c r="U96" i="17"/>
  <c r="AE96" i="17" s="1"/>
  <c r="AL97" i="17" s="1"/>
  <c r="AD96" i="17"/>
  <c r="Y34" i="17"/>
  <c r="Z34" i="17" s="1"/>
  <c r="AP35" i="17" s="1"/>
  <c r="Y29" i="17"/>
  <c r="BE30" i="17" s="1"/>
  <c r="AA37" i="17"/>
  <c r="AQ38" i="17" s="1"/>
  <c r="U37" i="17"/>
  <c r="AC37" i="17" s="1"/>
  <c r="AM38" i="17" s="1"/>
  <c r="Y37" i="17"/>
  <c r="BE38" i="17" s="1"/>
  <c r="AA34" i="17"/>
  <c r="AQ35" i="17" s="1"/>
  <c r="U34" i="17"/>
  <c r="AJ35" i="17" s="1"/>
  <c r="Y28" i="17"/>
  <c r="BE29" i="17" s="1"/>
  <c r="AA36" i="17"/>
  <c r="AQ37" i="17" s="1"/>
  <c r="U36" i="17"/>
  <c r="AE36" i="17" s="1"/>
  <c r="AL37" i="17" s="1"/>
  <c r="Y36" i="17"/>
  <c r="BE37" i="17" s="1"/>
  <c r="Y65" i="17"/>
  <c r="Z65" i="17" s="1"/>
  <c r="AP66" i="17" s="1"/>
  <c r="Y71" i="17"/>
  <c r="Z71" i="17" s="1"/>
  <c r="AP72" i="17" s="1"/>
  <c r="Y72" i="17"/>
  <c r="BE73" i="17" s="1"/>
  <c r="Y87" i="17"/>
  <c r="Y89" i="17"/>
  <c r="BE90" i="17" s="1"/>
  <c r="Y93" i="17"/>
  <c r="AO94" i="17" s="1"/>
  <c r="AA97" i="17"/>
  <c r="AQ98" i="17" s="1"/>
  <c r="AA100" i="17"/>
  <c r="AQ101" i="17" s="1"/>
  <c r="AA107" i="17"/>
  <c r="BC108" i="17" s="1"/>
  <c r="Y12" i="17"/>
  <c r="BE13" i="17" s="1"/>
  <c r="Y20" i="17"/>
  <c r="AO21" i="17" s="1"/>
  <c r="AB22" i="17"/>
  <c r="V22" i="17"/>
  <c r="AK23" i="17" s="1"/>
  <c r="AA24" i="17"/>
  <c r="BC25" i="17" s="1"/>
  <c r="AA29" i="17"/>
  <c r="AQ30" i="17" s="1"/>
  <c r="U35" i="17"/>
  <c r="AJ36" i="17" s="1"/>
  <c r="U44" i="17"/>
  <c r="V44" i="17" s="1"/>
  <c r="AK45" i="17" s="1"/>
  <c r="U45" i="17"/>
  <c r="AE45" i="17" s="1"/>
  <c r="AL46" i="17" s="1"/>
  <c r="U46" i="17"/>
  <c r="W46" i="17" s="1"/>
  <c r="AB49" i="17"/>
  <c r="U77" i="17"/>
  <c r="V77" i="17" s="1"/>
  <c r="AK78" i="17" s="1"/>
  <c r="AD82" i="17"/>
  <c r="Y97" i="17"/>
  <c r="Z97" i="17" s="1"/>
  <c r="AP98" i="17" s="1"/>
  <c r="Y98" i="17"/>
  <c r="BE99" i="17" s="1"/>
  <c r="Y99" i="17"/>
  <c r="BE100" i="17" s="1"/>
  <c r="Y100" i="17"/>
  <c r="Z100" i="17" s="1"/>
  <c r="AP101" i="17" s="1"/>
  <c r="Y102" i="17"/>
  <c r="BE103" i="17" s="1"/>
  <c r="Y103" i="17"/>
  <c r="Z103" i="17" s="1"/>
  <c r="AP104" i="17" s="1"/>
  <c r="Y104" i="17"/>
  <c r="BE105" i="17" s="1"/>
  <c r="Y106" i="17"/>
  <c r="Z106" i="17" s="1"/>
  <c r="AP107" i="17" s="1"/>
  <c r="Y107" i="17"/>
  <c r="BE108" i="17" s="1"/>
  <c r="Y50" i="17"/>
  <c r="BE51" i="17" s="1"/>
  <c r="Y61" i="17"/>
  <c r="BE62" i="17" s="1"/>
  <c r="Y67" i="17"/>
  <c r="Z67" i="17" s="1"/>
  <c r="AP68" i="17" s="1"/>
  <c r="Y69" i="17"/>
  <c r="BE70" i="17" s="1"/>
  <c r="Y95" i="17"/>
  <c r="AO96" i="17" s="1"/>
  <c r="AA103" i="17"/>
  <c r="BC104" i="17" s="1"/>
  <c r="Y10" i="17"/>
  <c r="BE11" i="17" s="1"/>
  <c r="AA12" i="17"/>
  <c r="BC13" i="17" s="1"/>
  <c r="Y18" i="17"/>
  <c r="BE19" i="17" s="1"/>
  <c r="AA20" i="17"/>
  <c r="BC21" i="17" s="1"/>
  <c r="AA25" i="17"/>
  <c r="AQ26" i="17" s="1"/>
  <c r="Y25" i="17"/>
  <c r="Z25" i="17" s="1"/>
  <c r="AP26" i="17" s="1"/>
  <c r="AA32" i="17"/>
  <c r="U42" i="17"/>
  <c r="W42" i="17" s="1"/>
  <c r="AA51" i="17"/>
  <c r="AQ52" i="17" s="1"/>
  <c r="U53" i="17"/>
  <c r="AC53" i="17" s="1"/>
  <c r="AM54" i="17" s="1"/>
  <c r="U54" i="17"/>
  <c r="AE54" i="17" s="1"/>
  <c r="AL55" i="17" s="1"/>
  <c r="AA74" i="17"/>
  <c r="AQ75" i="17" s="1"/>
  <c r="AA83" i="17"/>
  <c r="AQ84" i="17" s="1"/>
  <c r="U84" i="17"/>
  <c r="Y14" i="17"/>
  <c r="BE15" i="17" s="1"/>
  <c r="Y63" i="17"/>
  <c r="AO64" i="17" s="1"/>
  <c r="Y68" i="17"/>
  <c r="BE69" i="17" s="1"/>
  <c r="Y91" i="17"/>
  <c r="AO92" i="17" s="1"/>
  <c r="AA99" i="17"/>
  <c r="AQ100" i="17" s="1"/>
  <c r="AA104" i="17"/>
  <c r="BC105" i="17" s="1"/>
  <c r="Y7" i="17"/>
  <c r="AO8" i="17" s="1"/>
  <c r="Y8" i="17"/>
  <c r="Z8" i="17" s="1"/>
  <c r="AP9" i="17" s="1"/>
  <c r="Y16" i="17"/>
  <c r="AA26" i="17"/>
  <c r="BC27" i="17" s="1"/>
  <c r="U27" i="17"/>
  <c r="AJ28" i="17" s="1"/>
  <c r="AA28" i="17"/>
  <c r="BC29" i="17" s="1"/>
  <c r="AA31" i="17"/>
  <c r="AQ32" i="17" s="1"/>
  <c r="AD39" i="17"/>
  <c r="AB40" i="17"/>
  <c r="AD46" i="17"/>
  <c r="AA56" i="17"/>
  <c r="AQ57" i="17" s="1"/>
  <c r="AA73" i="17"/>
  <c r="AA79" i="17"/>
  <c r="BC80" i="17" s="1"/>
  <c r="AA89" i="17"/>
  <c r="AQ90" i="17" s="1"/>
  <c r="AA92" i="17"/>
  <c r="BC93" i="17" s="1"/>
  <c r="AA93" i="17"/>
  <c r="BC94" i="17" s="1"/>
  <c r="Z3" i="17"/>
  <c r="AA11" i="17"/>
  <c r="Y13" i="17"/>
  <c r="U13" i="17"/>
  <c r="AD13" i="17"/>
  <c r="AA19" i="17"/>
  <c r="AD21" i="17"/>
  <c r="U21" i="17"/>
  <c r="Y21" i="17"/>
  <c r="BC9" i="17"/>
  <c r="AQ9" i="17"/>
  <c r="BC14" i="17"/>
  <c r="AQ14" i="17"/>
  <c r="Y15" i="17"/>
  <c r="U15" i="17"/>
  <c r="AD15" i="17"/>
  <c r="AA9" i="17"/>
  <c r="Y11" i="17"/>
  <c r="U11" i="17"/>
  <c r="AB11" i="17" s="1"/>
  <c r="AD11" i="17"/>
  <c r="AA17" i="17"/>
  <c r="Y19" i="17"/>
  <c r="U19" i="17"/>
  <c r="AB19" i="17" s="1"/>
  <c r="AD19" i="17"/>
  <c r="Y9" i="17"/>
  <c r="U9" i="17"/>
  <c r="AD9" i="17"/>
  <c r="AA15" i="17"/>
  <c r="Y17" i="17"/>
  <c r="U17" i="17"/>
  <c r="AD17" i="17"/>
  <c r="AA21" i="17"/>
  <c r="BC34" i="17"/>
  <c r="AQ34" i="17"/>
  <c r="W3" i="17"/>
  <c r="AN97" i="17"/>
  <c r="AN105" i="17"/>
  <c r="AN75" i="17"/>
  <c r="AN86" i="17"/>
  <c r="AN58" i="17"/>
  <c r="U7" i="17"/>
  <c r="U8" i="17"/>
  <c r="U10" i="17"/>
  <c r="U12" i="17"/>
  <c r="U14" i="17"/>
  <c r="U16" i="17"/>
  <c r="AB16" i="17" s="1"/>
  <c r="U18" i="17"/>
  <c r="U20" i="17"/>
  <c r="W22" i="17"/>
  <c r="AD22" i="17"/>
  <c r="AN22" i="17"/>
  <c r="AN23" i="17"/>
  <c r="AN29" i="17"/>
  <c r="AD30" i="17"/>
  <c r="AN33" i="17"/>
  <c r="AN37" i="17"/>
  <c r="BC44" i="17"/>
  <c r="AQ44" i="17"/>
  <c r="AN45" i="17"/>
  <c r="Y46" i="17"/>
  <c r="AD54" i="17"/>
  <c r="AN59" i="17"/>
  <c r="AN62" i="17"/>
  <c r="AN64" i="17"/>
  <c r="AN66" i="17"/>
  <c r="AA2" i="17"/>
  <c r="AD7" i="17"/>
  <c r="AR8" i="17" s="1"/>
  <c r="AD8" i="17"/>
  <c r="AD10" i="17"/>
  <c r="AD12" i="17"/>
  <c r="AD14" i="17"/>
  <c r="AD16" i="17"/>
  <c r="AD18" i="17"/>
  <c r="AD20" i="17"/>
  <c r="U23" i="17"/>
  <c r="U24" i="17"/>
  <c r="AB24" i="17" s="1"/>
  <c r="U25" i="17"/>
  <c r="AB25" i="17" s="1"/>
  <c r="U26" i="17"/>
  <c r="AN28" i="17"/>
  <c r="AD29" i="17"/>
  <c r="AE30" i="17"/>
  <c r="AL31" i="17" s="1"/>
  <c r="AN32" i="17"/>
  <c r="AD33" i="17"/>
  <c r="BE33" i="17"/>
  <c r="AN36" i="17"/>
  <c r="AA38" i="17"/>
  <c r="AA39" i="17"/>
  <c r="AN41" i="17"/>
  <c r="Y42" i="17"/>
  <c r="AD50" i="17"/>
  <c r="AQ56" i="17"/>
  <c r="BC56" i="17"/>
  <c r="AN67" i="17"/>
  <c r="AA70" i="17"/>
  <c r="AD70" i="17"/>
  <c r="U70" i="17"/>
  <c r="AB70" i="17" s="1"/>
  <c r="W28" i="17"/>
  <c r="U38" i="17"/>
  <c r="AB38" i="17" s="1"/>
  <c r="AD38" i="17"/>
  <c r="AC22" i="17"/>
  <c r="AM23" i="17" s="1"/>
  <c r="Y22" i="17"/>
  <c r="AA23" i="17"/>
  <c r="AJ23" i="17"/>
  <c r="AN26" i="17"/>
  <c r="AN27" i="17"/>
  <c r="AD28" i="17"/>
  <c r="AN31" i="17"/>
  <c r="AD32" i="17"/>
  <c r="AN35" i="17"/>
  <c r="U39" i="17"/>
  <c r="AB39" i="17" s="1"/>
  <c r="Y39" i="17"/>
  <c r="AN53" i="17"/>
  <c r="Y54" i="17"/>
  <c r="AD57" i="17"/>
  <c r="U57" i="17"/>
  <c r="AB57" i="17" s="1"/>
  <c r="AA57" i="17"/>
  <c r="Y57" i="17"/>
  <c r="AN70" i="17"/>
  <c r="AD34" i="17"/>
  <c r="AD35" i="17"/>
  <c r="AD36" i="17"/>
  <c r="AD37" i="17"/>
  <c r="AA40" i="17"/>
  <c r="AN42" i="17"/>
  <c r="U43" i="17"/>
  <c r="AB43" i="17" s="1"/>
  <c r="Y43" i="17"/>
  <c r="AD43" i="17"/>
  <c r="AA44" i="17"/>
  <c r="AN46" i="17"/>
  <c r="U47" i="17"/>
  <c r="AB47" i="17" s="1"/>
  <c r="Y47" i="17"/>
  <c r="AD47" i="17"/>
  <c r="AA48" i="17"/>
  <c r="AN50" i="17"/>
  <c r="U51" i="17"/>
  <c r="AB51" i="17" s="1"/>
  <c r="Y51" i="17"/>
  <c r="AD51" i="17"/>
  <c r="AA52" i="17"/>
  <c r="AN54" i="17"/>
  <c r="U55" i="17"/>
  <c r="AB55" i="17" s="1"/>
  <c r="Y55" i="17"/>
  <c r="AD55" i="17"/>
  <c r="U56" i="17"/>
  <c r="AD56" i="17"/>
  <c r="AD59" i="17"/>
  <c r="U59" i="17"/>
  <c r="AB59" i="17" s="1"/>
  <c r="AA59" i="17"/>
  <c r="AN65" i="17"/>
  <c r="AN68" i="17"/>
  <c r="AN71" i="17"/>
  <c r="Y40" i="17"/>
  <c r="AD40" i="17"/>
  <c r="AA41" i="17"/>
  <c r="AN43" i="17"/>
  <c r="Y44" i="17"/>
  <c r="AD44" i="17"/>
  <c r="AA45" i="17"/>
  <c r="AN47" i="17"/>
  <c r="Y48" i="17"/>
  <c r="AD48" i="17"/>
  <c r="AA49" i="17"/>
  <c r="AN51" i="17"/>
  <c r="Y52" i="17"/>
  <c r="AD52" i="17"/>
  <c r="AA53" i="17"/>
  <c r="AN55" i="17"/>
  <c r="AA62" i="17"/>
  <c r="AD62" i="17"/>
  <c r="U62" i="17"/>
  <c r="AN69" i="17"/>
  <c r="AN72" i="17"/>
  <c r="U78" i="17"/>
  <c r="AB78" i="17" s="1"/>
  <c r="AD78" i="17"/>
  <c r="Y78" i="17"/>
  <c r="AN88" i="17"/>
  <c r="AN90" i="17"/>
  <c r="Y38" i="17"/>
  <c r="AN39" i="17"/>
  <c r="Y41" i="17"/>
  <c r="AD41" i="17"/>
  <c r="AA42" i="17"/>
  <c r="AN44" i="17"/>
  <c r="Y45" i="17"/>
  <c r="AD45" i="17"/>
  <c r="AA46" i="17"/>
  <c r="AN48" i="17"/>
  <c r="AE49" i="17"/>
  <c r="AL50" i="17" s="1"/>
  <c r="Y49" i="17"/>
  <c r="AD49" i="17"/>
  <c r="AA50" i="17"/>
  <c r="AN52" i="17"/>
  <c r="Y53" i="17"/>
  <c r="AD53" i="17"/>
  <c r="AA54" i="17"/>
  <c r="AN56" i="17"/>
  <c r="AN57" i="17"/>
  <c r="AD58" i="17"/>
  <c r="U58" i="17"/>
  <c r="AA58" i="17"/>
  <c r="AN60" i="17"/>
  <c r="AA60" i="17"/>
  <c r="AD60" i="17"/>
  <c r="U60" i="17"/>
  <c r="AN63" i="17"/>
  <c r="AA66" i="17"/>
  <c r="AD66" i="17"/>
  <c r="U66" i="17"/>
  <c r="AB66" i="17" s="1"/>
  <c r="Y56" i="17"/>
  <c r="Y60" i="17"/>
  <c r="AA63" i="17"/>
  <c r="AD63" i="17"/>
  <c r="U63" i="17"/>
  <c r="Y64" i="17"/>
  <c r="AA67" i="17"/>
  <c r="AD67" i="17"/>
  <c r="U67" i="17"/>
  <c r="AA71" i="17"/>
  <c r="AD71" i="17"/>
  <c r="U71" i="17"/>
  <c r="AB71" i="17" s="1"/>
  <c r="U73" i="17"/>
  <c r="AB73" i="17" s="1"/>
  <c r="Y73" i="17"/>
  <c r="AN91" i="17"/>
  <c r="AD94" i="17"/>
  <c r="U94" i="17"/>
  <c r="AB94" i="17" s="1"/>
  <c r="Y59" i="17"/>
  <c r="AA64" i="17"/>
  <c r="AD64" i="17"/>
  <c r="U64" i="17"/>
  <c r="AA68" i="17"/>
  <c r="AD68" i="17"/>
  <c r="U68" i="17"/>
  <c r="AA72" i="17"/>
  <c r="AD72" i="17"/>
  <c r="U72" i="17"/>
  <c r="AN74" i="17"/>
  <c r="U76" i="17"/>
  <c r="AB76" i="17" s="1"/>
  <c r="AD76" i="17"/>
  <c r="AN85" i="17"/>
  <c r="AN94" i="17"/>
  <c r="Y58" i="17"/>
  <c r="AA61" i="17"/>
  <c r="AD61" i="17"/>
  <c r="U61" i="17"/>
  <c r="Y62" i="17"/>
  <c r="AA65" i="17"/>
  <c r="AD65" i="17"/>
  <c r="U65" i="17"/>
  <c r="Y66" i="17"/>
  <c r="AA69" i="17"/>
  <c r="AD69" i="17"/>
  <c r="U69" i="17"/>
  <c r="Y70" i="17"/>
  <c r="AN73" i="17"/>
  <c r="AD73" i="17"/>
  <c r="AN81" i="17"/>
  <c r="Y82" i="17"/>
  <c r="Y74" i="17"/>
  <c r="W75" i="17"/>
  <c r="AN78" i="17"/>
  <c r="U79" i="17"/>
  <c r="AB79" i="17" s="1"/>
  <c r="Y79" i="17"/>
  <c r="AD79" i="17"/>
  <c r="AA80" i="17"/>
  <c r="AN82" i="17"/>
  <c r="U83" i="17"/>
  <c r="AB83" i="17" s="1"/>
  <c r="Y83" i="17"/>
  <c r="AD83" i="17"/>
  <c r="AA84" i="17"/>
  <c r="AN89" i="17"/>
  <c r="AN92" i="17"/>
  <c r="AN95" i="17"/>
  <c r="AN101" i="17"/>
  <c r="U74" i="17"/>
  <c r="Y75" i="17"/>
  <c r="AN76" i="17"/>
  <c r="AD75" i="17"/>
  <c r="AA76" i="17"/>
  <c r="AA77" i="17"/>
  <c r="AN79" i="17"/>
  <c r="AC80" i="17"/>
  <c r="AM81" i="17" s="1"/>
  <c r="AJ81" i="17"/>
  <c r="AE80" i="17"/>
  <c r="AL81" i="17" s="1"/>
  <c r="W80" i="17"/>
  <c r="Y80" i="17"/>
  <c r="AD80" i="17"/>
  <c r="AA81" i="17"/>
  <c r="AN83" i="17"/>
  <c r="Y84" i="17"/>
  <c r="AD84" i="17"/>
  <c r="AA85" i="17"/>
  <c r="AD86" i="17"/>
  <c r="U86" i="17"/>
  <c r="AB86" i="17" s="1"/>
  <c r="AA86" i="17"/>
  <c r="AN93" i="17"/>
  <c r="AN104" i="17"/>
  <c r="AC75" i="17"/>
  <c r="AM76" i="17" s="1"/>
  <c r="AJ76" i="17"/>
  <c r="AE75" i="17"/>
  <c r="AL76" i="17" s="1"/>
  <c r="Y76" i="17"/>
  <c r="AN77" i="17"/>
  <c r="Y77" i="17"/>
  <c r="AD77" i="17"/>
  <c r="AA78" i="17"/>
  <c r="AN80" i="17"/>
  <c r="Y81" i="17"/>
  <c r="AD81" i="17"/>
  <c r="AA82" i="17"/>
  <c r="AN84" i="17"/>
  <c r="U85" i="17"/>
  <c r="AD85" i="17"/>
  <c r="AN87" i="17"/>
  <c r="AD90" i="17"/>
  <c r="U90" i="17"/>
  <c r="AB90" i="17" s="1"/>
  <c r="AN107" i="17"/>
  <c r="Y85" i="17"/>
  <c r="Y86" i="17"/>
  <c r="AA87" i="17"/>
  <c r="AD87" i="17"/>
  <c r="U87" i="17"/>
  <c r="AB87" i="17" s="1"/>
  <c r="Y88" i="17"/>
  <c r="AD91" i="17"/>
  <c r="U91" i="17"/>
  <c r="Y92" i="17"/>
  <c r="AD95" i="17"/>
  <c r="U95" i="17"/>
  <c r="AB95" i="17" s="1"/>
  <c r="Y96" i="17"/>
  <c r="AN98" i="17"/>
  <c r="AD101" i="17"/>
  <c r="U101" i="17"/>
  <c r="AB101" i="17" s="1"/>
  <c r="AA88" i="17"/>
  <c r="AD88" i="17"/>
  <c r="U88" i="17"/>
  <c r="AA90" i="17"/>
  <c r="AD92" i="17"/>
  <c r="U92" i="17"/>
  <c r="AA94" i="17"/>
  <c r="AN96" i="17"/>
  <c r="AN99" i="17"/>
  <c r="AN102" i="17"/>
  <c r="AD105" i="17"/>
  <c r="U105" i="17"/>
  <c r="AD89" i="17"/>
  <c r="U89" i="17"/>
  <c r="Y90" i="17"/>
  <c r="AA91" i="17"/>
  <c r="AD93" i="17"/>
  <c r="U93" i="17"/>
  <c r="Y94" i="17"/>
  <c r="AA95" i="17"/>
  <c r="AN100" i="17"/>
  <c r="AN103" i="17"/>
  <c r="AN106" i="17"/>
  <c r="AD98" i="17"/>
  <c r="U98" i="17"/>
  <c r="AB98" i="17" s="1"/>
  <c r="AD102" i="17"/>
  <c r="U102" i="17"/>
  <c r="AD106" i="17"/>
  <c r="U106" i="17"/>
  <c r="AA96" i="17"/>
  <c r="AD97" i="17"/>
  <c r="U97" i="17"/>
  <c r="AD99" i="17"/>
  <c r="U99" i="17"/>
  <c r="AA101" i="17"/>
  <c r="AD103" i="17"/>
  <c r="U103" i="17"/>
  <c r="AA105" i="17"/>
  <c r="AD107" i="17"/>
  <c r="U107" i="17"/>
  <c r="AA98" i="17"/>
  <c r="AD100" i="17"/>
  <c r="U100" i="17"/>
  <c r="Y101" i="17"/>
  <c r="AA102" i="17"/>
  <c r="AD104" i="17"/>
  <c r="U104" i="17"/>
  <c r="Y105" i="17"/>
  <c r="AA106" i="17"/>
  <c r="AN108" i="17"/>
  <c r="U20" i="16"/>
  <c r="V20" i="16" s="1"/>
  <c r="AK21" i="16" s="1"/>
  <c r="U24" i="16"/>
  <c r="AJ25" i="16" s="1"/>
  <c r="U28" i="16"/>
  <c r="AE28" i="16" s="1"/>
  <c r="AL29" i="16" s="1"/>
  <c r="AA73" i="16"/>
  <c r="BC74" i="16" s="1"/>
  <c r="AA98" i="16"/>
  <c r="AQ99" i="16" s="1"/>
  <c r="AA57" i="16"/>
  <c r="BC58" i="16" s="1"/>
  <c r="AA17" i="16"/>
  <c r="BC18" i="16" s="1"/>
  <c r="U54" i="16"/>
  <c r="AJ55" i="16" s="1"/>
  <c r="U62" i="16"/>
  <c r="W62" i="16" s="1"/>
  <c r="U71" i="16"/>
  <c r="AC71" i="16" s="1"/>
  <c r="U87" i="16"/>
  <c r="AJ88" i="16" s="1"/>
  <c r="AA95" i="16"/>
  <c r="AQ96" i="16" s="1"/>
  <c r="AD78" i="16"/>
  <c r="BD79" i="16" s="1"/>
  <c r="AA9" i="16"/>
  <c r="AQ10" i="16" s="1"/>
  <c r="U52" i="16"/>
  <c r="W52" i="16" s="1"/>
  <c r="U89" i="16"/>
  <c r="AB89" i="16" s="1"/>
  <c r="AA18" i="16"/>
  <c r="AQ19" i="16" s="1"/>
  <c r="U18" i="16"/>
  <c r="AJ19" i="16" s="1"/>
  <c r="AA52" i="16"/>
  <c r="BC53" i="16" s="1"/>
  <c r="Y71" i="16"/>
  <c r="BE72" i="16" s="1"/>
  <c r="AD19" i="16"/>
  <c r="BD20" i="16" s="1"/>
  <c r="U32" i="16"/>
  <c r="AC32" i="16" s="1"/>
  <c r="AM33" i="16" s="1"/>
  <c r="AA39" i="16"/>
  <c r="BC40" i="16" s="1"/>
  <c r="U40" i="16"/>
  <c r="W40" i="16" s="1"/>
  <c r="U44" i="16"/>
  <c r="U48" i="16"/>
  <c r="W48" i="16" s="1"/>
  <c r="Y52" i="16"/>
  <c r="BE53" i="16" s="1"/>
  <c r="U70" i="16"/>
  <c r="AE70" i="16" s="1"/>
  <c r="AL71" i="16" s="1"/>
  <c r="U82" i="16"/>
  <c r="AC82" i="16" s="1"/>
  <c r="AM83" i="16" s="1"/>
  <c r="U96" i="16"/>
  <c r="AC96" i="16" s="1"/>
  <c r="AM97" i="16" s="1"/>
  <c r="Y96" i="16"/>
  <c r="Z96" i="16" s="1"/>
  <c r="AP97" i="16" s="1"/>
  <c r="Y100" i="16"/>
  <c r="AO101" i="16" s="1"/>
  <c r="AA50" i="16"/>
  <c r="AQ51" i="16" s="1"/>
  <c r="AD85" i="16"/>
  <c r="BD86" i="16" s="1"/>
  <c r="Y89" i="16"/>
  <c r="Z89" i="16" s="1"/>
  <c r="AP90" i="16" s="1"/>
  <c r="Y18" i="16"/>
  <c r="AD39" i="16"/>
  <c r="BD40" i="16" s="1"/>
  <c r="AA13" i="16"/>
  <c r="BC14" i="16" s="1"/>
  <c r="AA20" i="16"/>
  <c r="BC21" i="16" s="1"/>
  <c r="AD52" i="16"/>
  <c r="BD53" i="16" s="1"/>
  <c r="AC55" i="16"/>
  <c r="AM56" i="16" s="1"/>
  <c r="Y55" i="16"/>
  <c r="Z55" i="16" s="1"/>
  <c r="AP56" i="16" s="1"/>
  <c r="Y63" i="16"/>
  <c r="Z63" i="16" s="1"/>
  <c r="AP64" i="16" s="1"/>
  <c r="AA92" i="16"/>
  <c r="BC93" i="16" s="1"/>
  <c r="Y14" i="16"/>
  <c r="BE15" i="16" s="1"/>
  <c r="Y22" i="16"/>
  <c r="Y93" i="16"/>
  <c r="Y24" i="16"/>
  <c r="BE25" i="16" s="1"/>
  <c r="Y28" i="16"/>
  <c r="AO29" i="16" s="1"/>
  <c r="Y37" i="16"/>
  <c r="AO38" i="16" s="1"/>
  <c r="AD10" i="16"/>
  <c r="BD11" i="16" s="1"/>
  <c r="U10" i="16"/>
  <c r="AC10" i="16" s="1"/>
  <c r="Y10" i="16"/>
  <c r="BE11" i="16" s="1"/>
  <c r="Y32" i="16"/>
  <c r="BE33" i="16" s="1"/>
  <c r="AD36" i="16"/>
  <c r="BD37" i="16" s="1"/>
  <c r="U36" i="16"/>
  <c r="AC36" i="16" s="1"/>
  <c r="AM37" i="16" s="1"/>
  <c r="Y36" i="16"/>
  <c r="BE37" i="16" s="1"/>
  <c r="Y40" i="16"/>
  <c r="Z40" i="16" s="1"/>
  <c r="AP41" i="16" s="1"/>
  <c r="Y44" i="16"/>
  <c r="Z44" i="16" s="1"/>
  <c r="AP45" i="16" s="1"/>
  <c r="Y48" i="16"/>
  <c r="Z48" i="16" s="1"/>
  <c r="AP49" i="16" s="1"/>
  <c r="Y78" i="16"/>
  <c r="Z78" i="16" s="1"/>
  <c r="AP79" i="16" s="1"/>
  <c r="Y82" i="16"/>
  <c r="Z82" i="16" s="1"/>
  <c r="AP83" i="16" s="1"/>
  <c r="AA86" i="16"/>
  <c r="U86" i="16"/>
  <c r="AC86" i="16" s="1"/>
  <c r="BB87" i="16" s="1"/>
  <c r="Y86" i="16"/>
  <c r="BE87" i="16" s="1"/>
  <c r="Y85" i="16"/>
  <c r="AO86" i="16" s="1"/>
  <c r="U99" i="16"/>
  <c r="AB99" i="16" s="1"/>
  <c r="AD99" i="16"/>
  <c r="BD100" i="16" s="1"/>
  <c r="Y103" i="16"/>
  <c r="Z103" i="16" s="1"/>
  <c r="AP104" i="16" s="1"/>
  <c r="AD103" i="16"/>
  <c r="BD104" i="16" s="1"/>
  <c r="AD14" i="16"/>
  <c r="BD15" i="16" s="1"/>
  <c r="U14" i="16"/>
  <c r="AJ15" i="16" s="1"/>
  <c r="AD93" i="16"/>
  <c r="BD94" i="16" s="1"/>
  <c r="U93" i="16"/>
  <c r="AA15" i="16"/>
  <c r="AQ16" i="16" s="1"/>
  <c r="Y17" i="16"/>
  <c r="AO18" i="16" s="1"/>
  <c r="AA28" i="16"/>
  <c r="BC29" i="16" s="1"/>
  <c r="Y29" i="16"/>
  <c r="AA43" i="16"/>
  <c r="BC44" i="16" s="1"/>
  <c r="AA54" i="16"/>
  <c r="AA55" i="16"/>
  <c r="BC56" i="16" s="1"/>
  <c r="AA61" i="16"/>
  <c r="BC62" i="16" s="1"/>
  <c r="AA74" i="16"/>
  <c r="BC75" i="16" s="1"/>
  <c r="AA78" i="16"/>
  <c r="BC79" i="16" s="1"/>
  <c r="AA82" i="16"/>
  <c r="U88" i="16"/>
  <c r="W88" i="16" s="1"/>
  <c r="AA93" i="16"/>
  <c r="AA97" i="16"/>
  <c r="BC98" i="16" s="1"/>
  <c r="AA99" i="16"/>
  <c r="BC100" i="16" s="1"/>
  <c r="AA10" i="16"/>
  <c r="BC11" i="16" s="1"/>
  <c r="U19" i="16"/>
  <c r="AE19" i="16" s="1"/>
  <c r="AL20" i="16" s="1"/>
  <c r="AA19" i="16"/>
  <c r="BC20" i="16" s="1"/>
  <c r="AA22" i="16"/>
  <c r="BC23" i="16" s="1"/>
  <c r="AD40" i="16"/>
  <c r="BD41" i="16" s="1"/>
  <c r="AA46" i="16"/>
  <c r="BC47" i="16" s="1"/>
  <c r="AD48" i="16"/>
  <c r="BD49" i="16" s="1"/>
  <c r="AA58" i="16"/>
  <c r="AQ59" i="16" s="1"/>
  <c r="AA63" i="16"/>
  <c r="BC64" i="16" s="1"/>
  <c r="AA68" i="16"/>
  <c r="Y97" i="16"/>
  <c r="BE98" i="16" s="1"/>
  <c r="Y99" i="16"/>
  <c r="AO100" i="16" s="1"/>
  <c r="AA103" i="16"/>
  <c r="BC104" i="16" s="1"/>
  <c r="Y9" i="16"/>
  <c r="Z9" i="16" s="1"/>
  <c r="AP10" i="16" s="1"/>
  <c r="AA14" i="16"/>
  <c r="BC15" i="16" s="1"/>
  <c r="Y19" i="16"/>
  <c r="BE20" i="16" s="1"/>
  <c r="AA24" i="16"/>
  <c r="AA32" i="16"/>
  <c r="BC33" i="16" s="1"/>
  <c r="AA36" i="16"/>
  <c r="AQ37" i="16" s="1"/>
  <c r="AA40" i="16"/>
  <c r="BC41" i="16" s="1"/>
  <c r="AD44" i="16"/>
  <c r="BD45" i="16" s="1"/>
  <c r="AA48" i="16"/>
  <c r="AA69" i="16"/>
  <c r="AQ70" i="16" s="1"/>
  <c r="Y79" i="16"/>
  <c r="Y13" i="16"/>
  <c r="Z13" i="16" s="1"/>
  <c r="AP14" i="16" s="1"/>
  <c r="AD20" i="16"/>
  <c r="BD21" i="16" s="1"/>
  <c r="AB22" i="16"/>
  <c r="AA35" i="16"/>
  <c r="BC36" i="16" s="1"/>
  <c r="AA44" i="16"/>
  <c r="U51" i="16"/>
  <c r="V51" i="16" s="1"/>
  <c r="AK52" i="16" s="1"/>
  <c r="AD54" i="16"/>
  <c r="BD55" i="16" s="1"/>
  <c r="AA60" i="16"/>
  <c r="AQ61" i="16" s="1"/>
  <c r="AB63" i="16"/>
  <c r="AA66" i="16"/>
  <c r="AQ67" i="16" s="1"/>
  <c r="AA71" i="16"/>
  <c r="BC72" i="16" s="1"/>
  <c r="U85" i="16"/>
  <c r="AE85" i="16" s="1"/>
  <c r="AL86" i="16" s="1"/>
  <c r="AA85" i="16"/>
  <c r="BC86" i="16" s="1"/>
  <c r="AA89" i="16"/>
  <c r="BC90" i="16" s="1"/>
  <c r="AA96" i="16"/>
  <c r="BC97" i="16" s="1"/>
  <c r="AA106" i="16"/>
  <c r="AQ107" i="16" s="1"/>
  <c r="Y11" i="16"/>
  <c r="U11" i="16"/>
  <c r="AB11" i="16" s="1"/>
  <c r="AD11" i="16"/>
  <c r="BD12" i="16" s="1"/>
  <c r="Y16" i="16"/>
  <c r="AD8" i="16"/>
  <c r="BD9" i="16" s="1"/>
  <c r="U8" i="16"/>
  <c r="AB8" i="16" s="1"/>
  <c r="AA8" i="16"/>
  <c r="Y8" i="16"/>
  <c r="AD16" i="16"/>
  <c r="BD17" i="16" s="1"/>
  <c r="U16" i="16"/>
  <c r="AB16" i="16" s="1"/>
  <c r="AA16" i="16"/>
  <c r="Y15" i="16"/>
  <c r="U15" i="16"/>
  <c r="AB15" i="16" s="1"/>
  <c r="AD15" i="16"/>
  <c r="BD16" i="16" s="1"/>
  <c r="AD7" i="16"/>
  <c r="U7" i="16"/>
  <c r="AJ8" i="16" s="1"/>
  <c r="AA7" i="16"/>
  <c r="Y7" i="16"/>
  <c r="AA11" i="16"/>
  <c r="AD12" i="16"/>
  <c r="BD13" i="16" s="1"/>
  <c r="AA12" i="16"/>
  <c r="U12" i="16"/>
  <c r="Y12" i="16"/>
  <c r="Y23" i="16"/>
  <c r="U23" i="16"/>
  <c r="AB23" i="16" s="1"/>
  <c r="AD23" i="16"/>
  <c r="BD24" i="16" s="1"/>
  <c r="AA33" i="16"/>
  <c r="AD33" i="16"/>
  <c r="BD34" i="16" s="1"/>
  <c r="U33" i="16"/>
  <c r="Y34" i="16"/>
  <c r="U9" i="16"/>
  <c r="U13" i="16"/>
  <c r="U17" i="16"/>
  <c r="AD18" i="16"/>
  <c r="BD19" i="16" s="1"/>
  <c r="AN20" i="16"/>
  <c r="AN21" i="16"/>
  <c r="AD22" i="16"/>
  <c r="BD23" i="16" s="1"/>
  <c r="AN25" i="16"/>
  <c r="AN24" i="16"/>
  <c r="Y25" i="16"/>
  <c r="AA29" i="16"/>
  <c r="AD29" i="16"/>
  <c r="BD30" i="16" s="1"/>
  <c r="U29" i="16"/>
  <c r="AD30" i="16"/>
  <c r="BD31" i="16" s="1"/>
  <c r="U30" i="16"/>
  <c r="Y30" i="16"/>
  <c r="AA31" i="16"/>
  <c r="AD32" i="16"/>
  <c r="BD33" i="16" s="1"/>
  <c r="AN34" i="16"/>
  <c r="Y35" i="16"/>
  <c r="U35" i="16"/>
  <c r="AB35" i="16" s="1"/>
  <c r="AD35" i="16"/>
  <c r="BD36" i="16" s="1"/>
  <c r="U38" i="16"/>
  <c r="AD38" i="16"/>
  <c r="BD39" i="16" s="1"/>
  <c r="AD47" i="16"/>
  <c r="BD48" i="16" s="1"/>
  <c r="AN52" i="16"/>
  <c r="AD67" i="16"/>
  <c r="BD68" i="16" s="1"/>
  <c r="Y67" i="16"/>
  <c r="U67" i="16"/>
  <c r="AB67" i="16" s="1"/>
  <c r="AD21" i="16"/>
  <c r="BD22" i="16" s="1"/>
  <c r="U21" i="16"/>
  <c r="AB21" i="16" s="1"/>
  <c r="AN100" i="16"/>
  <c r="AN104" i="16"/>
  <c r="AN89" i="16"/>
  <c r="AN85" i="16"/>
  <c r="AN81" i="16"/>
  <c r="AN96" i="16"/>
  <c r="AN93" i="16"/>
  <c r="AN82" i="16"/>
  <c r="AN77" i="16"/>
  <c r="AN72" i="16"/>
  <c r="AN68" i="16"/>
  <c r="AN64" i="16"/>
  <c r="AN86" i="16"/>
  <c r="AN78" i="16"/>
  <c r="AN67" i="16"/>
  <c r="AN59" i="16"/>
  <c r="AN49" i="16"/>
  <c r="AN45" i="16"/>
  <c r="AN41" i="16"/>
  <c r="AN35" i="16"/>
  <c r="AN31" i="16"/>
  <c r="AN27" i="16"/>
  <c r="AN44" i="16"/>
  <c r="AN48" i="16"/>
  <c r="AN40" i="16"/>
  <c r="AD9" i="16"/>
  <c r="BD10" i="16" s="1"/>
  <c r="AD13" i="16"/>
  <c r="BD14" i="16" s="1"/>
  <c r="AD17" i="16"/>
  <c r="BD18" i="16" s="1"/>
  <c r="Y20" i="16"/>
  <c r="AN22" i="16"/>
  <c r="W22" i="16"/>
  <c r="AA25" i="16"/>
  <c r="AD25" i="16"/>
  <c r="BD26" i="16" s="1"/>
  <c r="U25" i="16"/>
  <c r="AD26" i="16"/>
  <c r="BD27" i="16" s="1"/>
  <c r="U26" i="16"/>
  <c r="AB26" i="16" s="1"/>
  <c r="Y26" i="16"/>
  <c r="AA27" i="16"/>
  <c r="AD28" i="16"/>
  <c r="BD29" i="16" s="1"/>
  <c r="AN30" i="16"/>
  <c r="Y31" i="16"/>
  <c r="U31" i="16"/>
  <c r="AB31" i="16" s="1"/>
  <c r="AD31" i="16"/>
  <c r="BD32" i="16" s="1"/>
  <c r="AN37" i="16"/>
  <c r="AD37" i="16"/>
  <c r="BD38" i="16" s="1"/>
  <c r="AA37" i="16"/>
  <c r="U37" i="16"/>
  <c r="AB37" i="16" s="1"/>
  <c r="AN46" i="16"/>
  <c r="AD59" i="16"/>
  <c r="BD60" i="16" s="1"/>
  <c r="Y59" i="16"/>
  <c r="U59" i="16"/>
  <c r="AB59" i="16" s="1"/>
  <c r="AD34" i="16"/>
  <c r="BD35" i="16" s="1"/>
  <c r="U34" i="16"/>
  <c r="AB34" i="16" s="1"/>
  <c r="BC39" i="16"/>
  <c r="AQ39" i="16"/>
  <c r="AN13" i="16"/>
  <c r="AN19" i="16"/>
  <c r="Y21" i="16"/>
  <c r="AA21" i="16"/>
  <c r="AN23" i="16"/>
  <c r="AA23" i="16"/>
  <c r="AD24" i="16"/>
  <c r="BD25" i="16" s="1"/>
  <c r="AN26" i="16"/>
  <c r="Y27" i="16"/>
  <c r="U27" i="16"/>
  <c r="AD27" i="16"/>
  <c r="BD28" i="16" s="1"/>
  <c r="AN33" i="16"/>
  <c r="AN32" i="16"/>
  <c r="Y33" i="16"/>
  <c r="AA34" i="16"/>
  <c r="AN36" i="16"/>
  <c r="AA41" i="16"/>
  <c r="AD41" i="16"/>
  <c r="BD42" i="16" s="1"/>
  <c r="Y41" i="16"/>
  <c r="U41" i="16"/>
  <c r="AD42" i="16"/>
  <c r="BD43" i="16" s="1"/>
  <c r="U42" i="16"/>
  <c r="AB42" i="16" s="1"/>
  <c r="AA42" i="16"/>
  <c r="Y42" i="16"/>
  <c r="Y47" i="16"/>
  <c r="AN51" i="16"/>
  <c r="AN53" i="16"/>
  <c r="AN71" i="16"/>
  <c r="Y38" i="16"/>
  <c r="AN39" i="16"/>
  <c r="AN42" i="16"/>
  <c r="U43" i="16"/>
  <c r="AB43" i="16" s="1"/>
  <c r="Y43" i="16"/>
  <c r="AD43" i="16"/>
  <c r="BD44" i="16" s="1"/>
  <c r="AN47" i="16"/>
  <c r="AA53" i="16"/>
  <c r="AD53" i="16"/>
  <c r="BD54" i="16" s="1"/>
  <c r="Y53" i="16"/>
  <c r="U53" i="16"/>
  <c r="Y54" i="16"/>
  <c r="AD62" i="16"/>
  <c r="BD63" i="16" s="1"/>
  <c r="AD70" i="16"/>
  <c r="BD71" i="16" s="1"/>
  <c r="U39" i="16"/>
  <c r="AB39" i="16" s="1"/>
  <c r="Y39" i="16"/>
  <c r="AN43" i="16"/>
  <c r="AA49" i="16"/>
  <c r="AD49" i="16"/>
  <c r="BD50" i="16" s="1"/>
  <c r="Y49" i="16"/>
  <c r="U49" i="16"/>
  <c r="AD50" i="16"/>
  <c r="BD51" i="16" s="1"/>
  <c r="U50" i="16"/>
  <c r="AB50" i="16" s="1"/>
  <c r="Y50" i="16"/>
  <c r="AA51" i="16"/>
  <c r="AN54" i="16"/>
  <c r="AN56" i="16"/>
  <c r="AN38" i="16"/>
  <c r="AA45" i="16"/>
  <c r="AD45" i="16"/>
  <c r="BD46" i="16" s="1"/>
  <c r="Y45" i="16"/>
  <c r="U45" i="16"/>
  <c r="AD46" i="16"/>
  <c r="BD47" i="16" s="1"/>
  <c r="U46" i="16"/>
  <c r="Y46" i="16"/>
  <c r="AA47" i="16"/>
  <c r="AN50" i="16"/>
  <c r="Y51" i="16"/>
  <c r="AD51" i="16"/>
  <c r="BD52" i="16" s="1"/>
  <c r="AN61" i="16"/>
  <c r="Y62" i="16"/>
  <c r="AN69" i="16"/>
  <c r="Y70" i="16"/>
  <c r="AD56" i="16"/>
  <c r="BD57" i="16" s="1"/>
  <c r="Y56" i="16"/>
  <c r="U56" i="16"/>
  <c r="AD57" i="16"/>
  <c r="BD58" i="16" s="1"/>
  <c r="U57" i="16"/>
  <c r="AB57" i="16" s="1"/>
  <c r="Y57" i="16"/>
  <c r="AN62" i="16"/>
  <c r="AD64" i="16"/>
  <c r="BD65" i="16" s="1"/>
  <c r="Y64" i="16"/>
  <c r="U64" i="16"/>
  <c r="AB64" i="16" s="1"/>
  <c r="AD65" i="16"/>
  <c r="BD66" i="16" s="1"/>
  <c r="U65" i="16"/>
  <c r="AB65" i="16" s="1"/>
  <c r="Y65" i="16"/>
  <c r="AN70" i="16"/>
  <c r="AD72" i="16"/>
  <c r="BD73" i="16" s="1"/>
  <c r="Y72" i="16"/>
  <c r="U72" i="16"/>
  <c r="AD73" i="16"/>
  <c r="BD74" i="16" s="1"/>
  <c r="U73" i="16"/>
  <c r="AB73" i="16" s="1"/>
  <c r="Y73" i="16"/>
  <c r="AD77" i="16"/>
  <c r="BD78" i="16" s="1"/>
  <c r="U77" i="16"/>
  <c r="AB77" i="16" s="1"/>
  <c r="AN79" i="16"/>
  <c r="AD84" i="16"/>
  <c r="BD85" i="16" s="1"/>
  <c r="U84" i="16"/>
  <c r="AB84" i="16" s="1"/>
  <c r="AA84" i="16"/>
  <c r="Y84" i="16"/>
  <c r="AN106" i="16"/>
  <c r="AD55" i="16"/>
  <c r="BD56" i="16" s="1"/>
  <c r="AN57" i="16"/>
  <c r="U58" i="16"/>
  <c r="Y58" i="16"/>
  <c r="AD58" i="16"/>
  <c r="BD59" i="16" s="1"/>
  <c r="AN60" i="16"/>
  <c r="AD63" i="16"/>
  <c r="BD64" i="16" s="1"/>
  <c r="AN65" i="16"/>
  <c r="U66" i="16"/>
  <c r="Y66" i="16"/>
  <c r="AD66" i="16"/>
  <c r="BD67" i="16" s="1"/>
  <c r="AD71" i="16"/>
  <c r="BD72" i="16" s="1"/>
  <c r="AN73" i="16"/>
  <c r="U74" i="16"/>
  <c r="AB74" i="16" s="1"/>
  <c r="Y74" i="16"/>
  <c r="AD74" i="16"/>
  <c r="BD75" i="16" s="1"/>
  <c r="AD75" i="16"/>
  <c r="BD76" i="16" s="1"/>
  <c r="U75" i="16"/>
  <c r="AB75" i="16" s="1"/>
  <c r="AA75" i="16"/>
  <c r="AJ56" i="16"/>
  <c r="AA56" i="16"/>
  <c r="AN58" i="16"/>
  <c r="AA59" i="16"/>
  <c r="AD60" i="16"/>
  <c r="BD61" i="16" s="1"/>
  <c r="Y60" i="16"/>
  <c r="U60" i="16"/>
  <c r="AD61" i="16"/>
  <c r="BD62" i="16" s="1"/>
  <c r="U61" i="16"/>
  <c r="AB61" i="16" s="1"/>
  <c r="Y61" i="16"/>
  <c r="AA62" i="16"/>
  <c r="AJ64" i="16"/>
  <c r="AA64" i="16"/>
  <c r="AN66" i="16"/>
  <c r="AA67" i="16"/>
  <c r="AD68" i="16"/>
  <c r="BD69" i="16" s="1"/>
  <c r="Y68" i="16"/>
  <c r="U68" i="16"/>
  <c r="AD69" i="16"/>
  <c r="BD70" i="16" s="1"/>
  <c r="U69" i="16"/>
  <c r="AB69" i="16" s="1"/>
  <c r="Y69" i="16"/>
  <c r="AA70" i="16"/>
  <c r="AA72" i="16"/>
  <c r="AN74" i="16"/>
  <c r="AN76" i="16"/>
  <c r="U76" i="16"/>
  <c r="AB76" i="16" s="1"/>
  <c r="AD76" i="16"/>
  <c r="BD77" i="16" s="1"/>
  <c r="AA76" i="16"/>
  <c r="Y76" i="16"/>
  <c r="Y77" i="16"/>
  <c r="AA83" i="16"/>
  <c r="AD83" i="16"/>
  <c r="BD84" i="16" s="1"/>
  <c r="U83" i="16"/>
  <c r="AB83" i="16" s="1"/>
  <c r="Y75" i="16"/>
  <c r="AA79" i="16"/>
  <c r="AD79" i="16"/>
  <c r="BD80" i="16" s="1"/>
  <c r="U79" i="16"/>
  <c r="AD80" i="16"/>
  <c r="BD81" i="16" s="1"/>
  <c r="U80" i="16"/>
  <c r="AB80" i="16" s="1"/>
  <c r="Y80" i="16"/>
  <c r="AA81" i="16"/>
  <c r="AD82" i="16"/>
  <c r="BD83" i="16" s="1"/>
  <c r="AN84" i="16"/>
  <c r="AN95" i="16"/>
  <c r="AN75" i="16"/>
  <c r="AN80" i="16"/>
  <c r="Y81" i="16"/>
  <c r="U81" i="16"/>
  <c r="AB81" i="16" s="1"/>
  <c r="AD81" i="16"/>
  <c r="BD82" i="16" s="1"/>
  <c r="AN88" i="16"/>
  <c r="AA90" i="16"/>
  <c r="AD90" i="16"/>
  <c r="BD91" i="16" s="1"/>
  <c r="U90" i="16"/>
  <c r="AD91" i="16"/>
  <c r="BD92" i="16" s="1"/>
  <c r="U91" i="16"/>
  <c r="AB91" i="16" s="1"/>
  <c r="AA91" i="16"/>
  <c r="Y91" i="16"/>
  <c r="U107" i="16"/>
  <c r="AB107" i="16" s="1"/>
  <c r="AD107" i="16"/>
  <c r="BD108" i="16" s="1"/>
  <c r="Y107" i="16"/>
  <c r="AA77" i="16"/>
  <c r="U78" i="16"/>
  <c r="AN83" i="16"/>
  <c r="Y83" i="16"/>
  <c r="AA87" i="16"/>
  <c r="AD87" i="16"/>
  <c r="BD88" i="16" s="1"/>
  <c r="BE89" i="16"/>
  <c r="AO89" i="16"/>
  <c r="AN97" i="16"/>
  <c r="AD86" i="16"/>
  <c r="BD87" i="16" s="1"/>
  <c r="AD89" i="16"/>
  <c r="BD90" i="16" s="1"/>
  <c r="AN91" i="16"/>
  <c r="Y92" i="16"/>
  <c r="U92" i="16"/>
  <c r="AB92" i="16" s="1"/>
  <c r="AD92" i="16"/>
  <c r="BD93" i="16" s="1"/>
  <c r="AA104" i="16"/>
  <c r="AD104" i="16"/>
  <c r="BD105" i="16" s="1"/>
  <c r="Y104" i="16"/>
  <c r="U104" i="16"/>
  <c r="AA88" i="16"/>
  <c r="AD88" i="16"/>
  <c r="BD89" i="16" s="1"/>
  <c r="AN92" i="16"/>
  <c r="AN94" i="16"/>
  <c r="Y94" i="16"/>
  <c r="AN87" i="16"/>
  <c r="Y87" i="16"/>
  <c r="AN90" i="16"/>
  <c r="Y90" i="16"/>
  <c r="AA94" i="16"/>
  <c r="AD94" i="16"/>
  <c r="BD95" i="16" s="1"/>
  <c r="U94" i="16"/>
  <c r="AB94" i="16" s="1"/>
  <c r="AD95" i="16"/>
  <c r="BD96" i="16" s="1"/>
  <c r="U95" i="16"/>
  <c r="AB95" i="16" s="1"/>
  <c r="Y95" i="16"/>
  <c r="AD101" i="16"/>
  <c r="BD102" i="16" s="1"/>
  <c r="U101" i="16"/>
  <c r="AB101" i="16" s="1"/>
  <c r="AD102" i="16"/>
  <c r="BD103" i="16" s="1"/>
  <c r="U102" i="16"/>
  <c r="AB102" i="16" s="1"/>
  <c r="AA102" i="16"/>
  <c r="Y102" i="16"/>
  <c r="AD97" i="16"/>
  <c r="BD98" i="16" s="1"/>
  <c r="U97" i="16"/>
  <c r="AD98" i="16"/>
  <c r="BD99" i="16" s="1"/>
  <c r="U98" i="16"/>
  <c r="AB98" i="16" s="1"/>
  <c r="Y98" i="16"/>
  <c r="AA100" i="16"/>
  <c r="AD100" i="16"/>
  <c r="BD101" i="16" s="1"/>
  <c r="AN102" i="16"/>
  <c r="AA105" i="16"/>
  <c r="AN107" i="16"/>
  <c r="AD96" i="16"/>
  <c r="BD97" i="16" s="1"/>
  <c r="AN98" i="16"/>
  <c r="U100" i="16"/>
  <c r="AB100" i="16" s="1"/>
  <c r="AA101" i="16"/>
  <c r="AN103" i="16"/>
  <c r="AN105" i="16"/>
  <c r="Y105" i="16"/>
  <c r="AN108" i="16"/>
  <c r="AN99" i="16"/>
  <c r="AN101" i="16"/>
  <c r="Y101" i="16"/>
  <c r="AD105" i="16"/>
  <c r="BD106" i="16" s="1"/>
  <c r="U105" i="16"/>
  <c r="AB105" i="16" s="1"/>
  <c r="AD106" i="16"/>
  <c r="BD107" i="16" s="1"/>
  <c r="U106" i="16"/>
  <c r="Y106" i="16"/>
  <c r="AA107" i="16"/>
  <c r="U103" i="16"/>
  <c r="AB103" i="16" s="1"/>
  <c r="AC55" i="26" l="1"/>
  <c r="AM56" i="26" s="1"/>
  <c r="AO23" i="26"/>
  <c r="BC101" i="26"/>
  <c r="AE63" i="26"/>
  <c r="AL64" i="26" s="1"/>
  <c r="BE59" i="26"/>
  <c r="AB86" i="26"/>
  <c r="AB63" i="26"/>
  <c r="AJ64" i="26"/>
  <c r="BB64" i="26"/>
  <c r="AQ67" i="26"/>
  <c r="AO59" i="26"/>
  <c r="X3" i="26"/>
  <c r="BC76" i="26"/>
  <c r="W96" i="20"/>
  <c r="BE40" i="20"/>
  <c r="W74" i="20"/>
  <c r="AQ88" i="23"/>
  <c r="W52" i="24"/>
  <c r="BD94" i="17"/>
  <c r="AR94" i="17"/>
  <c r="BD93" i="17"/>
  <c r="AR93" i="17"/>
  <c r="BD70" i="17"/>
  <c r="AR70" i="17"/>
  <c r="BD66" i="17"/>
  <c r="AR66" i="17"/>
  <c r="BD67" i="17"/>
  <c r="AR67" i="17"/>
  <c r="BD56" i="17"/>
  <c r="AR56" i="17"/>
  <c r="BD38" i="17"/>
  <c r="AR38" i="17"/>
  <c r="BD13" i="17"/>
  <c r="AR13" i="17"/>
  <c r="BD23" i="17"/>
  <c r="AR23" i="17"/>
  <c r="BD104" i="17"/>
  <c r="AR104" i="17"/>
  <c r="BD107" i="17"/>
  <c r="AR107" i="17"/>
  <c r="BD99" i="17"/>
  <c r="AR99" i="17"/>
  <c r="BD92" i="17"/>
  <c r="AR92" i="17"/>
  <c r="BD85" i="17"/>
  <c r="AR85" i="17"/>
  <c r="BD81" i="17"/>
  <c r="AR81" i="17"/>
  <c r="BD77" i="17"/>
  <c r="AR77" i="17"/>
  <c r="BD73" i="17"/>
  <c r="AR73" i="17"/>
  <c r="BD59" i="17"/>
  <c r="AR59" i="17"/>
  <c r="BD54" i="17"/>
  <c r="AR54" i="17"/>
  <c r="BD50" i="17"/>
  <c r="AR50" i="17"/>
  <c r="BD79" i="17"/>
  <c r="AR79" i="17"/>
  <c r="BD60" i="17"/>
  <c r="AR60" i="17"/>
  <c r="BD52" i="17"/>
  <c r="AR52" i="17"/>
  <c r="BD37" i="17"/>
  <c r="AR37" i="17"/>
  <c r="BD19" i="17"/>
  <c r="AR19" i="17"/>
  <c r="BD11" i="17"/>
  <c r="AR11" i="17"/>
  <c r="BD55" i="17"/>
  <c r="AR55" i="17"/>
  <c r="BD14" i="17"/>
  <c r="AR14" i="17"/>
  <c r="BD83" i="17"/>
  <c r="AR83" i="17"/>
  <c r="BD105" i="7"/>
  <c r="AR105" i="7"/>
  <c r="BD97" i="7"/>
  <c r="AR97" i="7"/>
  <c r="BD82" i="7"/>
  <c r="AR82" i="7"/>
  <c r="BD83" i="7"/>
  <c r="AR83" i="7"/>
  <c r="BD81" i="7"/>
  <c r="AR81" i="7"/>
  <c r="BD59" i="7"/>
  <c r="AR59" i="7"/>
  <c r="BD53" i="7"/>
  <c r="AR53" i="7"/>
  <c r="BD35" i="7"/>
  <c r="AR35" i="7"/>
  <c r="BD36" i="7"/>
  <c r="AR36" i="7"/>
  <c r="BD11" i="7"/>
  <c r="AR11" i="7"/>
  <c r="BD29" i="7"/>
  <c r="AR29" i="7"/>
  <c r="BD10" i="7"/>
  <c r="AR10" i="7"/>
  <c r="BD32" i="7"/>
  <c r="AR32" i="7"/>
  <c r="BD14" i="7"/>
  <c r="AR14" i="7"/>
  <c r="BD96" i="7"/>
  <c r="AR96" i="7"/>
  <c r="BD92" i="7"/>
  <c r="AR92" i="7"/>
  <c r="BD70" i="7"/>
  <c r="AR70" i="7"/>
  <c r="BD68" i="7"/>
  <c r="AR68" i="7"/>
  <c r="BD93" i="7"/>
  <c r="AR93" i="7"/>
  <c r="BD41" i="7"/>
  <c r="AR41" i="7"/>
  <c r="BD49" i="7"/>
  <c r="AR49" i="7"/>
  <c r="BD48" i="7"/>
  <c r="AR48" i="7"/>
  <c r="BD65" i="7"/>
  <c r="AR65" i="7"/>
  <c r="BC44" i="18"/>
  <c r="BD43" i="7"/>
  <c r="AR43" i="7"/>
  <c r="BD25" i="17"/>
  <c r="AR25" i="17"/>
  <c r="BD44" i="7"/>
  <c r="AR44" i="7"/>
  <c r="BD24" i="17"/>
  <c r="AR24" i="17"/>
  <c r="BD64" i="7"/>
  <c r="AR64" i="7"/>
  <c r="BD100" i="17"/>
  <c r="AR100" i="17"/>
  <c r="BD90" i="17"/>
  <c r="AR90" i="17"/>
  <c r="BD82" i="17"/>
  <c r="AR82" i="17"/>
  <c r="BD108" i="17"/>
  <c r="AR108" i="17"/>
  <c r="BD98" i="17"/>
  <c r="AR98" i="17"/>
  <c r="BD106" i="17"/>
  <c r="AR106" i="17"/>
  <c r="BD102" i="17"/>
  <c r="AR102" i="17"/>
  <c r="BD96" i="17"/>
  <c r="AR96" i="17"/>
  <c r="BD91" i="17"/>
  <c r="AR91" i="17"/>
  <c r="BD76" i="17"/>
  <c r="AR76" i="17"/>
  <c r="BD46" i="17"/>
  <c r="AR46" i="17"/>
  <c r="BD42" i="17"/>
  <c r="AR42" i="17"/>
  <c r="BD63" i="17"/>
  <c r="AR63" i="17"/>
  <c r="BD53" i="17"/>
  <c r="AR53" i="17"/>
  <c r="BD49" i="17"/>
  <c r="AR49" i="17"/>
  <c r="BD45" i="17"/>
  <c r="AR45" i="17"/>
  <c r="BD41" i="17"/>
  <c r="AR41" i="17"/>
  <c r="BD57" i="17"/>
  <c r="AR57" i="17"/>
  <c r="BD48" i="17"/>
  <c r="AR48" i="17"/>
  <c r="BD36" i="17"/>
  <c r="AR36" i="17"/>
  <c r="BD33" i="17"/>
  <c r="AR33" i="17"/>
  <c r="BD30" i="17"/>
  <c r="AR30" i="17"/>
  <c r="BD17" i="17"/>
  <c r="AR17" i="17"/>
  <c r="BD9" i="17"/>
  <c r="AR9" i="17"/>
  <c r="BD20" i="17"/>
  <c r="AR20" i="17"/>
  <c r="BD12" i="17"/>
  <c r="AR12" i="17"/>
  <c r="BD16" i="17"/>
  <c r="AR16" i="17"/>
  <c r="BD40" i="17"/>
  <c r="AR40" i="17"/>
  <c r="BD97" i="17"/>
  <c r="AR97" i="17"/>
  <c r="BD32" i="17"/>
  <c r="AR32" i="17"/>
  <c r="BD99" i="7"/>
  <c r="AR99" i="7"/>
  <c r="BD102" i="7"/>
  <c r="AR102" i="7"/>
  <c r="BD89" i="7"/>
  <c r="AR89" i="7"/>
  <c r="BD86" i="7"/>
  <c r="AR86" i="7"/>
  <c r="BD77" i="7"/>
  <c r="AR77" i="7"/>
  <c r="BD52" i="7"/>
  <c r="AR52" i="7"/>
  <c r="BD17" i="7"/>
  <c r="AR17" i="7"/>
  <c r="BD9" i="7"/>
  <c r="AR9" i="7"/>
  <c r="BD24" i="7"/>
  <c r="AR24" i="7"/>
  <c r="BD91" i="7"/>
  <c r="AR91" i="7"/>
  <c r="BD66" i="7"/>
  <c r="AR66" i="7"/>
  <c r="BD95" i="7"/>
  <c r="AR95" i="7"/>
  <c r="BD61" i="7"/>
  <c r="AR61" i="7"/>
  <c r="BD87" i="7"/>
  <c r="AR87" i="7"/>
  <c r="W70" i="18"/>
  <c r="BD40" i="7"/>
  <c r="AR40" i="7"/>
  <c r="BD62" i="7"/>
  <c r="AR62" i="7"/>
  <c r="W7" i="23"/>
  <c r="V7" i="23"/>
  <c r="AK8" i="23" s="1"/>
  <c r="BD105" i="17"/>
  <c r="AR105" i="17"/>
  <c r="BD101" i="17"/>
  <c r="AR101" i="17"/>
  <c r="BD103" i="17"/>
  <c r="AR103" i="17"/>
  <c r="BD89" i="17"/>
  <c r="AR89" i="17"/>
  <c r="BD87" i="17"/>
  <c r="AR87" i="17"/>
  <c r="BD84" i="17"/>
  <c r="AR84" i="17"/>
  <c r="BD65" i="17"/>
  <c r="AR65" i="17"/>
  <c r="BD95" i="17"/>
  <c r="AR95" i="17"/>
  <c r="BD68" i="17"/>
  <c r="AR68" i="17"/>
  <c r="BD64" i="17"/>
  <c r="AR64" i="17"/>
  <c r="BD44" i="17"/>
  <c r="AR44" i="17"/>
  <c r="BD35" i="17"/>
  <c r="AR35" i="17"/>
  <c r="BD39" i="17"/>
  <c r="AR39" i="17"/>
  <c r="BD71" i="17"/>
  <c r="AR71" i="17"/>
  <c r="BD34" i="17"/>
  <c r="AR34" i="17"/>
  <c r="BD15" i="17"/>
  <c r="AR15" i="17"/>
  <c r="BD18" i="17"/>
  <c r="AR18" i="17"/>
  <c r="BD10" i="17"/>
  <c r="AR10" i="17"/>
  <c r="BD22" i="17"/>
  <c r="AR22" i="17"/>
  <c r="BD108" i="7"/>
  <c r="AR108" i="7"/>
  <c r="BD104" i="7"/>
  <c r="AR104" i="7"/>
  <c r="BD100" i="7"/>
  <c r="AR100" i="7"/>
  <c r="BD103" i="7"/>
  <c r="AR103" i="7"/>
  <c r="BD85" i="7"/>
  <c r="AR85" i="7"/>
  <c r="BD84" i="7"/>
  <c r="AR84" i="7"/>
  <c r="BD75" i="7"/>
  <c r="AR75" i="7"/>
  <c r="BD76" i="7"/>
  <c r="AR76" i="7"/>
  <c r="BD73" i="7"/>
  <c r="AR73" i="7"/>
  <c r="BD71" i="7"/>
  <c r="AR71" i="7"/>
  <c r="BD67" i="7"/>
  <c r="AR67" i="7"/>
  <c r="BD63" i="7"/>
  <c r="AR63" i="7"/>
  <c r="BD55" i="7"/>
  <c r="AR55" i="7"/>
  <c r="BD51" i="7"/>
  <c r="AR51" i="7"/>
  <c r="BD37" i="7"/>
  <c r="AR37" i="7"/>
  <c r="BD38" i="7"/>
  <c r="AR38" i="7"/>
  <c r="BD31" i="7"/>
  <c r="AR31" i="7"/>
  <c r="BD27" i="7"/>
  <c r="AR27" i="7"/>
  <c r="BD21" i="7"/>
  <c r="AR21" i="7"/>
  <c r="BD15" i="7"/>
  <c r="AR15" i="7"/>
  <c r="BD28" i="7"/>
  <c r="AR28" i="7"/>
  <c r="BD18" i="7"/>
  <c r="AR18" i="7"/>
  <c r="BD25" i="7"/>
  <c r="AR25" i="7"/>
  <c r="BD16" i="7"/>
  <c r="AR16" i="7"/>
  <c r="BD22" i="7"/>
  <c r="AR22" i="7"/>
  <c r="BD94" i="7"/>
  <c r="AR94" i="7"/>
  <c r="BD90" i="7"/>
  <c r="AR90" i="7"/>
  <c r="BD50" i="7"/>
  <c r="AR50" i="7"/>
  <c r="BD19" i="7"/>
  <c r="AR19" i="7"/>
  <c r="BD45" i="7"/>
  <c r="AR45" i="7"/>
  <c r="BD46" i="7"/>
  <c r="AR46" i="7"/>
  <c r="BD60" i="7"/>
  <c r="AR60" i="7"/>
  <c r="BD42" i="7"/>
  <c r="AR42" i="7"/>
  <c r="BD57" i="7"/>
  <c r="AR57" i="7"/>
  <c r="BD43" i="17"/>
  <c r="AR43" i="17"/>
  <c r="BD23" i="7"/>
  <c r="AR23" i="7"/>
  <c r="BD26" i="17"/>
  <c r="AR26" i="17"/>
  <c r="BD88" i="17"/>
  <c r="AR88" i="17"/>
  <c r="BD86" i="17"/>
  <c r="AR86" i="17"/>
  <c r="BD78" i="17"/>
  <c r="AR78" i="17"/>
  <c r="BD80" i="17"/>
  <c r="AR80" i="17"/>
  <c r="BD74" i="17"/>
  <c r="AR74" i="17"/>
  <c r="BD62" i="17"/>
  <c r="AR62" i="17"/>
  <c r="BD69" i="17"/>
  <c r="AR69" i="17"/>
  <c r="BD72" i="17"/>
  <c r="AR72" i="17"/>
  <c r="BD61" i="17"/>
  <c r="AR61" i="17"/>
  <c r="BD58" i="17"/>
  <c r="AR58" i="17"/>
  <c r="BD29" i="17"/>
  <c r="AR29" i="17"/>
  <c r="BD51" i="17"/>
  <c r="AR51" i="17"/>
  <c r="BD21" i="17"/>
  <c r="AR21" i="17"/>
  <c r="BD31" i="17"/>
  <c r="AR31" i="17"/>
  <c r="BD47" i="17"/>
  <c r="AR47" i="17"/>
  <c r="BD101" i="7"/>
  <c r="AR101" i="7"/>
  <c r="BD107" i="7"/>
  <c r="AR107" i="7"/>
  <c r="BD106" i="7"/>
  <c r="AR106" i="7"/>
  <c r="BD98" i="7"/>
  <c r="AR98" i="7"/>
  <c r="BD78" i="7"/>
  <c r="AR78" i="7"/>
  <c r="BD80" i="7"/>
  <c r="AR80" i="7"/>
  <c r="BD72" i="7"/>
  <c r="AR72" i="7"/>
  <c r="BD79" i="7"/>
  <c r="AR79" i="7"/>
  <c r="BD74" i="7"/>
  <c r="AR74" i="7"/>
  <c r="BD58" i="7"/>
  <c r="AR58" i="7"/>
  <c r="BD54" i="7"/>
  <c r="AR54" i="7"/>
  <c r="BD33" i="7"/>
  <c r="AR33" i="7"/>
  <c r="BD34" i="7"/>
  <c r="AR34" i="7"/>
  <c r="BD20" i="7"/>
  <c r="AR20" i="7"/>
  <c r="BD39" i="7"/>
  <c r="AR39" i="7"/>
  <c r="BD13" i="7"/>
  <c r="AR13" i="7"/>
  <c r="BD30" i="7"/>
  <c r="AR30" i="7"/>
  <c r="BD12" i="7"/>
  <c r="AR12" i="7"/>
  <c r="BD26" i="7"/>
  <c r="AR26" i="7"/>
  <c r="BD69" i="7"/>
  <c r="AR69" i="7"/>
  <c r="BD56" i="7"/>
  <c r="AR56" i="7"/>
  <c r="BD88" i="7"/>
  <c r="AR88" i="7"/>
  <c r="BD47" i="7"/>
  <c r="AR47" i="7"/>
  <c r="BD27" i="17"/>
  <c r="AR27" i="17"/>
  <c r="BD28" i="17"/>
  <c r="AR28" i="17"/>
  <c r="W99" i="24"/>
  <c r="W86" i="24"/>
  <c r="AQ85" i="24"/>
  <c r="BC79" i="24"/>
  <c r="AJ37" i="24"/>
  <c r="BD97" i="22"/>
  <c r="AR97" i="22"/>
  <c r="BD91" i="22"/>
  <c r="AR91" i="22"/>
  <c r="BD67" i="22"/>
  <c r="AR67" i="22"/>
  <c r="BD55" i="22"/>
  <c r="AR55" i="22"/>
  <c r="BD21" i="22"/>
  <c r="AR21" i="22"/>
  <c r="BD73" i="22"/>
  <c r="AR73" i="22"/>
  <c r="BD70" i="22"/>
  <c r="AR70" i="22"/>
  <c r="BD49" i="22"/>
  <c r="AR49" i="22"/>
  <c r="BD10" i="22"/>
  <c r="AR10" i="22"/>
  <c r="BD23" i="22"/>
  <c r="AR23" i="22"/>
  <c r="BD26" i="22"/>
  <c r="AR26" i="22"/>
  <c r="BD46" i="22"/>
  <c r="AR46" i="22"/>
  <c r="BD24" i="22"/>
  <c r="AR24" i="22"/>
  <c r="BD26" i="23"/>
  <c r="AR26" i="23"/>
  <c r="BD98" i="24"/>
  <c r="AR98" i="24"/>
  <c r="BD97" i="24"/>
  <c r="AR97" i="24"/>
  <c r="BD76" i="24"/>
  <c r="AR76" i="24"/>
  <c r="BD74" i="24"/>
  <c r="AR74" i="24"/>
  <c r="BD48" i="24"/>
  <c r="AR48" i="24"/>
  <c r="BD42" i="24"/>
  <c r="AR42" i="24"/>
  <c r="BD31" i="24"/>
  <c r="AR31" i="24"/>
  <c r="BD34" i="24"/>
  <c r="AR34" i="24"/>
  <c r="BD64" i="24"/>
  <c r="AR64" i="24"/>
  <c r="BD11" i="24"/>
  <c r="AR11" i="24"/>
  <c r="BD85" i="23"/>
  <c r="AR85" i="23"/>
  <c r="BD104" i="22"/>
  <c r="AR104" i="22"/>
  <c r="BD65" i="22"/>
  <c r="AR65" i="22"/>
  <c r="BD31" i="22"/>
  <c r="AR31" i="22"/>
  <c r="BD89" i="22"/>
  <c r="AR89" i="22"/>
  <c r="BD16" i="22"/>
  <c r="AR16" i="22"/>
  <c r="BD28" i="22"/>
  <c r="AR28" i="22"/>
  <c r="V30" i="17"/>
  <c r="AK31" i="17" s="1"/>
  <c r="AQ36" i="17"/>
  <c r="AO18" i="18"/>
  <c r="BD83" i="22"/>
  <c r="AR83" i="22"/>
  <c r="BD85" i="22"/>
  <c r="AR85" i="22"/>
  <c r="BD25" i="22"/>
  <c r="AR25" i="22"/>
  <c r="BD84" i="22"/>
  <c r="AR84" i="22"/>
  <c r="BD37" i="22"/>
  <c r="AR37" i="22"/>
  <c r="BD90" i="22"/>
  <c r="AR90" i="22"/>
  <c r="Z52" i="22"/>
  <c r="AP53" i="22" s="1"/>
  <c r="BD80" i="23"/>
  <c r="AR80" i="23"/>
  <c r="BD60" i="23"/>
  <c r="AR60" i="23"/>
  <c r="BD50" i="23"/>
  <c r="AR50" i="23"/>
  <c r="BD25" i="23"/>
  <c r="AR25" i="23"/>
  <c r="BD70" i="23"/>
  <c r="AR70" i="23"/>
  <c r="BD71" i="24"/>
  <c r="AR71" i="24"/>
  <c r="BD61" i="24"/>
  <c r="AR61" i="24"/>
  <c r="BD36" i="24"/>
  <c r="AR36" i="24"/>
  <c r="BC10" i="24"/>
  <c r="AQ15" i="24"/>
  <c r="BD9" i="24"/>
  <c r="AR9" i="24"/>
  <c r="AB100" i="24"/>
  <c r="AJ101" i="24"/>
  <c r="W71" i="26"/>
  <c r="BD58" i="23"/>
  <c r="AR58" i="23"/>
  <c r="BD40" i="24"/>
  <c r="AR40" i="24"/>
  <c r="BD18" i="23"/>
  <c r="AR18" i="23"/>
  <c r="BD56" i="23"/>
  <c r="AR56" i="23"/>
  <c r="BD53" i="23"/>
  <c r="AR53" i="23"/>
  <c r="BD14" i="23"/>
  <c r="AR14" i="23"/>
  <c r="BD54" i="22"/>
  <c r="AR54" i="22"/>
  <c r="BD92" i="23"/>
  <c r="AR92" i="23"/>
  <c r="BD40" i="22"/>
  <c r="AR40" i="22"/>
  <c r="BD65" i="23"/>
  <c r="AR65" i="23"/>
  <c r="BD39" i="23"/>
  <c r="AR39" i="23"/>
  <c r="BD60" i="22"/>
  <c r="AR60" i="22"/>
  <c r="BD57" i="22"/>
  <c r="AR57" i="22"/>
  <c r="BD12" i="22"/>
  <c r="AR12" i="22"/>
  <c r="BD53" i="22"/>
  <c r="AR53" i="22"/>
  <c r="BD93" i="23"/>
  <c r="AR93" i="23"/>
  <c r="BD86" i="23"/>
  <c r="AR86" i="23"/>
  <c r="BD63" i="23"/>
  <c r="AR63" i="23"/>
  <c r="BD66" i="23"/>
  <c r="AR66" i="23"/>
  <c r="BD9" i="23"/>
  <c r="AR9" i="23"/>
  <c r="BD90" i="24"/>
  <c r="AR90" i="24"/>
  <c r="BD84" i="24"/>
  <c r="AR84" i="24"/>
  <c r="BD75" i="24"/>
  <c r="AR75" i="24"/>
  <c r="BD69" i="24"/>
  <c r="AR69" i="24"/>
  <c r="BD50" i="24"/>
  <c r="AR50" i="24"/>
  <c r="BD55" i="24"/>
  <c r="AR55" i="24"/>
  <c r="BD14" i="24"/>
  <c r="AR14" i="24"/>
  <c r="BD32" i="24"/>
  <c r="AR32" i="24"/>
  <c r="BD78" i="24"/>
  <c r="AR78" i="24"/>
  <c r="BD19" i="24"/>
  <c r="AR19" i="24"/>
  <c r="BD43" i="22"/>
  <c r="AR43" i="22"/>
  <c r="BD88" i="23"/>
  <c r="AR88" i="23"/>
  <c r="BD21" i="23"/>
  <c r="AR21" i="23"/>
  <c r="BD106" i="22"/>
  <c r="AR106" i="22"/>
  <c r="BD98" i="22"/>
  <c r="AR98" i="22"/>
  <c r="BD108" i="22"/>
  <c r="AR108" i="22"/>
  <c r="BD39" i="22"/>
  <c r="AR39" i="22"/>
  <c r="BD45" i="22"/>
  <c r="AR45" i="22"/>
  <c r="BD50" i="22"/>
  <c r="AR50" i="22"/>
  <c r="BD9" i="22"/>
  <c r="AR9" i="22"/>
  <c r="BE44" i="22"/>
  <c r="BD44" i="22"/>
  <c r="AR44" i="22"/>
  <c r="BD98" i="23"/>
  <c r="AR98" i="23"/>
  <c r="BD83" i="23"/>
  <c r="AR83" i="23"/>
  <c r="BD95" i="23"/>
  <c r="AR95" i="23"/>
  <c r="BD67" i="23"/>
  <c r="AR67" i="23"/>
  <c r="BD29" i="23"/>
  <c r="AR29" i="23"/>
  <c r="BD54" i="23"/>
  <c r="AR54" i="23"/>
  <c r="BD34" i="23"/>
  <c r="AR34" i="23"/>
  <c r="BD52" i="23"/>
  <c r="AR52" i="23"/>
  <c r="BD35" i="23"/>
  <c r="AR35" i="23"/>
  <c r="BD104" i="24"/>
  <c r="AR104" i="24"/>
  <c r="BD105" i="24"/>
  <c r="AR105" i="24"/>
  <c r="BD85" i="24"/>
  <c r="AR85" i="24"/>
  <c r="BD68" i="24"/>
  <c r="AR68" i="24"/>
  <c r="BD58" i="24"/>
  <c r="AR58" i="24"/>
  <c r="BD53" i="24"/>
  <c r="AR53" i="24"/>
  <c r="BD10" i="24"/>
  <c r="AR10" i="24"/>
  <c r="BD13" i="24"/>
  <c r="AR13" i="24"/>
  <c r="AB47" i="16"/>
  <c r="V47" i="16"/>
  <c r="AK48" i="16" s="1"/>
  <c r="V33" i="17"/>
  <c r="AK34" i="17" s="1"/>
  <c r="AQ31" i="17"/>
  <c r="BB31" i="17"/>
  <c r="BE24" i="17"/>
  <c r="AE85" i="18"/>
  <c r="AL86" i="18" s="1"/>
  <c r="AJ73" i="18"/>
  <c r="AC87" i="18"/>
  <c r="AM88" i="18" s="1"/>
  <c r="AC21" i="18"/>
  <c r="AM22" i="18" s="1"/>
  <c r="V83" i="18"/>
  <c r="AK84" i="18" s="1"/>
  <c r="W49" i="18"/>
  <c r="V105" i="20"/>
  <c r="AK106" i="20" s="1"/>
  <c r="AB105" i="20"/>
  <c r="AC106" i="20"/>
  <c r="AM107" i="20" s="1"/>
  <c r="Z105" i="20"/>
  <c r="AP106" i="20" s="1"/>
  <c r="V96" i="20"/>
  <c r="AK97" i="20" s="1"/>
  <c r="W50" i="20"/>
  <c r="AJ48" i="20"/>
  <c r="W47" i="20"/>
  <c r="AQ38" i="20"/>
  <c r="Z50" i="20"/>
  <c r="AP51" i="20" s="1"/>
  <c r="AQ77" i="20"/>
  <c r="W26" i="20"/>
  <c r="BD101" i="22"/>
  <c r="AR101" i="22"/>
  <c r="BD99" i="22"/>
  <c r="AR99" i="22"/>
  <c r="BD96" i="22"/>
  <c r="AR96" i="22"/>
  <c r="AC90" i="22"/>
  <c r="AM91" i="22" s="1"/>
  <c r="AE90" i="22"/>
  <c r="AL91" i="22" s="1"/>
  <c r="BD103" i="22"/>
  <c r="AR103" i="22"/>
  <c r="BD79" i="22"/>
  <c r="AR79" i="22"/>
  <c r="BD29" i="22"/>
  <c r="AR29" i="22"/>
  <c r="AQ84" i="22"/>
  <c r="BD41" i="22"/>
  <c r="AR41" i="22"/>
  <c r="BD77" i="22"/>
  <c r="AR77" i="22"/>
  <c r="BD20" i="22"/>
  <c r="AR20" i="22"/>
  <c r="BD52" i="22"/>
  <c r="AR52" i="22"/>
  <c r="BD61" i="22"/>
  <c r="AR61" i="22"/>
  <c r="BD36" i="22"/>
  <c r="AR36" i="22"/>
  <c r="BD102" i="23"/>
  <c r="AR102" i="23"/>
  <c r="BD107" i="23"/>
  <c r="AR107" i="23"/>
  <c r="BD103" i="23"/>
  <c r="AR103" i="23"/>
  <c r="BD100" i="23"/>
  <c r="AR100" i="23"/>
  <c r="BD99" i="23"/>
  <c r="AR99" i="23"/>
  <c r="BD106" i="23"/>
  <c r="AR106" i="23"/>
  <c r="BD82" i="23"/>
  <c r="AR82" i="23"/>
  <c r="BD74" i="23"/>
  <c r="AR74" i="23"/>
  <c r="AQ79" i="23"/>
  <c r="BD91" i="23"/>
  <c r="AR91" i="23"/>
  <c r="BD61" i="23"/>
  <c r="AR61" i="23"/>
  <c r="BD38" i="23"/>
  <c r="AR38" i="23"/>
  <c r="BD30" i="23"/>
  <c r="AR30" i="23"/>
  <c r="BD19" i="23"/>
  <c r="AR19" i="23"/>
  <c r="BD40" i="23"/>
  <c r="AR40" i="23"/>
  <c r="BD73" i="23"/>
  <c r="AR73" i="23"/>
  <c r="BD36" i="23"/>
  <c r="AR36" i="23"/>
  <c r="BD17" i="23"/>
  <c r="AR17" i="23"/>
  <c r="BD89" i="23"/>
  <c r="AR89" i="23"/>
  <c r="BC48" i="23"/>
  <c r="BD32" i="23"/>
  <c r="AR32" i="23"/>
  <c r="BD41" i="23"/>
  <c r="AR41" i="23"/>
  <c r="BD99" i="24"/>
  <c r="AR99" i="24"/>
  <c r="BD102" i="24"/>
  <c r="AR102" i="24"/>
  <c r="BD94" i="24"/>
  <c r="AR94" i="24"/>
  <c r="BD93" i="24"/>
  <c r="AR93" i="24"/>
  <c r="BD86" i="24"/>
  <c r="AR86" i="24"/>
  <c r="W82" i="24"/>
  <c r="BD70" i="24"/>
  <c r="AR70" i="24"/>
  <c r="BD73" i="24"/>
  <c r="AR73" i="24"/>
  <c r="BD67" i="24"/>
  <c r="AR67" i="24"/>
  <c r="BD51" i="24"/>
  <c r="AR51" i="24"/>
  <c r="BD54" i="24"/>
  <c r="AR54" i="24"/>
  <c r="BD43" i="24"/>
  <c r="AR43" i="24"/>
  <c r="BD62" i="24"/>
  <c r="AR62" i="24"/>
  <c r="W22" i="24"/>
  <c r="AG22" i="24" s="1"/>
  <c r="BD24" i="24"/>
  <c r="AR24" i="24"/>
  <c r="AO23" i="24"/>
  <c r="BD16" i="24"/>
  <c r="AR16" i="24"/>
  <c r="BD12" i="24"/>
  <c r="AR12" i="24"/>
  <c r="BD60" i="24"/>
  <c r="AR60" i="24"/>
  <c r="AB22" i="24"/>
  <c r="BD72" i="24"/>
  <c r="AR72" i="24"/>
  <c r="BD91" i="24"/>
  <c r="AR91" i="24"/>
  <c r="BE84" i="26"/>
  <c r="AE82" i="26"/>
  <c r="AL83" i="26" s="1"/>
  <c r="V63" i="26"/>
  <c r="AK64" i="26" s="1"/>
  <c r="AQ60" i="26"/>
  <c r="AC49" i="26"/>
  <c r="AC3" i="26"/>
  <c r="AQ46" i="26"/>
  <c r="BD86" i="22"/>
  <c r="AR86" i="22"/>
  <c r="BD15" i="23"/>
  <c r="AR15" i="23"/>
  <c r="BD56" i="24"/>
  <c r="AR56" i="24"/>
  <c r="BD20" i="24"/>
  <c r="AR20" i="24"/>
  <c r="BD93" i="22"/>
  <c r="AR93" i="22"/>
  <c r="BD69" i="22"/>
  <c r="AR69" i="22"/>
  <c r="BD48" i="22"/>
  <c r="AR48" i="22"/>
  <c r="BD72" i="23"/>
  <c r="AR72" i="23"/>
  <c r="BD33" i="23"/>
  <c r="AR33" i="23"/>
  <c r="BD10" i="23"/>
  <c r="AR10" i="23"/>
  <c r="BD35" i="22"/>
  <c r="AR35" i="22"/>
  <c r="BD15" i="22"/>
  <c r="AR15" i="22"/>
  <c r="BD37" i="23"/>
  <c r="AR37" i="23"/>
  <c r="BD49" i="23"/>
  <c r="AR49" i="23"/>
  <c r="BD92" i="22"/>
  <c r="AR92" i="22"/>
  <c r="BD59" i="22"/>
  <c r="AR59" i="22"/>
  <c r="BD47" i="22"/>
  <c r="AR47" i="22"/>
  <c r="BD81" i="22"/>
  <c r="AR81" i="22"/>
  <c r="BD13" i="22"/>
  <c r="AR13" i="22"/>
  <c r="BD19" i="22"/>
  <c r="AR19" i="22"/>
  <c r="BD22" i="22"/>
  <c r="AR22" i="22"/>
  <c r="BD18" i="22"/>
  <c r="AR18" i="22"/>
  <c r="BD94" i="22"/>
  <c r="AR94" i="22"/>
  <c r="BD100" i="22"/>
  <c r="AR100" i="22"/>
  <c r="BD51" i="22"/>
  <c r="AR51" i="22"/>
  <c r="BD79" i="23"/>
  <c r="AR79" i="23"/>
  <c r="BD84" i="23"/>
  <c r="AR84" i="23"/>
  <c r="BD68" i="23"/>
  <c r="AR68" i="23"/>
  <c r="BD42" i="23"/>
  <c r="AR42" i="23"/>
  <c r="BD22" i="23"/>
  <c r="AR22" i="23"/>
  <c r="BD81" i="23"/>
  <c r="AR81" i="23"/>
  <c r="BD13" i="23"/>
  <c r="AR13" i="23"/>
  <c r="BD103" i="24"/>
  <c r="AR103" i="24"/>
  <c r="BD82" i="24"/>
  <c r="AR82" i="24"/>
  <c r="BD89" i="24"/>
  <c r="AR89" i="24"/>
  <c r="BD81" i="24"/>
  <c r="AR81" i="24"/>
  <c r="BD30" i="24"/>
  <c r="AR30" i="24"/>
  <c r="BD79" i="24"/>
  <c r="AR79" i="24"/>
  <c r="BD15" i="24"/>
  <c r="AR15" i="24"/>
  <c r="BD51" i="23"/>
  <c r="AR51" i="23"/>
  <c r="BD24" i="23"/>
  <c r="AR24" i="23"/>
  <c r="BC27" i="16"/>
  <c r="AJ31" i="17"/>
  <c r="V65" i="18"/>
  <c r="AK66" i="18" s="1"/>
  <c r="V53" i="18"/>
  <c r="AK54" i="18" s="1"/>
  <c r="AJ41" i="18"/>
  <c r="AO55" i="18"/>
  <c r="AC96" i="20"/>
  <c r="AM97" i="20" s="1"/>
  <c r="BD75" i="22"/>
  <c r="AR75" i="22"/>
  <c r="BD78" i="22"/>
  <c r="AR78" i="22"/>
  <c r="BD58" i="22"/>
  <c r="AR58" i="22"/>
  <c r="BD33" i="22"/>
  <c r="AR33" i="22"/>
  <c r="BD56" i="22"/>
  <c r="AR56" i="22"/>
  <c r="BD72" i="22"/>
  <c r="AR72" i="22"/>
  <c r="BD104" i="23"/>
  <c r="AR104" i="23"/>
  <c r="BD78" i="23"/>
  <c r="AR78" i="23"/>
  <c r="BD94" i="23"/>
  <c r="AR94" i="23"/>
  <c r="BD64" i="23"/>
  <c r="AR64" i="23"/>
  <c r="BD90" i="23"/>
  <c r="AR90" i="23"/>
  <c r="BD46" i="23"/>
  <c r="AR46" i="23"/>
  <c r="BE33" i="23"/>
  <c r="BD20" i="23"/>
  <c r="AR20" i="23"/>
  <c r="BD43" i="23"/>
  <c r="AR43" i="23"/>
  <c r="BD107" i="24"/>
  <c r="AR107" i="24"/>
  <c r="BD101" i="24"/>
  <c r="AR101" i="24"/>
  <c r="BD88" i="24"/>
  <c r="AR88" i="24"/>
  <c r="BD96" i="24"/>
  <c r="AR96" i="24"/>
  <c r="BD66" i="24"/>
  <c r="AR66" i="24"/>
  <c r="BD38" i="24"/>
  <c r="AR38" i="24"/>
  <c r="BD47" i="24"/>
  <c r="AR47" i="24"/>
  <c r="BD49" i="24"/>
  <c r="AR49" i="24"/>
  <c r="BD33" i="24"/>
  <c r="AR33" i="24"/>
  <c r="BD23" i="24"/>
  <c r="AR23" i="24"/>
  <c r="BD35" i="24"/>
  <c r="AR35" i="24"/>
  <c r="BD22" i="24"/>
  <c r="AR22" i="24"/>
  <c r="BD17" i="24"/>
  <c r="AR17" i="24"/>
  <c r="V82" i="26"/>
  <c r="AK83" i="26" s="1"/>
  <c r="AQ31" i="16"/>
  <c r="W52" i="17"/>
  <c r="AJ34" i="17"/>
  <c r="W29" i="17"/>
  <c r="W30" i="17"/>
  <c r="AQ17" i="17"/>
  <c r="AB30" i="17"/>
  <c r="V72" i="18"/>
  <c r="AK73" i="18" s="1"/>
  <c r="AJ88" i="18"/>
  <c r="BB74" i="18"/>
  <c r="AO63" i="18"/>
  <c r="AQ57" i="18"/>
  <c r="AB49" i="18"/>
  <c r="AQ17" i="18"/>
  <c r="AB85" i="18"/>
  <c r="AC105" i="20"/>
  <c r="AM106" i="20" s="1"/>
  <c r="BE106" i="20"/>
  <c r="AE96" i="20"/>
  <c r="AL97" i="20" s="1"/>
  <c r="AC83" i="20"/>
  <c r="BB84" i="20" s="1"/>
  <c r="Z63" i="20"/>
  <c r="AP64" i="20" s="1"/>
  <c r="AB68" i="20"/>
  <c r="AE63" i="20"/>
  <c r="AL64" i="20" s="1"/>
  <c r="AE47" i="20"/>
  <c r="AL48" i="20" s="1"/>
  <c r="BE51" i="20"/>
  <c r="Z34" i="20"/>
  <c r="AP35" i="20" s="1"/>
  <c r="V26" i="20"/>
  <c r="AK27" i="20" s="1"/>
  <c r="BC22" i="20"/>
  <c r="BD107" i="22"/>
  <c r="AR107" i="22"/>
  <c r="BD102" i="22"/>
  <c r="AR102" i="22"/>
  <c r="AB71" i="22"/>
  <c r="BD87" i="22"/>
  <c r="AR87" i="22"/>
  <c r="BD82" i="22"/>
  <c r="AR82" i="22"/>
  <c r="BD76" i="22"/>
  <c r="AR76" i="22"/>
  <c r="BD74" i="22"/>
  <c r="AR74" i="22"/>
  <c r="BD68" i="22"/>
  <c r="AR68" i="22"/>
  <c r="BD66" i="22"/>
  <c r="AR66" i="22"/>
  <c r="BD88" i="22"/>
  <c r="AR88" i="22"/>
  <c r="BD62" i="22"/>
  <c r="AR62" i="22"/>
  <c r="BD27" i="22"/>
  <c r="AR27" i="22"/>
  <c r="BD95" i="22"/>
  <c r="AR95" i="22"/>
  <c r="BD63" i="22"/>
  <c r="AR63" i="22"/>
  <c r="BD71" i="22"/>
  <c r="AR71" i="22"/>
  <c r="BD64" i="22"/>
  <c r="AR64" i="22"/>
  <c r="BD17" i="22"/>
  <c r="AR17" i="22"/>
  <c r="BD14" i="22"/>
  <c r="AR14" i="22"/>
  <c r="BD34" i="22"/>
  <c r="AR34" i="22"/>
  <c r="BD30" i="22"/>
  <c r="AR30" i="22"/>
  <c r="BD38" i="22"/>
  <c r="AR38" i="22"/>
  <c r="BD42" i="22"/>
  <c r="AR42" i="22"/>
  <c r="BD105" i="22"/>
  <c r="AR105" i="22"/>
  <c r="BD96" i="23"/>
  <c r="AR96" i="23"/>
  <c r="BD87" i="23"/>
  <c r="AR87" i="23"/>
  <c r="BD76" i="23"/>
  <c r="AR76" i="23"/>
  <c r="BD75" i="23"/>
  <c r="AR75" i="23"/>
  <c r="BD59" i="23"/>
  <c r="AR59" i="23"/>
  <c r="BD71" i="23"/>
  <c r="AR71" i="23"/>
  <c r="BD23" i="23"/>
  <c r="AR23" i="23"/>
  <c r="AQ91" i="23"/>
  <c r="BE52" i="23"/>
  <c r="BD69" i="23"/>
  <c r="AR69" i="23"/>
  <c r="BD55" i="23"/>
  <c r="AR55" i="23"/>
  <c r="BD16" i="23"/>
  <c r="AR16" i="23"/>
  <c r="BD12" i="23"/>
  <c r="AR12" i="23"/>
  <c r="BD48" i="23"/>
  <c r="AR48" i="23"/>
  <c r="BD28" i="23"/>
  <c r="AR28" i="23"/>
  <c r="BD105" i="23"/>
  <c r="AR105" i="23"/>
  <c r="BD45" i="23"/>
  <c r="AR45" i="23"/>
  <c r="BD77" i="23"/>
  <c r="AR77" i="23"/>
  <c r="BD106" i="24"/>
  <c r="AR106" i="24"/>
  <c r="BD100" i="24"/>
  <c r="AR100" i="24"/>
  <c r="AE82" i="24"/>
  <c r="AL83" i="24" s="1"/>
  <c r="BD92" i="24"/>
  <c r="AR92" i="24"/>
  <c r="AB82" i="24"/>
  <c r="BD80" i="24"/>
  <c r="AR80" i="24"/>
  <c r="BD77" i="24"/>
  <c r="AR77" i="24"/>
  <c r="BD65" i="24"/>
  <c r="AR65" i="24"/>
  <c r="BD59" i="24"/>
  <c r="AR59" i="24"/>
  <c r="BD57" i="24"/>
  <c r="AR57" i="24"/>
  <c r="BD63" i="24"/>
  <c r="AR63" i="24"/>
  <c r="BD44" i="24"/>
  <c r="AR44" i="24"/>
  <c r="BD41" i="24"/>
  <c r="AR41" i="24"/>
  <c r="BD39" i="24"/>
  <c r="AR39" i="24"/>
  <c r="BD37" i="24"/>
  <c r="AR37" i="24"/>
  <c r="BD46" i="24"/>
  <c r="AR46" i="24"/>
  <c r="BC45" i="24"/>
  <c r="BD21" i="24"/>
  <c r="AR21" i="24"/>
  <c r="BD28" i="24"/>
  <c r="AR28" i="24"/>
  <c r="BD25" i="24"/>
  <c r="AR25" i="24"/>
  <c r="BD18" i="24"/>
  <c r="AR18" i="24"/>
  <c r="BD27" i="24"/>
  <c r="AR27" i="24"/>
  <c r="BD26" i="24"/>
  <c r="AR26" i="24"/>
  <c r="BC58" i="24"/>
  <c r="BD83" i="24"/>
  <c r="AR83" i="24"/>
  <c r="BD29" i="24"/>
  <c r="AR29" i="24"/>
  <c r="BD87" i="24"/>
  <c r="AR87" i="24"/>
  <c r="BD108" i="24"/>
  <c r="AR108" i="24"/>
  <c r="BD52" i="24"/>
  <c r="AR52" i="24"/>
  <c r="BD45" i="24"/>
  <c r="AR45" i="24"/>
  <c r="BD95" i="24"/>
  <c r="AR95" i="24"/>
  <c r="W63" i="26"/>
  <c r="BD108" i="23"/>
  <c r="AR108" i="23"/>
  <c r="BD11" i="23"/>
  <c r="AR11" i="23"/>
  <c r="BD57" i="23"/>
  <c r="AR57" i="23"/>
  <c r="BD80" i="22"/>
  <c r="AR80" i="22"/>
  <c r="BD11" i="22"/>
  <c r="AR11" i="22"/>
  <c r="BD101" i="23"/>
  <c r="AR101" i="23"/>
  <c r="BD97" i="23"/>
  <c r="AR97" i="23"/>
  <c r="BD47" i="23"/>
  <c r="AR47" i="23"/>
  <c r="BD31" i="23"/>
  <c r="AR31" i="23"/>
  <c r="BD32" i="22"/>
  <c r="AR32" i="22"/>
  <c r="BD62" i="23"/>
  <c r="AR62" i="23"/>
  <c r="BD27" i="23"/>
  <c r="AR27" i="23"/>
  <c r="BD44" i="23"/>
  <c r="AR44" i="23"/>
  <c r="W55" i="16"/>
  <c r="AJ83" i="17"/>
  <c r="AE48" i="17"/>
  <c r="AL49" i="17" s="1"/>
  <c r="AE32" i="17"/>
  <c r="AL33" i="17" s="1"/>
  <c r="AO92" i="7"/>
  <c r="AJ63" i="7"/>
  <c r="W62" i="7"/>
  <c r="V82" i="18"/>
  <c r="AK83" i="18" s="1"/>
  <c r="W58" i="18"/>
  <c r="BE52" i="18"/>
  <c r="AC44" i="18"/>
  <c r="AM45" i="18" s="1"/>
  <c r="AJ42" i="18"/>
  <c r="AJ45" i="18"/>
  <c r="Z43" i="18"/>
  <c r="AP44" i="18" s="1"/>
  <c r="AJ19" i="18"/>
  <c r="AB30" i="20"/>
  <c r="AE50" i="20"/>
  <c r="AL51" i="20" s="1"/>
  <c r="V30" i="20"/>
  <c r="AK31" i="20" s="1"/>
  <c r="BD8" i="20"/>
  <c r="BC100" i="22"/>
  <c r="W23" i="22"/>
  <c r="AO101" i="24"/>
  <c r="AO64" i="24"/>
  <c r="V44" i="24"/>
  <c r="AK45" i="24" s="1"/>
  <c r="AQ88" i="26"/>
  <c r="AB81" i="18"/>
  <c r="AE40" i="17"/>
  <c r="AL41" i="17" s="1"/>
  <c r="W50" i="17"/>
  <c r="AC62" i="7"/>
  <c r="AM63" i="7" s="1"/>
  <c r="AQ52" i="7"/>
  <c r="W82" i="18"/>
  <c r="AE58" i="18"/>
  <c r="AL59" i="18" s="1"/>
  <c r="AB58" i="18"/>
  <c r="AO71" i="18"/>
  <c r="BB56" i="18"/>
  <c r="AO52" i="18"/>
  <c r="V44" i="18"/>
  <c r="AK45" i="18" s="1"/>
  <c r="AO43" i="18"/>
  <c r="AC18" i="18"/>
  <c r="AM19" i="18" s="1"/>
  <c r="V75" i="20"/>
  <c r="AK76" i="20" s="1"/>
  <c r="AJ98" i="20"/>
  <c r="V50" i="20"/>
  <c r="AK51" i="20" s="1"/>
  <c r="AJ31" i="20"/>
  <c r="AC30" i="20"/>
  <c r="AM31" i="20" s="1"/>
  <c r="BE92" i="20"/>
  <c r="Z38" i="20"/>
  <c r="AP39" i="20" s="1"/>
  <c r="AQ62" i="23"/>
  <c r="AE44" i="24"/>
  <c r="AL45" i="24" s="1"/>
  <c r="BC14" i="24"/>
  <c r="AR92" i="18"/>
  <c r="AC41" i="17"/>
  <c r="AM42" i="17" s="1"/>
  <c r="AC32" i="17"/>
  <c r="AM33" i="17" s="1"/>
  <c r="BC11" i="17"/>
  <c r="V62" i="7"/>
  <c r="AK63" i="7" s="1"/>
  <c r="AQ49" i="7"/>
  <c r="V51" i="7"/>
  <c r="AK52" i="7" s="1"/>
  <c r="AB51" i="7"/>
  <c r="W81" i="18"/>
  <c r="V58" i="18"/>
  <c r="AK59" i="18" s="1"/>
  <c r="AJ59" i="18"/>
  <c r="AB68" i="18"/>
  <c r="AB44" i="18"/>
  <c r="AE18" i="18"/>
  <c r="AL19" i="18" s="1"/>
  <c r="W18" i="18"/>
  <c r="AG18" i="18" s="1"/>
  <c r="Z42" i="18"/>
  <c r="AP43" i="18" s="1"/>
  <c r="Z59" i="20"/>
  <c r="AP60" i="20" s="1"/>
  <c r="AB50" i="20"/>
  <c r="AE97" i="20"/>
  <c r="AL98" i="20" s="1"/>
  <c r="AB92" i="20"/>
  <c r="W62" i="20"/>
  <c r="AC50" i="20"/>
  <c r="AM51" i="20" s="1"/>
  <c r="AJ44" i="20"/>
  <c r="AC74" i="20"/>
  <c r="AM75" i="20" s="1"/>
  <c r="AJ93" i="20"/>
  <c r="AC65" i="23"/>
  <c r="AM66" i="23" s="1"/>
  <c r="AE85" i="24"/>
  <c r="AL86" i="24" s="1"/>
  <c r="AO68" i="24"/>
  <c r="W47" i="16"/>
  <c r="AC47" i="16"/>
  <c r="BB48" i="16" s="1"/>
  <c r="V22" i="16"/>
  <c r="AK23" i="16" s="1"/>
  <c r="AO98" i="17"/>
  <c r="W96" i="17"/>
  <c r="W49" i="17"/>
  <c r="AC52" i="17"/>
  <c r="AM53" i="17" s="1"/>
  <c r="AE33" i="17"/>
  <c r="AL34" i="17" s="1"/>
  <c r="BB30" i="17"/>
  <c r="AC28" i="17"/>
  <c r="AM29" i="17" s="1"/>
  <c r="V28" i="17"/>
  <c r="AK29" i="17" s="1"/>
  <c r="V42" i="17"/>
  <c r="AK43" i="17" s="1"/>
  <c r="BC38" i="17"/>
  <c r="AB33" i="17"/>
  <c r="AB29" i="17"/>
  <c r="BC8" i="17"/>
  <c r="AC18" i="7"/>
  <c r="AM19" i="7" s="1"/>
  <c r="AB87" i="18"/>
  <c r="W85" i="18"/>
  <c r="V76" i="18"/>
  <c r="AK77" i="18" s="1"/>
  <c r="V68" i="18"/>
  <c r="AK69" i="18" s="1"/>
  <c r="AJ69" i="18"/>
  <c r="AE87" i="18"/>
  <c r="AL88" i="18" s="1"/>
  <c r="AB76" i="18"/>
  <c r="BE41" i="18"/>
  <c r="Z59" i="18"/>
  <c r="AP60" i="18" s="1"/>
  <c r="AJ58" i="18"/>
  <c r="AC53" i="18"/>
  <c r="AM54" i="18" s="1"/>
  <c r="AJ54" i="18"/>
  <c r="AE37" i="18"/>
  <c r="AL38" i="18" s="1"/>
  <c r="BC23" i="18"/>
  <c r="W52" i="18"/>
  <c r="Z14" i="18"/>
  <c r="AP15" i="18" s="1"/>
  <c r="BC11" i="18"/>
  <c r="Z62" i="18"/>
  <c r="AP63" i="18" s="1"/>
  <c r="V106" i="20"/>
  <c r="AK107" i="20" s="1"/>
  <c r="AB91" i="20"/>
  <c r="AJ76" i="20"/>
  <c r="AE75" i="20"/>
  <c r="AL76" i="20" s="1"/>
  <c r="V68" i="20"/>
  <c r="AK69" i="20" s="1"/>
  <c r="BE52" i="20"/>
  <c r="W63" i="20"/>
  <c r="BC107" i="22"/>
  <c r="AB89" i="22"/>
  <c r="AC89" i="22"/>
  <c r="AM90" i="22" s="1"/>
  <c r="AJ53" i="22"/>
  <c r="AC35" i="23"/>
  <c r="AM36" i="23" s="1"/>
  <c r="AE100" i="24"/>
  <c r="AL101" i="24" s="1"/>
  <c r="V99" i="24"/>
  <c r="AK100" i="24" s="1"/>
  <c r="AJ100" i="24"/>
  <c r="BE60" i="24"/>
  <c r="V52" i="24"/>
  <c r="AK53" i="24" s="1"/>
  <c r="AO84" i="26"/>
  <c r="W82" i="26"/>
  <c r="V71" i="26"/>
  <c r="AK72" i="26" s="1"/>
  <c r="W49" i="26"/>
  <c r="BC77" i="26"/>
  <c r="BC34" i="26"/>
  <c r="BE23" i="26"/>
  <c r="BC19" i="26"/>
  <c r="AB52" i="17"/>
  <c r="AJ50" i="17"/>
  <c r="AE52" i="17"/>
  <c r="AL53" i="17" s="1"/>
  <c r="BB34" i="17"/>
  <c r="AE29" i="17"/>
  <c r="AL30" i="17" s="1"/>
  <c r="AB28" i="17"/>
  <c r="AE28" i="17"/>
  <c r="AL29" i="17" s="1"/>
  <c r="AQ28" i="17"/>
  <c r="AB96" i="17"/>
  <c r="BC78" i="7"/>
  <c r="AB18" i="7"/>
  <c r="AE18" i="7"/>
  <c r="AL19" i="7" s="1"/>
  <c r="AB91" i="7"/>
  <c r="AJ81" i="18"/>
  <c r="V85" i="18"/>
  <c r="AK86" i="18" s="1"/>
  <c r="AJ86" i="18"/>
  <c r="AE76" i="18"/>
  <c r="AL77" i="18" s="1"/>
  <c r="W68" i="18"/>
  <c r="V87" i="18"/>
  <c r="AK88" i="18" s="1"/>
  <c r="Z76" i="18"/>
  <c r="AP77" i="18" s="1"/>
  <c r="AC57" i="18"/>
  <c r="AM58" i="18" s="1"/>
  <c r="W53" i="18"/>
  <c r="V52" i="18"/>
  <c r="AK53" i="18" s="1"/>
  <c r="AJ53" i="18"/>
  <c r="AO48" i="18"/>
  <c r="AB52" i="18"/>
  <c r="AO86" i="18"/>
  <c r="AO41" i="18"/>
  <c r="AJ107" i="20"/>
  <c r="Z102" i="20"/>
  <c r="AP103" i="20" s="1"/>
  <c r="AC75" i="20"/>
  <c r="AM76" i="20" s="1"/>
  <c r="BE60" i="20"/>
  <c r="AC68" i="20"/>
  <c r="AM69" i="20" s="1"/>
  <c r="AE68" i="20"/>
  <c r="AL69" i="20" s="1"/>
  <c r="AJ64" i="20"/>
  <c r="AC91" i="20"/>
  <c r="AM92" i="20" s="1"/>
  <c r="W72" i="20"/>
  <c r="BE39" i="20"/>
  <c r="AB94" i="22"/>
  <c r="W89" i="22"/>
  <c r="AJ96" i="23"/>
  <c r="V100" i="24"/>
  <c r="AK101" i="24" s="1"/>
  <c r="AB99" i="24"/>
  <c r="AE99" i="24"/>
  <c r="AL100" i="24" s="1"/>
  <c r="AQ59" i="24"/>
  <c r="BE73" i="24"/>
  <c r="Z59" i="24"/>
  <c r="AP60" i="24" s="1"/>
  <c r="AJ53" i="24"/>
  <c r="AE52" i="24"/>
  <c r="AL53" i="24" s="1"/>
  <c r="AC100" i="24"/>
  <c r="AM101" i="24" s="1"/>
  <c r="AJ72" i="26"/>
  <c r="AC82" i="26"/>
  <c r="AM83" i="26" s="1"/>
  <c r="AE71" i="26"/>
  <c r="AL72" i="26" s="1"/>
  <c r="AC86" i="26"/>
  <c r="AM87" i="26" s="1"/>
  <c r="V49" i="26"/>
  <c r="AK50" i="26" s="1"/>
  <c r="BC38" i="26"/>
  <c r="BD8" i="26"/>
  <c r="AB106" i="20"/>
  <c r="AR27" i="18"/>
  <c r="AE22" i="16"/>
  <c r="AL23" i="16" s="1"/>
  <c r="AE47" i="16"/>
  <c r="AL48" i="16" s="1"/>
  <c r="AC22" i="16"/>
  <c r="AC49" i="17"/>
  <c r="AM50" i="17" s="1"/>
  <c r="AJ53" i="17"/>
  <c r="W33" i="17"/>
  <c r="V29" i="17"/>
  <c r="AK30" i="17" s="1"/>
  <c r="AJ30" i="17"/>
  <c r="BC68" i="7"/>
  <c r="V18" i="7"/>
  <c r="AK19" i="7" s="1"/>
  <c r="BB86" i="18"/>
  <c r="AJ77" i="18"/>
  <c r="AE68" i="18"/>
  <c r="AL69" i="18" s="1"/>
  <c r="BC71" i="18"/>
  <c r="BE77" i="18"/>
  <c r="AB53" i="18"/>
  <c r="AO60" i="18"/>
  <c r="V51" i="18"/>
  <c r="AK52" i="18" s="1"/>
  <c r="AJ38" i="18"/>
  <c r="BB53" i="18"/>
  <c r="AE106" i="20"/>
  <c r="AL107" i="20" s="1"/>
  <c r="AB75" i="20"/>
  <c r="V63" i="20"/>
  <c r="AK64" i="20" s="1"/>
  <c r="V89" i="22"/>
  <c r="AK90" i="22" s="1"/>
  <c r="AC52" i="24"/>
  <c r="AM53" i="24" s="1"/>
  <c r="AJ83" i="26"/>
  <c r="AQ71" i="26"/>
  <c r="AE49" i="26"/>
  <c r="AL50" i="26" s="1"/>
  <c r="AQ100" i="16"/>
  <c r="AE55" i="16"/>
  <c r="AL56" i="16" s="1"/>
  <c r="AQ81" i="16"/>
  <c r="AB55" i="16"/>
  <c r="AJ49" i="17"/>
  <c r="AJ41" i="17"/>
  <c r="AJ33" i="17"/>
  <c r="AE50" i="17"/>
  <c r="AL51" i="17" s="1"/>
  <c r="AQ19" i="17"/>
  <c r="AB48" i="17"/>
  <c r="V93" i="7"/>
  <c r="AK94" i="7" s="1"/>
  <c r="W51" i="7"/>
  <c r="AC22" i="7"/>
  <c r="AM23" i="7" s="1"/>
  <c r="AE81" i="18"/>
  <c r="AL82" i="18" s="1"/>
  <c r="W73" i="18"/>
  <c r="AO67" i="18"/>
  <c r="AQ52" i="18"/>
  <c r="W51" i="18"/>
  <c r="Z46" i="18"/>
  <c r="AP47" i="18" s="1"/>
  <c r="AO17" i="18"/>
  <c r="Z47" i="18"/>
  <c r="AP48" i="18" s="1"/>
  <c r="Z10" i="18"/>
  <c r="AP11" i="18" s="1"/>
  <c r="Z85" i="18"/>
  <c r="AP86" i="18" s="1"/>
  <c r="BC21" i="18"/>
  <c r="AB83" i="20"/>
  <c r="W83" i="20"/>
  <c r="AQ71" i="20"/>
  <c r="V97" i="20"/>
  <c r="AK98" i="20" s="1"/>
  <c r="AE62" i="20"/>
  <c r="AL63" i="20" s="1"/>
  <c r="AJ75" i="20"/>
  <c r="AQ42" i="20"/>
  <c r="AE92" i="20"/>
  <c r="AL93" i="20" s="1"/>
  <c r="AJ61" i="22"/>
  <c r="AE23" i="22"/>
  <c r="AL24" i="22" s="1"/>
  <c r="AJ95" i="22"/>
  <c r="AC52" i="22"/>
  <c r="AM53" i="22" s="1"/>
  <c r="AO102" i="23"/>
  <c r="W65" i="23"/>
  <c r="W47" i="23"/>
  <c r="AE35" i="23"/>
  <c r="AL36" i="23" s="1"/>
  <c r="Z71" i="26"/>
  <c r="AP72" i="26" s="1"/>
  <c r="BE56" i="26"/>
  <c r="AQ26" i="26"/>
  <c r="AQ45" i="20"/>
  <c r="AB23" i="22"/>
  <c r="AR71" i="18"/>
  <c r="AJ82" i="17"/>
  <c r="AC48" i="17"/>
  <c r="AM49" i="17" s="1"/>
  <c r="AC40" i="17"/>
  <c r="AM41" i="17" s="1"/>
  <c r="AB32" i="17"/>
  <c r="V32" i="17"/>
  <c r="AK33" i="17" s="1"/>
  <c r="AJ51" i="17"/>
  <c r="BC69" i="7"/>
  <c r="AO51" i="7"/>
  <c r="AE51" i="7"/>
  <c r="AL52" i="7" s="1"/>
  <c r="BC27" i="7"/>
  <c r="AJ82" i="18"/>
  <c r="AE73" i="18"/>
  <c r="AL74" i="18" s="1"/>
  <c r="BC63" i="18"/>
  <c r="BE17" i="18"/>
  <c r="W16" i="18"/>
  <c r="AO15" i="18"/>
  <c r="AO11" i="18"/>
  <c r="AB73" i="18"/>
  <c r="AB97" i="20"/>
  <c r="AJ84" i="20"/>
  <c r="AE83" i="20"/>
  <c r="AL84" i="20" s="1"/>
  <c r="AB62" i="20"/>
  <c r="AC97" i="20"/>
  <c r="AM98" i="20" s="1"/>
  <c r="V62" i="20"/>
  <c r="AK63" i="20" s="1"/>
  <c r="V74" i="20"/>
  <c r="AK75" i="20" s="1"/>
  <c r="W92" i="20"/>
  <c r="V92" i="20"/>
  <c r="AK93" i="20" s="1"/>
  <c r="AO97" i="22"/>
  <c r="AC23" i="22"/>
  <c r="AM24" i="22" s="1"/>
  <c r="AQ21" i="22"/>
  <c r="W100" i="23"/>
  <c r="AQ104" i="23"/>
  <c r="AE65" i="23"/>
  <c r="AL66" i="23" s="1"/>
  <c r="AQ21" i="23"/>
  <c r="BC47" i="23"/>
  <c r="BC101" i="24"/>
  <c r="AQ104" i="24"/>
  <c r="AJ88" i="24"/>
  <c r="AC107" i="26"/>
  <c r="AM108" i="26" s="1"/>
  <c r="AQ89" i="26"/>
  <c r="Z75" i="26"/>
  <c r="AP76" i="26" s="1"/>
  <c r="AO72" i="26"/>
  <c r="BC53" i="26"/>
  <c r="AQ37" i="20"/>
  <c r="BC84" i="17"/>
  <c r="W48" i="17"/>
  <c r="W40" i="17"/>
  <c r="AB50" i="17"/>
  <c r="BC52" i="17"/>
  <c r="V50" i="17"/>
  <c r="AK51" i="17" s="1"/>
  <c r="AC51" i="7"/>
  <c r="AM52" i="7" s="1"/>
  <c r="V81" i="18"/>
  <c r="AK82" i="18" s="1"/>
  <c r="BE67" i="18"/>
  <c r="V73" i="18"/>
  <c r="AK74" i="18" s="1"/>
  <c r="AJ74" i="18"/>
  <c r="BE18" i="18"/>
  <c r="AE40" i="18"/>
  <c r="AL41" i="18" s="1"/>
  <c r="BE103" i="20"/>
  <c r="Z96" i="20"/>
  <c r="AP97" i="20" s="1"/>
  <c r="AB72" i="20"/>
  <c r="AC62" i="20"/>
  <c r="AM63" i="20" s="1"/>
  <c r="AE74" i="20"/>
  <c r="AL75" i="20" s="1"/>
  <c r="BC39" i="20"/>
  <c r="BC35" i="20"/>
  <c r="Z91" i="20"/>
  <c r="AP92" i="20" s="1"/>
  <c r="BC18" i="20"/>
  <c r="V23" i="22"/>
  <c r="AK24" i="22" s="1"/>
  <c r="W60" i="22"/>
  <c r="AQ66" i="24"/>
  <c r="Z2" i="24"/>
  <c r="AQ13" i="26"/>
  <c r="BE97" i="20"/>
  <c r="BD106" i="26"/>
  <c r="AR106" i="26"/>
  <c r="BD102" i="26"/>
  <c r="AR102" i="26"/>
  <c r="BD90" i="26"/>
  <c r="AR90" i="26"/>
  <c r="BD71" i="26"/>
  <c r="AR71" i="26"/>
  <c r="BD69" i="26"/>
  <c r="AR69" i="26"/>
  <c r="BD92" i="26"/>
  <c r="AR92" i="26"/>
  <c r="BD58" i="26"/>
  <c r="AR58" i="26"/>
  <c r="BD73" i="26"/>
  <c r="AR73" i="26"/>
  <c r="BD32" i="26"/>
  <c r="AR32" i="26"/>
  <c r="BD65" i="26"/>
  <c r="AR65" i="26"/>
  <c r="BD66" i="26"/>
  <c r="AR66" i="26"/>
  <c r="BD48" i="26"/>
  <c r="AR48" i="26"/>
  <c r="BD41" i="26"/>
  <c r="AR41" i="26"/>
  <c r="BD35" i="26"/>
  <c r="AR35" i="26"/>
  <c r="BD33" i="26"/>
  <c r="AR33" i="26"/>
  <c r="BD16" i="26"/>
  <c r="AR16" i="26"/>
  <c r="BD20" i="26"/>
  <c r="AR20" i="26"/>
  <c r="BD10" i="26"/>
  <c r="AR10" i="26"/>
  <c r="BD12" i="26"/>
  <c r="AR12" i="26"/>
  <c r="BD87" i="26"/>
  <c r="AR87" i="26"/>
  <c r="BD76" i="26"/>
  <c r="AR76" i="26"/>
  <c r="BD68" i="26"/>
  <c r="AR68" i="26"/>
  <c r="BD15" i="26"/>
  <c r="AR15" i="26"/>
  <c r="BD94" i="26"/>
  <c r="AR94" i="26"/>
  <c r="BD49" i="26"/>
  <c r="AR49" i="26"/>
  <c r="BD51" i="26"/>
  <c r="AR51" i="26"/>
  <c r="BD61" i="26"/>
  <c r="AR61" i="26"/>
  <c r="BD89" i="26"/>
  <c r="AR89" i="26"/>
  <c r="BD60" i="26"/>
  <c r="AR60" i="26"/>
  <c r="BD25" i="26"/>
  <c r="AR25" i="26"/>
  <c r="BD88" i="26"/>
  <c r="AR88" i="26"/>
  <c r="BD86" i="26"/>
  <c r="AR86" i="26"/>
  <c r="BD54" i="26"/>
  <c r="AR54" i="26"/>
  <c r="BD24" i="26"/>
  <c r="AR24" i="26"/>
  <c r="BD46" i="26"/>
  <c r="AR46" i="26"/>
  <c r="BD104" i="26"/>
  <c r="AR104" i="26"/>
  <c r="BD101" i="26"/>
  <c r="AR101" i="26"/>
  <c r="BD99" i="26"/>
  <c r="AR99" i="26"/>
  <c r="BD91" i="26"/>
  <c r="AR91" i="26"/>
  <c r="BD96" i="26"/>
  <c r="AR96" i="26"/>
  <c r="BD95" i="26"/>
  <c r="AR95" i="26"/>
  <c r="BD105" i="26"/>
  <c r="AR105" i="26"/>
  <c r="BD81" i="26"/>
  <c r="AR81" i="26"/>
  <c r="BD77" i="26"/>
  <c r="AR77" i="26"/>
  <c r="BD70" i="26"/>
  <c r="AR70" i="26"/>
  <c r="BD67" i="26"/>
  <c r="AR67" i="26"/>
  <c r="BD64" i="26"/>
  <c r="AR64" i="26"/>
  <c r="BD85" i="26"/>
  <c r="AR85" i="26"/>
  <c r="BD74" i="26"/>
  <c r="AR74" i="26"/>
  <c r="BD29" i="26"/>
  <c r="AR29" i="26"/>
  <c r="BD53" i="26"/>
  <c r="AR53" i="26"/>
  <c r="BD55" i="26"/>
  <c r="AR55" i="26"/>
  <c r="BD39" i="26"/>
  <c r="AR39" i="26"/>
  <c r="BD31" i="26"/>
  <c r="AR31" i="26"/>
  <c r="BD22" i="26"/>
  <c r="AR22" i="26"/>
  <c r="BD14" i="26"/>
  <c r="AR14" i="26"/>
  <c r="BD47" i="26"/>
  <c r="AR47" i="26"/>
  <c r="BD59" i="26"/>
  <c r="AR59" i="26"/>
  <c r="BD84" i="26"/>
  <c r="AR84" i="26"/>
  <c r="BD50" i="26"/>
  <c r="AR50" i="26"/>
  <c r="BD17" i="26"/>
  <c r="AR17" i="26"/>
  <c r="BD83" i="26"/>
  <c r="AR83" i="26"/>
  <c r="BD27" i="26"/>
  <c r="AR27" i="26"/>
  <c r="BD38" i="26"/>
  <c r="AR38" i="26"/>
  <c r="BD21" i="26"/>
  <c r="AR21" i="26"/>
  <c r="BD107" i="26"/>
  <c r="AR107" i="26"/>
  <c r="BD103" i="26"/>
  <c r="AR103" i="26"/>
  <c r="BD93" i="26"/>
  <c r="AR93" i="26"/>
  <c r="BD63" i="26"/>
  <c r="AR63" i="26"/>
  <c r="BD78" i="26"/>
  <c r="AR78" i="26"/>
  <c r="BD56" i="26"/>
  <c r="AR56" i="26"/>
  <c r="BD57" i="26"/>
  <c r="AR57" i="26"/>
  <c r="BD40" i="26"/>
  <c r="AR40" i="26"/>
  <c r="BD28" i="26"/>
  <c r="AR28" i="26"/>
  <c r="BD18" i="26"/>
  <c r="AR18" i="26"/>
  <c r="BD13" i="26"/>
  <c r="AR13" i="26"/>
  <c r="BD11" i="26"/>
  <c r="AR11" i="26"/>
  <c r="BD42" i="26"/>
  <c r="AR42" i="26"/>
  <c r="BD52" i="26"/>
  <c r="AR52" i="26"/>
  <c r="BD9" i="26"/>
  <c r="AR9" i="26"/>
  <c r="BD82" i="26"/>
  <c r="AR82" i="26"/>
  <c r="BD26" i="26"/>
  <c r="AR26" i="26"/>
  <c r="BD19" i="26"/>
  <c r="AR19" i="26"/>
  <c r="BD100" i="26"/>
  <c r="AR100" i="26"/>
  <c r="BD98" i="26"/>
  <c r="AR98" i="26"/>
  <c r="BD79" i="26"/>
  <c r="AR79" i="26"/>
  <c r="BD75" i="26"/>
  <c r="AR75" i="26"/>
  <c r="BD72" i="26"/>
  <c r="AR72" i="26"/>
  <c r="BD62" i="26"/>
  <c r="AR62" i="26"/>
  <c r="BD36" i="26"/>
  <c r="AR36" i="26"/>
  <c r="BD45" i="26"/>
  <c r="AR45" i="26"/>
  <c r="BD37" i="26"/>
  <c r="AR37" i="26"/>
  <c r="BD97" i="26"/>
  <c r="AR97" i="26"/>
  <c r="BD23" i="26"/>
  <c r="AR23" i="26"/>
  <c r="BD34" i="26"/>
  <c r="AR34" i="26"/>
  <c r="BD43" i="26"/>
  <c r="AR43" i="26"/>
  <c r="BD44" i="26"/>
  <c r="AR44" i="26"/>
  <c r="BD30" i="26"/>
  <c r="AR30" i="26"/>
  <c r="BD80" i="26"/>
  <c r="AR80" i="26"/>
  <c r="BD108" i="26"/>
  <c r="AR108" i="26"/>
  <c r="AQ19" i="24"/>
  <c r="AQ9" i="18"/>
  <c r="AQ104" i="16"/>
  <c r="AO107" i="17"/>
  <c r="BE94" i="17"/>
  <c r="BC90" i="17"/>
  <c r="Z50" i="17"/>
  <c r="AP51" i="17" s="1"/>
  <c r="AE70" i="18"/>
  <c r="AL71" i="18" s="1"/>
  <c r="Z73" i="18"/>
  <c r="AP74" i="18" s="1"/>
  <c r="BE86" i="22"/>
  <c r="AJ20" i="22"/>
  <c r="BC66" i="23"/>
  <c r="AE94" i="24"/>
  <c r="AL95" i="24" s="1"/>
  <c r="BE64" i="24"/>
  <c r="BE68" i="24"/>
  <c r="BE50" i="24"/>
  <c r="AO19" i="24"/>
  <c r="AQ72" i="26"/>
  <c r="AC22" i="26"/>
  <c r="AM23" i="26" s="1"/>
  <c r="AO11" i="26"/>
  <c r="BE21" i="26"/>
  <c r="AB71" i="26"/>
  <c r="AB63" i="20"/>
  <c r="BC37" i="24"/>
  <c r="AQ41" i="20"/>
  <c r="AQ48" i="20"/>
  <c r="AR67" i="18"/>
  <c r="AR15" i="18"/>
  <c r="Z37" i="16"/>
  <c r="AP38" i="16" s="1"/>
  <c r="Z32" i="16"/>
  <c r="AP33" i="16" s="1"/>
  <c r="W77" i="17"/>
  <c r="AO103" i="7"/>
  <c r="AQ66" i="7"/>
  <c r="AQ86" i="18"/>
  <c r="AQ74" i="18"/>
  <c r="AJ76" i="18"/>
  <c r="Z69" i="23"/>
  <c r="AP70" i="23" s="1"/>
  <c r="AQ85" i="23"/>
  <c r="V94" i="24"/>
  <c r="AK95" i="24" s="1"/>
  <c r="W44" i="24"/>
  <c r="AE31" i="24"/>
  <c r="AL32" i="24" s="1"/>
  <c r="Z18" i="24"/>
  <c r="AP19" i="24" s="1"/>
  <c r="AB50" i="26"/>
  <c r="Z16" i="26"/>
  <c r="AP17" i="26" s="1"/>
  <c r="BD104" i="20"/>
  <c r="AR104" i="20"/>
  <c r="BD64" i="20"/>
  <c r="AR64" i="20"/>
  <c r="BD40" i="20"/>
  <c r="AR40" i="20"/>
  <c r="BD31" i="20"/>
  <c r="AR31" i="20"/>
  <c r="BD18" i="20"/>
  <c r="AR18" i="20"/>
  <c r="BD55" i="20"/>
  <c r="AR55" i="20"/>
  <c r="BD43" i="20"/>
  <c r="AR43" i="20"/>
  <c r="BD100" i="20"/>
  <c r="AR100" i="20"/>
  <c r="BD47" i="20"/>
  <c r="AR47" i="20"/>
  <c r="AQ93" i="17"/>
  <c r="AC53" i="7"/>
  <c r="AM54" i="7" s="1"/>
  <c r="BE40" i="7"/>
  <c r="AJ60" i="18"/>
  <c r="Z69" i="18"/>
  <c r="AP70" i="18" s="1"/>
  <c r="V41" i="18"/>
  <c r="AK42" i="18" s="1"/>
  <c r="AQ13" i="18"/>
  <c r="BD102" i="20"/>
  <c r="AR102" i="20"/>
  <c r="BD80" i="20"/>
  <c r="AR80" i="20"/>
  <c r="BD82" i="20"/>
  <c r="AR82" i="20"/>
  <c r="BD69" i="20"/>
  <c r="AR69" i="20"/>
  <c r="BD60" i="20"/>
  <c r="AR60" i="20"/>
  <c r="BD49" i="20"/>
  <c r="AR49" i="20"/>
  <c r="BD44" i="20"/>
  <c r="AR44" i="20"/>
  <c r="BD73" i="20"/>
  <c r="AR73" i="20"/>
  <c r="BD38" i="20"/>
  <c r="AR38" i="20"/>
  <c r="BD22" i="20"/>
  <c r="AR22" i="20"/>
  <c r="BD10" i="20"/>
  <c r="AR10" i="20"/>
  <c r="BB44" i="20"/>
  <c r="AQ80" i="20"/>
  <c r="BD25" i="20"/>
  <c r="AR25" i="20"/>
  <c r="AO36" i="22"/>
  <c r="V94" i="22"/>
  <c r="AK95" i="22" s="1"/>
  <c r="W24" i="22"/>
  <c r="V52" i="22"/>
  <c r="AK53" i="22" s="1"/>
  <c r="AB60" i="22"/>
  <c r="AE100" i="23"/>
  <c r="AL101" i="23" s="1"/>
  <c r="AC73" i="23"/>
  <c r="AM74" i="23" s="1"/>
  <c r="V47" i="23"/>
  <c r="AK48" i="23" s="1"/>
  <c r="AE47" i="23"/>
  <c r="AL48" i="23" s="1"/>
  <c r="Z48" i="23"/>
  <c r="AP49" i="23" s="1"/>
  <c r="AQ15" i="23"/>
  <c r="AO28" i="23"/>
  <c r="AS28" i="23" s="1"/>
  <c r="AT28" i="23" s="1"/>
  <c r="F19" i="25" s="1"/>
  <c r="AC85" i="24"/>
  <c r="AM86" i="24" s="1"/>
  <c r="AQ77" i="24"/>
  <c r="AQ48" i="24"/>
  <c r="AQ55" i="24"/>
  <c r="AO25" i="24"/>
  <c r="BC18" i="24"/>
  <c r="AB85" i="24"/>
  <c r="AQ86" i="26"/>
  <c r="BE60" i="26"/>
  <c r="AB100" i="23"/>
  <c r="BD75" i="20"/>
  <c r="AR75" i="20"/>
  <c r="BD28" i="20"/>
  <c r="AR28" i="20"/>
  <c r="BD16" i="20"/>
  <c r="AR16" i="20"/>
  <c r="BD106" i="20"/>
  <c r="AR106" i="20"/>
  <c r="BD84" i="20"/>
  <c r="AR84" i="20"/>
  <c r="AB24" i="22"/>
  <c r="AB59" i="18"/>
  <c r="BD27" i="20"/>
  <c r="AR27" i="20"/>
  <c r="BD88" i="20"/>
  <c r="AR88" i="20"/>
  <c r="BD32" i="20"/>
  <c r="AR32" i="20"/>
  <c r="BD54" i="20"/>
  <c r="AR54" i="20"/>
  <c r="BD50" i="20"/>
  <c r="AR50" i="20"/>
  <c r="BD42" i="20"/>
  <c r="AR42" i="20"/>
  <c r="BD86" i="20"/>
  <c r="AR86" i="20"/>
  <c r="BD63" i="20"/>
  <c r="AR63" i="20"/>
  <c r="BD51" i="20"/>
  <c r="AR51" i="20"/>
  <c r="BD12" i="20"/>
  <c r="AR12" i="20"/>
  <c r="BD19" i="20"/>
  <c r="AR19" i="20"/>
  <c r="BD92" i="20"/>
  <c r="AR92" i="20"/>
  <c r="BD17" i="20"/>
  <c r="AR17" i="20"/>
  <c r="BD97" i="20"/>
  <c r="AR97" i="20"/>
  <c r="BD72" i="20"/>
  <c r="AR72" i="20"/>
  <c r="BD79" i="20"/>
  <c r="AR79" i="20"/>
  <c r="BD78" i="20"/>
  <c r="AR78" i="20"/>
  <c r="V82" i="16"/>
  <c r="AK83" i="16" s="1"/>
  <c r="W63" i="16"/>
  <c r="BE28" i="17"/>
  <c r="AE63" i="16"/>
  <c r="AL64" i="16" s="1"/>
  <c r="AJ20" i="16"/>
  <c r="AC63" i="16"/>
  <c r="AM64" i="16" s="1"/>
  <c r="AO73" i="17"/>
  <c r="W94" i="7"/>
  <c r="BE99" i="7"/>
  <c r="AB53" i="7"/>
  <c r="AE88" i="18"/>
  <c r="AL89" i="18" s="1"/>
  <c r="AQ84" i="18"/>
  <c r="BE75" i="18"/>
  <c r="V59" i="18"/>
  <c r="AK60" i="18" s="1"/>
  <c r="V70" i="18"/>
  <c r="AK71" i="18" s="1"/>
  <c r="AJ71" i="18"/>
  <c r="W41" i="18"/>
  <c r="BC77" i="18"/>
  <c r="BD107" i="20"/>
  <c r="AR107" i="20"/>
  <c r="BD103" i="20"/>
  <c r="AR103" i="20"/>
  <c r="BD89" i="20"/>
  <c r="AR89" i="20"/>
  <c r="BD53" i="20"/>
  <c r="AR53" i="20"/>
  <c r="BD48" i="20"/>
  <c r="AR48" i="20"/>
  <c r="BD37" i="20"/>
  <c r="AR37" i="20"/>
  <c r="BD94" i="20"/>
  <c r="AR94" i="20"/>
  <c r="BD85" i="20"/>
  <c r="AR85" i="20"/>
  <c r="BD66" i="20"/>
  <c r="AR66" i="20"/>
  <c r="BD62" i="20"/>
  <c r="AR62" i="20"/>
  <c r="BD58" i="20"/>
  <c r="AR58" i="20"/>
  <c r="BD46" i="20"/>
  <c r="AR46" i="20"/>
  <c r="BD34" i="20"/>
  <c r="AR34" i="20"/>
  <c r="BD33" i="20"/>
  <c r="AR33" i="20"/>
  <c r="BC87" i="20"/>
  <c r="BD81" i="20"/>
  <c r="AR81" i="20"/>
  <c r="AQ50" i="20"/>
  <c r="Z35" i="20"/>
  <c r="AP36" i="20" s="1"/>
  <c r="BD13" i="20"/>
  <c r="AR13" i="20"/>
  <c r="W19" i="22"/>
  <c r="AE79" i="22"/>
  <c r="AL80" i="22" s="1"/>
  <c r="BC82" i="22"/>
  <c r="AC61" i="22"/>
  <c r="AM62" i="22" s="1"/>
  <c r="W94" i="22"/>
  <c r="Z43" i="22"/>
  <c r="AP44" i="22" s="1"/>
  <c r="BB25" i="22"/>
  <c r="AE24" i="22"/>
  <c r="AL25" i="22" s="1"/>
  <c r="AE52" i="22"/>
  <c r="AL53" i="22" s="1"/>
  <c r="AB52" i="22"/>
  <c r="AC100" i="23"/>
  <c r="AM101" i="23" s="1"/>
  <c r="V73" i="23"/>
  <c r="AK74" i="23" s="1"/>
  <c r="AJ72" i="23"/>
  <c r="BC28" i="23"/>
  <c r="AO78" i="23"/>
  <c r="AC47" i="23"/>
  <c r="AM48" i="23" s="1"/>
  <c r="AJ36" i="23"/>
  <c r="AO49" i="23"/>
  <c r="AQ14" i="23"/>
  <c r="BE28" i="23"/>
  <c r="BC107" i="24"/>
  <c r="AJ86" i="24"/>
  <c r="AO91" i="24"/>
  <c r="AQ99" i="24"/>
  <c r="BC27" i="24"/>
  <c r="BC42" i="26"/>
  <c r="BD77" i="20"/>
  <c r="AR77" i="20"/>
  <c r="BD24" i="20"/>
  <c r="AR24" i="20"/>
  <c r="AQ57" i="20"/>
  <c r="BD101" i="20"/>
  <c r="AR101" i="20"/>
  <c r="BD71" i="20"/>
  <c r="AR71" i="20"/>
  <c r="AR24" i="18"/>
  <c r="BD39" i="20"/>
  <c r="AR39" i="20"/>
  <c r="BD99" i="20"/>
  <c r="AR99" i="20"/>
  <c r="BD96" i="20"/>
  <c r="AR96" i="20"/>
  <c r="BD56" i="20"/>
  <c r="AR56" i="20"/>
  <c r="BD45" i="20"/>
  <c r="AR45" i="20"/>
  <c r="BD70" i="20"/>
  <c r="AR70" i="20"/>
  <c r="BD59" i="20"/>
  <c r="AR59" i="20"/>
  <c r="BD93" i="20"/>
  <c r="AR93" i="20"/>
  <c r="BD98" i="20"/>
  <c r="AR98" i="20"/>
  <c r="BD105" i="20"/>
  <c r="AR105" i="20"/>
  <c r="BD35" i="20"/>
  <c r="AR35" i="20"/>
  <c r="BD21" i="20"/>
  <c r="AR21" i="20"/>
  <c r="AB10" i="16"/>
  <c r="BC98" i="17"/>
  <c r="Z98" i="17"/>
  <c r="AP99" i="17" s="1"/>
  <c r="BC100" i="17"/>
  <c r="AQ25" i="17"/>
  <c r="AJ67" i="7"/>
  <c r="BB71" i="18"/>
  <c r="AB41" i="18"/>
  <c r="AQ85" i="18"/>
  <c r="BD90" i="20"/>
  <c r="AR90" i="20"/>
  <c r="BD95" i="20"/>
  <c r="AR95" i="20"/>
  <c r="BD91" i="20"/>
  <c r="AR91" i="20"/>
  <c r="BD74" i="20"/>
  <c r="AR74" i="20"/>
  <c r="BD57" i="20"/>
  <c r="AR57" i="20"/>
  <c r="BD52" i="20"/>
  <c r="AR52" i="20"/>
  <c r="BD41" i="20"/>
  <c r="AR41" i="20"/>
  <c r="BD36" i="20"/>
  <c r="AR36" i="20"/>
  <c r="BD65" i="20"/>
  <c r="AR65" i="20"/>
  <c r="BD61" i="20"/>
  <c r="AR61" i="20"/>
  <c r="BD14" i="20"/>
  <c r="AR14" i="20"/>
  <c r="BD108" i="20"/>
  <c r="AR108" i="20"/>
  <c r="BD30" i="20"/>
  <c r="AR30" i="20"/>
  <c r="BD83" i="20"/>
  <c r="AR83" i="20"/>
  <c r="V51" i="20"/>
  <c r="AK52" i="20" s="1"/>
  <c r="BD29" i="20"/>
  <c r="AR29" i="20"/>
  <c r="BD23" i="20"/>
  <c r="AR23" i="20"/>
  <c r="BD15" i="20"/>
  <c r="AR15" i="20"/>
  <c r="BD11" i="20"/>
  <c r="AR11" i="20"/>
  <c r="BD9" i="20"/>
  <c r="AR9" i="20"/>
  <c r="AE19" i="22"/>
  <c r="AL20" i="22" s="1"/>
  <c r="V19" i="22"/>
  <c r="AK20" i="22" s="1"/>
  <c r="W61" i="22"/>
  <c r="AC94" i="22"/>
  <c r="AM95" i="22" s="1"/>
  <c r="AJ25" i="22"/>
  <c r="V100" i="23"/>
  <c r="AK101" i="23" s="1"/>
  <c r="W73" i="23"/>
  <c r="AO93" i="23"/>
  <c r="Z51" i="23"/>
  <c r="AP52" i="23" s="1"/>
  <c r="AJ48" i="23"/>
  <c r="W35" i="23"/>
  <c r="BC31" i="23"/>
  <c r="W85" i="24"/>
  <c r="AQ57" i="24"/>
  <c r="AO60" i="26"/>
  <c r="AQ69" i="26"/>
  <c r="BD67" i="20"/>
  <c r="AR67" i="20"/>
  <c r="BD68" i="20"/>
  <c r="AR68" i="20"/>
  <c r="BD20" i="20"/>
  <c r="AR20" i="20"/>
  <c r="BD87" i="20"/>
  <c r="AR87" i="20"/>
  <c r="BD26" i="20"/>
  <c r="AR26" i="20"/>
  <c r="BD76" i="20"/>
  <c r="AR76" i="20"/>
  <c r="AJ55" i="17"/>
  <c r="AC99" i="16"/>
  <c r="BB100" i="16" s="1"/>
  <c r="W70" i="16"/>
  <c r="BC10" i="16"/>
  <c r="AB96" i="16"/>
  <c r="Z72" i="17"/>
  <c r="AP73" i="17" s="1"/>
  <c r="AC54" i="17"/>
  <c r="AM55" i="17" s="1"/>
  <c r="BC59" i="16"/>
  <c r="AO108" i="17"/>
  <c r="Z68" i="17"/>
  <c r="AP69" i="17" s="1"/>
  <c r="AJ45" i="17"/>
  <c r="V54" i="17"/>
  <c r="AK55" i="17" s="1"/>
  <c r="AB36" i="17"/>
  <c r="W36" i="17"/>
  <c r="W27" i="17"/>
  <c r="AO103" i="17"/>
  <c r="AO69" i="17"/>
  <c r="AO25" i="17"/>
  <c r="AQ79" i="18"/>
  <c r="BC68" i="18"/>
  <c r="AJ52" i="18"/>
  <c r="AE21" i="18"/>
  <c r="AL22" i="18" s="1"/>
  <c r="V57" i="22"/>
  <c r="AK58" i="22" s="1"/>
  <c r="AO52" i="24"/>
  <c r="BC54" i="26"/>
  <c r="W99" i="16"/>
  <c r="Z102" i="17"/>
  <c r="AP103" i="17" s="1"/>
  <c r="Z69" i="17"/>
  <c r="AP70" i="17" s="1"/>
  <c r="AO93" i="7"/>
  <c r="AQ80" i="18"/>
  <c r="Z21" i="18"/>
  <c r="AP22" i="18" s="1"/>
  <c r="BC15" i="18"/>
  <c r="AE57" i="22"/>
  <c r="AL58" i="22" s="1"/>
  <c r="BC40" i="22"/>
  <c r="AQ80" i="23"/>
  <c r="BC57" i="23"/>
  <c r="Z35" i="23"/>
  <c r="AP36" i="23" s="1"/>
  <c r="AO19" i="23"/>
  <c r="AO101" i="17"/>
  <c r="BC101" i="17"/>
  <c r="AJ97" i="17"/>
  <c r="V82" i="17"/>
  <c r="AK83" i="17" s="1"/>
  <c r="AC82" i="17"/>
  <c r="AM83" i="17" s="1"/>
  <c r="W41" i="17"/>
  <c r="AB42" i="17"/>
  <c r="Z36" i="17"/>
  <c r="AP37" i="17" s="1"/>
  <c r="V34" i="17"/>
  <c r="AK35" i="17" s="1"/>
  <c r="V35" i="17"/>
  <c r="AK36" i="17" s="1"/>
  <c r="Z96" i="7"/>
  <c r="AP97" i="7" s="1"/>
  <c r="AQ85" i="7"/>
  <c r="V53" i="7"/>
  <c r="AK54" i="7" s="1"/>
  <c r="BC60" i="18"/>
  <c r="BC76" i="18"/>
  <c r="AE55" i="18"/>
  <c r="AL56" i="18" s="1"/>
  <c r="AJ52" i="20"/>
  <c r="W51" i="20"/>
  <c r="V43" i="20"/>
  <c r="AK44" i="20" s="1"/>
  <c r="BE36" i="20"/>
  <c r="AQ10" i="20"/>
  <c r="AQ35" i="23"/>
  <c r="BE91" i="24"/>
  <c r="W71" i="24"/>
  <c r="AQ63" i="26"/>
  <c r="V88" i="26"/>
  <c r="AK89" i="26" s="1"/>
  <c r="AB43" i="20"/>
  <c r="BC99" i="16"/>
  <c r="AE62" i="16"/>
  <c r="AL63" i="16" s="1"/>
  <c r="AB20" i="16"/>
  <c r="AQ105" i="17"/>
  <c r="AC96" i="17"/>
  <c r="AM97" i="17" s="1"/>
  <c r="W82" i="17"/>
  <c r="AE41" i="17"/>
  <c r="AL42" i="17" s="1"/>
  <c r="BC26" i="17"/>
  <c r="AO37" i="17"/>
  <c r="W34" i="17"/>
  <c r="BC57" i="17"/>
  <c r="AO28" i="17"/>
  <c r="BC30" i="17"/>
  <c r="AB41" i="17"/>
  <c r="BC108" i="7"/>
  <c r="W53" i="7"/>
  <c r="AQ70" i="18"/>
  <c r="V55" i="18"/>
  <c r="AK56" i="18" s="1"/>
  <c r="AJ56" i="18"/>
  <c r="AE12" i="18"/>
  <c r="AL13" i="18" s="1"/>
  <c r="BE44" i="18"/>
  <c r="Z12" i="18"/>
  <c r="AP13" i="18" s="1"/>
  <c r="AB55" i="18"/>
  <c r="AE51" i="20"/>
  <c r="AL52" i="20" s="1"/>
  <c r="W43" i="20"/>
  <c r="AQ54" i="23"/>
  <c r="AQ95" i="24"/>
  <c r="Z78" i="24"/>
  <c r="AP79" i="24" s="1"/>
  <c r="AQ78" i="24"/>
  <c r="BC31" i="24"/>
  <c r="AQ104" i="26"/>
  <c r="BB72" i="26"/>
  <c r="BE45" i="16"/>
  <c r="BC66" i="16"/>
  <c r="AC20" i="16"/>
  <c r="AM21" i="16" s="1"/>
  <c r="V96" i="17"/>
  <c r="AK97" i="17" s="1"/>
  <c r="AB82" i="17"/>
  <c r="AO68" i="17"/>
  <c r="AJ42" i="17"/>
  <c r="BE25" i="17"/>
  <c r="BC35" i="17"/>
  <c r="Z14" i="17"/>
  <c r="AP15" i="17" s="1"/>
  <c r="BE94" i="7"/>
  <c r="AE53" i="7"/>
  <c r="AL54" i="7" s="1"/>
  <c r="AB88" i="18"/>
  <c r="AQ88" i="18"/>
  <c r="BC78" i="18"/>
  <c r="AQ61" i="18"/>
  <c r="AO75" i="18"/>
  <c r="AO70" i="18"/>
  <c r="AJ55" i="18"/>
  <c r="W71" i="18"/>
  <c r="W55" i="18"/>
  <c r="BC43" i="18"/>
  <c r="AO13" i="18"/>
  <c r="BB52" i="20"/>
  <c r="AE43" i="20"/>
  <c r="AL44" i="20" s="1"/>
  <c r="AE90" i="24"/>
  <c r="AL91" i="24" s="1"/>
  <c r="W87" i="24"/>
  <c r="AO72" i="24"/>
  <c r="Z36" i="24"/>
  <c r="AP37" i="24" s="1"/>
  <c r="AQ24" i="26"/>
  <c r="Z18" i="17"/>
  <c r="AP19" i="17" s="1"/>
  <c r="AO19" i="17"/>
  <c r="V45" i="17"/>
  <c r="AK46" i="17" s="1"/>
  <c r="AB45" i="17"/>
  <c r="AM77" i="18"/>
  <c r="BB77" i="18"/>
  <c r="AO36" i="26"/>
  <c r="Z35" i="26"/>
  <c r="AP36" i="26" s="1"/>
  <c r="BE26" i="26"/>
  <c r="AO26" i="26"/>
  <c r="Z25" i="26"/>
  <c r="AP26" i="26" s="1"/>
  <c r="BC49" i="26"/>
  <c r="AQ49" i="26"/>
  <c r="AO27" i="26"/>
  <c r="Z26" i="26"/>
  <c r="AP27" i="26" s="1"/>
  <c r="AC46" i="26"/>
  <c r="AM47" i="26" s="1"/>
  <c r="AB46" i="26"/>
  <c r="AJ47" i="26"/>
  <c r="AE46" i="26"/>
  <c r="AL47" i="26" s="1"/>
  <c r="W46" i="26"/>
  <c r="AQ40" i="23"/>
  <c r="BC40" i="23"/>
  <c r="V93" i="22"/>
  <c r="AK94" i="22" s="1"/>
  <c r="AE93" i="22"/>
  <c r="AL94" i="22" s="1"/>
  <c r="AC93" i="22"/>
  <c r="AM94" i="22" s="1"/>
  <c r="W93" i="22"/>
  <c r="AB93" i="22"/>
  <c r="AQ10" i="23"/>
  <c r="BC10" i="23"/>
  <c r="AM64" i="20"/>
  <c r="BB64" i="20"/>
  <c r="BC60" i="20"/>
  <c r="AQ60" i="20"/>
  <c r="AC86" i="18"/>
  <c r="AM87" i="18" s="1"/>
  <c r="AB86" i="18"/>
  <c r="AE86" i="18"/>
  <c r="AL87" i="18" s="1"/>
  <c r="W86" i="18"/>
  <c r="BC60" i="7"/>
  <c r="AQ60" i="7"/>
  <c r="AC77" i="18"/>
  <c r="AM78" i="18" s="1"/>
  <c r="AJ78" i="18"/>
  <c r="AQ20" i="24"/>
  <c r="BC20" i="24"/>
  <c r="BE97" i="16"/>
  <c r="AO104" i="17"/>
  <c r="AE77" i="17"/>
  <c r="AL78" i="17" s="1"/>
  <c r="BC76" i="17"/>
  <c r="AJ46" i="17"/>
  <c r="AO51" i="17"/>
  <c r="AC27" i="17"/>
  <c r="AM28" i="17" s="1"/>
  <c r="AE27" i="17"/>
  <c r="AL28" i="17" s="1"/>
  <c r="Z7" i="17"/>
  <c r="Y3" i="17" s="1"/>
  <c r="BE8" i="17"/>
  <c r="AQ93" i="7"/>
  <c r="BC93" i="7"/>
  <c r="BC57" i="7"/>
  <c r="AQ57" i="7"/>
  <c r="BE85" i="7"/>
  <c r="AO85" i="7"/>
  <c r="AQ17" i="7"/>
  <c r="BC17" i="7"/>
  <c r="AQ100" i="7"/>
  <c r="BC100" i="7"/>
  <c r="Z3" i="7"/>
  <c r="AQ8" i="7"/>
  <c r="AO54" i="7"/>
  <c r="BE54" i="7"/>
  <c r="AB54" i="7"/>
  <c r="W54" i="7"/>
  <c r="BC86" i="7"/>
  <c r="AQ86" i="7"/>
  <c r="W67" i="7"/>
  <c r="AC67" i="7"/>
  <c r="AM68" i="7" s="1"/>
  <c r="AO89" i="18"/>
  <c r="AJ87" i="18"/>
  <c r="AB48" i="18"/>
  <c r="BC89" i="18"/>
  <c r="AQ89" i="18"/>
  <c r="AC69" i="18"/>
  <c r="AM70" i="18" s="1"/>
  <c r="AE69" i="18"/>
  <c r="AL70" i="18" s="1"/>
  <c r="BC83" i="18"/>
  <c r="AQ83" i="18"/>
  <c r="AQ41" i="18"/>
  <c r="BC41" i="18"/>
  <c r="BE19" i="18"/>
  <c r="AO19" i="18"/>
  <c r="Z18" i="18"/>
  <c r="AP19" i="18" s="1"/>
  <c r="BB75" i="20"/>
  <c r="BC71" i="24"/>
  <c r="BC59" i="26"/>
  <c r="V46" i="26"/>
  <c r="AK47" i="26" s="1"/>
  <c r="AB75" i="26"/>
  <c r="V75" i="26"/>
  <c r="AK76" i="26" s="1"/>
  <c r="AC75" i="26"/>
  <c r="AM76" i="26" s="1"/>
  <c r="AE75" i="26"/>
  <c r="AL76" i="26" s="1"/>
  <c r="AJ76" i="26"/>
  <c r="AQ64" i="26"/>
  <c r="BC64" i="26"/>
  <c r="BC18" i="18"/>
  <c r="AQ18" i="18"/>
  <c r="AQ64" i="7"/>
  <c r="BC64" i="7"/>
  <c r="Z58" i="18"/>
  <c r="AP59" i="18" s="1"/>
  <c r="AO59" i="18"/>
  <c r="BE59" i="18"/>
  <c r="AO72" i="20"/>
  <c r="BE72" i="20"/>
  <c r="Z71" i="20"/>
  <c r="AP72" i="20" s="1"/>
  <c r="BC75" i="18"/>
  <c r="AQ75" i="18"/>
  <c r="AB64" i="18"/>
  <c r="W64" i="18"/>
  <c r="AC64" i="18"/>
  <c r="AM65" i="18" s="1"/>
  <c r="V64" i="18"/>
  <c r="AK65" i="18" s="1"/>
  <c r="AJ65" i="18"/>
  <c r="AO54" i="18"/>
  <c r="Z53" i="18"/>
  <c r="AP54" i="18" s="1"/>
  <c r="AC42" i="18"/>
  <c r="AM43" i="18" s="1"/>
  <c r="AQ20" i="7"/>
  <c r="BC20" i="7"/>
  <c r="AQ15" i="17"/>
  <c r="BC15" i="17"/>
  <c r="BC107" i="26"/>
  <c r="AQ107" i="26"/>
  <c r="Z45" i="26"/>
  <c r="AP46" i="26" s="1"/>
  <c r="BE46" i="26"/>
  <c r="Z52" i="24"/>
  <c r="AP53" i="24" s="1"/>
  <c r="BE53" i="24"/>
  <c r="BC81" i="26"/>
  <c r="AQ81" i="26"/>
  <c r="BC74" i="24"/>
  <c r="AQ74" i="24"/>
  <c r="BC51" i="23"/>
  <c r="AQ51" i="23"/>
  <c r="AE31" i="23"/>
  <c r="AL32" i="23" s="1"/>
  <c r="V31" i="23"/>
  <c r="AK32" i="23" s="1"/>
  <c r="W31" i="23"/>
  <c r="AB31" i="23"/>
  <c r="AJ32" i="23"/>
  <c r="AO98" i="23"/>
  <c r="BE98" i="23"/>
  <c r="AO40" i="26"/>
  <c r="Z39" i="26"/>
  <c r="AP40" i="26" s="1"/>
  <c r="BE24" i="26"/>
  <c r="Z23" i="26"/>
  <c r="AP24" i="26" s="1"/>
  <c r="AC67" i="26"/>
  <c r="AM68" i="26" s="1"/>
  <c r="AE67" i="26"/>
  <c r="AL68" i="26" s="1"/>
  <c r="AJ68" i="26"/>
  <c r="W67" i="26"/>
  <c r="BE13" i="23"/>
  <c r="AO13" i="23"/>
  <c r="Z12" i="23"/>
  <c r="AP13" i="23" s="1"/>
  <c r="BC28" i="24"/>
  <c r="AQ28" i="24"/>
  <c r="AQ23" i="26"/>
  <c r="BC23" i="26"/>
  <c r="W104" i="20"/>
  <c r="AE104" i="20"/>
  <c r="AL105" i="20" s="1"/>
  <c r="BE104" i="17"/>
  <c r="AJ78" i="17"/>
  <c r="AO99" i="17"/>
  <c r="AC45" i="17"/>
  <c r="AM46" i="17" s="1"/>
  <c r="AO11" i="17"/>
  <c r="Z10" i="17"/>
  <c r="AP11" i="17" s="1"/>
  <c r="AC35" i="17"/>
  <c r="AM36" i="17" s="1"/>
  <c r="AB35" i="17"/>
  <c r="AC34" i="17"/>
  <c r="AB34" i="17"/>
  <c r="Z105" i="22"/>
  <c r="AP106" i="22" s="1"/>
  <c r="AO106" i="22"/>
  <c r="AQ65" i="23"/>
  <c r="AO42" i="24"/>
  <c r="BE42" i="24"/>
  <c r="AQ87" i="24"/>
  <c r="BC87" i="24"/>
  <c r="BE38" i="24"/>
  <c r="AO38" i="24"/>
  <c r="Z37" i="24"/>
  <c r="AP38" i="24" s="1"/>
  <c r="AQ22" i="24"/>
  <c r="BC22" i="24"/>
  <c r="BE87" i="24"/>
  <c r="Z86" i="24"/>
  <c r="AP87" i="24" s="1"/>
  <c r="AO87" i="24"/>
  <c r="AC63" i="24"/>
  <c r="AM64" i="24" s="1"/>
  <c r="V63" i="24"/>
  <c r="AK64" i="24" s="1"/>
  <c r="AB63" i="24"/>
  <c r="AE63" i="24"/>
  <c r="AL64" i="24" s="1"/>
  <c r="AE10" i="24"/>
  <c r="AL11" i="24" s="1"/>
  <c r="AB10" i="24"/>
  <c r="W10" i="24"/>
  <c r="AB14" i="24"/>
  <c r="AJ15" i="24"/>
  <c r="W14" i="24"/>
  <c r="V14" i="24"/>
  <c r="AK15" i="24" s="1"/>
  <c r="AE14" i="24"/>
  <c r="AL15" i="24" s="1"/>
  <c r="AC14" i="24"/>
  <c r="AM15" i="24" s="1"/>
  <c r="AJ19" i="24"/>
  <c r="AE18" i="24"/>
  <c r="AL19" i="24" s="1"/>
  <c r="AB18" i="24"/>
  <c r="AC18" i="24"/>
  <c r="AM19" i="24" s="1"/>
  <c r="V18" i="24"/>
  <c r="AK19" i="24" s="1"/>
  <c r="BE15" i="24"/>
  <c r="Z14" i="24"/>
  <c r="AP15" i="24" s="1"/>
  <c r="BE36" i="26"/>
  <c r="Z95" i="17"/>
  <c r="AP96" i="17" s="1"/>
  <c r="BE96" i="17"/>
  <c r="BE9" i="26"/>
  <c r="AO9" i="26"/>
  <c r="BC43" i="24"/>
  <c r="AQ43" i="24"/>
  <c r="AQ24" i="23"/>
  <c r="BC24" i="23"/>
  <c r="BC60" i="24"/>
  <c r="AQ60" i="24"/>
  <c r="AE67" i="24"/>
  <c r="AL68" i="24" s="1"/>
  <c r="AJ68" i="24"/>
  <c r="W67" i="24"/>
  <c r="V67" i="24"/>
  <c r="AK68" i="24" s="1"/>
  <c r="AE56" i="23"/>
  <c r="AL57" i="23" s="1"/>
  <c r="AC56" i="23"/>
  <c r="AM57" i="23" s="1"/>
  <c r="AJ57" i="23"/>
  <c r="W56" i="23"/>
  <c r="V56" i="23"/>
  <c r="AK57" i="23" s="1"/>
  <c r="AB56" i="23"/>
  <c r="AC69" i="22"/>
  <c r="AM70" i="22" s="1"/>
  <c r="V69" i="22"/>
  <c r="AK70" i="22" s="1"/>
  <c r="AB69" i="22"/>
  <c r="AE69" i="22"/>
  <c r="AL70" i="22" s="1"/>
  <c r="AJ70" i="22"/>
  <c r="AO47" i="20"/>
  <c r="Z46" i="20"/>
  <c r="AP47" i="20" s="1"/>
  <c r="AC48" i="18"/>
  <c r="AM49" i="18" s="1"/>
  <c r="V48" i="18"/>
  <c r="AK49" i="18" s="1"/>
  <c r="AJ49" i="18"/>
  <c r="AE48" i="18"/>
  <c r="AL49" i="18" s="1"/>
  <c r="AQ53" i="16"/>
  <c r="V28" i="16"/>
  <c r="AK29" i="16" s="1"/>
  <c r="V52" i="16"/>
  <c r="AK53" i="16" s="1"/>
  <c r="AO53" i="16"/>
  <c r="AB86" i="16"/>
  <c r="AB36" i="16"/>
  <c r="AC77" i="17"/>
  <c r="AM78" i="17" s="1"/>
  <c r="W45" i="17"/>
  <c r="AE34" i="17"/>
  <c r="AL35" i="17" s="1"/>
  <c r="BB36" i="17"/>
  <c r="AE31" i="17"/>
  <c r="AL32" i="17" s="1"/>
  <c r="V27" i="17"/>
  <c r="AK28" i="17" s="1"/>
  <c r="X3" i="17"/>
  <c r="BE17" i="17"/>
  <c r="Z16" i="17"/>
  <c r="AP17" i="17" s="1"/>
  <c r="BE21" i="17"/>
  <c r="Z20" i="17"/>
  <c r="AP21" i="17" s="1"/>
  <c r="AQ97" i="7"/>
  <c r="V46" i="18"/>
  <c r="AK47" i="18" s="1"/>
  <c r="AB46" i="18"/>
  <c r="AJ13" i="18"/>
  <c r="AC12" i="18"/>
  <c r="AM13" i="18" s="1"/>
  <c r="W12" i="18"/>
  <c r="AG12" i="18" s="1"/>
  <c r="AJ94" i="22"/>
  <c r="AB67" i="24"/>
  <c r="BC56" i="24"/>
  <c r="V67" i="26"/>
  <c r="AK68" i="26" s="1"/>
  <c r="W75" i="26"/>
  <c r="BE27" i="26"/>
  <c r="Z8" i="26"/>
  <c r="AP9" i="26" s="1"/>
  <c r="W47" i="18"/>
  <c r="Z96" i="22"/>
  <c r="AP97" i="22" s="1"/>
  <c r="AQ57" i="22"/>
  <c r="AQ50" i="24"/>
  <c r="AM8" i="7"/>
  <c r="AO57" i="18"/>
  <c r="X3" i="18"/>
  <c r="AQ83" i="22"/>
  <c r="AQ39" i="22"/>
  <c r="BC17" i="22"/>
  <c r="AO66" i="23"/>
  <c r="BC20" i="23"/>
  <c r="BC15" i="26"/>
  <c r="BC16" i="24"/>
  <c r="AQ16" i="24"/>
  <c r="BE24" i="22"/>
  <c r="Z23" i="22"/>
  <c r="AP24" i="22" s="1"/>
  <c r="AO24" i="22"/>
  <c r="AO69" i="22"/>
  <c r="BE69" i="22"/>
  <c r="AJ59" i="20"/>
  <c r="AE58" i="20"/>
  <c r="AL59" i="20" s="1"/>
  <c r="AO87" i="20"/>
  <c r="BE87" i="20"/>
  <c r="BC65" i="18"/>
  <c r="AQ65" i="18"/>
  <c r="Z19" i="18"/>
  <c r="AP20" i="18" s="1"/>
  <c r="AO20" i="18"/>
  <c r="Z72" i="18"/>
  <c r="AP73" i="18" s="1"/>
  <c r="BE73" i="18"/>
  <c r="AO73" i="18"/>
  <c r="AJ62" i="18"/>
  <c r="AC61" i="18"/>
  <c r="AM62" i="18" s="1"/>
  <c r="AE61" i="18"/>
  <c r="AL62" i="18" s="1"/>
  <c r="AJ68" i="18"/>
  <c r="AC67" i="18"/>
  <c r="AM68" i="18" s="1"/>
  <c r="AE67" i="18"/>
  <c r="AL68" i="18" s="1"/>
  <c r="AO51" i="18"/>
  <c r="BE51" i="18"/>
  <c r="AO59" i="20"/>
  <c r="Z58" i="20"/>
  <c r="AP59" i="20" s="1"/>
  <c r="AC100" i="26"/>
  <c r="AM101" i="26" s="1"/>
  <c r="AB100" i="26"/>
  <c r="AJ101" i="26"/>
  <c r="AE100" i="26"/>
  <c r="AL101" i="26" s="1"/>
  <c r="W100" i="26"/>
  <c r="BC63" i="24"/>
  <c r="AQ63" i="24"/>
  <c r="AM48" i="20"/>
  <c r="BB48" i="20"/>
  <c r="BC31" i="22"/>
  <c r="AQ31" i="22"/>
  <c r="BD26" i="18"/>
  <c r="AR26" i="18"/>
  <c r="BC99" i="26"/>
  <c r="AQ99" i="26"/>
  <c r="AE99" i="16"/>
  <c r="AL100" i="16" s="1"/>
  <c r="AB85" i="16"/>
  <c r="AE87" i="16"/>
  <c r="AL88" i="16" s="1"/>
  <c r="AE52" i="16"/>
  <c r="AL53" i="16" s="1"/>
  <c r="AO45" i="16"/>
  <c r="BC51" i="16"/>
  <c r="AJ29" i="16"/>
  <c r="AB87" i="16"/>
  <c r="AC52" i="16"/>
  <c r="AM53" i="16" s="1"/>
  <c r="Z107" i="17"/>
  <c r="AP108" i="17" s="1"/>
  <c r="BE98" i="17"/>
  <c r="Z93" i="17"/>
  <c r="AP94" i="17" s="1"/>
  <c r="W44" i="17"/>
  <c r="Z12" i="17"/>
  <c r="AP13" i="17" s="1"/>
  <c r="BE103" i="7"/>
  <c r="BE95" i="7"/>
  <c r="AQ89" i="7"/>
  <c r="AO42" i="7"/>
  <c r="AJ23" i="7"/>
  <c r="BE89" i="18"/>
  <c r="V77" i="18"/>
  <c r="AK78" i="18" s="1"/>
  <c r="AE60" i="18"/>
  <c r="AL61" i="18" s="1"/>
  <c r="V67" i="18"/>
  <c r="AK68" i="18" s="1"/>
  <c r="AB77" i="18"/>
  <c r="AC46" i="18"/>
  <c r="AM47" i="18" s="1"/>
  <c r="AJ47" i="18"/>
  <c r="BE59" i="20"/>
  <c r="AQ61" i="23"/>
  <c r="BC61" i="23"/>
  <c r="AB43" i="23"/>
  <c r="V43" i="23"/>
  <c r="AK44" i="23" s="1"/>
  <c r="AQ77" i="23"/>
  <c r="BC77" i="23"/>
  <c r="AQ93" i="23"/>
  <c r="BC93" i="23"/>
  <c r="BC94" i="23"/>
  <c r="AQ94" i="23"/>
  <c r="Z40" i="23"/>
  <c r="AP41" i="23" s="1"/>
  <c r="BE41" i="23"/>
  <c r="AO29" i="23"/>
  <c r="Z28" i="23"/>
  <c r="AP29" i="23" s="1"/>
  <c r="AB81" i="23"/>
  <c r="AE81" i="23"/>
  <c r="AL82" i="23" s="1"/>
  <c r="AJ82" i="23"/>
  <c r="W81" i="23"/>
  <c r="V81" i="23"/>
  <c r="AK82" i="23" s="1"/>
  <c r="BE41" i="24"/>
  <c r="Z40" i="24"/>
  <c r="AP41" i="24" s="1"/>
  <c r="V100" i="26"/>
  <c r="AK101" i="26" s="1"/>
  <c r="AC93" i="26"/>
  <c r="AM94" i="26" s="1"/>
  <c r="AE93" i="26"/>
  <c r="AL94" i="26" s="1"/>
  <c r="W93" i="26"/>
  <c r="V93" i="26"/>
  <c r="AK94" i="26" s="1"/>
  <c r="AC24" i="24"/>
  <c r="AM25" i="24" s="1"/>
  <c r="V24" i="24"/>
  <c r="AK25" i="24" s="1"/>
  <c r="AJ25" i="24"/>
  <c r="AB24" i="24"/>
  <c r="BB25" i="24"/>
  <c r="AE24" i="24"/>
  <c r="AL25" i="24" s="1"/>
  <c r="AO9" i="23"/>
  <c r="Z8" i="23"/>
  <c r="AP9" i="23" s="1"/>
  <c r="AB104" i="20"/>
  <c r="V104" i="20"/>
  <c r="AK105" i="20" s="1"/>
  <c r="AC104" i="20"/>
  <c r="AM105" i="20" s="1"/>
  <c r="AQ79" i="16"/>
  <c r="AB52" i="16"/>
  <c r="AQ18" i="16"/>
  <c r="AE53" i="17"/>
  <c r="AL54" i="17" s="1"/>
  <c r="W92" i="7"/>
  <c r="AQ104" i="7"/>
  <c r="AQ51" i="7"/>
  <c r="AQ40" i="7"/>
  <c r="W22" i="7"/>
  <c r="AB67" i="18"/>
  <c r="W77" i="18"/>
  <c r="W67" i="18"/>
  <c r="V61" i="18"/>
  <c r="AK62" i="18" s="1"/>
  <c r="AC74" i="18"/>
  <c r="AM75" i="18" s="1"/>
  <c r="AJ75" i="18"/>
  <c r="AQ48" i="18"/>
  <c r="BC48" i="18"/>
  <c r="V8" i="18"/>
  <c r="AK9" i="18" s="1"/>
  <c r="AB8" i="18"/>
  <c r="AE8" i="18"/>
  <c r="AL9" i="18" s="1"/>
  <c r="Z68" i="22"/>
  <c r="AP69" i="22" s="1"/>
  <c r="AM108" i="24"/>
  <c r="BB108" i="24"/>
  <c r="AO46" i="24"/>
  <c r="BE46" i="24"/>
  <c r="AB96" i="26"/>
  <c r="W96" i="26"/>
  <c r="V96" i="26"/>
  <c r="AK97" i="26" s="1"/>
  <c r="AC96" i="26"/>
  <c r="AM97" i="26" s="1"/>
  <c r="BC8" i="26"/>
  <c r="AQ8" i="26"/>
  <c r="BC50" i="26"/>
  <c r="AQ50" i="26"/>
  <c r="BE13" i="26"/>
  <c r="AO13" i="26"/>
  <c r="Z12" i="26"/>
  <c r="AP13" i="26" s="1"/>
  <c r="BC57" i="26"/>
  <c r="AQ57" i="26"/>
  <c r="BE33" i="26"/>
  <c r="AO33" i="26"/>
  <c r="BE64" i="26"/>
  <c r="AO64" i="26"/>
  <c r="Z27" i="26"/>
  <c r="AP28" i="26" s="1"/>
  <c r="BE28" i="26"/>
  <c r="BC94" i="24"/>
  <c r="AQ94" i="24"/>
  <c r="Z73" i="23"/>
  <c r="AP74" i="23" s="1"/>
  <c r="BE74" i="23"/>
  <c r="BE57" i="23"/>
  <c r="Z56" i="23"/>
  <c r="AP57" i="23" s="1"/>
  <c r="AO57" i="23"/>
  <c r="Z86" i="26"/>
  <c r="AP87" i="26" s="1"/>
  <c r="BE87" i="26"/>
  <c r="BE15" i="26"/>
  <c r="AO15" i="26"/>
  <c r="W57" i="18"/>
  <c r="V57" i="18"/>
  <c r="AK58" i="18" s="1"/>
  <c r="Z45" i="18"/>
  <c r="AP46" i="18" s="1"/>
  <c r="AO46" i="18"/>
  <c r="BE46" i="18"/>
  <c r="AO56" i="20"/>
  <c r="BE56" i="20"/>
  <c r="Z55" i="20"/>
  <c r="AP56" i="20" s="1"/>
  <c r="AC35" i="20"/>
  <c r="AM36" i="20" s="1"/>
  <c r="V35" i="20"/>
  <c r="AK36" i="20" s="1"/>
  <c r="AE35" i="20"/>
  <c r="AL36" i="20" s="1"/>
  <c r="AJ36" i="20"/>
  <c r="BC98" i="26"/>
  <c r="AQ98" i="26"/>
  <c r="BC99" i="23"/>
  <c r="AQ99" i="23"/>
  <c r="BE50" i="26"/>
  <c r="AO50" i="26"/>
  <c r="Z49" i="26"/>
  <c r="AP50" i="26" s="1"/>
  <c r="BC84" i="23"/>
  <c r="AQ84" i="23"/>
  <c r="BC46" i="23"/>
  <c r="AQ46" i="23"/>
  <c r="BC99" i="22"/>
  <c r="AQ99" i="22"/>
  <c r="BC13" i="22"/>
  <c r="AQ13" i="22"/>
  <c r="AQ68" i="20"/>
  <c r="BC68" i="20"/>
  <c r="V32" i="24"/>
  <c r="AK33" i="24" s="1"/>
  <c r="AC32" i="24"/>
  <c r="AM33" i="24" s="1"/>
  <c r="AB32" i="24"/>
  <c r="AJ33" i="24"/>
  <c r="AE32" i="24"/>
  <c r="AL33" i="24" s="1"/>
  <c r="AE105" i="23"/>
  <c r="AL106" i="23" s="1"/>
  <c r="AC105" i="23"/>
  <c r="AM106" i="23" s="1"/>
  <c r="AB105" i="23"/>
  <c r="W105" i="23"/>
  <c r="V105" i="23"/>
  <c r="AK106" i="23" s="1"/>
  <c r="AJ55" i="20"/>
  <c r="AE54" i="20"/>
  <c r="AL55" i="20" s="1"/>
  <c r="W54" i="20"/>
  <c r="AC54" i="20"/>
  <c r="AM55" i="20" s="1"/>
  <c r="AO98" i="20"/>
  <c r="BE98" i="20"/>
  <c r="Z97" i="20"/>
  <c r="AP98" i="20" s="1"/>
  <c r="Z3" i="20"/>
  <c r="BC8" i="20"/>
  <c r="AE65" i="18"/>
  <c r="AL66" i="18" s="1"/>
  <c r="AC65" i="18"/>
  <c r="AM66" i="18" s="1"/>
  <c r="W65" i="18"/>
  <c r="AB65" i="18"/>
  <c r="W40" i="18"/>
  <c r="V40" i="18"/>
  <c r="AK41" i="18" s="1"/>
  <c r="AB40" i="18"/>
  <c r="AO91" i="20"/>
  <c r="Z90" i="20"/>
  <c r="AP91" i="20" s="1"/>
  <c r="BE91" i="20"/>
  <c r="AM84" i="20"/>
  <c r="BC44" i="24"/>
  <c r="AQ44" i="24"/>
  <c r="AE58" i="22"/>
  <c r="AL59" i="22" s="1"/>
  <c r="W58" i="22"/>
  <c r="AB58" i="22"/>
  <c r="V58" i="22"/>
  <c r="AK59" i="22" s="1"/>
  <c r="AJ59" i="22"/>
  <c r="Z47" i="23"/>
  <c r="AP48" i="23" s="1"/>
  <c r="BE48" i="23"/>
  <c r="AO48" i="23"/>
  <c r="W88" i="23"/>
  <c r="AE88" i="23"/>
  <c r="AL89" i="23" s="1"/>
  <c r="V88" i="23"/>
  <c r="AK89" i="23" s="1"/>
  <c r="AO90" i="16"/>
  <c r="V87" i="16"/>
  <c r="AK88" i="16" s="1"/>
  <c r="AO97" i="16"/>
  <c r="BE90" i="16"/>
  <c r="AC87" i="16"/>
  <c r="BB88" i="16" s="1"/>
  <c r="AC85" i="16"/>
  <c r="BB86" i="16" s="1"/>
  <c r="Z52" i="16"/>
  <c r="AP53" i="16" s="1"/>
  <c r="AO70" i="17"/>
  <c r="BB51" i="17"/>
  <c r="AB37" i="17"/>
  <c r="AO72" i="17"/>
  <c r="Z85" i="7"/>
  <c r="AP86" i="7" s="1"/>
  <c r="BC58" i="7"/>
  <c r="AB22" i="7"/>
  <c r="AH22" i="7" s="1"/>
  <c r="V22" i="7"/>
  <c r="AK23" i="7" s="1"/>
  <c r="BB82" i="18"/>
  <c r="AB61" i="18"/>
  <c r="Z79" i="18"/>
  <c r="AP80" i="18" s="1"/>
  <c r="AE77" i="18"/>
  <c r="AL78" i="18" s="1"/>
  <c r="Z50" i="18"/>
  <c r="AP51" i="18" s="1"/>
  <c r="W61" i="18"/>
  <c r="AC56" i="18"/>
  <c r="AM57" i="18" s="1"/>
  <c r="AJ57" i="18"/>
  <c r="V56" i="18"/>
  <c r="AK57" i="18" s="1"/>
  <c r="AJ105" i="20"/>
  <c r="Z86" i="20"/>
  <c r="AP87" i="20" s="1"/>
  <c r="AC58" i="22"/>
  <c r="AM59" i="22" s="1"/>
  <c r="AQ94" i="22"/>
  <c r="BC94" i="22"/>
  <c r="BC62" i="22"/>
  <c r="AQ62" i="22"/>
  <c r="AC104" i="22"/>
  <c r="AM105" i="22" s="1"/>
  <c r="AJ105" i="22"/>
  <c r="Z58" i="22"/>
  <c r="AP59" i="22" s="1"/>
  <c r="BE59" i="22"/>
  <c r="W24" i="24"/>
  <c r="Z45" i="24"/>
  <c r="AP46" i="24" s="1"/>
  <c r="AJ97" i="26"/>
  <c r="AO87" i="26"/>
  <c r="AQ70" i="26"/>
  <c r="Z63" i="26"/>
  <c r="AP64" i="26" s="1"/>
  <c r="Z32" i="26"/>
  <c r="AP33" i="26" s="1"/>
  <c r="Z14" i="26"/>
  <c r="AP15" i="26" s="1"/>
  <c r="BC20" i="18"/>
  <c r="AQ20" i="18"/>
  <c r="V91" i="23"/>
  <c r="AK92" i="23" s="1"/>
  <c r="Z44" i="24"/>
  <c r="AP45" i="24" s="1"/>
  <c r="AB90" i="24"/>
  <c r="AC57" i="23"/>
  <c r="AM58" i="23" s="1"/>
  <c r="V76" i="24"/>
  <c r="AK77" i="24" s="1"/>
  <c r="Z79" i="16"/>
  <c r="AP80" i="16" s="1"/>
  <c r="BE80" i="16"/>
  <c r="AO80" i="16"/>
  <c r="AC93" i="16"/>
  <c r="AM94" i="16" s="1"/>
  <c r="AE93" i="16"/>
  <c r="AL94" i="16" s="1"/>
  <c r="Z22" i="16"/>
  <c r="AP23" i="16" s="1"/>
  <c r="BE23" i="16"/>
  <c r="AQ44" i="7"/>
  <c r="BC44" i="7"/>
  <c r="BC87" i="7"/>
  <c r="AQ87" i="7"/>
  <c r="AO104" i="7"/>
  <c r="BE104" i="7"/>
  <c r="AB79" i="18"/>
  <c r="AJ80" i="18"/>
  <c r="V79" i="18"/>
  <c r="AK80" i="18" s="1"/>
  <c r="AE79" i="18"/>
  <c r="AL80" i="18" s="1"/>
  <c r="AC79" i="18"/>
  <c r="AM80" i="18" s="1"/>
  <c r="W79" i="18"/>
  <c r="AQ90" i="18"/>
  <c r="BC90" i="18"/>
  <c r="AJ20" i="18"/>
  <c r="AC19" i="18"/>
  <c r="AM20" i="18" s="1"/>
  <c r="BC8" i="18"/>
  <c r="AQ8" i="18"/>
  <c r="AJ8" i="18"/>
  <c r="V7" i="18"/>
  <c r="AB7" i="18"/>
  <c r="AA3" i="18" s="1"/>
  <c r="T3" i="18"/>
  <c r="W7" i="18"/>
  <c r="U1" i="18"/>
  <c r="BC48" i="17"/>
  <c r="AQ48" i="17"/>
  <c r="AO63" i="20"/>
  <c r="Z62" i="20"/>
  <c r="AP63" i="20" s="1"/>
  <c r="AQ51" i="24"/>
  <c r="BC51" i="24"/>
  <c r="AQ55" i="16"/>
  <c r="BC55" i="16"/>
  <c r="AQ96" i="7"/>
  <c r="AE7" i="18"/>
  <c r="AC7" i="18"/>
  <c r="AB3" i="18" s="1"/>
  <c r="BC87" i="18"/>
  <c r="AQ87" i="18"/>
  <c r="BC82" i="18"/>
  <c r="AQ82" i="18"/>
  <c r="BC66" i="18"/>
  <c r="AQ66" i="18"/>
  <c r="V78" i="18"/>
  <c r="AK79" i="18" s="1"/>
  <c r="AE78" i="18"/>
  <c r="AL79" i="18" s="1"/>
  <c r="W78" i="18"/>
  <c r="AB78" i="18"/>
  <c r="AC78" i="18"/>
  <c r="AM79" i="18" s="1"/>
  <c r="BC62" i="18"/>
  <c r="AQ62" i="18"/>
  <c r="AC84" i="18"/>
  <c r="AM85" i="18" s="1"/>
  <c r="W84" i="18"/>
  <c r="AB84" i="18"/>
  <c r="AJ85" i="18"/>
  <c r="V84" i="18"/>
  <c r="AK85" i="18" s="1"/>
  <c r="AE75" i="18"/>
  <c r="AL76" i="18" s="1"/>
  <c r="W75" i="18"/>
  <c r="AB75" i="18"/>
  <c r="V75" i="18"/>
  <c r="AK76" i="18" s="1"/>
  <c r="AC50" i="18"/>
  <c r="AM51" i="18" s="1"/>
  <c r="AE50" i="18"/>
  <c r="AL51" i="18" s="1"/>
  <c r="AC43" i="18"/>
  <c r="AM44" i="18" s="1"/>
  <c r="W43" i="18"/>
  <c r="AB36" i="18"/>
  <c r="V36" i="18"/>
  <c r="AK37" i="18" s="1"/>
  <c r="AJ11" i="18"/>
  <c r="AC10" i="18"/>
  <c r="AM11" i="18" s="1"/>
  <c r="W10" i="18"/>
  <c r="AG10" i="18" s="1"/>
  <c r="BC36" i="24"/>
  <c r="AQ36" i="24"/>
  <c r="BE102" i="24"/>
  <c r="Z101" i="24"/>
  <c r="AP102" i="24" s="1"/>
  <c r="BC69" i="16"/>
  <c r="AQ69" i="16"/>
  <c r="AO30" i="16"/>
  <c r="Z29" i="16"/>
  <c r="AP30" i="16" s="1"/>
  <c r="Z18" i="16"/>
  <c r="AP19" i="16" s="1"/>
  <c r="BE19" i="16"/>
  <c r="BE92" i="17"/>
  <c r="Z91" i="17"/>
  <c r="AP92" i="17" s="1"/>
  <c r="V84" i="17"/>
  <c r="AK85" i="17" s="1"/>
  <c r="AJ85" i="17"/>
  <c r="AE84" i="17"/>
  <c r="AL85" i="17" s="1"/>
  <c r="V53" i="17"/>
  <c r="AK54" i="17" s="1"/>
  <c r="AB53" i="17"/>
  <c r="BC33" i="17"/>
  <c r="AQ33" i="17"/>
  <c r="Z87" i="17"/>
  <c r="AP88" i="17" s="1"/>
  <c r="AO88" i="17"/>
  <c r="Z26" i="17"/>
  <c r="AP27" i="17" s="1"/>
  <c r="AO27" i="17"/>
  <c r="AC70" i="7"/>
  <c r="AM71" i="7" s="1"/>
  <c r="AQ46" i="7"/>
  <c r="BC81" i="18"/>
  <c r="AQ81" i="18"/>
  <c r="AC66" i="18"/>
  <c r="AE66" i="18"/>
  <c r="AL67" i="18" s="1"/>
  <c r="AQ55" i="18"/>
  <c r="BC55" i="18"/>
  <c r="BC47" i="18"/>
  <c r="AQ47" i="18"/>
  <c r="AM73" i="18"/>
  <c r="BB73" i="18"/>
  <c r="AJ15" i="18"/>
  <c r="W14" i="18"/>
  <c r="AB14" i="18"/>
  <c r="AE14" i="18"/>
  <c r="AL15" i="18" s="1"/>
  <c r="AB22" i="18"/>
  <c r="AJ23" i="18"/>
  <c r="AO9" i="18"/>
  <c r="BE9" i="18"/>
  <c r="Z8" i="18"/>
  <c r="AP9" i="18" s="1"/>
  <c r="BC46" i="20"/>
  <c r="AQ46" i="20"/>
  <c r="BC75" i="26"/>
  <c r="AQ75" i="26"/>
  <c r="BC58" i="26"/>
  <c r="AQ58" i="26"/>
  <c r="BD31" i="18"/>
  <c r="AR31" i="18"/>
  <c r="BC87" i="16"/>
  <c r="AQ87" i="16"/>
  <c r="Z93" i="16"/>
  <c r="AP94" i="16" s="1"/>
  <c r="BE94" i="16"/>
  <c r="AO94" i="16"/>
  <c r="AC44" i="16"/>
  <c r="AM45" i="16" s="1"/>
  <c r="W44" i="16"/>
  <c r="AE20" i="16"/>
  <c r="AL21" i="16" s="1"/>
  <c r="W20" i="16"/>
  <c r="AG20" i="16" s="1"/>
  <c r="AJ21" i="16"/>
  <c r="BE9" i="17"/>
  <c r="AQ74" i="17"/>
  <c r="BC74" i="17"/>
  <c r="W86" i="7"/>
  <c r="AC86" i="7"/>
  <c r="AM87" i="7" s="1"/>
  <c r="BE55" i="7"/>
  <c r="Z54" i="7"/>
  <c r="AP55" i="7" s="1"/>
  <c r="AB88" i="7"/>
  <c r="V88" i="7"/>
  <c r="AK89" i="7" s="1"/>
  <c r="BE96" i="7"/>
  <c r="Z95" i="7"/>
  <c r="AP96" i="7" s="1"/>
  <c r="AJ96" i="7"/>
  <c r="AE95" i="7"/>
  <c r="AL96" i="7" s="1"/>
  <c r="AQ51" i="22"/>
  <c r="BC51" i="22"/>
  <c r="BE101" i="17"/>
  <c r="BE107" i="17"/>
  <c r="BE68" i="17"/>
  <c r="W54" i="17"/>
  <c r="AE42" i="17"/>
  <c r="AL43" i="17" s="1"/>
  <c r="Z37" i="17"/>
  <c r="AP38" i="17" s="1"/>
  <c r="W35" i="17"/>
  <c r="AC94" i="7"/>
  <c r="AM95" i="7" s="1"/>
  <c r="AB66" i="7"/>
  <c r="AQ50" i="7"/>
  <c r="AQ56" i="18"/>
  <c r="AQ73" i="18"/>
  <c r="AQ53" i="18"/>
  <c r="AO22" i="18"/>
  <c r="V23" i="24"/>
  <c r="AK24" i="24" s="1"/>
  <c r="W23" i="24"/>
  <c r="AB23" i="24"/>
  <c r="AJ24" i="24"/>
  <c r="AC23" i="24"/>
  <c r="AM24" i="24" s="1"/>
  <c r="BE69" i="24"/>
  <c r="AO69" i="24"/>
  <c r="AC88" i="26"/>
  <c r="AM89" i="26" s="1"/>
  <c r="AE88" i="26"/>
  <c r="AL89" i="26" s="1"/>
  <c r="W88" i="26"/>
  <c r="BC45" i="26"/>
  <c r="AQ45" i="26"/>
  <c r="BE42" i="26"/>
  <c r="Z41" i="26"/>
  <c r="AP42" i="26" s="1"/>
  <c r="Z67" i="26"/>
  <c r="AP68" i="26" s="1"/>
  <c r="BE68" i="26"/>
  <c r="AQ55" i="23"/>
  <c r="BC55" i="23"/>
  <c r="AO54" i="26"/>
  <c r="BE54" i="26"/>
  <c r="Z53" i="26"/>
  <c r="AP54" i="26" s="1"/>
  <c r="BC47" i="24"/>
  <c r="AQ47" i="24"/>
  <c r="AQ33" i="24"/>
  <c r="BC33" i="24"/>
  <c r="Z84" i="22"/>
  <c r="AP85" i="22" s="1"/>
  <c r="AO85" i="22"/>
  <c r="AQ69" i="22"/>
  <c r="BC69" i="22"/>
  <c r="AB51" i="22"/>
  <c r="AE51" i="22"/>
  <c r="AL52" i="22" s="1"/>
  <c r="W51" i="22"/>
  <c r="V51" i="22"/>
  <c r="AK52" i="22" s="1"/>
  <c r="AC51" i="22"/>
  <c r="AM52" i="22" s="1"/>
  <c r="AO25" i="26"/>
  <c r="Z24" i="26"/>
  <c r="AP25" i="26" s="1"/>
  <c r="BE25" i="26"/>
  <c r="AJ108" i="24"/>
  <c r="V107" i="24"/>
  <c r="AK108" i="24" s="1"/>
  <c r="AE107" i="24"/>
  <c r="AL108" i="24" s="1"/>
  <c r="W107" i="24"/>
  <c r="AB107" i="24"/>
  <c r="AC40" i="24"/>
  <c r="AM41" i="24" s="1"/>
  <c r="AB40" i="24"/>
  <c r="AE40" i="24"/>
  <c r="AL41" i="24" s="1"/>
  <c r="AJ41" i="24"/>
  <c r="W40" i="24"/>
  <c r="BC23" i="24"/>
  <c r="AQ23" i="24"/>
  <c r="AE7" i="23"/>
  <c r="AL8" i="23" s="1"/>
  <c r="U1" i="23"/>
  <c r="AB7" i="23"/>
  <c r="AA3" i="23" s="1"/>
  <c r="AC7" i="23"/>
  <c r="T3" i="23"/>
  <c r="V31" i="22"/>
  <c r="AK32" i="22" s="1"/>
  <c r="AE31" i="22"/>
  <c r="AL32" i="22" s="1"/>
  <c r="AC31" i="22"/>
  <c r="AM32" i="22" s="1"/>
  <c r="W31" i="22"/>
  <c r="AB31" i="22"/>
  <c r="AQ20" i="22"/>
  <c r="BC20" i="22"/>
  <c r="AO32" i="26"/>
  <c r="Z31" i="26"/>
  <c r="AP32" i="26" s="1"/>
  <c r="BE73" i="23"/>
  <c r="AO73" i="23"/>
  <c r="Z72" i="23"/>
  <c r="AP73" i="23" s="1"/>
  <c r="BE37" i="23"/>
  <c r="AO37" i="23"/>
  <c r="Z36" i="23"/>
  <c r="AP37" i="23" s="1"/>
  <c r="W91" i="20"/>
  <c r="V91" i="20"/>
  <c r="AK92" i="20" s="1"/>
  <c r="AC39" i="20"/>
  <c r="V39" i="20"/>
  <c r="AK40" i="20" s="1"/>
  <c r="AJ40" i="20"/>
  <c r="AB39" i="20"/>
  <c r="AE39" i="20"/>
  <c r="AL40" i="20" s="1"/>
  <c r="AO8" i="23"/>
  <c r="AP8" i="23"/>
  <c r="X3" i="23"/>
  <c r="BE8" i="23"/>
  <c r="BE48" i="22"/>
  <c r="AO48" i="22"/>
  <c r="BC30" i="26"/>
  <c r="AQ30" i="26"/>
  <c r="BC103" i="24"/>
  <c r="AQ103" i="24"/>
  <c r="AE95" i="23"/>
  <c r="AL96" i="23" s="1"/>
  <c r="AB95" i="23"/>
  <c r="W95" i="23"/>
  <c r="AC95" i="23"/>
  <c r="AM96" i="23" s="1"/>
  <c r="BD70" i="18"/>
  <c r="AR70" i="18"/>
  <c r="Z89" i="17"/>
  <c r="AP90" i="17" s="1"/>
  <c r="AO66" i="17"/>
  <c r="AB54" i="17"/>
  <c r="AC42" i="17"/>
  <c r="AM43" i="17" s="1"/>
  <c r="BC32" i="17"/>
  <c r="AE35" i="17"/>
  <c r="AL36" i="17" s="1"/>
  <c r="AE94" i="7"/>
  <c r="AL95" i="7" s="1"/>
  <c r="V94" i="7"/>
  <c r="AK95" i="7" s="1"/>
  <c r="Z53" i="7"/>
  <c r="AP54" i="7" s="1"/>
  <c r="BC61" i="7"/>
  <c r="AC54" i="7"/>
  <c r="AM55" i="7" s="1"/>
  <c r="AO50" i="7"/>
  <c r="BE43" i="7"/>
  <c r="AQ15" i="7"/>
  <c r="AB67" i="7"/>
  <c r="BC69" i="18"/>
  <c r="W46" i="18"/>
  <c r="AO74" i="18"/>
  <c r="Z7" i="18"/>
  <c r="AP8" i="18" s="1"/>
  <c r="BC27" i="22"/>
  <c r="AQ27" i="22"/>
  <c r="W7" i="22"/>
  <c r="V7" i="22"/>
  <c r="U3" i="22" s="1"/>
  <c r="AC7" i="22"/>
  <c r="AM8" i="22" s="1"/>
  <c r="Z57" i="22"/>
  <c r="AP58" i="22" s="1"/>
  <c r="BE58" i="22"/>
  <c r="AO25" i="22"/>
  <c r="Z24" i="22"/>
  <c r="AP25" i="22" s="1"/>
  <c r="AE77" i="23"/>
  <c r="AL78" i="23" s="1"/>
  <c r="AC77" i="23"/>
  <c r="AM78" i="23" s="1"/>
  <c r="Z58" i="23"/>
  <c r="AP59" i="23" s="1"/>
  <c r="BE59" i="23"/>
  <c r="BE45" i="23"/>
  <c r="AO45" i="23"/>
  <c r="AB51" i="23"/>
  <c r="AC51" i="23"/>
  <c r="AM52" i="23" s="1"/>
  <c r="AE51" i="23"/>
  <c r="AL52" i="23" s="1"/>
  <c r="V51" i="23"/>
  <c r="AK52" i="23" s="1"/>
  <c r="W51" i="23"/>
  <c r="Z68" i="24"/>
  <c r="AP69" i="24" s="1"/>
  <c r="BE32" i="26"/>
  <c r="AC60" i="26"/>
  <c r="AM61" i="26" s="1"/>
  <c r="AE60" i="26"/>
  <c r="AL61" i="26" s="1"/>
  <c r="AJ61" i="26"/>
  <c r="W60" i="26"/>
  <c r="V60" i="26"/>
  <c r="AK61" i="26" s="1"/>
  <c r="AC82" i="22"/>
  <c r="AM83" i="22" s="1"/>
  <c r="W82" i="22"/>
  <c r="V82" i="22"/>
  <c r="AK83" i="22" s="1"/>
  <c r="AE82" i="22"/>
  <c r="AL83" i="22" s="1"/>
  <c r="AQ18" i="22"/>
  <c r="BC18" i="22"/>
  <c r="AQ60" i="22"/>
  <c r="BC60" i="22"/>
  <c r="AQ89" i="23"/>
  <c r="BC89" i="23"/>
  <c r="AQ70" i="23"/>
  <c r="BC70" i="23"/>
  <c r="BE14" i="24"/>
  <c r="Z13" i="24"/>
  <c r="AP14" i="24" s="1"/>
  <c r="V51" i="24"/>
  <c r="AK52" i="24" s="1"/>
  <c r="AC51" i="24"/>
  <c r="AM52" i="24" s="1"/>
  <c r="BE11" i="24"/>
  <c r="AO11" i="24"/>
  <c r="AM50" i="26"/>
  <c r="BB50" i="26"/>
  <c r="Z100" i="22"/>
  <c r="AP101" i="22" s="1"/>
  <c r="BE101" i="22"/>
  <c r="AC60" i="22"/>
  <c r="AM61" i="22" s="1"/>
  <c r="V60" i="22"/>
  <c r="AK61" i="22" s="1"/>
  <c r="V80" i="17"/>
  <c r="AK81" i="17" s="1"/>
  <c r="AB80" i="17"/>
  <c r="AC55" i="20"/>
  <c r="AB55" i="20"/>
  <c r="V55" i="20"/>
  <c r="AK56" i="20" s="1"/>
  <c r="AE55" i="20"/>
  <c r="AL56" i="20" s="1"/>
  <c r="Z100" i="26"/>
  <c r="AP101" i="26" s="1"/>
  <c r="BE101" i="26"/>
  <c r="V81" i="24"/>
  <c r="AK82" i="24" s="1"/>
  <c r="AB81" i="24"/>
  <c r="AC81" i="24"/>
  <c r="AM82" i="24" s="1"/>
  <c r="AE81" i="24"/>
  <c r="AL82" i="24" s="1"/>
  <c r="W81" i="24"/>
  <c r="AE72" i="23"/>
  <c r="AL73" i="23" s="1"/>
  <c r="AJ73" i="23"/>
  <c r="W72" i="23"/>
  <c r="AB72" i="23"/>
  <c r="AC72" i="23"/>
  <c r="AM73" i="23" s="1"/>
  <c r="AJ108" i="26"/>
  <c r="V107" i="26"/>
  <c r="AK108" i="26" s="1"/>
  <c r="AE107" i="26"/>
  <c r="AL108" i="26" s="1"/>
  <c r="W107" i="26"/>
  <c r="BE94" i="26"/>
  <c r="AO94" i="26"/>
  <c r="Z93" i="26"/>
  <c r="AP94" i="26" s="1"/>
  <c r="BC70" i="24"/>
  <c r="AQ70" i="24"/>
  <c r="BC82" i="26"/>
  <c r="AQ82" i="26"/>
  <c r="AE55" i="26"/>
  <c r="AL56" i="26" s="1"/>
  <c r="AJ56" i="26"/>
  <c r="W55" i="26"/>
  <c r="V55" i="26"/>
  <c r="AK56" i="26" s="1"/>
  <c r="BE33" i="24"/>
  <c r="AO33" i="24"/>
  <c r="AO81" i="23"/>
  <c r="BE81" i="23"/>
  <c r="Z80" i="23"/>
  <c r="AP81" i="23" s="1"/>
  <c r="AE72" i="20"/>
  <c r="AL73" i="20" s="1"/>
  <c r="AC72" i="20"/>
  <c r="V72" i="20"/>
  <c r="AK73" i="20" s="1"/>
  <c r="BC32" i="20"/>
  <c r="AQ32" i="20"/>
  <c r="AC82" i="18"/>
  <c r="AB82" i="18"/>
  <c r="BC104" i="20"/>
  <c r="AQ104" i="20"/>
  <c r="BE66" i="23"/>
  <c r="W39" i="23"/>
  <c r="W43" i="23"/>
  <c r="BC27" i="23"/>
  <c r="BE36" i="23"/>
  <c r="BE52" i="24"/>
  <c r="BE10" i="24"/>
  <c r="AR34" i="18"/>
  <c r="BC52" i="22"/>
  <c r="BC107" i="16"/>
  <c r="BC61" i="16"/>
  <c r="AJ86" i="16"/>
  <c r="AB24" i="16"/>
  <c r="W37" i="17"/>
  <c r="AQ29" i="17"/>
  <c r="AO13" i="17"/>
  <c r="BC65" i="7"/>
  <c r="BC13" i="7"/>
  <c r="BD107" i="18"/>
  <c r="AR107" i="18"/>
  <c r="BD98" i="18"/>
  <c r="AR98" i="18"/>
  <c r="BD102" i="18"/>
  <c r="AR102" i="18"/>
  <c r="BD76" i="18"/>
  <c r="AR76" i="18"/>
  <c r="BD59" i="18"/>
  <c r="AR59" i="18"/>
  <c r="BD42" i="18"/>
  <c r="AR42" i="18"/>
  <c r="BB58" i="18"/>
  <c r="BD18" i="18"/>
  <c r="AR18" i="18"/>
  <c r="AE35" i="18"/>
  <c r="AL36" i="18" s="1"/>
  <c r="BD89" i="18"/>
  <c r="AR89" i="18"/>
  <c r="BD55" i="18"/>
  <c r="AR55" i="18"/>
  <c r="BD52" i="18"/>
  <c r="AR52" i="18"/>
  <c r="BD13" i="18"/>
  <c r="AR13" i="18"/>
  <c r="BD80" i="18"/>
  <c r="AR80" i="18"/>
  <c r="BD17" i="18"/>
  <c r="AR17" i="18"/>
  <c r="BD23" i="18"/>
  <c r="AR23" i="18"/>
  <c r="AQ74" i="22"/>
  <c r="BC28" i="22"/>
  <c r="AB19" i="22"/>
  <c r="AB39" i="23"/>
  <c r="AB88" i="26"/>
  <c r="BD79" i="18"/>
  <c r="AR79" i="18"/>
  <c r="BD105" i="18"/>
  <c r="AR105" i="18"/>
  <c r="BD101" i="18"/>
  <c r="AR101" i="18"/>
  <c r="BD97" i="18"/>
  <c r="AR97" i="18"/>
  <c r="BD72" i="18"/>
  <c r="AR72" i="18"/>
  <c r="BD95" i="18"/>
  <c r="AR95" i="18"/>
  <c r="BD54" i="18"/>
  <c r="AR54" i="18"/>
  <c r="BD96" i="18"/>
  <c r="AR96" i="18"/>
  <c r="BD22" i="18"/>
  <c r="AR22" i="18"/>
  <c r="BD20" i="18"/>
  <c r="AR20" i="18"/>
  <c r="BD36" i="18"/>
  <c r="AR36" i="18"/>
  <c r="BD14" i="18"/>
  <c r="AR14" i="18"/>
  <c r="BD84" i="18"/>
  <c r="AR84" i="18"/>
  <c r="BD47" i="18"/>
  <c r="AR47" i="18"/>
  <c r="BD61" i="18"/>
  <c r="AR61" i="18"/>
  <c r="BD75" i="18"/>
  <c r="AR75" i="18"/>
  <c r="BD32" i="18"/>
  <c r="AR32" i="18"/>
  <c r="W24" i="16"/>
  <c r="BE64" i="17"/>
  <c r="AJ37" i="17"/>
  <c r="AQ21" i="17"/>
  <c r="AQ13" i="17"/>
  <c r="BC45" i="7"/>
  <c r="AE20" i="7"/>
  <c r="AL21" i="7" s="1"/>
  <c r="BC16" i="7"/>
  <c r="AO8" i="7"/>
  <c r="BD104" i="18"/>
  <c r="AR104" i="18"/>
  <c r="BD100" i="18"/>
  <c r="AR100" i="18"/>
  <c r="BD91" i="18"/>
  <c r="AR91" i="18"/>
  <c r="BD62" i="18"/>
  <c r="AR62" i="18"/>
  <c r="BD56" i="18"/>
  <c r="AR56" i="18"/>
  <c r="BD106" i="18"/>
  <c r="AR106" i="18"/>
  <c r="BD73" i="18"/>
  <c r="AR73" i="18"/>
  <c r="BD65" i="18"/>
  <c r="AR65" i="18"/>
  <c r="BD63" i="18"/>
  <c r="AR63" i="18"/>
  <c r="BD74" i="18"/>
  <c r="AR74" i="18"/>
  <c r="BD66" i="18"/>
  <c r="AR66" i="18"/>
  <c r="BD60" i="18"/>
  <c r="AR60" i="18"/>
  <c r="BD46" i="18"/>
  <c r="AR46" i="18"/>
  <c r="BD43" i="18"/>
  <c r="AR43" i="18"/>
  <c r="BD64" i="18"/>
  <c r="AR64" i="18"/>
  <c r="BD37" i="18"/>
  <c r="AR37" i="18"/>
  <c r="BD49" i="18"/>
  <c r="AR49" i="18"/>
  <c r="BB23" i="18"/>
  <c r="BD19" i="18"/>
  <c r="AR19" i="18"/>
  <c r="BD39" i="18"/>
  <c r="AR39" i="18"/>
  <c r="V14" i="18"/>
  <c r="AK15" i="18" s="1"/>
  <c r="BD12" i="18"/>
  <c r="AR12" i="18"/>
  <c r="BD16" i="18"/>
  <c r="AR16" i="18"/>
  <c r="BD86" i="18"/>
  <c r="AR86" i="18"/>
  <c r="BD81" i="18"/>
  <c r="AR81" i="18"/>
  <c r="BD83" i="18"/>
  <c r="AR83" i="18"/>
  <c r="BD51" i="18"/>
  <c r="AR51" i="18"/>
  <c r="BD44" i="18"/>
  <c r="AR44" i="18"/>
  <c r="BD11" i="18"/>
  <c r="AR11" i="18"/>
  <c r="AC3" i="18"/>
  <c r="AR8" i="18"/>
  <c r="BB61" i="22"/>
  <c r="BC9" i="22"/>
  <c r="AB57" i="22"/>
  <c r="BD90" i="18"/>
  <c r="AR90" i="18"/>
  <c r="BD28" i="18"/>
  <c r="AR28" i="18"/>
  <c r="BD103" i="18"/>
  <c r="AR103" i="18"/>
  <c r="BD99" i="18"/>
  <c r="AR99" i="18"/>
  <c r="BD94" i="18"/>
  <c r="AR94" i="18"/>
  <c r="BD108" i="18"/>
  <c r="AR108" i="18"/>
  <c r="BD93" i="18"/>
  <c r="AR93" i="18"/>
  <c r="BD68" i="18"/>
  <c r="AR68" i="18"/>
  <c r="BD58" i="18"/>
  <c r="AR58" i="18"/>
  <c r="BD77" i="18"/>
  <c r="AR77" i="18"/>
  <c r="BD69" i="18"/>
  <c r="AR69" i="18"/>
  <c r="BD50" i="18"/>
  <c r="AR50" i="18"/>
  <c r="AS50" i="18" s="1"/>
  <c r="AT50" i="18" s="1"/>
  <c r="BD45" i="18"/>
  <c r="AR45" i="18"/>
  <c r="BD38" i="18"/>
  <c r="AR38" i="18"/>
  <c r="BD53" i="18"/>
  <c r="AR53" i="18"/>
  <c r="BD41" i="18"/>
  <c r="AR41" i="18"/>
  <c r="BD40" i="18"/>
  <c r="AR40" i="18"/>
  <c r="BD10" i="18"/>
  <c r="AR10" i="18"/>
  <c r="BD85" i="18"/>
  <c r="AR85" i="18"/>
  <c r="BD87" i="18"/>
  <c r="AR87" i="18"/>
  <c r="BD82" i="18"/>
  <c r="AR82" i="18"/>
  <c r="BD78" i="18"/>
  <c r="AR78" i="18"/>
  <c r="BD48" i="18"/>
  <c r="AR48" i="18"/>
  <c r="BD57" i="18"/>
  <c r="AR57" i="18"/>
  <c r="BD9" i="18"/>
  <c r="AR9" i="18"/>
  <c r="BD21" i="18"/>
  <c r="AR21" i="18"/>
  <c r="BC40" i="20"/>
  <c r="AQ40" i="20"/>
  <c r="BD88" i="18"/>
  <c r="AR88" i="18"/>
  <c r="AM44" i="22"/>
  <c r="BB44" i="22"/>
  <c r="AQ68" i="26"/>
  <c r="BC68" i="26"/>
  <c r="AQ83" i="26"/>
  <c r="BC83" i="26"/>
  <c r="AJ94" i="16"/>
  <c r="AO83" i="16"/>
  <c r="W85" i="16"/>
  <c r="AE24" i="16"/>
  <c r="AL25" i="16" s="1"/>
  <c r="V32" i="16"/>
  <c r="AK33" i="16" s="1"/>
  <c r="Z99" i="17"/>
  <c r="AP100" i="17" s="1"/>
  <c r="AQ104" i="17"/>
  <c r="AC81" i="17"/>
  <c r="AM82" i="17" s="1"/>
  <c r="BE88" i="17"/>
  <c r="W84" i="17"/>
  <c r="W53" i="17"/>
  <c r="Z63" i="17"/>
  <c r="AP64" i="17" s="1"/>
  <c r="AC44" i="17"/>
  <c r="AE37" i="17"/>
  <c r="AL38" i="17" s="1"/>
  <c r="AQ27" i="17"/>
  <c r="V36" i="17"/>
  <c r="AK37" i="17" s="1"/>
  <c r="AJ43" i="17"/>
  <c r="AO31" i="17"/>
  <c r="AS31" i="17" s="1"/>
  <c r="AO24" i="17"/>
  <c r="AQ23" i="17"/>
  <c r="BE72" i="17"/>
  <c r="AE46" i="17"/>
  <c r="AL47" i="17" s="1"/>
  <c r="BB38" i="17"/>
  <c r="AO32" i="17"/>
  <c r="BE26" i="17"/>
  <c r="BE27" i="17"/>
  <c r="AO9" i="17"/>
  <c r="AB44" i="17"/>
  <c r="AB27" i="17"/>
  <c r="AE91" i="7"/>
  <c r="AL92" i="7" s="1"/>
  <c r="Z103" i="7"/>
  <c r="AP104" i="7" s="1"/>
  <c r="AO94" i="7"/>
  <c r="AC93" i="7"/>
  <c r="AM94" i="7" s="1"/>
  <c r="AO97" i="7"/>
  <c r="BE86" i="7"/>
  <c r="AJ68" i="7"/>
  <c r="AE67" i="7"/>
  <c r="AL68" i="7" s="1"/>
  <c r="AQ70" i="7"/>
  <c r="AQ42" i="7"/>
  <c r="AQ54" i="7"/>
  <c r="AE54" i="7"/>
  <c r="AL55" i="7" s="1"/>
  <c r="BE50" i="7"/>
  <c r="BE48" i="7"/>
  <c r="BE46" i="7"/>
  <c r="AO40" i="7"/>
  <c r="BB8" i="7"/>
  <c r="AE7" i="7"/>
  <c r="AL8" i="7" s="1"/>
  <c r="BC8" i="7"/>
  <c r="AB93" i="7"/>
  <c r="AB94" i="7"/>
  <c r="V88" i="18"/>
  <c r="AK89" i="18" s="1"/>
  <c r="BB81" i="18"/>
  <c r="BE61" i="18"/>
  <c r="V69" i="18"/>
  <c r="AK70" i="18" s="1"/>
  <c r="AJ70" i="18"/>
  <c r="BB66" i="18"/>
  <c r="V66" i="18"/>
  <c r="AK67" i="18" s="1"/>
  <c r="AJ67" i="18"/>
  <c r="AO61" i="18"/>
  <c r="V50" i="18"/>
  <c r="AK51" i="18" s="1"/>
  <c r="AJ51" i="18"/>
  <c r="W42" i="18"/>
  <c r="AO66" i="18"/>
  <c r="AE51" i="18"/>
  <c r="AL52" i="18" s="1"/>
  <c r="AQ49" i="18"/>
  <c r="AE43" i="18"/>
  <c r="AL44" i="18" s="1"/>
  <c r="AB42" i="18"/>
  <c r="V37" i="18"/>
  <c r="AK38" i="18" s="1"/>
  <c r="AE10" i="18"/>
  <c r="AL11" i="18" s="1"/>
  <c r="W8" i="18"/>
  <c r="Z77" i="18"/>
  <c r="AP78" i="18" s="1"/>
  <c r="V16" i="18"/>
  <c r="AK17" i="18" s="1"/>
  <c r="AQ19" i="18"/>
  <c r="AB51" i="18"/>
  <c r="AB12" i="18"/>
  <c r="AO68" i="18"/>
  <c r="V58" i="20"/>
  <c r="AK59" i="20" s="1"/>
  <c r="AJ32" i="20"/>
  <c r="BB32" i="20"/>
  <c r="Z43" i="20"/>
  <c r="AP44" i="20" s="1"/>
  <c r="V59" i="20"/>
  <c r="AK60" i="20" s="1"/>
  <c r="BE63" i="20"/>
  <c r="Z54" i="20"/>
  <c r="AP55" i="20" s="1"/>
  <c r="T3" i="20"/>
  <c r="Z12" i="20"/>
  <c r="AP13" i="20" s="1"/>
  <c r="BE106" i="22"/>
  <c r="V104" i="22"/>
  <c r="AK105" i="22" s="1"/>
  <c r="BC86" i="22"/>
  <c r="Z97" i="22"/>
  <c r="AP98" i="22" s="1"/>
  <c r="AO77" i="22"/>
  <c r="AG19" i="22"/>
  <c r="AJ62" i="22"/>
  <c r="BE36" i="22"/>
  <c r="Z60" i="22"/>
  <c r="AP61" i="22" s="1"/>
  <c r="AB104" i="22"/>
  <c r="BB80" i="22"/>
  <c r="BE53" i="22"/>
  <c r="AB61" i="22"/>
  <c r="BC73" i="23"/>
  <c r="BE93" i="23"/>
  <c r="AC91" i="23"/>
  <c r="Z81" i="23"/>
  <c r="AP82" i="23" s="1"/>
  <c r="AC88" i="23"/>
  <c r="AM89" i="23" s="1"/>
  <c r="AJ44" i="23"/>
  <c r="BE19" i="23"/>
  <c r="AB71" i="23"/>
  <c r="BB101" i="24"/>
  <c r="BE101" i="24"/>
  <c r="AE86" i="24"/>
  <c r="AL87" i="24" s="1"/>
  <c r="Z94" i="24"/>
  <c r="AP95" i="24" s="1"/>
  <c r="AB87" i="24"/>
  <c r="V87" i="24"/>
  <c r="AK88" i="24" s="1"/>
  <c r="AO79" i="24"/>
  <c r="AE71" i="24"/>
  <c r="AL72" i="24" s="1"/>
  <c r="Z64" i="24"/>
  <c r="AP65" i="24" s="1"/>
  <c r="BE72" i="24"/>
  <c r="AO37" i="24"/>
  <c r="AO45" i="24"/>
  <c r="BB23" i="24"/>
  <c r="AC31" i="24"/>
  <c r="AM32" i="24" s="1"/>
  <c r="AJ11" i="24"/>
  <c r="V36" i="24"/>
  <c r="AK37" i="24" s="1"/>
  <c r="V10" i="24"/>
  <c r="AK11" i="24" s="1"/>
  <c r="Z17" i="24"/>
  <c r="AP18" i="24" s="1"/>
  <c r="AQ12" i="24"/>
  <c r="BC11" i="24"/>
  <c r="AB71" i="24"/>
  <c r="Z97" i="26"/>
  <c r="AP98" i="26" s="1"/>
  <c r="W86" i="26"/>
  <c r="AC50" i="26"/>
  <c r="AM51" i="26" s="1"/>
  <c r="W22" i="26"/>
  <c r="Z3" i="26"/>
  <c r="AO17" i="26"/>
  <c r="Z20" i="26"/>
  <c r="AP21" i="26" s="1"/>
  <c r="Z7" i="26"/>
  <c r="AP8" i="26" s="1"/>
  <c r="BE38" i="26"/>
  <c r="AO38" i="26"/>
  <c r="AQ51" i="26"/>
  <c r="BC51" i="26"/>
  <c r="BE34" i="26"/>
  <c r="AO34" i="26"/>
  <c r="AB31" i="20"/>
  <c r="AQ27" i="20"/>
  <c r="BC27" i="20"/>
  <c r="AB51" i="20"/>
  <c r="AO101" i="20"/>
  <c r="Z100" i="20"/>
  <c r="AP101" i="20" s="1"/>
  <c r="BC49" i="20"/>
  <c r="AQ49" i="20"/>
  <c r="AQ94" i="26"/>
  <c r="BC94" i="26"/>
  <c r="AO56" i="16"/>
  <c r="AQ58" i="16"/>
  <c r="AC48" i="16"/>
  <c r="AM49" i="16" s="1"/>
  <c r="W81" i="17"/>
  <c r="BC75" i="17"/>
  <c r="Z61" i="17"/>
  <c r="AP62" i="17" s="1"/>
  <c r="V37" i="17"/>
  <c r="AK38" i="17" s="1"/>
  <c r="BE36" i="17"/>
  <c r="BB29" i="17"/>
  <c r="BE34" i="17"/>
  <c r="BE31" i="17"/>
  <c r="AO34" i="17"/>
  <c r="AE93" i="7"/>
  <c r="AL94" i="7" s="1"/>
  <c r="W91" i="7"/>
  <c r="V91" i="7"/>
  <c r="AK92" i="7" s="1"/>
  <c r="V70" i="7"/>
  <c r="AK71" i="7" s="1"/>
  <c r="W70" i="7"/>
  <c r="AO48" i="7"/>
  <c r="AO46" i="7"/>
  <c r="W7" i="7"/>
  <c r="V7" i="7"/>
  <c r="U3" i="7" s="1"/>
  <c r="BB89" i="18"/>
  <c r="AO85" i="18"/>
  <c r="W80" i="18"/>
  <c r="AJ89" i="18"/>
  <c r="BE85" i="18"/>
  <c r="BE71" i="18"/>
  <c r="BB70" i="18"/>
  <c r="BE68" i="18"/>
  <c r="AQ67" i="18"/>
  <c r="BE66" i="18"/>
  <c r="AE42" i="18"/>
  <c r="AL43" i="18" s="1"/>
  <c r="AQ59" i="18"/>
  <c r="BE54" i="18"/>
  <c r="V43" i="18"/>
  <c r="AK44" i="18" s="1"/>
  <c r="AJ44" i="18"/>
  <c r="BB38" i="18"/>
  <c r="V21" i="18"/>
  <c r="AK22" i="18" s="1"/>
  <c r="BB41" i="18"/>
  <c r="AC16" i="18"/>
  <c r="AM17" i="18" s="1"/>
  <c r="AO78" i="18"/>
  <c r="AB37" i="18"/>
  <c r="AB50" i="18"/>
  <c r="AB43" i="18"/>
  <c r="AB16" i="18"/>
  <c r="AB58" i="20"/>
  <c r="AQ88" i="20"/>
  <c r="AC58" i="20"/>
  <c r="AM59" i="20" s="1"/>
  <c r="V31" i="20"/>
  <c r="AK32" i="20" s="1"/>
  <c r="AB7" i="20"/>
  <c r="AA3" i="20" s="1"/>
  <c r="BE44" i="20"/>
  <c r="W59" i="20"/>
  <c r="BC43" i="20"/>
  <c r="BE55" i="20"/>
  <c r="BE13" i="20"/>
  <c r="W104" i="22"/>
  <c r="AQ93" i="22"/>
  <c r="AO98" i="22"/>
  <c r="Z76" i="22"/>
  <c r="AP77" i="22" s="1"/>
  <c r="W43" i="22"/>
  <c r="BC36" i="22"/>
  <c r="AO61" i="22"/>
  <c r="BC77" i="22"/>
  <c r="AJ44" i="22"/>
  <c r="W91" i="23"/>
  <c r="AJ89" i="23"/>
  <c r="BE53" i="23"/>
  <c r="AQ39" i="23"/>
  <c r="Z32" i="23"/>
  <c r="AP33" i="23" s="1"/>
  <c r="AQ11" i="23"/>
  <c r="V90" i="24"/>
  <c r="AK91" i="24" s="1"/>
  <c r="BB87" i="24"/>
  <c r="BE95" i="24"/>
  <c r="AC87" i="24"/>
  <c r="AM88" i="24" s="1"/>
  <c r="AB86" i="24"/>
  <c r="AO65" i="24"/>
  <c r="Z72" i="24"/>
  <c r="AP73" i="24" s="1"/>
  <c r="AQ52" i="24"/>
  <c r="Z41" i="24"/>
  <c r="AP42" i="24" s="1"/>
  <c r="AJ32" i="24"/>
  <c r="AC10" i="24"/>
  <c r="AM11" i="24" s="1"/>
  <c r="AQ54" i="24"/>
  <c r="W36" i="24"/>
  <c r="AO18" i="24"/>
  <c r="AB36" i="24"/>
  <c r="AO98" i="26"/>
  <c r="Z79" i="26"/>
  <c r="AP80" i="26" s="1"/>
  <c r="BB87" i="26"/>
  <c r="AE86" i="26"/>
  <c r="AL87" i="26" s="1"/>
  <c r="AJ51" i="26"/>
  <c r="AQ11" i="26"/>
  <c r="Z10" i="26"/>
  <c r="AP11" i="26" s="1"/>
  <c r="BE8" i="26"/>
  <c r="BC28" i="26"/>
  <c r="AQ28" i="26"/>
  <c r="BE30" i="26"/>
  <c r="AO30" i="26"/>
  <c r="BC64" i="20"/>
  <c r="AQ64" i="20"/>
  <c r="BC53" i="20"/>
  <c r="AQ53" i="20"/>
  <c r="BC36" i="20"/>
  <c r="AQ36" i="20"/>
  <c r="AO79" i="20"/>
  <c r="Z78" i="20"/>
  <c r="AP79" i="20" s="1"/>
  <c r="AB81" i="17"/>
  <c r="BC61" i="26"/>
  <c r="AQ61" i="26"/>
  <c r="AC7" i="20"/>
  <c r="V7" i="20"/>
  <c r="Z75" i="18"/>
  <c r="AP76" i="18" s="1"/>
  <c r="AO76" i="18"/>
  <c r="V96" i="16"/>
  <c r="AK97" i="16" s="1"/>
  <c r="AC24" i="16"/>
  <c r="AM25" i="16" s="1"/>
  <c r="V24" i="16"/>
  <c r="AK25" i="16" s="1"/>
  <c r="AC14" i="16"/>
  <c r="BB15" i="16" s="1"/>
  <c r="W18" i="16"/>
  <c r="BB97" i="16"/>
  <c r="V71" i="16"/>
  <c r="AK72" i="16" s="1"/>
  <c r="V85" i="16"/>
  <c r="AK86" i="16" s="1"/>
  <c r="AQ36" i="16"/>
  <c r="AC88" i="16"/>
  <c r="AM89" i="16" s="1"/>
  <c r="V14" i="16"/>
  <c r="AK15" i="16" s="1"/>
  <c r="Z104" i="17"/>
  <c r="AP105" i="17" s="1"/>
  <c r="BB97" i="17"/>
  <c r="AE81" i="17"/>
  <c r="AL82" i="17" s="1"/>
  <c r="AC84" i="17"/>
  <c r="AM85" i="17" s="1"/>
  <c r="AJ54" i="17"/>
  <c r="AE44" i="17"/>
  <c r="AL45" i="17" s="1"/>
  <c r="AJ38" i="17"/>
  <c r="AC36" i="17"/>
  <c r="AM37" i="17" s="1"/>
  <c r="BE32" i="17"/>
  <c r="AO26" i="17"/>
  <c r="AO36" i="17"/>
  <c r="W93" i="7"/>
  <c r="BE93" i="7"/>
  <c r="AC91" i="7"/>
  <c r="AM92" i="7" s="1"/>
  <c r="AQ94" i="7"/>
  <c r="AB70" i="7"/>
  <c r="AJ71" i="7"/>
  <c r="AQ56" i="7"/>
  <c r="V54" i="7"/>
  <c r="AK55" i="7" s="1"/>
  <c r="BE51" i="7"/>
  <c r="AO43" i="7"/>
  <c r="T3" i="7"/>
  <c r="AJ8" i="7"/>
  <c r="V67" i="7"/>
  <c r="AK68" i="7" s="1"/>
  <c r="W88" i="18"/>
  <c r="AE80" i="18"/>
  <c r="AL81" i="18" s="1"/>
  <c r="AB80" i="18"/>
  <c r="BE57" i="18"/>
  <c r="W69" i="18"/>
  <c r="W66" i="18"/>
  <c r="W50" i="18"/>
  <c r="V42" i="18"/>
  <c r="AK43" i="18" s="1"/>
  <c r="AJ43" i="18"/>
  <c r="BB52" i="18"/>
  <c r="BB42" i="18"/>
  <c r="W37" i="18"/>
  <c r="W21" i="18"/>
  <c r="AE16" i="18"/>
  <c r="AL17" i="18" s="1"/>
  <c r="AO8" i="18"/>
  <c r="AC35" i="18"/>
  <c r="AM36" i="18" s="1"/>
  <c r="BD8" i="18"/>
  <c r="AB70" i="18"/>
  <c r="Z75" i="20"/>
  <c r="AP76" i="20" s="1"/>
  <c r="W58" i="20"/>
  <c r="W31" i="20"/>
  <c r="Z51" i="20"/>
  <c r="AP52" i="20" s="1"/>
  <c r="AE59" i="20"/>
  <c r="AL60" i="20" s="1"/>
  <c r="Z83" i="20"/>
  <c r="AP84" i="20" s="1"/>
  <c r="AJ8" i="20"/>
  <c r="AE7" i="20"/>
  <c r="AL8" i="20" s="1"/>
  <c r="AE104" i="22"/>
  <c r="AL105" i="22" s="1"/>
  <c r="BB91" i="22"/>
  <c r="AE43" i="22"/>
  <c r="AL44" i="22" s="1"/>
  <c r="BB20" i="22"/>
  <c r="V43" i="22"/>
  <c r="AK44" i="22" s="1"/>
  <c r="V61" i="22"/>
  <c r="AK62" i="22" s="1"/>
  <c r="AB43" i="22"/>
  <c r="AE91" i="23"/>
  <c r="AL92" i="23" s="1"/>
  <c r="AC43" i="23"/>
  <c r="AM44" i="23" s="1"/>
  <c r="AE43" i="23"/>
  <c r="AL44" i="23" s="1"/>
  <c r="W28" i="23"/>
  <c r="V86" i="24"/>
  <c r="AK87" i="24" s="1"/>
  <c r="BB76" i="24"/>
  <c r="W31" i="24"/>
  <c r="AE36" i="24"/>
  <c r="AL37" i="24" s="1"/>
  <c r="AB31" i="24"/>
  <c r="V86" i="26"/>
  <c r="AK87" i="26" s="1"/>
  <c r="AJ23" i="26"/>
  <c r="V22" i="26"/>
  <c r="AK23" i="26" s="1"/>
  <c r="V50" i="26"/>
  <c r="AK51" i="26" s="1"/>
  <c r="AB22" i="26"/>
  <c r="AB93" i="26"/>
  <c r="BC56" i="20"/>
  <c r="AQ56" i="20"/>
  <c r="BC44" i="20"/>
  <c r="AQ44" i="20"/>
  <c r="AB59" i="20"/>
  <c r="BC52" i="20"/>
  <c r="AQ52" i="20"/>
  <c r="Z71" i="18"/>
  <c r="AP72" i="18" s="1"/>
  <c r="AO72" i="18"/>
  <c r="AA3" i="26"/>
  <c r="AO107" i="26"/>
  <c r="Z106" i="26"/>
  <c r="AP107" i="26" s="1"/>
  <c r="BE107" i="26"/>
  <c r="AJ104" i="26"/>
  <c r="AC103" i="26"/>
  <c r="AM104" i="26" s="1"/>
  <c r="AE103" i="26"/>
  <c r="AL104" i="26" s="1"/>
  <c r="W103" i="26"/>
  <c r="V103" i="26"/>
  <c r="AK104" i="26" s="1"/>
  <c r="V98" i="26"/>
  <c r="AK99" i="26" s="1"/>
  <c r="AJ99" i="26"/>
  <c r="AC98" i="26"/>
  <c r="AM99" i="26" s="1"/>
  <c r="W98" i="26"/>
  <c r="AE98" i="26"/>
  <c r="AL99" i="26" s="1"/>
  <c r="BE97" i="26"/>
  <c r="AO97" i="26"/>
  <c r="Z96" i="26"/>
  <c r="AP97" i="26" s="1"/>
  <c r="BC106" i="26"/>
  <c r="AQ106" i="26"/>
  <c r="AO103" i="26"/>
  <c r="Z102" i="26"/>
  <c r="AP103" i="26" s="1"/>
  <c r="BE103" i="26"/>
  <c r="BE108" i="26"/>
  <c r="AO108" i="26"/>
  <c r="Z107" i="26"/>
  <c r="AP108" i="26" s="1"/>
  <c r="BE91" i="26"/>
  <c r="AO91" i="26"/>
  <c r="Z90" i="26"/>
  <c r="AP91" i="26" s="1"/>
  <c r="AQ84" i="26"/>
  <c r="BC84" i="26"/>
  <c r="AQ80" i="26"/>
  <c r="BC80" i="26"/>
  <c r="BC96" i="26"/>
  <c r="AQ96" i="26"/>
  <c r="BE79" i="26"/>
  <c r="AO79" i="26"/>
  <c r="Z78" i="26"/>
  <c r="AP79" i="26" s="1"/>
  <c r="AJ71" i="26"/>
  <c r="AC70" i="26"/>
  <c r="AM71" i="26" s="1"/>
  <c r="AE70" i="26"/>
  <c r="AL71" i="26" s="1"/>
  <c r="W70" i="26"/>
  <c r="V70" i="26"/>
  <c r="AK71" i="26" s="1"/>
  <c r="AO62" i="26"/>
  <c r="Z61" i="26"/>
  <c r="AP62" i="26" s="1"/>
  <c r="BE62" i="26"/>
  <c r="AE104" i="26"/>
  <c r="AL105" i="26" s="1"/>
  <c r="W104" i="26"/>
  <c r="V104" i="26"/>
  <c r="AK105" i="26" s="1"/>
  <c r="AJ105" i="26"/>
  <c r="AC104" i="26"/>
  <c r="AM105" i="26" s="1"/>
  <c r="Z77" i="26"/>
  <c r="AP78" i="26" s="1"/>
  <c r="BE78" i="26"/>
  <c r="AO78" i="26"/>
  <c r="BE77" i="26"/>
  <c r="AO77" i="26"/>
  <c r="Z76" i="26"/>
  <c r="AP77" i="26" s="1"/>
  <c r="BC92" i="26"/>
  <c r="AQ92" i="26"/>
  <c r="BE75" i="26"/>
  <c r="AO75" i="26"/>
  <c r="Z74" i="26"/>
  <c r="AP75" i="26" s="1"/>
  <c r="AJ67" i="26"/>
  <c r="AC66" i="26"/>
  <c r="AM67" i="26" s="1"/>
  <c r="AE66" i="26"/>
  <c r="AL67" i="26" s="1"/>
  <c r="W66" i="26"/>
  <c r="V66" i="26"/>
  <c r="AK67" i="26" s="1"/>
  <c r="BE51" i="26"/>
  <c r="AO51" i="26"/>
  <c r="Z50" i="26"/>
  <c r="AP51" i="26" s="1"/>
  <c r="AO45" i="26"/>
  <c r="BE45" i="26"/>
  <c r="Z44" i="26"/>
  <c r="AP45" i="26" s="1"/>
  <c r="BC85" i="26"/>
  <c r="AQ85" i="26"/>
  <c r="AO74" i="26"/>
  <c r="Z73" i="26"/>
  <c r="AP74" i="26" s="1"/>
  <c r="BE74" i="26"/>
  <c r="AE72" i="26"/>
  <c r="AL73" i="26" s="1"/>
  <c r="W72" i="26"/>
  <c r="V72" i="26"/>
  <c r="AK73" i="26" s="1"/>
  <c r="AJ73" i="26"/>
  <c r="AC72" i="26"/>
  <c r="AM73" i="26" s="1"/>
  <c r="BB68" i="26"/>
  <c r="AE59" i="26"/>
  <c r="AL60" i="26" s="1"/>
  <c r="V59" i="26"/>
  <c r="AK60" i="26" s="1"/>
  <c r="AJ60" i="26"/>
  <c r="AC59" i="26"/>
  <c r="AM60" i="26" s="1"/>
  <c r="W59" i="26"/>
  <c r="Z48" i="26"/>
  <c r="AP49" i="26" s="1"/>
  <c r="AO49" i="26"/>
  <c r="BE49" i="26"/>
  <c r="BC43" i="26"/>
  <c r="AQ43" i="26"/>
  <c r="AE39" i="26"/>
  <c r="AL40" i="26" s="1"/>
  <c r="W39" i="26"/>
  <c r="V39" i="26"/>
  <c r="AK40" i="26" s="1"/>
  <c r="AJ40" i="26"/>
  <c r="AC39" i="26"/>
  <c r="AM40" i="26" s="1"/>
  <c r="BC33" i="26"/>
  <c r="AQ33" i="26"/>
  <c r="BE31" i="26"/>
  <c r="AO31" i="26"/>
  <c r="Z30" i="26"/>
  <c r="AP31" i="26" s="1"/>
  <c r="AJ15" i="26"/>
  <c r="AC14" i="26"/>
  <c r="AM15" i="26" s="1"/>
  <c r="V14" i="26"/>
  <c r="AK15" i="26" s="1"/>
  <c r="AE14" i="26"/>
  <c r="AL15" i="26" s="1"/>
  <c r="W14" i="26"/>
  <c r="AJ38" i="26"/>
  <c r="AC37" i="26"/>
  <c r="AM38" i="26" s="1"/>
  <c r="AE37" i="26"/>
  <c r="AL38" i="26" s="1"/>
  <c r="W37" i="26"/>
  <c r="V37" i="26"/>
  <c r="AK38" i="26" s="1"/>
  <c r="AO66" i="26"/>
  <c r="Z65" i="26"/>
  <c r="AP66" i="26" s="1"/>
  <c r="BE66" i="26"/>
  <c r="V47" i="26"/>
  <c r="AK48" i="26" s="1"/>
  <c r="AJ48" i="26"/>
  <c r="AC47" i="26"/>
  <c r="AM48" i="26" s="1"/>
  <c r="W47" i="26"/>
  <c r="AE47" i="26"/>
  <c r="AL48" i="26" s="1"/>
  <c r="AE34" i="26"/>
  <c r="AL35" i="26" s="1"/>
  <c r="W34" i="26"/>
  <c r="V34" i="26"/>
  <c r="AK35" i="26" s="1"/>
  <c r="AJ35" i="26"/>
  <c r="AC34" i="26"/>
  <c r="AM35" i="26" s="1"/>
  <c r="BC32" i="26"/>
  <c r="AQ32" i="26"/>
  <c r="V26" i="26"/>
  <c r="AK27" i="26" s="1"/>
  <c r="AE26" i="26"/>
  <c r="AL27" i="26" s="1"/>
  <c r="AJ27" i="26"/>
  <c r="AC26" i="26"/>
  <c r="AM27" i="26" s="1"/>
  <c r="W26" i="26"/>
  <c r="V24" i="26"/>
  <c r="AK25" i="26" s="1"/>
  <c r="AJ25" i="26"/>
  <c r="AE24" i="26"/>
  <c r="AL25" i="26" s="1"/>
  <c r="AC24" i="26"/>
  <c r="AM25" i="26" s="1"/>
  <c r="W24" i="26"/>
  <c r="AE23" i="26"/>
  <c r="AL24" i="26" s="1"/>
  <c r="W23" i="26"/>
  <c r="AJ24" i="26"/>
  <c r="AC23" i="26"/>
  <c r="AM24" i="26" s="1"/>
  <c r="V23" i="26"/>
  <c r="AK24" i="26" s="1"/>
  <c r="AE16" i="26"/>
  <c r="AL17" i="26" s="1"/>
  <c r="W16" i="26"/>
  <c r="V16" i="26"/>
  <c r="AK17" i="26" s="1"/>
  <c r="AJ17" i="26"/>
  <c r="AC16" i="26"/>
  <c r="AM17" i="26" s="1"/>
  <c r="AJ55" i="26"/>
  <c r="AC54" i="26"/>
  <c r="AM55" i="26" s="1"/>
  <c r="AE54" i="26"/>
  <c r="AL55" i="26" s="1"/>
  <c r="W54" i="26"/>
  <c r="V54" i="26"/>
  <c r="AK55" i="26" s="1"/>
  <c r="AO37" i="26"/>
  <c r="Z36" i="26"/>
  <c r="AP37" i="26" s="1"/>
  <c r="BE37" i="26"/>
  <c r="AQ35" i="26"/>
  <c r="BC35" i="26"/>
  <c r="AJ22" i="26"/>
  <c r="AC21" i="26"/>
  <c r="AM22" i="26" s="1"/>
  <c r="AE21" i="26"/>
  <c r="AL22" i="26" s="1"/>
  <c r="W21" i="26"/>
  <c r="V21" i="26"/>
  <c r="AK22" i="26" s="1"/>
  <c r="BC16" i="26"/>
  <c r="AQ16" i="26"/>
  <c r="AO20" i="26"/>
  <c r="Z19" i="26"/>
  <c r="AP20" i="26" s="1"/>
  <c r="BE20" i="26"/>
  <c r="AQ10" i="26"/>
  <c r="BC10" i="26"/>
  <c r="AB23" i="26"/>
  <c r="AB21" i="26"/>
  <c r="V106" i="26"/>
  <c r="AK107" i="26" s="1"/>
  <c r="AJ107" i="26"/>
  <c r="AC106" i="26"/>
  <c r="AM107" i="26" s="1"/>
  <c r="AE106" i="26"/>
  <c r="AL107" i="26" s="1"/>
  <c r="W106" i="26"/>
  <c r="AQ105" i="26"/>
  <c r="BC105" i="26"/>
  <c r="AJ100" i="26"/>
  <c r="AC99" i="26"/>
  <c r="AM100" i="26" s="1"/>
  <c r="AE99" i="26"/>
  <c r="AL100" i="26" s="1"/>
  <c r="W99" i="26"/>
  <c r="V99" i="26"/>
  <c r="AK100" i="26" s="1"/>
  <c r="BE104" i="26"/>
  <c r="AO104" i="26"/>
  <c r="Z103" i="26"/>
  <c r="AP104" i="26" s="1"/>
  <c r="AQ97" i="26"/>
  <c r="BC97" i="26"/>
  <c r="AB104" i="26"/>
  <c r="V102" i="26"/>
  <c r="AK103" i="26" s="1"/>
  <c r="AJ103" i="26"/>
  <c r="AC102" i="26"/>
  <c r="AM103" i="26" s="1"/>
  <c r="W102" i="26"/>
  <c r="AE102" i="26"/>
  <c r="AL103" i="26" s="1"/>
  <c r="BC102" i="26"/>
  <c r="AQ102" i="26"/>
  <c r="AQ90" i="26"/>
  <c r="BC90" i="26"/>
  <c r="BC91" i="26"/>
  <c r="AQ91" i="26"/>
  <c r="Z85" i="26"/>
  <c r="AP86" i="26" s="1"/>
  <c r="BE86" i="26"/>
  <c r="AO86" i="26"/>
  <c r="Z81" i="26"/>
  <c r="AP82" i="26" s="1"/>
  <c r="BE82" i="26"/>
  <c r="AO82" i="26"/>
  <c r="AJ96" i="26"/>
  <c r="V95" i="26"/>
  <c r="AK96" i="26" s="1"/>
  <c r="AC95" i="26"/>
  <c r="AM96" i="26" s="1"/>
  <c r="W95" i="26"/>
  <c r="AE95" i="26"/>
  <c r="AL96" i="26" s="1"/>
  <c r="AE83" i="26"/>
  <c r="AL84" i="26" s="1"/>
  <c r="W83" i="26"/>
  <c r="V83" i="26"/>
  <c r="AK84" i="26" s="1"/>
  <c r="AJ84" i="26"/>
  <c r="AC83" i="26"/>
  <c r="AM84" i="26" s="1"/>
  <c r="AE94" i="26"/>
  <c r="AL95" i="26" s="1"/>
  <c r="W94" i="26"/>
  <c r="V94" i="26"/>
  <c r="AK95" i="26" s="1"/>
  <c r="AJ95" i="26"/>
  <c r="AC94" i="26"/>
  <c r="AM95" i="26" s="1"/>
  <c r="BB79" i="26"/>
  <c r="BE105" i="26"/>
  <c r="AO105" i="26"/>
  <c r="Z104" i="26"/>
  <c r="AP105" i="26" s="1"/>
  <c r="AO81" i="26"/>
  <c r="Z80" i="26"/>
  <c r="AP81" i="26" s="1"/>
  <c r="BE81" i="26"/>
  <c r="V77" i="26"/>
  <c r="AK78" i="26" s="1"/>
  <c r="AJ78" i="26"/>
  <c r="AC77" i="26"/>
  <c r="AM78" i="26" s="1"/>
  <c r="W77" i="26"/>
  <c r="AE77" i="26"/>
  <c r="AL78" i="26" s="1"/>
  <c r="AE68" i="26"/>
  <c r="AL69" i="26" s="1"/>
  <c r="W68" i="26"/>
  <c r="V68" i="26"/>
  <c r="AK69" i="26" s="1"/>
  <c r="AJ69" i="26"/>
  <c r="AC68" i="26"/>
  <c r="AM69" i="26" s="1"/>
  <c r="AB68" i="26"/>
  <c r="BC65" i="26"/>
  <c r="AQ65" i="26"/>
  <c r="AB59" i="26"/>
  <c r="V91" i="26"/>
  <c r="AK92" i="26" s="1"/>
  <c r="AJ92" i="26"/>
  <c r="AC91" i="26"/>
  <c r="AM92" i="26" s="1"/>
  <c r="AE91" i="26"/>
  <c r="AL92" i="26" s="1"/>
  <c r="W91" i="26"/>
  <c r="AJ75" i="26"/>
  <c r="AC74" i="26"/>
  <c r="AM75" i="26" s="1"/>
  <c r="AE74" i="26"/>
  <c r="AL75" i="26" s="1"/>
  <c r="W74" i="26"/>
  <c r="V74" i="26"/>
  <c r="AK75" i="26" s="1"/>
  <c r="BE58" i="26"/>
  <c r="AO58" i="26"/>
  <c r="Z57" i="26"/>
  <c r="AP58" i="26" s="1"/>
  <c r="BE53" i="26"/>
  <c r="AO53" i="26"/>
  <c r="Z52" i="26"/>
  <c r="AP53" i="26" s="1"/>
  <c r="BC44" i="26"/>
  <c r="AQ44" i="26"/>
  <c r="V84" i="26"/>
  <c r="AK85" i="26" s="1"/>
  <c r="AJ85" i="26"/>
  <c r="AC84" i="26"/>
  <c r="AM85" i="26" s="1"/>
  <c r="AE84" i="26"/>
  <c r="AL85" i="26" s="1"/>
  <c r="W84" i="26"/>
  <c r="BC74" i="26"/>
  <c r="AQ74" i="26"/>
  <c r="BE73" i="26"/>
  <c r="AO73" i="26"/>
  <c r="Z72" i="26"/>
  <c r="AP73" i="26" s="1"/>
  <c r="AB70" i="26"/>
  <c r="BC62" i="26"/>
  <c r="AQ62" i="26"/>
  <c r="AE56" i="26"/>
  <c r="AL57" i="26" s="1"/>
  <c r="W56" i="26"/>
  <c r="V56" i="26"/>
  <c r="AK57" i="26" s="1"/>
  <c r="AJ57" i="26"/>
  <c r="AC56" i="26"/>
  <c r="AM57" i="26" s="1"/>
  <c r="AB56" i="26"/>
  <c r="AO52" i="26"/>
  <c r="Z51" i="26"/>
  <c r="AP52" i="26" s="1"/>
  <c r="BE52" i="26"/>
  <c r="BE57" i="26"/>
  <c r="AO57" i="26"/>
  <c r="Z56" i="26"/>
  <c r="AP57" i="26" s="1"/>
  <c r="AE35" i="26"/>
  <c r="AL36" i="26" s="1"/>
  <c r="W35" i="26"/>
  <c r="V35" i="26"/>
  <c r="AK36" i="26" s="1"/>
  <c r="AJ36" i="26"/>
  <c r="AC35" i="26"/>
  <c r="AM36" i="26" s="1"/>
  <c r="BC29" i="26"/>
  <c r="AQ29" i="26"/>
  <c r="AJ11" i="26"/>
  <c r="AC10" i="26"/>
  <c r="AM11" i="26" s="1"/>
  <c r="V10" i="26"/>
  <c r="AK11" i="26" s="1"/>
  <c r="AE10" i="26"/>
  <c r="AL11" i="26" s="1"/>
  <c r="W10" i="26"/>
  <c r="V28" i="26"/>
  <c r="AK29" i="26" s="1"/>
  <c r="AJ29" i="26"/>
  <c r="AC28" i="26"/>
  <c r="AM29" i="26" s="1"/>
  <c r="W28" i="26"/>
  <c r="AE28" i="26"/>
  <c r="AL29" i="26" s="1"/>
  <c r="AE64" i="26"/>
  <c r="AL65" i="26" s="1"/>
  <c r="W64" i="26"/>
  <c r="V64" i="26"/>
  <c r="AK65" i="26" s="1"/>
  <c r="AJ65" i="26"/>
  <c r="AC64" i="26"/>
  <c r="AM65" i="26" s="1"/>
  <c r="AJ45" i="26"/>
  <c r="AC44" i="26"/>
  <c r="AM45" i="26" s="1"/>
  <c r="W44" i="26"/>
  <c r="V44" i="26"/>
  <c r="AK45" i="26" s="1"/>
  <c r="AE44" i="26"/>
  <c r="AL45" i="26" s="1"/>
  <c r="AB37" i="26"/>
  <c r="AJ34" i="26"/>
  <c r="AC33" i="26"/>
  <c r="AM34" i="26" s="1"/>
  <c r="AE33" i="26"/>
  <c r="AL34" i="26" s="1"/>
  <c r="W33" i="26"/>
  <c r="V33" i="26"/>
  <c r="AK34" i="26" s="1"/>
  <c r="BC66" i="26"/>
  <c r="AQ66" i="26"/>
  <c r="AQ48" i="26"/>
  <c r="BC48" i="26"/>
  <c r="AB34" i="26"/>
  <c r="AE30" i="26"/>
  <c r="AL31" i="26" s="1"/>
  <c r="W30" i="26"/>
  <c r="V30" i="26"/>
  <c r="AK31" i="26" s="1"/>
  <c r="AJ31" i="26"/>
  <c r="AC30" i="26"/>
  <c r="AM31" i="26" s="1"/>
  <c r="AE27" i="26"/>
  <c r="AL28" i="26" s="1"/>
  <c r="W27" i="26"/>
  <c r="AJ28" i="26"/>
  <c r="AC27" i="26"/>
  <c r="AM28" i="26" s="1"/>
  <c r="V27" i="26"/>
  <c r="AK28" i="26" s="1"/>
  <c r="AB26" i="26"/>
  <c r="AB24" i="26"/>
  <c r="AE12" i="26"/>
  <c r="AL13" i="26" s="1"/>
  <c r="W12" i="26"/>
  <c r="V12" i="26"/>
  <c r="AK13" i="26" s="1"/>
  <c r="AJ13" i="26"/>
  <c r="AC12" i="26"/>
  <c r="AM13" i="26" s="1"/>
  <c r="BE55" i="26"/>
  <c r="Z54" i="26"/>
  <c r="AP55" i="26" s="1"/>
  <c r="AO55" i="26"/>
  <c r="AO41" i="26"/>
  <c r="Z40" i="26"/>
  <c r="AP41" i="26" s="1"/>
  <c r="BE41" i="26"/>
  <c r="AQ39" i="26"/>
  <c r="BC39" i="26"/>
  <c r="V36" i="26"/>
  <c r="AK37" i="26" s="1"/>
  <c r="AJ37" i="26"/>
  <c r="AC36" i="26"/>
  <c r="AM37" i="26" s="1"/>
  <c r="W36" i="26"/>
  <c r="AE36" i="26"/>
  <c r="AL37" i="26" s="1"/>
  <c r="V15" i="26"/>
  <c r="AK16" i="26" s="1"/>
  <c r="W15" i="26"/>
  <c r="AJ16" i="26"/>
  <c r="AC15" i="26"/>
  <c r="AM16" i="26" s="1"/>
  <c r="AE15" i="26"/>
  <c r="AL16" i="26" s="1"/>
  <c r="BE18" i="26"/>
  <c r="AO18" i="26"/>
  <c r="Z17" i="26"/>
  <c r="AP18" i="26" s="1"/>
  <c r="BC20" i="26"/>
  <c r="AQ20" i="26"/>
  <c r="AB10" i="26"/>
  <c r="AE9" i="26"/>
  <c r="AL10" i="26" s="1"/>
  <c r="W9" i="26"/>
  <c r="V9" i="26"/>
  <c r="AK10" i="26" s="1"/>
  <c r="AJ10" i="26"/>
  <c r="AC9" i="26"/>
  <c r="AM10" i="26" s="1"/>
  <c r="BE14" i="26"/>
  <c r="AO14" i="26"/>
  <c r="Z13" i="26"/>
  <c r="AP14" i="26" s="1"/>
  <c r="AB12" i="26"/>
  <c r="AB103" i="26"/>
  <c r="BE100" i="26"/>
  <c r="Z99" i="26"/>
  <c r="AP100" i="26" s="1"/>
  <c r="AO100" i="26"/>
  <c r="BE106" i="26"/>
  <c r="AO106" i="26"/>
  <c r="Z105" i="26"/>
  <c r="AP106" i="26" s="1"/>
  <c r="BC100" i="26"/>
  <c r="AQ100" i="26"/>
  <c r="AE97" i="26"/>
  <c r="AL98" i="26" s="1"/>
  <c r="W97" i="26"/>
  <c r="V97" i="26"/>
  <c r="AK98" i="26" s="1"/>
  <c r="AJ98" i="26"/>
  <c r="AC97" i="26"/>
  <c r="AM98" i="26" s="1"/>
  <c r="AB97" i="26"/>
  <c r="Z94" i="26"/>
  <c r="AP95" i="26" s="1"/>
  <c r="BE95" i="26"/>
  <c r="AO95" i="26"/>
  <c r="Z87" i="26"/>
  <c r="AP88" i="26" s="1"/>
  <c r="BE88" i="26"/>
  <c r="AO88" i="26"/>
  <c r="AJ93" i="26"/>
  <c r="AC92" i="26"/>
  <c r="AM93" i="26" s="1"/>
  <c r="AE92" i="26"/>
  <c r="AL93" i="26" s="1"/>
  <c r="W92" i="26"/>
  <c r="V92" i="26"/>
  <c r="AK93" i="26" s="1"/>
  <c r="AJ86" i="26"/>
  <c r="AC85" i="26"/>
  <c r="AM86" i="26" s="1"/>
  <c r="AE85" i="26"/>
  <c r="AL86" i="26" s="1"/>
  <c r="W85" i="26"/>
  <c r="V85" i="26"/>
  <c r="AK86" i="26" s="1"/>
  <c r="AJ82" i="26"/>
  <c r="AC81" i="26"/>
  <c r="AM82" i="26" s="1"/>
  <c r="AE81" i="26"/>
  <c r="AL82" i="26" s="1"/>
  <c r="W81" i="26"/>
  <c r="V81" i="26"/>
  <c r="AK82" i="26" s="1"/>
  <c r="BE63" i="26"/>
  <c r="AO63" i="26"/>
  <c r="Z62" i="26"/>
  <c r="AP63" i="26" s="1"/>
  <c r="V80" i="26"/>
  <c r="AK81" i="26" s="1"/>
  <c r="AJ81" i="26"/>
  <c r="AC80" i="26"/>
  <c r="AM81" i="26" s="1"/>
  <c r="AE80" i="26"/>
  <c r="AL81" i="26" s="1"/>
  <c r="W80" i="26"/>
  <c r="AO70" i="26"/>
  <c r="Z69" i="26"/>
  <c r="AP70" i="26" s="1"/>
  <c r="BE70" i="26"/>
  <c r="BE69" i="26"/>
  <c r="AO69" i="26"/>
  <c r="Z68" i="26"/>
  <c r="AP69" i="26" s="1"/>
  <c r="AB81" i="26"/>
  <c r="BE61" i="26"/>
  <c r="AO61" i="26"/>
  <c r="Z60" i="26"/>
  <c r="AP61" i="26" s="1"/>
  <c r="V57" i="26"/>
  <c r="AK58" i="26" s="1"/>
  <c r="AJ58" i="26"/>
  <c r="AC57" i="26"/>
  <c r="AM58" i="26" s="1"/>
  <c r="AE57" i="26"/>
  <c r="AL58" i="26" s="1"/>
  <c r="W57" i="26"/>
  <c r="AQ56" i="26"/>
  <c r="BC56" i="26"/>
  <c r="BC52" i="26"/>
  <c r="AQ52" i="26"/>
  <c r="BC47" i="26"/>
  <c r="AQ47" i="26"/>
  <c r="V43" i="26"/>
  <c r="AK44" i="26" s="1"/>
  <c r="AE43" i="26"/>
  <c r="AL44" i="26" s="1"/>
  <c r="AJ44" i="26"/>
  <c r="AC43" i="26"/>
  <c r="AM44" i="26" s="1"/>
  <c r="W43" i="26"/>
  <c r="AB43" i="26"/>
  <c r="V73" i="26"/>
  <c r="AK74" i="26" s="1"/>
  <c r="AJ74" i="26"/>
  <c r="AC73" i="26"/>
  <c r="AM74" i="26" s="1"/>
  <c r="W73" i="26"/>
  <c r="AE73" i="26"/>
  <c r="AL74" i="26" s="1"/>
  <c r="V61" i="26"/>
  <c r="AK62" i="26" s="1"/>
  <c r="AJ62" i="26"/>
  <c r="AC61" i="26"/>
  <c r="AM62" i="26" s="1"/>
  <c r="AE61" i="26"/>
  <c r="AL62" i="26" s="1"/>
  <c r="W61" i="26"/>
  <c r="AB61" i="26"/>
  <c r="AJ49" i="26"/>
  <c r="AC48" i="26"/>
  <c r="AM49" i="26" s="1"/>
  <c r="V48" i="26"/>
  <c r="AK49" i="26" s="1"/>
  <c r="AE48" i="26"/>
  <c r="AL49" i="26" s="1"/>
  <c r="W48" i="26"/>
  <c r="AB48" i="26"/>
  <c r="AB57" i="26"/>
  <c r="BB56" i="26"/>
  <c r="BC41" i="26"/>
  <c r="AQ41" i="26"/>
  <c r="BE39" i="26"/>
  <c r="AO39" i="26"/>
  <c r="Z38" i="26"/>
  <c r="AP39" i="26" s="1"/>
  <c r="AE31" i="26"/>
  <c r="AL32" i="26" s="1"/>
  <c r="W31" i="26"/>
  <c r="V31" i="26"/>
  <c r="AK32" i="26" s="1"/>
  <c r="AJ32" i="26"/>
  <c r="AC31" i="26"/>
  <c r="AM32" i="26" s="1"/>
  <c r="BE65" i="26"/>
  <c r="AO65" i="26"/>
  <c r="Z64" i="26"/>
  <c r="AP65" i="26" s="1"/>
  <c r="AJ53" i="26"/>
  <c r="AC52" i="26"/>
  <c r="AM53" i="26" s="1"/>
  <c r="W52" i="26"/>
  <c r="V52" i="26"/>
  <c r="AK53" i="26" s="1"/>
  <c r="AE52" i="26"/>
  <c r="AL53" i="26" s="1"/>
  <c r="AJ30" i="26"/>
  <c r="AC29" i="26"/>
  <c r="AM30" i="26" s="1"/>
  <c r="AE29" i="26"/>
  <c r="AL30" i="26" s="1"/>
  <c r="W29" i="26"/>
  <c r="V29" i="26"/>
  <c r="AK30" i="26" s="1"/>
  <c r="V65" i="26"/>
  <c r="AK66" i="26" s="1"/>
  <c r="AJ66" i="26"/>
  <c r="AC65" i="26"/>
  <c r="AM66" i="26" s="1"/>
  <c r="W65" i="26"/>
  <c r="AE65" i="26"/>
  <c r="AL66" i="26" s="1"/>
  <c r="AE42" i="26"/>
  <c r="AL43" i="26" s="1"/>
  <c r="W42" i="26"/>
  <c r="AJ43" i="26"/>
  <c r="AC42" i="26"/>
  <c r="AM43" i="26" s="1"/>
  <c r="V42" i="26"/>
  <c r="AK43" i="26" s="1"/>
  <c r="BC40" i="26"/>
  <c r="AQ40" i="26"/>
  <c r="AJ26" i="26"/>
  <c r="AC25" i="26"/>
  <c r="AM26" i="26" s="1"/>
  <c r="AE25" i="26"/>
  <c r="AL26" i="26" s="1"/>
  <c r="W25" i="26"/>
  <c r="V25" i="26"/>
  <c r="AK26" i="26" s="1"/>
  <c r="AE8" i="26"/>
  <c r="AL9" i="26" s="1"/>
  <c r="W8" i="26"/>
  <c r="V8" i="26"/>
  <c r="AK9" i="26" s="1"/>
  <c r="AJ9" i="26"/>
  <c r="AC8" i="26"/>
  <c r="AM9" i="26" s="1"/>
  <c r="AE53" i="26"/>
  <c r="AL54" i="26" s="1"/>
  <c r="V53" i="26"/>
  <c r="AK54" i="26" s="1"/>
  <c r="AJ54" i="26"/>
  <c r="AC53" i="26"/>
  <c r="AM54" i="26" s="1"/>
  <c r="W53" i="26"/>
  <c r="AE45" i="26"/>
  <c r="AL46" i="26" s="1"/>
  <c r="V45" i="26"/>
  <c r="AK46" i="26" s="1"/>
  <c r="AJ46" i="26"/>
  <c r="AC45" i="26"/>
  <c r="AM46" i="26" s="1"/>
  <c r="W45" i="26"/>
  <c r="BE43" i="26"/>
  <c r="AO43" i="26"/>
  <c r="Z42" i="26"/>
  <c r="AP43" i="26" s="1"/>
  <c r="V40" i="26"/>
  <c r="AK41" i="26" s="1"/>
  <c r="AJ41" i="26"/>
  <c r="AC40" i="26"/>
  <c r="AM41" i="26" s="1"/>
  <c r="W40" i="26"/>
  <c r="AE40" i="26"/>
  <c r="AL41" i="26" s="1"/>
  <c r="AQ31" i="26"/>
  <c r="BC31" i="26"/>
  <c r="BE22" i="26"/>
  <c r="AO22" i="26"/>
  <c r="Z21" i="26"/>
  <c r="AP22" i="26" s="1"/>
  <c r="AB16" i="26"/>
  <c r="AQ18" i="26"/>
  <c r="BC18" i="26"/>
  <c r="V19" i="26"/>
  <c r="AK20" i="26" s="1"/>
  <c r="AE19" i="26"/>
  <c r="AL20" i="26" s="1"/>
  <c r="W19" i="26"/>
  <c r="AJ20" i="26"/>
  <c r="AC19" i="26"/>
  <c r="AM20" i="26" s="1"/>
  <c r="AB8" i="26"/>
  <c r="AB14" i="26"/>
  <c r="AQ14" i="26"/>
  <c r="BC14" i="26"/>
  <c r="Z2" i="26"/>
  <c r="BC12" i="26"/>
  <c r="AQ12" i="26"/>
  <c r="BC108" i="26"/>
  <c r="AQ108" i="26"/>
  <c r="AE105" i="26"/>
  <c r="AL106" i="26" s="1"/>
  <c r="W105" i="26"/>
  <c r="V105" i="26"/>
  <c r="AK106" i="26" s="1"/>
  <c r="AJ106" i="26"/>
  <c r="AC105" i="26"/>
  <c r="AM106" i="26" s="1"/>
  <c r="AB98" i="26"/>
  <c r="AO99" i="26"/>
  <c r="Z98" i="26"/>
  <c r="AP99" i="26" s="1"/>
  <c r="BE99" i="26"/>
  <c r="AE101" i="26"/>
  <c r="AL102" i="26" s="1"/>
  <c r="W101" i="26"/>
  <c r="V101" i="26"/>
  <c r="AK102" i="26" s="1"/>
  <c r="AJ102" i="26"/>
  <c r="AC101" i="26"/>
  <c r="AM102" i="26" s="1"/>
  <c r="AB92" i="26"/>
  <c r="AJ88" i="26"/>
  <c r="AC87" i="26"/>
  <c r="AM88" i="26" s="1"/>
  <c r="AE87" i="26"/>
  <c r="AL88" i="26" s="1"/>
  <c r="W87" i="26"/>
  <c r="V87" i="26"/>
  <c r="AK88" i="26" s="1"/>
  <c r="AB105" i="26"/>
  <c r="BE93" i="26"/>
  <c r="AO93" i="26"/>
  <c r="Z92" i="26"/>
  <c r="AP93" i="26" s="1"/>
  <c r="AE90" i="26"/>
  <c r="AL91" i="26" s="1"/>
  <c r="W90" i="26"/>
  <c r="V90" i="26"/>
  <c r="AK91" i="26" s="1"/>
  <c r="AJ91" i="26"/>
  <c r="AC90" i="26"/>
  <c r="AM91" i="26" s="1"/>
  <c r="AE89" i="26"/>
  <c r="AL90" i="26" s="1"/>
  <c r="W89" i="26"/>
  <c r="V89" i="26"/>
  <c r="AK90" i="26" s="1"/>
  <c r="AJ90" i="26"/>
  <c r="AC89" i="26"/>
  <c r="AM90" i="26" s="1"/>
  <c r="BE96" i="26"/>
  <c r="Z95" i="26"/>
  <c r="AP96" i="26" s="1"/>
  <c r="AO96" i="26"/>
  <c r="AE79" i="26"/>
  <c r="AL80" i="26" s="1"/>
  <c r="W79" i="26"/>
  <c r="V79" i="26"/>
  <c r="AK80" i="26" s="1"/>
  <c r="AJ80" i="26"/>
  <c r="AC79" i="26"/>
  <c r="AM80" i="26" s="1"/>
  <c r="BC95" i="26"/>
  <c r="AQ95" i="26"/>
  <c r="BE71" i="26"/>
  <c r="AO71" i="26"/>
  <c r="Z70" i="26"/>
  <c r="AP71" i="26" s="1"/>
  <c r="AJ63" i="26"/>
  <c r="AC62" i="26"/>
  <c r="AM63" i="26" s="1"/>
  <c r="AE62" i="26"/>
  <c r="AL63" i="26" s="1"/>
  <c r="W62" i="26"/>
  <c r="V62" i="26"/>
  <c r="AK63" i="26" s="1"/>
  <c r="AJ59" i="26"/>
  <c r="AC58" i="26"/>
  <c r="AM59" i="26" s="1"/>
  <c r="AE58" i="26"/>
  <c r="AL59" i="26" s="1"/>
  <c r="W58" i="26"/>
  <c r="V58" i="26"/>
  <c r="AK59" i="26" s="1"/>
  <c r="AQ79" i="26"/>
  <c r="BC79" i="26"/>
  <c r="AE76" i="26"/>
  <c r="AL77" i="26" s="1"/>
  <c r="W76" i="26"/>
  <c r="V76" i="26"/>
  <c r="AK77" i="26" s="1"/>
  <c r="AJ77" i="26"/>
  <c r="AC76" i="26"/>
  <c r="AM77" i="26" s="1"/>
  <c r="AB76" i="26"/>
  <c r="BC73" i="26"/>
  <c r="AQ73" i="26"/>
  <c r="V69" i="26"/>
  <c r="AK70" i="26" s="1"/>
  <c r="AJ70" i="26"/>
  <c r="AC69" i="26"/>
  <c r="AM70" i="26" s="1"/>
  <c r="W69" i="26"/>
  <c r="AE69" i="26"/>
  <c r="AL70" i="26" s="1"/>
  <c r="AB66" i="26"/>
  <c r="AO92" i="26"/>
  <c r="Z91" i="26"/>
  <c r="AP92" i="26" s="1"/>
  <c r="BE92" i="26"/>
  <c r="BE67" i="26"/>
  <c r="AO67" i="26"/>
  <c r="Z66" i="26"/>
  <c r="AP67" i="26" s="1"/>
  <c r="V51" i="26"/>
  <c r="AK52" i="26" s="1"/>
  <c r="AE51" i="26"/>
  <c r="AL52" i="26" s="1"/>
  <c r="AJ52" i="26"/>
  <c r="AC51" i="26"/>
  <c r="AM52" i="26" s="1"/>
  <c r="W51" i="26"/>
  <c r="AB51" i="26"/>
  <c r="AO85" i="26"/>
  <c r="Z84" i="26"/>
  <c r="AP85" i="26" s="1"/>
  <c r="BE85" i="26"/>
  <c r="AB79" i="26"/>
  <c r="AB72" i="26"/>
  <c r="BC55" i="26"/>
  <c r="AQ55" i="26"/>
  <c r="AO44" i="26"/>
  <c r="Z43" i="26"/>
  <c r="AP44" i="26" s="1"/>
  <c r="BE44" i="26"/>
  <c r="BE47" i="26"/>
  <c r="Z46" i="26"/>
  <c r="AP47" i="26" s="1"/>
  <c r="AO47" i="26"/>
  <c r="BC37" i="26"/>
  <c r="AQ37" i="26"/>
  <c r="BE35" i="26"/>
  <c r="AO35" i="26"/>
  <c r="Z34" i="26"/>
  <c r="AP35" i="26" s="1"/>
  <c r="AJ19" i="26"/>
  <c r="AC18" i="26"/>
  <c r="AM19" i="26" s="1"/>
  <c r="V18" i="26"/>
  <c r="AK19" i="26" s="1"/>
  <c r="AE18" i="26"/>
  <c r="AL19" i="26" s="1"/>
  <c r="W18" i="26"/>
  <c r="AB52" i="26"/>
  <c r="AC41" i="26"/>
  <c r="AM42" i="26" s="1"/>
  <c r="AE41" i="26"/>
  <c r="AL42" i="26" s="1"/>
  <c r="W41" i="26"/>
  <c r="V41" i="26"/>
  <c r="AK42" i="26" s="1"/>
  <c r="AJ42" i="26"/>
  <c r="AB29" i="26"/>
  <c r="AB47" i="26"/>
  <c r="AB42" i="26"/>
  <c r="AE38" i="26"/>
  <c r="AL39" i="26" s="1"/>
  <c r="W38" i="26"/>
  <c r="V38" i="26"/>
  <c r="AK39" i="26" s="1"/>
  <c r="AJ39" i="26"/>
  <c r="AC38" i="26"/>
  <c r="AM39" i="26" s="1"/>
  <c r="BC36" i="26"/>
  <c r="AQ36" i="26"/>
  <c r="AQ27" i="26"/>
  <c r="BC27" i="26"/>
  <c r="AQ25" i="26"/>
  <c r="BC25" i="26"/>
  <c r="AE20" i="26"/>
  <c r="AL21" i="26" s="1"/>
  <c r="W20" i="26"/>
  <c r="V20" i="26"/>
  <c r="AK21" i="26" s="1"/>
  <c r="AJ21" i="26"/>
  <c r="AC20" i="26"/>
  <c r="AM21" i="26" s="1"/>
  <c r="AE7" i="26"/>
  <c r="W7" i="26"/>
  <c r="AJ8" i="26"/>
  <c r="V7" i="26"/>
  <c r="U1" i="26" s="1"/>
  <c r="AC7" i="26"/>
  <c r="AM8" i="26" s="1"/>
  <c r="T3" i="26"/>
  <c r="V32" i="26"/>
  <c r="AK33" i="26" s="1"/>
  <c r="AJ33" i="26"/>
  <c r="AC32" i="26"/>
  <c r="AM33" i="26" s="1"/>
  <c r="AE32" i="26"/>
  <c r="AL33" i="26" s="1"/>
  <c r="W32" i="26"/>
  <c r="AO29" i="26"/>
  <c r="Z28" i="26"/>
  <c r="AP29" i="26" s="1"/>
  <c r="BE29" i="26"/>
  <c r="AB54" i="26"/>
  <c r="BC22" i="26"/>
  <c r="AQ22" i="26"/>
  <c r="AO16" i="26"/>
  <c r="Z15" i="26"/>
  <c r="AP16" i="26" s="1"/>
  <c r="BE16" i="26"/>
  <c r="AC17" i="26"/>
  <c r="AM18" i="26" s="1"/>
  <c r="AE17" i="26"/>
  <c r="AL18" i="26" s="1"/>
  <c r="W17" i="26"/>
  <c r="AJ18" i="26"/>
  <c r="V17" i="26"/>
  <c r="AK18" i="26" s="1"/>
  <c r="AO12" i="26"/>
  <c r="Z11" i="26"/>
  <c r="AP12" i="26" s="1"/>
  <c r="BE12" i="26"/>
  <c r="AB31" i="26"/>
  <c r="AB20" i="26"/>
  <c r="BE10" i="26"/>
  <c r="AO10" i="26"/>
  <c r="Z9" i="26"/>
  <c r="AP10" i="26" s="1"/>
  <c r="AB17" i="26"/>
  <c r="AJ14" i="26"/>
  <c r="AC13" i="26"/>
  <c r="AM14" i="26" s="1"/>
  <c r="AE13" i="26"/>
  <c r="AL14" i="26" s="1"/>
  <c r="W13" i="26"/>
  <c r="V13" i="26"/>
  <c r="AK14" i="26" s="1"/>
  <c r="AB39" i="26"/>
  <c r="V11" i="26"/>
  <c r="AK12" i="26" s="1"/>
  <c r="W11" i="26"/>
  <c r="AJ12" i="26"/>
  <c r="AC11" i="26"/>
  <c r="AM12" i="26" s="1"/>
  <c r="AE11" i="26"/>
  <c r="AL12" i="26" s="1"/>
  <c r="S2" i="26"/>
  <c r="AQ68" i="24"/>
  <c r="BC68" i="24"/>
  <c r="AO102" i="24"/>
  <c r="Z82" i="24"/>
  <c r="AP83" i="24" s="1"/>
  <c r="BC83" i="24"/>
  <c r="W76" i="24"/>
  <c r="BC72" i="24"/>
  <c r="AO41" i="24"/>
  <c r="W51" i="24"/>
  <c r="AJ52" i="24"/>
  <c r="AQ26" i="24"/>
  <c r="Z10" i="24"/>
  <c r="AP11" i="24" s="1"/>
  <c r="AO14" i="24"/>
  <c r="AQ25" i="24"/>
  <c r="BC25" i="24"/>
  <c r="AQ41" i="24"/>
  <c r="BC41" i="24"/>
  <c r="AJ72" i="24"/>
  <c r="AC71" i="24"/>
  <c r="AC90" i="24"/>
  <c r="AJ91" i="24"/>
  <c r="BC88" i="24"/>
  <c r="BC91" i="24"/>
  <c r="BB83" i="24"/>
  <c r="AO83" i="24"/>
  <c r="AE76" i="24"/>
  <c r="AL77" i="24" s="1"/>
  <c r="AC76" i="24"/>
  <c r="AM77" i="24" s="1"/>
  <c r="AE51" i="24"/>
  <c r="AL52" i="24" s="1"/>
  <c r="AQ64" i="24"/>
  <c r="BC64" i="24"/>
  <c r="AJ45" i="24"/>
  <c r="AC44" i="24"/>
  <c r="AC94" i="24"/>
  <c r="AJ95" i="24"/>
  <c r="AB76" i="24"/>
  <c r="AQ34" i="24"/>
  <c r="AO99" i="24"/>
  <c r="Z98" i="24"/>
  <c r="AP99" i="24" s="1"/>
  <c r="BE99" i="24"/>
  <c r="BE106" i="24"/>
  <c r="AO106" i="24"/>
  <c r="Z105" i="24"/>
  <c r="AP106" i="24" s="1"/>
  <c r="BE98" i="24"/>
  <c r="AO98" i="24"/>
  <c r="Z97" i="24"/>
  <c r="AP98" i="24" s="1"/>
  <c r="V102" i="24"/>
  <c r="AK103" i="24" s="1"/>
  <c r="AJ103" i="24"/>
  <c r="AC102" i="24"/>
  <c r="AM103" i="24" s="1"/>
  <c r="W102" i="24"/>
  <c r="AE102" i="24"/>
  <c r="AL103" i="24" s="1"/>
  <c r="AJ96" i="24"/>
  <c r="AE95" i="24"/>
  <c r="AL96" i="24" s="1"/>
  <c r="W95" i="24"/>
  <c r="V95" i="24"/>
  <c r="AK96" i="24" s="1"/>
  <c r="AC95" i="24"/>
  <c r="AM96" i="24" s="1"/>
  <c r="AO93" i="24"/>
  <c r="Z92" i="24"/>
  <c r="AP93" i="24" s="1"/>
  <c r="BE93" i="24"/>
  <c r="AJ78" i="24"/>
  <c r="AC77" i="24"/>
  <c r="AM78" i="24" s="1"/>
  <c r="AE77" i="24"/>
  <c r="AL78" i="24" s="1"/>
  <c r="W77" i="24"/>
  <c r="V77" i="24"/>
  <c r="AK78" i="24" s="1"/>
  <c r="AE91" i="24"/>
  <c r="AL92" i="24" s="1"/>
  <c r="W91" i="24"/>
  <c r="V91" i="24"/>
  <c r="AK92" i="24" s="1"/>
  <c r="AJ92" i="24"/>
  <c r="AC91" i="24"/>
  <c r="AM92" i="24" s="1"/>
  <c r="AO85" i="24"/>
  <c r="Z84" i="24"/>
  <c r="AP85" i="24" s="1"/>
  <c r="BE85" i="24"/>
  <c r="BC65" i="24"/>
  <c r="AQ65" i="24"/>
  <c r="BE59" i="24"/>
  <c r="AO59" i="24"/>
  <c r="Z58" i="24"/>
  <c r="AP59" i="24" s="1"/>
  <c r="BC61" i="24"/>
  <c r="AQ61" i="24"/>
  <c r="AE56" i="24"/>
  <c r="AL57" i="24" s="1"/>
  <c r="W56" i="24"/>
  <c r="V56" i="24"/>
  <c r="AK57" i="24" s="1"/>
  <c r="AJ57" i="24"/>
  <c r="AC56" i="24"/>
  <c r="AM57" i="24" s="1"/>
  <c r="AB56" i="24"/>
  <c r="AJ63" i="24"/>
  <c r="AC62" i="24"/>
  <c r="AM63" i="24" s="1"/>
  <c r="AE62" i="24"/>
  <c r="AL63" i="24" s="1"/>
  <c r="W62" i="24"/>
  <c r="V62" i="24"/>
  <c r="AK63" i="24" s="1"/>
  <c r="V50" i="24"/>
  <c r="AK51" i="24" s="1"/>
  <c r="AJ51" i="24"/>
  <c r="AC50" i="24"/>
  <c r="AM51" i="24" s="1"/>
  <c r="AE50" i="24"/>
  <c r="AL51" i="24" s="1"/>
  <c r="W50" i="24"/>
  <c r="AJ44" i="24"/>
  <c r="AC43" i="24"/>
  <c r="AM44" i="24" s="1"/>
  <c r="AE43" i="24"/>
  <c r="AL44" i="24" s="1"/>
  <c r="W43" i="24"/>
  <c r="V43" i="24"/>
  <c r="AK44" i="24" s="1"/>
  <c r="V38" i="24"/>
  <c r="AK39" i="24" s="1"/>
  <c r="AJ39" i="24"/>
  <c r="AC38" i="24"/>
  <c r="AM39" i="24" s="1"/>
  <c r="AE38" i="24"/>
  <c r="AL39" i="24" s="1"/>
  <c r="W38" i="24"/>
  <c r="BE48" i="24"/>
  <c r="AO48" i="24"/>
  <c r="Z47" i="24"/>
  <c r="AP48" i="24" s="1"/>
  <c r="AE41" i="24"/>
  <c r="AL42" i="24" s="1"/>
  <c r="W41" i="24"/>
  <c r="V41" i="24"/>
  <c r="AK42" i="24" s="1"/>
  <c r="AJ42" i="24"/>
  <c r="AC41" i="24"/>
  <c r="AM42" i="24" s="1"/>
  <c r="AB41" i="24"/>
  <c r="AO47" i="24"/>
  <c r="Z46" i="24"/>
  <c r="AP47" i="24" s="1"/>
  <c r="BE47" i="24"/>
  <c r="AE60" i="24"/>
  <c r="AL61" i="24" s="1"/>
  <c r="W60" i="24"/>
  <c r="V60" i="24"/>
  <c r="AK61" i="24" s="1"/>
  <c r="AJ61" i="24"/>
  <c r="AC60" i="24"/>
  <c r="AM61" i="24" s="1"/>
  <c r="AO35" i="24"/>
  <c r="Z34" i="24"/>
  <c r="AP35" i="24" s="1"/>
  <c r="BE35" i="24"/>
  <c r="AO27" i="24"/>
  <c r="Z26" i="24"/>
  <c r="AP27" i="24" s="1"/>
  <c r="BE27" i="24"/>
  <c r="BE22" i="24"/>
  <c r="AO22" i="24"/>
  <c r="Z21" i="24"/>
  <c r="AP22" i="24" s="1"/>
  <c r="BC8" i="24"/>
  <c r="AQ8" i="24"/>
  <c r="Z3" i="24"/>
  <c r="BC13" i="24"/>
  <c r="AQ13" i="24"/>
  <c r="BC9" i="24"/>
  <c r="AQ9" i="24"/>
  <c r="AO107" i="24"/>
  <c r="Z106" i="24"/>
  <c r="AP107" i="24" s="1"/>
  <c r="BE107" i="24"/>
  <c r="V98" i="24"/>
  <c r="AK99" i="24" s="1"/>
  <c r="AJ99" i="24"/>
  <c r="AC98" i="24"/>
  <c r="AM99" i="24" s="1"/>
  <c r="AE98" i="24"/>
  <c r="AL99" i="24" s="1"/>
  <c r="W98" i="24"/>
  <c r="AQ97" i="24"/>
  <c r="BC97" i="24"/>
  <c r="BC98" i="24"/>
  <c r="AQ98" i="24"/>
  <c r="BE96" i="24"/>
  <c r="AO96" i="24"/>
  <c r="Z95" i="24"/>
  <c r="AP96" i="24" s="1"/>
  <c r="BE92" i="24"/>
  <c r="AO92" i="24"/>
  <c r="Z91" i="24"/>
  <c r="AP92" i="24" s="1"/>
  <c r="AB98" i="24"/>
  <c r="BC93" i="24"/>
  <c r="AQ93" i="24"/>
  <c r="AB77" i="24"/>
  <c r="BC86" i="24"/>
  <c r="AQ86" i="24"/>
  <c r="BC82" i="24"/>
  <c r="AQ82" i="24"/>
  <c r="AE78" i="24"/>
  <c r="AL79" i="24" s="1"/>
  <c r="W78" i="24"/>
  <c r="AC78" i="24"/>
  <c r="AM79" i="24" s="1"/>
  <c r="V78" i="24"/>
  <c r="AK79" i="24" s="1"/>
  <c r="AJ79" i="24"/>
  <c r="AO89" i="24"/>
  <c r="BE89" i="24"/>
  <c r="Z88" i="24"/>
  <c r="AP89" i="24" s="1"/>
  <c r="V84" i="24"/>
  <c r="AK85" i="24" s="1"/>
  <c r="AJ85" i="24"/>
  <c r="AC84" i="24"/>
  <c r="AM85" i="24" s="1"/>
  <c r="W84" i="24"/>
  <c r="AE84" i="24"/>
  <c r="AL85" i="24" s="1"/>
  <c r="AE79" i="24"/>
  <c r="AL80" i="24" s="1"/>
  <c r="W79" i="24"/>
  <c r="V79" i="24"/>
  <c r="AK80" i="24" s="1"/>
  <c r="AJ80" i="24"/>
  <c r="AC79" i="24"/>
  <c r="AM80" i="24" s="1"/>
  <c r="BE71" i="24"/>
  <c r="Z70" i="24"/>
  <c r="AP71" i="24" s="1"/>
  <c r="AO71" i="24"/>
  <c r="BE61" i="24"/>
  <c r="AO61" i="24"/>
  <c r="Z60" i="24"/>
  <c r="AP61" i="24" s="1"/>
  <c r="BE75" i="24"/>
  <c r="AO75" i="24"/>
  <c r="Z74" i="24"/>
  <c r="AP75" i="24" s="1"/>
  <c r="AE68" i="24"/>
  <c r="AL69" i="24" s="1"/>
  <c r="W68" i="24"/>
  <c r="V68" i="24"/>
  <c r="AK69" i="24" s="1"/>
  <c r="AJ69" i="24"/>
  <c r="AC68" i="24"/>
  <c r="AM69" i="24" s="1"/>
  <c r="AB68" i="24"/>
  <c r="AE59" i="24"/>
  <c r="AL60" i="24" s="1"/>
  <c r="W59" i="24"/>
  <c r="V59" i="24"/>
  <c r="AK60" i="24" s="1"/>
  <c r="AJ60" i="24"/>
  <c r="AC59" i="24"/>
  <c r="AM60" i="24" s="1"/>
  <c r="AO58" i="24"/>
  <c r="Z57" i="24"/>
  <c r="AP58" i="24" s="1"/>
  <c r="BE58" i="24"/>
  <c r="AO77" i="24"/>
  <c r="BE77" i="24"/>
  <c r="Z76" i="24"/>
  <c r="AP77" i="24" s="1"/>
  <c r="AE72" i="24"/>
  <c r="AL73" i="24" s="1"/>
  <c r="W72" i="24"/>
  <c r="V72" i="24"/>
  <c r="AK73" i="24" s="1"/>
  <c r="AJ73" i="24"/>
  <c r="AC72" i="24"/>
  <c r="AM73" i="24" s="1"/>
  <c r="BE63" i="24"/>
  <c r="AO63" i="24"/>
  <c r="Z62" i="24"/>
  <c r="AP63" i="24" s="1"/>
  <c r="BE57" i="24"/>
  <c r="AO57" i="24"/>
  <c r="Z56" i="24"/>
  <c r="AP57" i="24" s="1"/>
  <c r="BE44" i="24"/>
  <c r="Z43" i="24"/>
  <c r="AP44" i="24" s="1"/>
  <c r="AO44" i="24"/>
  <c r="BE55" i="24"/>
  <c r="Z54" i="24"/>
  <c r="AP55" i="24" s="1"/>
  <c r="AO55" i="24"/>
  <c r="AO43" i="24"/>
  <c r="Z42" i="24"/>
  <c r="AP43" i="24" s="1"/>
  <c r="BE43" i="24"/>
  <c r="BE54" i="24"/>
  <c r="AO54" i="24"/>
  <c r="Z53" i="24"/>
  <c r="AP54" i="24" s="1"/>
  <c r="V46" i="24"/>
  <c r="AK47" i="24" s="1"/>
  <c r="AJ47" i="24"/>
  <c r="AC46" i="24"/>
  <c r="AM47" i="24" s="1"/>
  <c r="W46" i="24"/>
  <c r="AE46" i="24"/>
  <c r="AL47" i="24" s="1"/>
  <c r="BC46" i="24"/>
  <c r="AQ46" i="24"/>
  <c r="AO31" i="24"/>
  <c r="Z30" i="24"/>
  <c r="AP31" i="24" s="1"/>
  <c r="BE31" i="24"/>
  <c r="AE29" i="24"/>
  <c r="AL30" i="24" s="1"/>
  <c r="W29" i="24"/>
  <c r="V29" i="24"/>
  <c r="AK30" i="24" s="1"/>
  <c r="AJ30" i="24"/>
  <c r="AC29" i="24"/>
  <c r="AM30" i="24" s="1"/>
  <c r="AQ29" i="24"/>
  <c r="BC29" i="24"/>
  <c r="BC24" i="24"/>
  <c r="AQ24" i="24"/>
  <c r="AB72" i="24"/>
  <c r="V34" i="24"/>
  <c r="AK35" i="24" s="1"/>
  <c r="AJ35" i="24"/>
  <c r="AC34" i="24"/>
  <c r="AM35" i="24" s="1"/>
  <c r="W34" i="24"/>
  <c r="AE34" i="24"/>
  <c r="AL35" i="24" s="1"/>
  <c r="V26" i="24"/>
  <c r="AK27" i="24" s="1"/>
  <c r="AJ27" i="24"/>
  <c r="AC26" i="24"/>
  <c r="AM27" i="24" s="1"/>
  <c r="W26" i="24"/>
  <c r="AE26" i="24"/>
  <c r="AL27" i="24" s="1"/>
  <c r="BE26" i="24"/>
  <c r="AO26" i="24"/>
  <c r="Z25" i="24"/>
  <c r="AP26" i="24" s="1"/>
  <c r="AC3" i="24"/>
  <c r="BD8" i="24"/>
  <c r="AO17" i="24"/>
  <c r="Z16" i="24"/>
  <c r="AP17" i="24" s="1"/>
  <c r="BE17" i="24"/>
  <c r="V8" i="24"/>
  <c r="AK9" i="24" s="1"/>
  <c r="W8" i="24"/>
  <c r="AJ9" i="24"/>
  <c r="AC8" i="24"/>
  <c r="AM9" i="24" s="1"/>
  <c r="AE8" i="24"/>
  <c r="AL9" i="24" s="1"/>
  <c r="BC108" i="24"/>
  <c r="AQ108" i="24"/>
  <c r="AO88" i="24"/>
  <c r="Z87" i="24"/>
  <c r="AP88" i="24" s="1"/>
  <c r="BE88" i="24"/>
  <c r="AJ89" i="24"/>
  <c r="AC88" i="24"/>
  <c r="AM89" i="24" s="1"/>
  <c r="AE88" i="24"/>
  <c r="AL89" i="24" s="1"/>
  <c r="W88" i="24"/>
  <c r="V88" i="24"/>
  <c r="AK89" i="24" s="1"/>
  <c r="BE84" i="24"/>
  <c r="AO84" i="24"/>
  <c r="Z83" i="24"/>
  <c r="AP84" i="24" s="1"/>
  <c r="BC80" i="24"/>
  <c r="AQ80" i="24"/>
  <c r="AJ71" i="24"/>
  <c r="AC70" i="24"/>
  <c r="AM71" i="24" s="1"/>
  <c r="AE70" i="24"/>
  <c r="AL71" i="24" s="1"/>
  <c r="W70" i="24"/>
  <c r="V70" i="24"/>
  <c r="AK71" i="24" s="1"/>
  <c r="V65" i="24"/>
  <c r="AK66" i="24" s="1"/>
  <c r="AJ66" i="24"/>
  <c r="AC65" i="24"/>
  <c r="AM66" i="24" s="1"/>
  <c r="AE65" i="24"/>
  <c r="AL66" i="24" s="1"/>
  <c r="W65" i="24"/>
  <c r="AC74" i="24"/>
  <c r="AM75" i="24" s="1"/>
  <c r="AE74" i="24"/>
  <c r="AL75" i="24" s="1"/>
  <c r="W74" i="24"/>
  <c r="V74" i="24"/>
  <c r="AK75" i="24" s="1"/>
  <c r="AJ75" i="24"/>
  <c r="AQ49" i="24"/>
  <c r="BC49" i="24"/>
  <c r="BC38" i="24"/>
  <c r="AQ38" i="24"/>
  <c r="AE53" i="24"/>
  <c r="AL54" i="24" s="1"/>
  <c r="W53" i="24"/>
  <c r="V53" i="24"/>
  <c r="AK54" i="24" s="1"/>
  <c r="AJ54" i="24"/>
  <c r="AC53" i="24"/>
  <c r="AM54" i="24" s="1"/>
  <c r="AB53" i="24"/>
  <c r="BE67" i="24"/>
  <c r="Z66" i="24"/>
  <c r="AP67" i="24" s="1"/>
  <c r="AO67" i="24"/>
  <c r="V61" i="24"/>
  <c r="AK62" i="24" s="1"/>
  <c r="AJ62" i="24"/>
  <c r="AC61" i="24"/>
  <c r="AM62" i="24" s="1"/>
  <c r="W61" i="24"/>
  <c r="AE61" i="24"/>
  <c r="AL62" i="24" s="1"/>
  <c r="BE49" i="24"/>
  <c r="AO49" i="24"/>
  <c r="Z48" i="24"/>
  <c r="AP49" i="24" s="1"/>
  <c r="BC32" i="24"/>
  <c r="AQ32" i="24"/>
  <c r="BE29" i="24"/>
  <c r="AO29" i="24"/>
  <c r="Z28" i="24"/>
  <c r="AP29" i="24" s="1"/>
  <c r="V20" i="24"/>
  <c r="AK21" i="24" s="1"/>
  <c r="AJ21" i="24"/>
  <c r="AC20" i="24"/>
  <c r="AM21" i="24" s="1"/>
  <c r="AE20" i="24"/>
  <c r="AL21" i="24" s="1"/>
  <c r="W20" i="24"/>
  <c r="BE40" i="24"/>
  <c r="Z39" i="24"/>
  <c r="AP40" i="24" s="1"/>
  <c r="AO40" i="24"/>
  <c r="AJ36" i="24"/>
  <c r="AC35" i="24"/>
  <c r="AM36" i="24" s="1"/>
  <c r="AE35" i="24"/>
  <c r="AL36" i="24" s="1"/>
  <c r="W35" i="24"/>
  <c r="V35" i="24"/>
  <c r="AK36" i="24" s="1"/>
  <c r="AJ20" i="24"/>
  <c r="AC19" i="24"/>
  <c r="AM20" i="24" s="1"/>
  <c r="V19" i="24"/>
  <c r="AK20" i="24" s="1"/>
  <c r="W19" i="24"/>
  <c r="AE19" i="24"/>
  <c r="AL20" i="24" s="1"/>
  <c r="AB60" i="24"/>
  <c r="BE32" i="24"/>
  <c r="Z31" i="24"/>
  <c r="AP32" i="24" s="1"/>
  <c r="AO32" i="24"/>
  <c r="BE34" i="24"/>
  <c r="AO34" i="24"/>
  <c r="Z33" i="24"/>
  <c r="AP34" i="24" s="1"/>
  <c r="AE28" i="24"/>
  <c r="AL29" i="24" s="1"/>
  <c r="W28" i="24"/>
  <c r="V28" i="24"/>
  <c r="AK29" i="24" s="1"/>
  <c r="AJ29" i="24"/>
  <c r="AC28" i="24"/>
  <c r="AM29" i="24" s="1"/>
  <c r="AE25" i="24"/>
  <c r="AL26" i="24" s="1"/>
  <c r="W25" i="24"/>
  <c r="V25" i="24"/>
  <c r="AK26" i="24" s="1"/>
  <c r="AJ26" i="24"/>
  <c r="AC25" i="24"/>
  <c r="AM26" i="24" s="1"/>
  <c r="AB25" i="24"/>
  <c r="AH22" i="24"/>
  <c r="AB20" i="24"/>
  <c r="V106" i="24"/>
  <c r="AK107" i="24" s="1"/>
  <c r="AJ107" i="24"/>
  <c r="AC106" i="24"/>
  <c r="AM107" i="24" s="1"/>
  <c r="AE106" i="24"/>
  <c r="AL107" i="24" s="1"/>
  <c r="W106" i="24"/>
  <c r="AQ105" i="24"/>
  <c r="BC105" i="24"/>
  <c r="BC102" i="24"/>
  <c r="AQ102" i="24"/>
  <c r="BE104" i="24"/>
  <c r="AO104" i="24"/>
  <c r="Z103" i="24"/>
  <c r="AP104" i="24" s="1"/>
  <c r="AE101" i="24"/>
  <c r="AL102" i="24" s="1"/>
  <c r="W101" i="24"/>
  <c r="V101" i="24"/>
  <c r="AK102" i="24" s="1"/>
  <c r="AJ102" i="24"/>
  <c r="AC101" i="24"/>
  <c r="AM102" i="24" s="1"/>
  <c r="AB106" i="24"/>
  <c r="BC90" i="24"/>
  <c r="AQ90" i="24"/>
  <c r="AE96" i="24"/>
  <c r="AL97" i="24" s="1"/>
  <c r="W96" i="24"/>
  <c r="V96" i="24"/>
  <c r="AK97" i="24" s="1"/>
  <c r="AJ97" i="24"/>
  <c r="AC96" i="24"/>
  <c r="AM97" i="24" s="1"/>
  <c r="AJ94" i="24"/>
  <c r="AC93" i="24"/>
  <c r="AM94" i="24" s="1"/>
  <c r="AE93" i="24"/>
  <c r="AL94" i="24" s="1"/>
  <c r="W93" i="24"/>
  <c r="V93" i="24"/>
  <c r="AK94" i="24" s="1"/>
  <c r="BE100" i="24"/>
  <c r="Z99" i="24"/>
  <c r="AP100" i="24" s="1"/>
  <c r="AO100" i="24"/>
  <c r="BB100" i="24"/>
  <c r="BC96" i="24"/>
  <c r="AQ96" i="24"/>
  <c r="V92" i="24"/>
  <c r="AK93" i="24" s="1"/>
  <c r="AJ93" i="24"/>
  <c r="AC92" i="24"/>
  <c r="AM93" i="24" s="1"/>
  <c r="W92" i="24"/>
  <c r="AE92" i="24"/>
  <c r="AL93" i="24" s="1"/>
  <c r="AO76" i="24"/>
  <c r="Z75" i="24"/>
  <c r="AP76" i="24" s="1"/>
  <c r="BE76" i="24"/>
  <c r="BC92" i="24"/>
  <c r="AQ92" i="24"/>
  <c r="AB84" i="24"/>
  <c r="AE104" i="24"/>
  <c r="AL105" i="24" s="1"/>
  <c r="W104" i="24"/>
  <c r="V104" i="24"/>
  <c r="AK105" i="24" s="1"/>
  <c r="AJ105" i="24"/>
  <c r="AC104" i="24"/>
  <c r="AM105" i="24" s="1"/>
  <c r="BC89" i="24"/>
  <c r="AQ89" i="24"/>
  <c r="BC84" i="24"/>
  <c r="AQ84" i="24"/>
  <c r="AO81" i="24"/>
  <c r="Z80" i="24"/>
  <c r="AP81" i="24" s="1"/>
  <c r="BE81" i="24"/>
  <c r="BE80" i="24"/>
  <c r="AO80" i="24"/>
  <c r="Z79" i="24"/>
  <c r="AP80" i="24" s="1"/>
  <c r="BC67" i="24"/>
  <c r="AQ67" i="24"/>
  <c r="AE64" i="24"/>
  <c r="AL65" i="24" s="1"/>
  <c r="W64" i="24"/>
  <c r="V64" i="24"/>
  <c r="AK65" i="24" s="1"/>
  <c r="AJ65" i="24"/>
  <c r="AC64" i="24"/>
  <c r="AM65" i="24" s="1"/>
  <c r="AB64" i="24"/>
  <c r="AO70" i="24"/>
  <c r="Z69" i="24"/>
  <c r="AP70" i="24" s="1"/>
  <c r="BE70" i="24"/>
  <c r="AB62" i="24"/>
  <c r="AB59" i="24"/>
  <c r="V57" i="24"/>
  <c r="AK58" i="24" s="1"/>
  <c r="AJ58" i="24"/>
  <c r="AC57" i="24"/>
  <c r="AM58" i="24" s="1"/>
  <c r="W57" i="24"/>
  <c r="AE57" i="24"/>
  <c r="AL58" i="24" s="1"/>
  <c r="BE56" i="24"/>
  <c r="AO56" i="24"/>
  <c r="Z55" i="24"/>
  <c r="AP56" i="24" s="1"/>
  <c r="AO74" i="24"/>
  <c r="Z73" i="24"/>
  <c r="AP74" i="24" s="1"/>
  <c r="BE74" i="24"/>
  <c r="AB61" i="24"/>
  <c r="AE49" i="24"/>
  <c r="AL50" i="24" s="1"/>
  <c r="W49" i="24"/>
  <c r="V49" i="24"/>
  <c r="AK50" i="24" s="1"/>
  <c r="AJ50" i="24"/>
  <c r="AC49" i="24"/>
  <c r="AM50" i="24" s="1"/>
  <c r="AB49" i="24"/>
  <c r="BC40" i="24"/>
  <c r="AQ40" i="24"/>
  <c r="AE37" i="24"/>
  <c r="AL38" i="24" s="1"/>
  <c r="W37" i="24"/>
  <c r="V37" i="24"/>
  <c r="AK38" i="24" s="1"/>
  <c r="AJ38" i="24"/>
  <c r="AC37" i="24"/>
  <c r="AM38" i="24" s="1"/>
  <c r="AB37" i="24"/>
  <c r="AJ55" i="24"/>
  <c r="V54" i="24"/>
  <c r="AK55" i="24" s="1"/>
  <c r="AC54" i="24"/>
  <c r="AM55" i="24" s="1"/>
  <c r="W54" i="24"/>
  <c r="AE54" i="24"/>
  <c r="AL55" i="24" s="1"/>
  <c r="V42" i="24"/>
  <c r="AK43" i="24" s="1"/>
  <c r="AJ43" i="24"/>
  <c r="AC42" i="24"/>
  <c r="AM43" i="24" s="1"/>
  <c r="W42" i="24"/>
  <c r="AE42" i="24"/>
  <c r="AL43" i="24" s="1"/>
  <c r="BC42" i="24"/>
  <c r="AQ42" i="24"/>
  <c r="BB68" i="24"/>
  <c r="AO62" i="24"/>
  <c r="Z61" i="24"/>
  <c r="AP62" i="24" s="1"/>
  <c r="BE62" i="24"/>
  <c r="V30" i="24"/>
  <c r="AK31" i="24" s="1"/>
  <c r="AJ31" i="24"/>
  <c r="AC30" i="24"/>
  <c r="AM31" i="24" s="1"/>
  <c r="AE30" i="24"/>
  <c r="AL31" i="24" s="1"/>
  <c r="W30" i="24"/>
  <c r="BE30" i="24"/>
  <c r="AO30" i="24"/>
  <c r="Z29" i="24"/>
  <c r="AP30" i="24" s="1"/>
  <c r="BC21" i="24"/>
  <c r="AQ21" i="24"/>
  <c r="AB50" i="24"/>
  <c r="BE28" i="24"/>
  <c r="AO28" i="24"/>
  <c r="Z27" i="24"/>
  <c r="AP28" i="24" s="1"/>
  <c r="BE24" i="24"/>
  <c r="Z23" i="24"/>
  <c r="AP24" i="24" s="1"/>
  <c r="AO24" i="24"/>
  <c r="AE17" i="24"/>
  <c r="AL18" i="24" s="1"/>
  <c r="W17" i="24"/>
  <c r="V17" i="24"/>
  <c r="AK18" i="24" s="1"/>
  <c r="AJ18" i="24"/>
  <c r="AC17" i="24"/>
  <c r="AM18" i="24" s="1"/>
  <c r="AE13" i="24"/>
  <c r="AL14" i="24" s="1"/>
  <c r="W13" i="24"/>
  <c r="V13" i="24"/>
  <c r="AK14" i="24" s="1"/>
  <c r="AJ14" i="24"/>
  <c r="AC13" i="24"/>
  <c r="AM14" i="24" s="1"/>
  <c r="AE9" i="24"/>
  <c r="AL10" i="24" s="1"/>
  <c r="W9" i="24"/>
  <c r="V9" i="24"/>
  <c r="AK10" i="24" s="1"/>
  <c r="AJ10" i="24"/>
  <c r="AC9" i="24"/>
  <c r="AM10" i="24" s="1"/>
  <c r="BB53" i="24"/>
  <c r="AB30" i="24"/>
  <c r="AB13" i="24"/>
  <c r="Z7" i="24"/>
  <c r="X3" i="24"/>
  <c r="BE8" i="24"/>
  <c r="AO8" i="24"/>
  <c r="V16" i="24"/>
  <c r="AK17" i="24" s="1"/>
  <c r="AJ17" i="24"/>
  <c r="AC16" i="24"/>
  <c r="AM17" i="24" s="1"/>
  <c r="AE16" i="24"/>
  <c r="AL17" i="24" s="1"/>
  <c r="W16" i="24"/>
  <c r="AG16" i="24" s="1"/>
  <c r="AJ16" i="24"/>
  <c r="AC15" i="24"/>
  <c r="AM16" i="24" s="1"/>
  <c r="V15" i="24"/>
  <c r="AK16" i="24" s="1"/>
  <c r="AE15" i="24"/>
  <c r="AL16" i="24" s="1"/>
  <c r="W15" i="24"/>
  <c r="AO13" i="24"/>
  <c r="Z12" i="24"/>
  <c r="AP13" i="24" s="1"/>
  <c r="BE13" i="24"/>
  <c r="AE105" i="24"/>
  <c r="AL106" i="24" s="1"/>
  <c r="W105" i="24"/>
  <c r="V105" i="24"/>
  <c r="AK106" i="24" s="1"/>
  <c r="AJ106" i="24"/>
  <c r="AC105" i="24"/>
  <c r="AM106" i="24" s="1"/>
  <c r="AJ90" i="24"/>
  <c r="AC89" i="24"/>
  <c r="AM90" i="24" s="1"/>
  <c r="AE89" i="24"/>
  <c r="AL90" i="24" s="1"/>
  <c r="W89" i="24"/>
  <c r="V89" i="24"/>
  <c r="AK90" i="24" s="1"/>
  <c r="AO12" i="24"/>
  <c r="Z11" i="24"/>
  <c r="AP12" i="24" s="1"/>
  <c r="BE12" i="24"/>
  <c r="BC100" i="24"/>
  <c r="AQ100" i="24"/>
  <c r="AE97" i="24"/>
  <c r="AL98" i="24" s="1"/>
  <c r="W97" i="24"/>
  <c r="V97" i="24"/>
  <c r="AK98" i="24" s="1"/>
  <c r="AJ98" i="24"/>
  <c r="AC97" i="24"/>
  <c r="AM98" i="24" s="1"/>
  <c r="AJ104" i="24"/>
  <c r="AC103" i="24"/>
  <c r="AM104" i="24" s="1"/>
  <c r="AE103" i="24"/>
  <c r="AL104" i="24" s="1"/>
  <c r="W103" i="24"/>
  <c r="V103" i="24"/>
  <c r="AK104" i="24" s="1"/>
  <c r="BC106" i="24"/>
  <c r="AQ106" i="24"/>
  <c r="AO103" i="24"/>
  <c r="Z102" i="24"/>
  <c r="AP103" i="24" s="1"/>
  <c r="BE103" i="24"/>
  <c r="BE108" i="24"/>
  <c r="AO108" i="24"/>
  <c r="Z107" i="24"/>
  <c r="AP108" i="24" s="1"/>
  <c r="BE97" i="24"/>
  <c r="AO97" i="24"/>
  <c r="Z96" i="24"/>
  <c r="AP97" i="24" s="1"/>
  <c r="BE94" i="24"/>
  <c r="AO94" i="24"/>
  <c r="Z93" i="24"/>
  <c r="AP94" i="24" s="1"/>
  <c r="AB95" i="24"/>
  <c r="BE86" i="24"/>
  <c r="Z85" i="24"/>
  <c r="AP86" i="24" s="1"/>
  <c r="AO86" i="24"/>
  <c r="BE82" i="24"/>
  <c r="Z81" i="24"/>
  <c r="AP82" i="24" s="1"/>
  <c r="AO82" i="24"/>
  <c r="AB91" i="24"/>
  <c r="BE105" i="24"/>
  <c r="AO105" i="24"/>
  <c r="Z104" i="24"/>
  <c r="AP105" i="24" s="1"/>
  <c r="AE83" i="24"/>
  <c r="AL84" i="24" s="1"/>
  <c r="W83" i="24"/>
  <c r="V83" i="24"/>
  <c r="AK84" i="24" s="1"/>
  <c r="AJ84" i="24"/>
  <c r="AC83" i="24"/>
  <c r="AM84" i="24" s="1"/>
  <c r="V80" i="24"/>
  <c r="AK81" i="24" s="1"/>
  <c r="AJ81" i="24"/>
  <c r="AC80" i="24"/>
  <c r="AM81" i="24" s="1"/>
  <c r="W80" i="24"/>
  <c r="AE80" i="24"/>
  <c r="AL81" i="24" s="1"/>
  <c r="AB78" i="24"/>
  <c r="AO66" i="24"/>
  <c r="Z65" i="24"/>
  <c r="AP66" i="24" s="1"/>
  <c r="BE66" i="24"/>
  <c r="AJ59" i="24"/>
  <c r="AC58" i="24"/>
  <c r="AM59" i="24" s="1"/>
  <c r="AE58" i="24"/>
  <c r="AL59" i="24" s="1"/>
  <c r="W58" i="24"/>
  <c r="V58" i="24"/>
  <c r="AK59" i="24" s="1"/>
  <c r="V55" i="24"/>
  <c r="AK56" i="24" s="1"/>
  <c r="AE55" i="24"/>
  <c r="AL56" i="24" s="1"/>
  <c r="AJ56" i="24"/>
  <c r="AC55" i="24"/>
  <c r="AM56" i="24" s="1"/>
  <c r="AB55" i="24"/>
  <c r="W55" i="24"/>
  <c r="V69" i="24"/>
  <c r="AK70" i="24" s="1"/>
  <c r="AJ70" i="24"/>
  <c r="AC69" i="24"/>
  <c r="AM70" i="24" s="1"/>
  <c r="W69" i="24"/>
  <c r="AE69" i="24"/>
  <c r="AL70" i="24" s="1"/>
  <c r="BC69" i="24"/>
  <c r="AQ69" i="24"/>
  <c r="V73" i="24"/>
  <c r="AK74" i="24" s="1"/>
  <c r="AJ74" i="24"/>
  <c r="AC73" i="24"/>
  <c r="AM74" i="24" s="1"/>
  <c r="W73" i="24"/>
  <c r="AE73" i="24"/>
  <c r="AL74" i="24" s="1"/>
  <c r="BC73" i="24"/>
  <c r="AQ73" i="24"/>
  <c r="AQ53" i="24"/>
  <c r="BC53" i="24"/>
  <c r="AO51" i="24"/>
  <c r="Z50" i="24"/>
  <c r="AP51" i="24" s="1"/>
  <c r="BE51" i="24"/>
  <c r="AO39" i="24"/>
  <c r="Z38" i="24"/>
  <c r="AP39" i="24" s="1"/>
  <c r="BE39" i="24"/>
  <c r="AJ48" i="24"/>
  <c r="AC47" i="24"/>
  <c r="AM48" i="24" s="1"/>
  <c r="AE47" i="24"/>
  <c r="AL48" i="24" s="1"/>
  <c r="W47" i="24"/>
  <c r="V47" i="24"/>
  <c r="AK48" i="24" s="1"/>
  <c r="AJ67" i="24"/>
  <c r="AC66" i="24"/>
  <c r="AM67" i="24" s="1"/>
  <c r="AE66" i="24"/>
  <c r="AL67" i="24" s="1"/>
  <c r="W66" i="24"/>
  <c r="V66" i="24"/>
  <c r="AK67" i="24" s="1"/>
  <c r="AB58" i="24"/>
  <c r="AE45" i="24"/>
  <c r="AL46" i="24" s="1"/>
  <c r="W45" i="24"/>
  <c r="V45" i="24"/>
  <c r="AK46" i="24" s="1"/>
  <c r="AJ46" i="24"/>
  <c r="AC45" i="24"/>
  <c r="AM46" i="24" s="1"/>
  <c r="BC62" i="24"/>
  <c r="AQ62" i="24"/>
  <c r="AE48" i="24"/>
  <c r="AL49" i="24" s="1"/>
  <c r="W48" i="24"/>
  <c r="V48" i="24"/>
  <c r="AK49" i="24" s="1"/>
  <c r="AJ49" i="24"/>
  <c r="AC48" i="24"/>
  <c r="AM49" i="24" s="1"/>
  <c r="AB43" i="24"/>
  <c r="AO21" i="24"/>
  <c r="Z20" i="24"/>
  <c r="AP21" i="24" s="1"/>
  <c r="BE21" i="24"/>
  <c r="AB19" i="24"/>
  <c r="AJ40" i="24"/>
  <c r="AC39" i="24"/>
  <c r="AM40" i="24" s="1"/>
  <c r="AE39" i="24"/>
  <c r="AL40" i="24" s="1"/>
  <c r="W39" i="24"/>
  <c r="V39" i="24"/>
  <c r="AK40" i="24" s="1"/>
  <c r="BE36" i="24"/>
  <c r="AO36" i="24"/>
  <c r="Z35" i="24"/>
  <c r="AP36" i="24" s="1"/>
  <c r="AJ28" i="24"/>
  <c r="AC27" i="24"/>
  <c r="AM28" i="24" s="1"/>
  <c r="AE27" i="24"/>
  <c r="AL28" i="24" s="1"/>
  <c r="W27" i="24"/>
  <c r="V27" i="24"/>
  <c r="AK28" i="24" s="1"/>
  <c r="BE20" i="24"/>
  <c r="Z19" i="24"/>
  <c r="AP20" i="24" s="1"/>
  <c r="AO20" i="24"/>
  <c r="AB65" i="24"/>
  <c r="AB38" i="24"/>
  <c r="AE33" i="24"/>
  <c r="AL34" i="24" s="1"/>
  <c r="W33" i="24"/>
  <c r="V33" i="24"/>
  <c r="AK34" i="24" s="1"/>
  <c r="AJ34" i="24"/>
  <c r="AC33" i="24"/>
  <c r="AM34" i="24" s="1"/>
  <c r="AB33" i="24"/>
  <c r="BC30" i="24"/>
  <c r="AQ30" i="24"/>
  <c r="AE21" i="24"/>
  <c r="AL22" i="24" s="1"/>
  <c r="W21" i="24"/>
  <c r="V21" i="24"/>
  <c r="AK22" i="24" s="1"/>
  <c r="AJ22" i="24"/>
  <c r="AC21" i="24"/>
  <c r="AM22" i="24" s="1"/>
  <c r="AB21" i="24"/>
  <c r="AB29" i="24"/>
  <c r="AJ8" i="24"/>
  <c r="V7" i="24"/>
  <c r="U1" i="24" s="1"/>
  <c r="AE7" i="24"/>
  <c r="AL8" i="24" s="1"/>
  <c r="T3" i="24"/>
  <c r="AC7" i="24"/>
  <c r="W7" i="24"/>
  <c r="BC17" i="24"/>
  <c r="AQ17" i="24"/>
  <c r="AO16" i="24"/>
  <c r="BE16" i="24"/>
  <c r="Z15" i="24"/>
  <c r="AP16" i="24" s="1"/>
  <c r="V12" i="24"/>
  <c r="AK13" i="24" s="1"/>
  <c r="AJ13" i="24"/>
  <c r="AC12" i="24"/>
  <c r="AM13" i="24" s="1"/>
  <c r="W12" i="24"/>
  <c r="AE12" i="24"/>
  <c r="AL13" i="24" s="1"/>
  <c r="AJ12" i="24"/>
  <c r="AC11" i="24"/>
  <c r="S2" i="24"/>
  <c r="AE11" i="24"/>
  <c r="AL12" i="24" s="1"/>
  <c r="W11" i="24"/>
  <c r="V11" i="24"/>
  <c r="AK12" i="24" s="1"/>
  <c r="AO9" i="24"/>
  <c r="Z8" i="24"/>
  <c r="AP9" i="24" s="1"/>
  <c r="BE9" i="24"/>
  <c r="BC81" i="23"/>
  <c r="V77" i="23"/>
  <c r="AK78" i="23" s="1"/>
  <c r="W57" i="23"/>
  <c r="AO82" i="23"/>
  <c r="V39" i="23"/>
  <c r="AK40" i="23" s="1"/>
  <c r="AE39" i="23"/>
  <c r="AL40" i="23" s="1"/>
  <c r="AO77" i="23"/>
  <c r="AQ43" i="23"/>
  <c r="BE23" i="23"/>
  <c r="AC28" i="23"/>
  <c r="AE28" i="23"/>
  <c r="AL29" i="23" s="1"/>
  <c r="BC18" i="23"/>
  <c r="AB77" i="23"/>
  <c r="AQ44" i="23"/>
  <c r="BC44" i="23"/>
  <c r="BE89" i="23"/>
  <c r="Z88" i="23"/>
  <c r="AP89" i="23" s="1"/>
  <c r="BE62" i="23"/>
  <c r="AO62" i="23"/>
  <c r="Z97" i="23"/>
  <c r="AP98" i="23" s="1"/>
  <c r="W77" i="23"/>
  <c r="AE57" i="23"/>
  <c r="AL58" i="23" s="1"/>
  <c r="AC39" i="23"/>
  <c r="AM40" i="23" s="1"/>
  <c r="Z76" i="23"/>
  <c r="AP77" i="23" s="1"/>
  <c r="AO23" i="23"/>
  <c r="AJ29" i="23"/>
  <c r="AQ52" i="23"/>
  <c r="BC52" i="23"/>
  <c r="AQ36" i="23"/>
  <c r="BC36" i="23"/>
  <c r="AB91" i="23"/>
  <c r="BE85" i="23"/>
  <c r="AO85" i="23"/>
  <c r="Z84" i="23"/>
  <c r="AP85" i="23" s="1"/>
  <c r="BE105" i="23"/>
  <c r="AO105" i="23"/>
  <c r="BC101" i="23"/>
  <c r="BB101" i="23"/>
  <c r="AQ82" i="23"/>
  <c r="AJ78" i="23"/>
  <c r="V57" i="23"/>
  <c r="AK58" i="23" s="1"/>
  <c r="BB82" i="23"/>
  <c r="AB57" i="23"/>
  <c r="V28" i="23"/>
  <c r="AK29" i="23" s="1"/>
  <c r="BC108" i="23"/>
  <c r="AQ108" i="23"/>
  <c r="AE71" i="23"/>
  <c r="AL72" i="23" s="1"/>
  <c r="W71" i="23"/>
  <c r="V71" i="23"/>
  <c r="AK72" i="23" s="1"/>
  <c r="BC8" i="23"/>
  <c r="AQ8" i="23"/>
  <c r="Z3" i="23"/>
  <c r="AO100" i="23"/>
  <c r="BE100" i="23"/>
  <c r="Z99" i="23"/>
  <c r="AP100" i="23" s="1"/>
  <c r="AE92" i="23"/>
  <c r="AL93" i="23" s="1"/>
  <c r="W92" i="23"/>
  <c r="V92" i="23"/>
  <c r="AK93" i="23" s="1"/>
  <c r="AC92" i="23"/>
  <c r="AM93" i="23" s="1"/>
  <c r="AJ93" i="23"/>
  <c r="V78" i="23"/>
  <c r="AK79" i="23" s="1"/>
  <c r="AJ79" i="23"/>
  <c r="AC78" i="23"/>
  <c r="AM79" i="23" s="1"/>
  <c r="W78" i="23"/>
  <c r="AE78" i="23"/>
  <c r="AL79" i="23" s="1"/>
  <c r="AJ95" i="23"/>
  <c r="AC94" i="23"/>
  <c r="AM95" i="23" s="1"/>
  <c r="AE94" i="23"/>
  <c r="AL95" i="23" s="1"/>
  <c r="W94" i="23"/>
  <c r="V94" i="23"/>
  <c r="AK95" i="23" s="1"/>
  <c r="AJ88" i="23"/>
  <c r="AC87" i="23"/>
  <c r="AM88" i="23" s="1"/>
  <c r="V87" i="23"/>
  <c r="AK88" i="23" s="1"/>
  <c r="W87" i="23"/>
  <c r="AE87" i="23"/>
  <c r="AL88" i="23" s="1"/>
  <c r="AE76" i="23"/>
  <c r="AL77" i="23" s="1"/>
  <c r="W76" i="23"/>
  <c r="AC76" i="23"/>
  <c r="AM77" i="23" s="1"/>
  <c r="V76" i="23"/>
  <c r="AK77" i="23" s="1"/>
  <c r="AJ77" i="23"/>
  <c r="V74" i="23"/>
  <c r="AK75" i="23" s="1"/>
  <c r="AJ75" i="23"/>
  <c r="AC74" i="23"/>
  <c r="AM75" i="23" s="1"/>
  <c r="AE74" i="23"/>
  <c r="AL75" i="23" s="1"/>
  <c r="W74" i="23"/>
  <c r="BE65" i="23"/>
  <c r="Z64" i="23"/>
  <c r="AP65" i="23" s="1"/>
  <c r="AO65" i="23"/>
  <c r="BE58" i="23"/>
  <c r="AO58" i="23"/>
  <c r="Z57" i="23"/>
  <c r="AP58" i="23" s="1"/>
  <c r="AB78" i="23"/>
  <c r="AJ91" i="23"/>
  <c r="AC90" i="23"/>
  <c r="AM91" i="23" s="1"/>
  <c r="AE90" i="23"/>
  <c r="AL91" i="23" s="1"/>
  <c r="V90" i="23"/>
  <c r="AK91" i="23" s="1"/>
  <c r="W90" i="23"/>
  <c r="AB90" i="23"/>
  <c r="BC60" i="23"/>
  <c r="AQ60" i="23"/>
  <c r="AQ49" i="23"/>
  <c r="BC49" i="23"/>
  <c r="AQ41" i="23"/>
  <c r="BC41" i="23"/>
  <c r="AQ33" i="23"/>
  <c r="BC33" i="23"/>
  <c r="AJ23" i="23"/>
  <c r="AE22" i="23"/>
  <c r="AL23" i="23" s="1"/>
  <c r="W22" i="23"/>
  <c r="V22" i="23"/>
  <c r="AK23" i="23" s="1"/>
  <c r="AC22" i="23"/>
  <c r="AM23" i="23" s="1"/>
  <c r="BE86" i="23"/>
  <c r="AO86" i="23"/>
  <c r="Z85" i="23"/>
  <c r="AP86" i="23" s="1"/>
  <c r="V70" i="23"/>
  <c r="AK71" i="23" s="1"/>
  <c r="AJ71" i="23"/>
  <c r="AC70" i="23"/>
  <c r="AM71" i="23" s="1"/>
  <c r="AE70" i="23"/>
  <c r="AL71" i="23" s="1"/>
  <c r="W70" i="23"/>
  <c r="AB70" i="23"/>
  <c r="AE40" i="23"/>
  <c r="AL41" i="23" s="1"/>
  <c r="W40" i="23"/>
  <c r="V40" i="23"/>
  <c r="AK41" i="23" s="1"/>
  <c r="AJ41" i="23"/>
  <c r="AC40" i="23"/>
  <c r="AM41" i="23" s="1"/>
  <c r="BC23" i="23"/>
  <c r="AQ23" i="23"/>
  <c r="AO46" i="23"/>
  <c r="Z45" i="23"/>
  <c r="AP46" i="23" s="1"/>
  <c r="BE46" i="23"/>
  <c r="AB74" i="23"/>
  <c r="AB40" i="23"/>
  <c r="AE12" i="23"/>
  <c r="AL13" i="23" s="1"/>
  <c r="W12" i="23"/>
  <c r="V12" i="23"/>
  <c r="AK13" i="23" s="1"/>
  <c r="AJ13" i="23"/>
  <c r="AC12" i="23"/>
  <c r="AM13" i="23" s="1"/>
  <c r="AE61" i="23"/>
  <c r="AL62" i="23" s="1"/>
  <c r="W61" i="23"/>
  <c r="AJ62" i="23"/>
  <c r="V61" i="23"/>
  <c r="AK62" i="23" s="1"/>
  <c r="AC61" i="23"/>
  <c r="AM62" i="23" s="1"/>
  <c r="AE24" i="23"/>
  <c r="AL25" i="23" s="1"/>
  <c r="W24" i="23"/>
  <c r="V24" i="23"/>
  <c r="AK25" i="23" s="1"/>
  <c r="AJ25" i="23"/>
  <c r="AC24" i="23"/>
  <c r="AM25" i="23" s="1"/>
  <c r="AO22" i="23"/>
  <c r="Z21" i="23"/>
  <c r="AP22" i="23" s="1"/>
  <c r="BE22" i="23"/>
  <c r="AB3" i="23"/>
  <c r="AM8" i="23"/>
  <c r="AD3" i="23"/>
  <c r="AO107" i="23"/>
  <c r="Z106" i="23"/>
  <c r="AP107" i="23" s="1"/>
  <c r="BE107" i="23"/>
  <c r="BC102" i="23"/>
  <c r="AQ102" i="23"/>
  <c r="AE97" i="23"/>
  <c r="AL98" i="23" s="1"/>
  <c r="W97" i="23"/>
  <c r="V97" i="23"/>
  <c r="AK98" i="23" s="1"/>
  <c r="AC97" i="23"/>
  <c r="AM98" i="23" s="1"/>
  <c r="AJ98" i="23"/>
  <c r="AO103" i="23"/>
  <c r="Z102" i="23"/>
  <c r="AP103" i="23" s="1"/>
  <c r="BE103" i="23"/>
  <c r="AQ98" i="23"/>
  <c r="BC98" i="23"/>
  <c r="AJ104" i="23"/>
  <c r="AC103" i="23"/>
  <c r="AM104" i="23" s="1"/>
  <c r="W103" i="23"/>
  <c r="V103" i="23"/>
  <c r="AK104" i="23" s="1"/>
  <c r="AE103" i="23"/>
  <c r="AL104" i="23" s="1"/>
  <c r="AQ92" i="23"/>
  <c r="BC92" i="23"/>
  <c r="BE97" i="23"/>
  <c r="AO97" i="23"/>
  <c r="Z96" i="23"/>
  <c r="AP97" i="23" s="1"/>
  <c r="V82" i="23"/>
  <c r="AK83" i="23" s="1"/>
  <c r="AJ83" i="23"/>
  <c r="AC82" i="23"/>
  <c r="AM83" i="23" s="1"/>
  <c r="W82" i="23"/>
  <c r="AE82" i="23"/>
  <c r="AL83" i="23" s="1"/>
  <c r="BE72" i="23"/>
  <c r="Z71" i="23"/>
  <c r="AP72" i="23" s="1"/>
  <c r="AO72" i="23"/>
  <c r="BC95" i="23"/>
  <c r="AQ95" i="23"/>
  <c r="AO94" i="23"/>
  <c r="Z93" i="23"/>
  <c r="AP94" i="23" s="1"/>
  <c r="BE94" i="23"/>
  <c r="BE92" i="23"/>
  <c r="AO92" i="23"/>
  <c r="Z91" i="23"/>
  <c r="AP92" i="23" s="1"/>
  <c r="BE96" i="23"/>
  <c r="AO96" i="23"/>
  <c r="Z95" i="23"/>
  <c r="AP96" i="23" s="1"/>
  <c r="AJ65" i="23"/>
  <c r="AC64" i="23"/>
  <c r="AM65" i="23" s="1"/>
  <c r="AE64" i="23"/>
  <c r="AL65" i="23" s="1"/>
  <c r="W64" i="23"/>
  <c r="V64" i="23"/>
  <c r="AK65" i="23" s="1"/>
  <c r="AJ84" i="23"/>
  <c r="AC83" i="23"/>
  <c r="AM84" i="23" s="1"/>
  <c r="W83" i="23"/>
  <c r="V83" i="23"/>
  <c r="AK84" i="23" s="1"/>
  <c r="AE83" i="23"/>
  <c r="AL84" i="23" s="1"/>
  <c r="AO80" i="23"/>
  <c r="BE80" i="23"/>
  <c r="Z79" i="23"/>
  <c r="AP80" i="23" s="1"/>
  <c r="AB61" i="23"/>
  <c r="BC69" i="23"/>
  <c r="AQ69" i="23"/>
  <c r="Z50" i="23"/>
  <c r="AP51" i="23" s="1"/>
  <c r="BE51" i="23"/>
  <c r="AO51" i="23"/>
  <c r="Z46" i="23"/>
  <c r="AP47" i="23" s="1"/>
  <c r="BE47" i="23"/>
  <c r="AO47" i="23"/>
  <c r="Z42" i="23"/>
  <c r="AP43" i="23" s="1"/>
  <c r="AO43" i="23"/>
  <c r="BE43" i="23"/>
  <c r="Z38" i="23"/>
  <c r="AP39" i="23" s="1"/>
  <c r="BE39" i="23"/>
  <c r="AO39" i="23"/>
  <c r="Z34" i="23"/>
  <c r="AP35" i="23" s="1"/>
  <c r="AO35" i="23"/>
  <c r="BE35" i="23"/>
  <c r="Z30" i="23"/>
  <c r="AP31" i="23" s="1"/>
  <c r="BE31" i="23"/>
  <c r="AO31" i="23"/>
  <c r="AE58" i="23"/>
  <c r="AL59" i="23" s="1"/>
  <c r="W58" i="23"/>
  <c r="V58" i="23"/>
  <c r="AK59" i="23" s="1"/>
  <c r="AC58" i="23"/>
  <c r="AM59" i="23" s="1"/>
  <c r="AJ59" i="23"/>
  <c r="BB66" i="23"/>
  <c r="AQ25" i="23"/>
  <c r="BC25" i="23"/>
  <c r="BE61" i="23"/>
  <c r="Z60" i="23"/>
  <c r="AP61" i="23" s="1"/>
  <c r="AO61" i="23"/>
  <c r="BE54" i="23"/>
  <c r="Z53" i="23"/>
  <c r="AP54" i="23" s="1"/>
  <c r="AO54" i="23"/>
  <c r="BC50" i="23"/>
  <c r="AQ50" i="23"/>
  <c r="V45" i="23"/>
  <c r="AK46" i="23" s="1"/>
  <c r="AJ46" i="23"/>
  <c r="AC45" i="23"/>
  <c r="AM46" i="23" s="1"/>
  <c r="AE45" i="23"/>
  <c r="AL46" i="23" s="1"/>
  <c r="W45" i="23"/>
  <c r="AO30" i="23"/>
  <c r="Z29" i="23"/>
  <c r="AP30" i="23" s="1"/>
  <c r="BE30" i="23"/>
  <c r="AE19" i="23"/>
  <c r="AL20" i="23" s="1"/>
  <c r="W19" i="23"/>
  <c r="AJ20" i="23"/>
  <c r="AC19" i="23"/>
  <c r="AM20" i="23" s="1"/>
  <c r="V19" i="23"/>
  <c r="AK20" i="23" s="1"/>
  <c r="BE69" i="23"/>
  <c r="AO69" i="23"/>
  <c r="Z68" i="23"/>
  <c r="AP69" i="23" s="1"/>
  <c r="AO55" i="23"/>
  <c r="Z54" i="23"/>
  <c r="AP55" i="23" s="1"/>
  <c r="BE55" i="23"/>
  <c r="AQ19" i="23"/>
  <c r="BC19" i="23"/>
  <c r="BE15" i="23"/>
  <c r="Z14" i="23"/>
  <c r="AP15" i="23" s="1"/>
  <c r="AO15" i="23"/>
  <c r="AE8" i="23"/>
  <c r="AL9" i="23" s="1"/>
  <c r="W8" i="23"/>
  <c r="V8" i="23"/>
  <c r="AK9" i="23" s="1"/>
  <c r="AJ9" i="23"/>
  <c r="AC8" i="23"/>
  <c r="AM9" i="23" s="1"/>
  <c r="AO34" i="23"/>
  <c r="Z33" i="23"/>
  <c r="AP34" i="23" s="1"/>
  <c r="BE34" i="23"/>
  <c r="BE25" i="23"/>
  <c r="AO25" i="23"/>
  <c r="Z24" i="23"/>
  <c r="AP25" i="23" s="1"/>
  <c r="BE14" i="23"/>
  <c r="Z13" i="23"/>
  <c r="AP14" i="23" s="1"/>
  <c r="AO14" i="23"/>
  <c r="V25" i="23"/>
  <c r="AK26" i="23" s="1"/>
  <c r="AJ26" i="23"/>
  <c r="AC25" i="23"/>
  <c r="AM26" i="23" s="1"/>
  <c r="AE25" i="23"/>
  <c r="AL26" i="23" s="1"/>
  <c r="W25" i="23"/>
  <c r="BC22" i="23"/>
  <c r="AQ22" i="23"/>
  <c r="V15" i="23"/>
  <c r="AK16" i="23" s="1"/>
  <c r="AJ16" i="23"/>
  <c r="AC15" i="23"/>
  <c r="AM16" i="23" s="1"/>
  <c r="AE15" i="23"/>
  <c r="AL16" i="23" s="1"/>
  <c r="W15" i="23"/>
  <c r="AG15" i="23" s="1"/>
  <c r="V11" i="23"/>
  <c r="AK12" i="23" s="1"/>
  <c r="AJ12" i="23"/>
  <c r="AC11" i="23"/>
  <c r="AM12" i="23" s="1"/>
  <c r="S2" i="23"/>
  <c r="AE11" i="23"/>
  <c r="AL12" i="23" s="1"/>
  <c r="W11" i="23"/>
  <c r="AB12" i="23"/>
  <c r="AB8" i="23"/>
  <c r="AC107" i="23"/>
  <c r="AM108" i="23" s="1"/>
  <c r="V107" i="23"/>
  <c r="AK108" i="23" s="1"/>
  <c r="W107" i="23"/>
  <c r="AJ108" i="23"/>
  <c r="AE107" i="23"/>
  <c r="AL108" i="23" s="1"/>
  <c r="V106" i="23"/>
  <c r="AK107" i="23" s="1"/>
  <c r="AJ107" i="23"/>
  <c r="AC106" i="23"/>
  <c r="AM107" i="23" s="1"/>
  <c r="AE106" i="23"/>
  <c r="AL107" i="23" s="1"/>
  <c r="AB106" i="23"/>
  <c r="W106" i="23"/>
  <c r="V102" i="23"/>
  <c r="AK103" i="23" s="1"/>
  <c r="AJ103" i="23"/>
  <c r="AC102" i="23"/>
  <c r="AM103" i="23" s="1"/>
  <c r="AE102" i="23"/>
  <c r="AL103" i="23" s="1"/>
  <c r="W102" i="23"/>
  <c r="V98" i="23"/>
  <c r="AK99" i="23" s="1"/>
  <c r="AJ99" i="23"/>
  <c r="AC98" i="23"/>
  <c r="AM99" i="23" s="1"/>
  <c r="AE98" i="23"/>
  <c r="AL99" i="23" s="1"/>
  <c r="W98" i="23"/>
  <c r="AO87" i="23"/>
  <c r="Z86" i="23"/>
  <c r="AP87" i="23" s="1"/>
  <c r="BE87" i="23"/>
  <c r="AB92" i="23"/>
  <c r="AO83" i="23"/>
  <c r="Z82" i="23"/>
  <c r="AP83" i="23" s="1"/>
  <c r="BE83" i="23"/>
  <c r="AO76" i="23"/>
  <c r="Z75" i="23"/>
  <c r="AP76" i="23" s="1"/>
  <c r="BE76" i="23"/>
  <c r="AE80" i="23"/>
  <c r="AL81" i="23" s="1"/>
  <c r="W80" i="23"/>
  <c r="AC80" i="23"/>
  <c r="AM81" i="23" s="1"/>
  <c r="V80" i="23"/>
  <c r="AK81" i="23" s="1"/>
  <c r="AJ81" i="23"/>
  <c r="AQ53" i="23"/>
  <c r="BC53" i="23"/>
  <c r="AQ45" i="23"/>
  <c r="BC45" i="23"/>
  <c r="AQ37" i="23"/>
  <c r="BC37" i="23"/>
  <c r="AJ90" i="23"/>
  <c r="AE89" i="23"/>
  <c r="AL90" i="23" s="1"/>
  <c r="W89" i="23"/>
  <c r="V89" i="23"/>
  <c r="AK90" i="23" s="1"/>
  <c r="AC89" i="23"/>
  <c r="AM90" i="23" s="1"/>
  <c r="AQ63" i="23"/>
  <c r="BC63" i="23"/>
  <c r="AE48" i="23"/>
  <c r="AL49" i="23" s="1"/>
  <c r="W48" i="23"/>
  <c r="V48" i="23"/>
  <c r="AK49" i="23" s="1"/>
  <c r="AJ49" i="23"/>
  <c r="AC48" i="23"/>
  <c r="AM49" i="23" s="1"/>
  <c r="AE32" i="23"/>
  <c r="AL33" i="23" s="1"/>
  <c r="W32" i="23"/>
  <c r="V32" i="23"/>
  <c r="AK33" i="23" s="1"/>
  <c r="AJ33" i="23"/>
  <c r="AC32" i="23"/>
  <c r="AM33" i="23" s="1"/>
  <c r="AJ56" i="23"/>
  <c r="AC55" i="23"/>
  <c r="AM56" i="23" s="1"/>
  <c r="V55" i="23"/>
  <c r="AK56" i="23" s="1"/>
  <c r="AE55" i="23"/>
  <c r="AL56" i="23" s="1"/>
  <c r="W55" i="23"/>
  <c r="BC42" i="23"/>
  <c r="AQ42" i="23"/>
  <c r="V37" i="23"/>
  <c r="AK38" i="23" s="1"/>
  <c r="AJ38" i="23"/>
  <c r="AC37" i="23"/>
  <c r="AM38" i="23" s="1"/>
  <c r="AE37" i="23"/>
  <c r="AL38" i="23" s="1"/>
  <c r="W37" i="23"/>
  <c r="BB32" i="23"/>
  <c r="AB22" i="23"/>
  <c r="AO16" i="23"/>
  <c r="Z15" i="23"/>
  <c r="AP16" i="23" s="1"/>
  <c r="BE16" i="23"/>
  <c r="V54" i="23"/>
  <c r="AK55" i="23" s="1"/>
  <c r="AJ55" i="23"/>
  <c r="AC54" i="23"/>
  <c r="AM55" i="23" s="1"/>
  <c r="W54" i="23"/>
  <c r="AE54" i="23"/>
  <c r="AL55" i="23" s="1"/>
  <c r="V67" i="23"/>
  <c r="AK68" i="23" s="1"/>
  <c r="AJ68" i="23"/>
  <c r="AC67" i="23"/>
  <c r="AM68" i="23" s="1"/>
  <c r="AE67" i="23"/>
  <c r="AL68" i="23" s="1"/>
  <c r="W67" i="23"/>
  <c r="V49" i="23"/>
  <c r="AK50" i="23" s="1"/>
  <c r="AJ50" i="23"/>
  <c r="AC49" i="23"/>
  <c r="AM50" i="23" s="1"/>
  <c r="AE49" i="23"/>
  <c r="AL50" i="23" s="1"/>
  <c r="W49" i="23"/>
  <c r="BC26" i="23"/>
  <c r="AQ26" i="23"/>
  <c r="BC16" i="23"/>
  <c r="AQ16" i="23"/>
  <c r="BC12" i="23"/>
  <c r="Z2" i="23"/>
  <c r="AQ12" i="23"/>
  <c r="AB24" i="23"/>
  <c r="AQ97" i="23"/>
  <c r="BC97" i="23"/>
  <c r="BC106" i="23"/>
  <c r="AQ106" i="23"/>
  <c r="AJ100" i="23"/>
  <c r="AC99" i="23"/>
  <c r="AM100" i="23" s="1"/>
  <c r="AE99" i="23"/>
  <c r="AL100" i="23" s="1"/>
  <c r="W99" i="23"/>
  <c r="V99" i="23"/>
  <c r="AK100" i="23" s="1"/>
  <c r="AB97" i="23"/>
  <c r="AE104" i="23"/>
  <c r="AL105" i="23" s="1"/>
  <c r="W104" i="23"/>
  <c r="AJ105" i="23"/>
  <c r="V104" i="23"/>
  <c r="AK105" i="23" s="1"/>
  <c r="AC104" i="23"/>
  <c r="AM105" i="23" s="1"/>
  <c r="AE96" i="23"/>
  <c r="AL97" i="23" s="1"/>
  <c r="W96" i="23"/>
  <c r="V96" i="23"/>
  <c r="AK97" i="23" s="1"/>
  <c r="AC96" i="23"/>
  <c r="AM97" i="23" s="1"/>
  <c r="AJ97" i="23"/>
  <c r="BB72" i="23"/>
  <c r="AO95" i="23"/>
  <c r="BE95" i="23"/>
  <c r="Z94" i="23"/>
  <c r="AP95" i="23" s="1"/>
  <c r="V93" i="23"/>
  <c r="AK94" i="23" s="1"/>
  <c r="AJ94" i="23"/>
  <c r="AC93" i="23"/>
  <c r="AM94" i="23" s="1"/>
  <c r="AE93" i="23"/>
  <c r="AL94" i="23" s="1"/>
  <c r="W93" i="23"/>
  <c r="BC87" i="23"/>
  <c r="AQ87" i="23"/>
  <c r="AJ76" i="23"/>
  <c r="AC75" i="23"/>
  <c r="AM76" i="23" s="1"/>
  <c r="AE75" i="23"/>
  <c r="AL76" i="23" s="1"/>
  <c r="W75" i="23"/>
  <c r="V75" i="23"/>
  <c r="AK76" i="23" s="1"/>
  <c r="AO64" i="23"/>
  <c r="Z63" i="23"/>
  <c r="AP64" i="23" s="1"/>
  <c r="BE64" i="23"/>
  <c r="AB82" i="23"/>
  <c r="AB76" i="23"/>
  <c r="BB78" i="23"/>
  <c r="AB75" i="23"/>
  <c r="AJ51" i="23"/>
  <c r="AC50" i="23"/>
  <c r="AM51" i="23" s="1"/>
  <c r="W50" i="23"/>
  <c r="AE50" i="23"/>
  <c r="AL51" i="23" s="1"/>
  <c r="V50" i="23"/>
  <c r="AK51" i="23" s="1"/>
  <c r="AJ47" i="23"/>
  <c r="AC46" i="23"/>
  <c r="AM47" i="23" s="1"/>
  <c r="W46" i="23"/>
  <c r="AE46" i="23"/>
  <c r="AL47" i="23" s="1"/>
  <c r="V46" i="23"/>
  <c r="AK47" i="23" s="1"/>
  <c r="AJ43" i="23"/>
  <c r="AC42" i="23"/>
  <c r="AM43" i="23" s="1"/>
  <c r="W42" i="23"/>
  <c r="AE42" i="23"/>
  <c r="AL43" i="23" s="1"/>
  <c r="V42" i="23"/>
  <c r="AK43" i="23" s="1"/>
  <c r="AJ39" i="23"/>
  <c r="AC38" i="23"/>
  <c r="AM39" i="23" s="1"/>
  <c r="AE38" i="23"/>
  <c r="AL39" i="23" s="1"/>
  <c r="W38" i="23"/>
  <c r="V38" i="23"/>
  <c r="AK39" i="23" s="1"/>
  <c r="AJ35" i="23"/>
  <c r="AC34" i="23"/>
  <c r="AM35" i="23" s="1"/>
  <c r="AE34" i="23"/>
  <c r="AL35" i="23" s="1"/>
  <c r="W34" i="23"/>
  <c r="V34" i="23"/>
  <c r="AK35" i="23" s="1"/>
  <c r="AJ31" i="23"/>
  <c r="AC30" i="23"/>
  <c r="AM31" i="23" s="1"/>
  <c r="W30" i="23"/>
  <c r="AE30" i="23"/>
  <c r="AL31" i="23" s="1"/>
  <c r="V30" i="23"/>
  <c r="AK31" i="23" s="1"/>
  <c r="AO26" i="23"/>
  <c r="Z25" i="23"/>
  <c r="AP26" i="23" s="1"/>
  <c r="BE26" i="23"/>
  <c r="BE21" i="23"/>
  <c r="Z20" i="23"/>
  <c r="AP21" i="23" s="1"/>
  <c r="AO21" i="23"/>
  <c r="AE84" i="23"/>
  <c r="AL85" i="23" s="1"/>
  <c r="W84" i="23"/>
  <c r="AJ85" i="23"/>
  <c r="AC84" i="23"/>
  <c r="AM85" i="23" s="1"/>
  <c r="V84" i="23"/>
  <c r="AK85" i="23" s="1"/>
  <c r="BC64" i="23"/>
  <c r="AQ64" i="23"/>
  <c r="AJ61" i="23"/>
  <c r="AC60" i="23"/>
  <c r="AM61" i="23" s="1"/>
  <c r="W60" i="23"/>
  <c r="V60" i="23"/>
  <c r="AK61" i="23" s="1"/>
  <c r="AE60" i="23"/>
  <c r="AL61" i="23" s="1"/>
  <c r="AQ29" i="23"/>
  <c r="BC29" i="23"/>
  <c r="BC90" i="23"/>
  <c r="AQ90" i="23"/>
  <c r="BC86" i="23"/>
  <c r="AQ86" i="23"/>
  <c r="BE63" i="23"/>
  <c r="AO63" i="23"/>
  <c r="Z62" i="23"/>
  <c r="AP63" i="23" s="1"/>
  <c r="AE52" i="23"/>
  <c r="AL53" i="23" s="1"/>
  <c r="W52" i="23"/>
  <c r="V52" i="23"/>
  <c r="AK53" i="23" s="1"/>
  <c r="AJ53" i="23"/>
  <c r="AC52" i="23"/>
  <c r="AM53" i="23" s="1"/>
  <c r="AE44" i="23"/>
  <c r="AL45" i="23" s="1"/>
  <c r="W44" i="23"/>
  <c r="V44" i="23"/>
  <c r="AK45" i="23" s="1"/>
  <c r="AJ45" i="23"/>
  <c r="AC44" i="23"/>
  <c r="AM45" i="23" s="1"/>
  <c r="AE36" i="23"/>
  <c r="AL37" i="23" s="1"/>
  <c r="W36" i="23"/>
  <c r="V36" i="23"/>
  <c r="AK37" i="23" s="1"/>
  <c r="AJ37" i="23"/>
  <c r="AC36" i="23"/>
  <c r="AM37" i="23" s="1"/>
  <c r="AO27" i="23"/>
  <c r="BE27" i="23"/>
  <c r="Z26" i="23"/>
  <c r="AP27" i="23" s="1"/>
  <c r="BE24" i="23"/>
  <c r="Z23" i="23"/>
  <c r="AP24" i="23" s="1"/>
  <c r="AO24" i="23"/>
  <c r="BE20" i="23"/>
  <c r="Z19" i="23"/>
  <c r="AP20" i="23" s="1"/>
  <c r="AO20" i="23"/>
  <c r="AO60" i="23"/>
  <c r="Z59" i="23"/>
  <c r="AP60" i="23" s="1"/>
  <c r="BE60" i="23"/>
  <c r="Z55" i="23"/>
  <c r="AP56" i="23" s="1"/>
  <c r="AO56" i="23"/>
  <c r="BE56" i="23"/>
  <c r="V53" i="23"/>
  <c r="AK54" i="23" s="1"/>
  <c r="AC53" i="23"/>
  <c r="AM54" i="23" s="1"/>
  <c r="AJ54" i="23"/>
  <c r="AE53" i="23"/>
  <c r="AL54" i="23" s="1"/>
  <c r="W53" i="23"/>
  <c r="BC34" i="23"/>
  <c r="AQ34" i="23"/>
  <c r="V29" i="23"/>
  <c r="AK30" i="23" s="1"/>
  <c r="AJ30" i="23"/>
  <c r="AC29" i="23"/>
  <c r="AM30" i="23" s="1"/>
  <c r="AE29" i="23"/>
  <c r="AL30" i="23" s="1"/>
  <c r="W29" i="23"/>
  <c r="AQ13" i="23"/>
  <c r="BC13" i="23"/>
  <c r="AQ9" i="23"/>
  <c r="BC9" i="23"/>
  <c r="AB37" i="23"/>
  <c r="AB48" i="23"/>
  <c r="AB32" i="23"/>
  <c r="AJ15" i="23"/>
  <c r="AC14" i="23"/>
  <c r="AM15" i="23" s="1"/>
  <c r="V14" i="23"/>
  <c r="AK15" i="23" s="1"/>
  <c r="AE14" i="23"/>
  <c r="AL15" i="23" s="1"/>
  <c r="W14" i="23"/>
  <c r="BE11" i="23"/>
  <c r="Z10" i="23"/>
  <c r="AP11" i="23" s="1"/>
  <c r="AO11" i="23"/>
  <c r="AO68" i="23"/>
  <c r="Z67" i="23"/>
  <c r="AP68" i="23" s="1"/>
  <c r="BE68" i="23"/>
  <c r="AO42" i="23"/>
  <c r="Z41" i="23"/>
  <c r="AP42" i="23" s="1"/>
  <c r="BE42" i="23"/>
  <c r="V33" i="23"/>
  <c r="AK34" i="23" s="1"/>
  <c r="AJ34" i="23"/>
  <c r="AC33" i="23"/>
  <c r="AM34" i="23" s="1"/>
  <c r="AE33" i="23"/>
  <c r="AL34" i="23" s="1"/>
  <c r="W33" i="23"/>
  <c r="AB53" i="23"/>
  <c r="V21" i="23"/>
  <c r="AK22" i="23" s="1"/>
  <c r="AJ22" i="23"/>
  <c r="AC21" i="23"/>
  <c r="AM22" i="23" s="1"/>
  <c r="AE21" i="23"/>
  <c r="AL22" i="23" s="1"/>
  <c r="W21" i="23"/>
  <c r="AB34" i="23"/>
  <c r="BB8" i="23"/>
  <c r="AJ18" i="23"/>
  <c r="AE17" i="23"/>
  <c r="AL18" i="23" s="1"/>
  <c r="W17" i="23"/>
  <c r="AC17" i="23"/>
  <c r="AM18" i="23" s="1"/>
  <c r="V17" i="23"/>
  <c r="AK18" i="23" s="1"/>
  <c r="AB11" i="23"/>
  <c r="AE9" i="23"/>
  <c r="AL10" i="23" s="1"/>
  <c r="W9" i="23"/>
  <c r="AC9" i="23"/>
  <c r="AM10" i="23" s="1"/>
  <c r="V9" i="23"/>
  <c r="AK10" i="23" s="1"/>
  <c r="AJ10" i="23"/>
  <c r="BE108" i="23"/>
  <c r="AO108" i="23"/>
  <c r="Z107" i="23"/>
  <c r="AP108" i="23" s="1"/>
  <c r="BC107" i="23"/>
  <c r="AQ107" i="23"/>
  <c r="AO104" i="23"/>
  <c r="BE104" i="23"/>
  <c r="Z103" i="23"/>
  <c r="AP104" i="23" s="1"/>
  <c r="BC103" i="23"/>
  <c r="AQ103" i="23"/>
  <c r="BC100" i="23"/>
  <c r="AQ100" i="23"/>
  <c r="AO99" i="23"/>
  <c r="Z98" i="23"/>
  <c r="AP99" i="23" s="1"/>
  <c r="BE99" i="23"/>
  <c r="BC96" i="23"/>
  <c r="AQ96" i="23"/>
  <c r="BE106" i="23"/>
  <c r="AO106" i="23"/>
  <c r="Z105" i="23"/>
  <c r="AP106" i="23" s="1"/>
  <c r="AB87" i="23"/>
  <c r="BE88" i="23"/>
  <c r="Z87" i="23"/>
  <c r="AP88" i="23" s="1"/>
  <c r="AO88" i="23"/>
  <c r="AO79" i="23"/>
  <c r="Z78" i="23"/>
  <c r="AP79" i="23" s="1"/>
  <c r="BE79" i="23"/>
  <c r="AQ74" i="23"/>
  <c r="BC74" i="23"/>
  <c r="AB102" i="23"/>
  <c r="V86" i="23"/>
  <c r="AK87" i="23" s="1"/>
  <c r="AJ87" i="23"/>
  <c r="AC86" i="23"/>
  <c r="AM87" i="23" s="1"/>
  <c r="AE86" i="23"/>
  <c r="AL87" i="23" s="1"/>
  <c r="W86" i="23"/>
  <c r="BC76" i="23"/>
  <c r="AQ76" i="23"/>
  <c r="AO75" i="23"/>
  <c r="Z74" i="23"/>
  <c r="AP75" i="23" s="1"/>
  <c r="BE75" i="23"/>
  <c r="AE66" i="23"/>
  <c r="AL67" i="23" s="1"/>
  <c r="W66" i="23"/>
  <c r="V66" i="23"/>
  <c r="AK67" i="23" s="1"/>
  <c r="AC66" i="23"/>
  <c r="AM67" i="23" s="1"/>
  <c r="AJ67" i="23"/>
  <c r="AO84" i="23"/>
  <c r="BE84" i="23"/>
  <c r="Z83" i="23"/>
  <c r="AP84" i="23" s="1"/>
  <c r="AJ80" i="23"/>
  <c r="AC79" i="23"/>
  <c r="AM80" i="23" s="1"/>
  <c r="W79" i="23"/>
  <c r="V79" i="23"/>
  <c r="AK80" i="23" s="1"/>
  <c r="AE79" i="23"/>
  <c r="AL80" i="23" s="1"/>
  <c r="BC67" i="23"/>
  <c r="AQ67" i="23"/>
  <c r="BE91" i="23"/>
  <c r="Z90" i="23"/>
  <c r="AP91" i="23" s="1"/>
  <c r="AO91" i="23"/>
  <c r="AE85" i="23"/>
  <c r="AL86" i="23" s="1"/>
  <c r="W85" i="23"/>
  <c r="V85" i="23"/>
  <c r="AK86" i="23" s="1"/>
  <c r="AJ86" i="23"/>
  <c r="AC85" i="23"/>
  <c r="AM86" i="23" s="1"/>
  <c r="AJ70" i="23"/>
  <c r="AE69" i="23"/>
  <c r="AL70" i="23" s="1"/>
  <c r="W69" i="23"/>
  <c r="V69" i="23"/>
  <c r="AK70" i="23" s="1"/>
  <c r="AC69" i="23"/>
  <c r="AM70" i="23" s="1"/>
  <c r="AE62" i="23"/>
  <c r="AL63" i="23" s="1"/>
  <c r="W62" i="23"/>
  <c r="V62" i="23"/>
  <c r="AK63" i="23" s="1"/>
  <c r="AJ63" i="23"/>
  <c r="AC62" i="23"/>
  <c r="AM63" i="23" s="1"/>
  <c r="AB62" i="23"/>
  <c r="BC56" i="23"/>
  <c r="AQ56" i="23"/>
  <c r="AJ21" i="23"/>
  <c r="AC20" i="23"/>
  <c r="AM21" i="23" s="1"/>
  <c r="AE20" i="23"/>
  <c r="AL21" i="23" s="1"/>
  <c r="W20" i="23"/>
  <c r="V20" i="23"/>
  <c r="AK21" i="23" s="1"/>
  <c r="V63" i="23"/>
  <c r="AK64" i="23" s="1"/>
  <c r="AJ64" i="23"/>
  <c r="AC63" i="23"/>
  <c r="AM64" i="23" s="1"/>
  <c r="W63" i="23"/>
  <c r="AE63" i="23"/>
  <c r="AL64" i="23" s="1"/>
  <c r="AB63" i="23"/>
  <c r="V59" i="23"/>
  <c r="AK60" i="23" s="1"/>
  <c r="AJ60" i="23"/>
  <c r="AC59" i="23"/>
  <c r="AM60" i="23" s="1"/>
  <c r="AE59" i="23"/>
  <c r="AL60" i="23" s="1"/>
  <c r="W59" i="23"/>
  <c r="BC59" i="23"/>
  <c r="AQ59" i="23"/>
  <c r="AO90" i="23"/>
  <c r="BE90" i="23"/>
  <c r="Z89" i="23"/>
  <c r="AP90" i="23" s="1"/>
  <c r="AB89" i="23"/>
  <c r="AB85" i="23"/>
  <c r="AO71" i="23"/>
  <c r="Z70" i="23"/>
  <c r="AP71" i="23" s="1"/>
  <c r="BE71" i="23"/>
  <c r="AJ27" i="23"/>
  <c r="AC26" i="23"/>
  <c r="AM27" i="23" s="1"/>
  <c r="V26" i="23"/>
  <c r="AK27" i="23" s="1"/>
  <c r="AE26" i="23"/>
  <c r="AL27" i="23" s="1"/>
  <c r="W26" i="23"/>
  <c r="AB55" i="23"/>
  <c r="AO38" i="23"/>
  <c r="Z37" i="23"/>
  <c r="AP38" i="23" s="1"/>
  <c r="BE38" i="23"/>
  <c r="AQ17" i="23"/>
  <c r="BC17" i="23"/>
  <c r="AO12" i="23"/>
  <c r="Z11" i="23"/>
  <c r="AP12" i="23" s="1"/>
  <c r="BE12" i="23"/>
  <c r="BD8" i="23"/>
  <c r="AC3" i="23"/>
  <c r="AB50" i="23"/>
  <c r="AJ69" i="23"/>
  <c r="AC68" i="23"/>
  <c r="AM69" i="23" s="1"/>
  <c r="W68" i="23"/>
  <c r="V68" i="23"/>
  <c r="AK69" i="23" s="1"/>
  <c r="AE68" i="23"/>
  <c r="AL69" i="23" s="1"/>
  <c r="AB54" i="23"/>
  <c r="AB38" i="23"/>
  <c r="AE18" i="23"/>
  <c r="AL19" i="23" s="1"/>
  <c r="W18" i="23"/>
  <c r="V18" i="23"/>
  <c r="AK19" i="23" s="1"/>
  <c r="AJ19" i="23"/>
  <c r="AC18" i="23"/>
  <c r="AM19" i="23" s="1"/>
  <c r="AE16" i="23"/>
  <c r="AL17" i="23" s="1"/>
  <c r="W16" i="23"/>
  <c r="V16" i="23"/>
  <c r="AK17" i="23" s="1"/>
  <c r="AJ17" i="23"/>
  <c r="AC16" i="23"/>
  <c r="AM17" i="23" s="1"/>
  <c r="AJ11" i="23"/>
  <c r="AC10" i="23"/>
  <c r="AM11" i="23" s="1"/>
  <c r="V10" i="23"/>
  <c r="AK11" i="23" s="1"/>
  <c r="AE10" i="23"/>
  <c r="AL11" i="23" s="1"/>
  <c r="W10" i="23"/>
  <c r="BC68" i="23"/>
  <c r="AQ68" i="23"/>
  <c r="AO50" i="23"/>
  <c r="Z49" i="23"/>
  <c r="AP50" i="23" s="1"/>
  <c r="BE50" i="23"/>
  <c r="V41" i="23"/>
  <c r="AK42" i="23" s="1"/>
  <c r="AJ42" i="23"/>
  <c r="AC41" i="23"/>
  <c r="AM42" i="23" s="1"/>
  <c r="AE41" i="23"/>
  <c r="AL42" i="23" s="1"/>
  <c r="W41" i="23"/>
  <c r="AE23" i="23"/>
  <c r="AL24" i="23" s="1"/>
  <c r="W23" i="23"/>
  <c r="AJ24" i="23"/>
  <c r="V23" i="23"/>
  <c r="AK24" i="23" s="1"/>
  <c r="AC23" i="23"/>
  <c r="AM24" i="23" s="1"/>
  <c r="AO18" i="23"/>
  <c r="Z17" i="23"/>
  <c r="AP18" i="23" s="1"/>
  <c r="BE18" i="23"/>
  <c r="BE10" i="23"/>
  <c r="Z9" i="23"/>
  <c r="AP10" i="23" s="1"/>
  <c r="AO10" i="23"/>
  <c r="AB52" i="23"/>
  <c r="AB42" i="23"/>
  <c r="BB28" i="23"/>
  <c r="AE13" i="23"/>
  <c r="AL14" i="23" s="1"/>
  <c r="W13" i="23"/>
  <c r="AC13" i="23"/>
  <c r="AM14" i="23" s="1"/>
  <c r="V13" i="23"/>
  <c r="AK14" i="23" s="1"/>
  <c r="AJ14" i="23"/>
  <c r="AB15" i="23"/>
  <c r="AQ105" i="22"/>
  <c r="BC105" i="22"/>
  <c r="W79" i="22"/>
  <c r="BC24" i="22"/>
  <c r="AJ80" i="22"/>
  <c r="BC54" i="22"/>
  <c r="AB7" i="22"/>
  <c r="AA3" i="22" s="1"/>
  <c r="AJ58" i="22"/>
  <c r="AC57" i="22"/>
  <c r="BE28" i="22"/>
  <c r="AO28" i="22"/>
  <c r="BE32" i="22"/>
  <c r="AO32" i="22"/>
  <c r="Z31" i="22"/>
  <c r="AP32" i="22" s="1"/>
  <c r="AB79" i="22"/>
  <c r="V79" i="22"/>
  <c r="AK80" i="22" s="1"/>
  <c r="BB36" i="22"/>
  <c r="Z51" i="22"/>
  <c r="AP52" i="22" s="1"/>
  <c r="AE7" i="22"/>
  <c r="AD3" i="22" s="1"/>
  <c r="T3" i="22"/>
  <c r="AO58" i="22"/>
  <c r="Z19" i="22"/>
  <c r="AP20" i="22" s="1"/>
  <c r="AJ8" i="22"/>
  <c r="AQ66" i="22"/>
  <c r="BC66" i="22"/>
  <c r="AQ53" i="22"/>
  <c r="BC53" i="22"/>
  <c r="BE100" i="22"/>
  <c r="Z99" i="22"/>
  <c r="AP100" i="22" s="1"/>
  <c r="AQ48" i="22"/>
  <c r="BC48" i="22"/>
  <c r="BC44" i="22"/>
  <c r="BC32" i="22"/>
  <c r="BE52" i="22"/>
  <c r="BE20" i="22"/>
  <c r="AQ90" i="22"/>
  <c r="BC90" i="22"/>
  <c r="AQ61" i="22"/>
  <c r="BC61" i="22"/>
  <c r="BE40" i="22"/>
  <c r="AO40" i="22"/>
  <c r="BE102" i="22"/>
  <c r="AO102" i="22"/>
  <c r="Z101" i="22"/>
  <c r="AP102" i="22" s="1"/>
  <c r="AQ101" i="22"/>
  <c r="BC101" i="22"/>
  <c r="AE85" i="22"/>
  <c r="AL86" i="22" s="1"/>
  <c r="W85" i="22"/>
  <c r="V85" i="22"/>
  <c r="AK86" i="22" s="1"/>
  <c r="AC85" i="22"/>
  <c r="AM86" i="22" s="1"/>
  <c r="AJ86" i="22"/>
  <c r="AO71" i="22"/>
  <c r="Z70" i="22"/>
  <c r="AP71" i="22" s="1"/>
  <c r="BE71" i="22"/>
  <c r="BC103" i="22"/>
  <c r="AQ103" i="22"/>
  <c r="BC67" i="22"/>
  <c r="AQ67" i="22"/>
  <c r="AE77" i="22"/>
  <c r="AL78" i="22" s="1"/>
  <c r="W77" i="22"/>
  <c r="V77" i="22"/>
  <c r="AK78" i="22" s="1"/>
  <c r="AJ78" i="22"/>
  <c r="AC77" i="22"/>
  <c r="AM78" i="22" s="1"/>
  <c r="AJ60" i="22"/>
  <c r="AC59" i="22"/>
  <c r="AM60" i="22" s="1"/>
  <c r="V59" i="22"/>
  <c r="AK60" i="22" s="1"/>
  <c r="AE59" i="22"/>
  <c r="AL60" i="22" s="1"/>
  <c r="AB59" i="22"/>
  <c r="W59" i="22"/>
  <c r="BE35" i="22"/>
  <c r="Z34" i="22"/>
  <c r="AP35" i="22" s="1"/>
  <c r="AO35" i="22"/>
  <c r="AJ47" i="22"/>
  <c r="AC46" i="22"/>
  <c r="AM47" i="22" s="1"/>
  <c r="W46" i="22"/>
  <c r="V46" i="22"/>
  <c r="AK47" i="22" s="1"/>
  <c r="AE46" i="22"/>
  <c r="AL47" i="22" s="1"/>
  <c r="BE73" i="22"/>
  <c r="Z72" i="22"/>
  <c r="AP73" i="22" s="1"/>
  <c r="AO73" i="22"/>
  <c r="V49" i="22"/>
  <c r="AK50" i="22" s="1"/>
  <c r="AJ50" i="22"/>
  <c r="AC49" i="22"/>
  <c r="AM50" i="22" s="1"/>
  <c r="AE49" i="22"/>
  <c r="AL50" i="22" s="1"/>
  <c r="W49" i="22"/>
  <c r="AB49" i="22"/>
  <c r="AQ29" i="22"/>
  <c r="BC29" i="22"/>
  <c r="AJ17" i="22"/>
  <c r="AC16" i="22"/>
  <c r="AM17" i="22" s="1"/>
  <c r="W16" i="22"/>
  <c r="AE16" i="22"/>
  <c r="AL17" i="22" s="1"/>
  <c r="V16" i="22"/>
  <c r="AK17" i="22" s="1"/>
  <c r="AE11" i="22"/>
  <c r="AL12" i="22" s="1"/>
  <c r="W11" i="22"/>
  <c r="AJ12" i="22"/>
  <c r="AC11" i="22"/>
  <c r="AM12" i="22" s="1"/>
  <c r="V11" i="22"/>
  <c r="AK12" i="22" s="1"/>
  <c r="S2" i="22"/>
  <c r="BE12" i="22"/>
  <c r="Z11" i="22"/>
  <c r="AP12" i="22" s="1"/>
  <c r="AO12" i="22"/>
  <c r="AB16" i="22"/>
  <c r="AE15" i="22"/>
  <c r="AL16" i="22" s="1"/>
  <c r="W15" i="22"/>
  <c r="AC15" i="22"/>
  <c r="AM16" i="22" s="1"/>
  <c r="V15" i="22"/>
  <c r="AK16" i="22" s="1"/>
  <c r="AJ16" i="22"/>
  <c r="BC46" i="22"/>
  <c r="AQ46" i="22"/>
  <c r="V41" i="22"/>
  <c r="AK42" i="22" s="1"/>
  <c r="AJ42" i="22"/>
  <c r="AC41" i="22"/>
  <c r="AM42" i="22" s="1"/>
  <c r="AE41" i="22"/>
  <c r="AL42" i="22" s="1"/>
  <c r="W41" i="22"/>
  <c r="BC108" i="22"/>
  <c r="AQ108" i="22"/>
  <c r="AQ97" i="22"/>
  <c r="BC97" i="22"/>
  <c r="AO99" i="22"/>
  <c r="Z98" i="22"/>
  <c r="AP99" i="22" s="1"/>
  <c r="BE99" i="22"/>
  <c r="Z88" i="22"/>
  <c r="AP89" i="22" s="1"/>
  <c r="BE89" i="22"/>
  <c r="AO89" i="22"/>
  <c r="AQ85" i="22"/>
  <c r="BC85" i="22"/>
  <c r="AO75" i="22"/>
  <c r="Z74" i="22"/>
  <c r="AP75" i="22" s="1"/>
  <c r="BE75" i="22"/>
  <c r="V102" i="22"/>
  <c r="AK103" i="22" s="1"/>
  <c r="AJ103" i="22"/>
  <c r="AC102" i="22"/>
  <c r="AM103" i="22" s="1"/>
  <c r="AE102" i="22"/>
  <c r="AL103" i="22" s="1"/>
  <c r="W102" i="22"/>
  <c r="AB85" i="22"/>
  <c r="AE81" i="22"/>
  <c r="AL82" i="22" s="1"/>
  <c r="W81" i="22"/>
  <c r="V81" i="22"/>
  <c r="AK82" i="22" s="1"/>
  <c r="AC81" i="22"/>
  <c r="AM82" i="22" s="1"/>
  <c r="AJ82" i="22"/>
  <c r="AB81" i="22"/>
  <c r="BC75" i="22"/>
  <c r="AQ75" i="22"/>
  <c r="AQ73" i="22"/>
  <c r="BC73" i="22"/>
  <c r="V66" i="22"/>
  <c r="AK67" i="22" s="1"/>
  <c r="AJ67" i="22"/>
  <c r="AC66" i="22"/>
  <c r="AM67" i="22" s="1"/>
  <c r="AE66" i="22"/>
  <c r="AL67" i="22" s="1"/>
  <c r="AB66" i="22"/>
  <c r="W66" i="22"/>
  <c r="BC64" i="22"/>
  <c r="AQ64" i="22"/>
  <c r="BE76" i="22"/>
  <c r="Z75" i="22"/>
  <c r="AP76" i="22" s="1"/>
  <c r="AO76" i="22"/>
  <c r="BE68" i="22"/>
  <c r="Z67" i="22"/>
  <c r="AP68" i="22" s="1"/>
  <c r="AO68" i="22"/>
  <c r="BC79" i="22"/>
  <c r="AQ79" i="22"/>
  <c r="AQ59" i="22"/>
  <c r="BC59" i="22"/>
  <c r="V54" i="22"/>
  <c r="AK55" i="22" s="1"/>
  <c r="AE54" i="22"/>
  <c r="AL55" i="22" s="1"/>
  <c r="AC54" i="22"/>
  <c r="AM55" i="22" s="1"/>
  <c r="AJ55" i="22"/>
  <c r="AB54" i="22"/>
  <c r="W54" i="22"/>
  <c r="AJ51" i="22"/>
  <c r="AC50" i="22"/>
  <c r="AM51" i="22" s="1"/>
  <c r="AE50" i="22"/>
  <c r="AL51" i="22" s="1"/>
  <c r="W50" i="22"/>
  <c r="V50" i="22"/>
  <c r="AK51" i="22" s="1"/>
  <c r="AE44" i="22"/>
  <c r="AL45" i="22" s="1"/>
  <c r="W44" i="22"/>
  <c r="V44" i="22"/>
  <c r="AK45" i="22" s="1"/>
  <c r="AC44" i="22"/>
  <c r="AM45" i="22" s="1"/>
  <c r="AJ45" i="22"/>
  <c r="AJ35" i="22"/>
  <c r="AC34" i="22"/>
  <c r="AM35" i="22" s="1"/>
  <c r="AE34" i="22"/>
  <c r="AL35" i="22" s="1"/>
  <c r="W34" i="22"/>
  <c r="V34" i="22"/>
  <c r="AK35" i="22" s="1"/>
  <c r="AO30" i="22"/>
  <c r="Z29" i="22"/>
  <c r="AP30" i="22" s="1"/>
  <c r="BE30" i="22"/>
  <c r="AO38" i="22"/>
  <c r="Z37" i="22"/>
  <c r="AP38" i="22" s="1"/>
  <c r="BE38" i="22"/>
  <c r="AJ84" i="22"/>
  <c r="AC83" i="22"/>
  <c r="AM84" i="22" s="1"/>
  <c r="AE83" i="22"/>
  <c r="AL84" i="22" s="1"/>
  <c r="W83" i="22"/>
  <c r="V83" i="22"/>
  <c r="AK84" i="22" s="1"/>
  <c r="AE32" i="22"/>
  <c r="AL33" i="22" s="1"/>
  <c r="W32" i="22"/>
  <c r="V32" i="22"/>
  <c r="AK33" i="22" s="1"/>
  <c r="AJ33" i="22"/>
  <c r="AC32" i="22"/>
  <c r="AM33" i="22" s="1"/>
  <c r="BB90" i="22"/>
  <c r="AE72" i="22"/>
  <c r="AL73" i="22" s="1"/>
  <c r="W72" i="22"/>
  <c r="AJ73" i="22"/>
  <c r="V72" i="22"/>
  <c r="AK73" i="22" s="1"/>
  <c r="AC72" i="22"/>
  <c r="AM73" i="22" s="1"/>
  <c r="BE47" i="22"/>
  <c r="Z46" i="22"/>
  <c r="AP47" i="22" s="1"/>
  <c r="AO47" i="22"/>
  <c r="AJ56" i="22"/>
  <c r="AC55" i="22"/>
  <c r="AM56" i="22" s="1"/>
  <c r="W55" i="22"/>
  <c r="AE55" i="22"/>
  <c r="AL56" i="22" s="1"/>
  <c r="V55" i="22"/>
  <c r="AK56" i="22" s="1"/>
  <c r="BC49" i="22"/>
  <c r="AQ49" i="22"/>
  <c r="AQ16" i="22"/>
  <c r="BC16" i="22"/>
  <c r="AE53" i="22"/>
  <c r="AL54" i="22" s="1"/>
  <c r="W53" i="22"/>
  <c r="AJ54" i="22"/>
  <c r="AC53" i="22"/>
  <c r="AM54" i="22" s="1"/>
  <c r="AB53" i="22"/>
  <c r="V53" i="22"/>
  <c r="AK54" i="22" s="1"/>
  <c r="AB34" i="22"/>
  <c r="BB32" i="22"/>
  <c r="AE28" i="22"/>
  <c r="AL29" i="22" s="1"/>
  <c r="W28" i="22"/>
  <c r="V28" i="22"/>
  <c r="AK29" i="22" s="1"/>
  <c r="AJ29" i="22"/>
  <c r="AC28" i="22"/>
  <c r="AM29" i="22" s="1"/>
  <c r="AE27" i="22"/>
  <c r="AL28" i="22" s="1"/>
  <c r="W27" i="22"/>
  <c r="AJ28" i="22"/>
  <c r="AC27" i="22"/>
  <c r="AM28" i="22" s="1"/>
  <c r="V27" i="22"/>
  <c r="AK28" i="22" s="1"/>
  <c r="AB15" i="22"/>
  <c r="AO9" i="22"/>
  <c r="BE9" i="22"/>
  <c r="Z8" i="22"/>
  <c r="AP9" i="22" s="1"/>
  <c r="BE65" i="22"/>
  <c r="Z64" i="22"/>
  <c r="AP65" i="22" s="1"/>
  <c r="AO65" i="22"/>
  <c r="AJ23" i="22"/>
  <c r="AE22" i="22"/>
  <c r="AL23" i="22" s="1"/>
  <c r="W22" i="22"/>
  <c r="V22" i="22"/>
  <c r="AK23" i="22" s="1"/>
  <c r="AC22" i="22"/>
  <c r="AM23" i="22" s="1"/>
  <c r="BC22" i="22"/>
  <c r="AQ22" i="22"/>
  <c r="AB44" i="22"/>
  <c r="Z17" i="22"/>
  <c r="AP18" i="22" s="1"/>
  <c r="BE18" i="22"/>
  <c r="AO18" i="22"/>
  <c r="BC15" i="22"/>
  <c r="AQ15" i="22"/>
  <c r="AO10" i="22"/>
  <c r="Z9" i="22"/>
  <c r="AP10" i="22" s="1"/>
  <c r="BE10" i="22"/>
  <c r="AE56" i="22"/>
  <c r="AL57" i="22" s="1"/>
  <c r="V56" i="22"/>
  <c r="AK57" i="22" s="1"/>
  <c r="AJ57" i="22"/>
  <c r="W56" i="22"/>
  <c r="AC56" i="22"/>
  <c r="AM57" i="22" s="1"/>
  <c r="BC38" i="22"/>
  <c r="AQ38" i="22"/>
  <c r="AB32" i="22"/>
  <c r="BE13" i="22"/>
  <c r="Z12" i="22"/>
  <c r="AP13" i="22" s="1"/>
  <c r="AO13" i="22"/>
  <c r="AJ9" i="22"/>
  <c r="AC8" i="22"/>
  <c r="AM9" i="22" s="1"/>
  <c r="W8" i="22"/>
  <c r="V8" i="22"/>
  <c r="AK9" i="22" s="1"/>
  <c r="AE8" i="22"/>
  <c r="AL9" i="22" s="1"/>
  <c r="V45" i="22"/>
  <c r="AK46" i="22" s="1"/>
  <c r="AJ46" i="22"/>
  <c r="AC45" i="22"/>
  <c r="AM46" i="22" s="1"/>
  <c r="AE45" i="22"/>
  <c r="AL46" i="22" s="1"/>
  <c r="W45" i="22"/>
  <c r="BC41" i="22"/>
  <c r="AQ41" i="22"/>
  <c r="BE8" i="22"/>
  <c r="AO8" i="22"/>
  <c r="X3" i="22"/>
  <c r="Z7" i="22"/>
  <c r="BC98" i="22"/>
  <c r="AQ98" i="22"/>
  <c r="BC102" i="22"/>
  <c r="AQ102" i="22"/>
  <c r="AJ104" i="22"/>
  <c r="AC103" i="22"/>
  <c r="AM104" i="22" s="1"/>
  <c r="AE103" i="22"/>
  <c r="AL104" i="22" s="1"/>
  <c r="W103" i="22"/>
  <c r="V103" i="22"/>
  <c r="AK104" i="22" s="1"/>
  <c r="Z92" i="22"/>
  <c r="AP93" i="22" s="1"/>
  <c r="AO93" i="22"/>
  <c r="BE93" i="22"/>
  <c r="BE90" i="22"/>
  <c r="Z89" i="22"/>
  <c r="AP90" i="22" s="1"/>
  <c r="AO90" i="22"/>
  <c r="AJ96" i="22"/>
  <c r="V95" i="22"/>
  <c r="AK96" i="22" s="1"/>
  <c r="AC95" i="22"/>
  <c r="AM96" i="22" s="1"/>
  <c r="AE95" i="22"/>
  <c r="AL96" i="22" s="1"/>
  <c r="AB95" i="22"/>
  <c r="W95" i="22"/>
  <c r="AE73" i="22"/>
  <c r="AL74" i="22" s="1"/>
  <c r="W73" i="22"/>
  <c r="V73" i="22"/>
  <c r="AK74" i="22" s="1"/>
  <c r="AC73" i="22"/>
  <c r="AM74" i="22" s="1"/>
  <c r="AJ74" i="22"/>
  <c r="AB73" i="22"/>
  <c r="BC58" i="22"/>
  <c r="AQ58" i="22"/>
  <c r="V86" i="22"/>
  <c r="AK87" i="22" s="1"/>
  <c r="AJ87" i="22"/>
  <c r="AC86" i="22"/>
  <c r="AM87" i="22" s="1"/>
  <c r="AE86" i="22"/>
  <c r="AL87" i="22" s="1"/>
  <c r="W86" i="22"/>
  <c r="AO55" i="22"/>
  <c r="Z54" i="22"/>
  <c r="AP55" i="22" s="1"/>
  <c r="BE55" i="22"/>
  <c r="AO51" i="22"/>
  <c r="Z50" i="22"/>
  <c r="AP51" i="22" s="1"/>
  <c r="BE51" i="22"/>
  <c r="AO42" i="22"/>
  <c r="Z41" i="22"/>
  <c r="AP42" i="22" s="1"/>
  <c r="BE42" i="22"/>
  <c r="V62" i="22"/>
  <c r="AK63" i="22" s="1"/>
  <c r="AJ63" i="22"/>
  <c r="AC62" i="22"/>
  <c r="AM63" i="22" s="1"/>
  <c r="W62" i="22"/>
  <c r="AE62" i="22"/>
  <c r="AL63" i="22" s="1"/>
  <c r="AJ39" i="22"/>
  <c r="AC38" i="22"/>
  <c r="AM39" i="22" s="1"/>
  <c r="W38" i="22"/>
  <c r="V38" i="22"/>
  <c r="AK39" i="22" s="1"/>
  <c r="AE38" i="22"/>
  <c r="AL39" i="22" s="1"/>
  <c r="Z80" i="22"/>
  <c r="AP81" i="22" s="1"/>
  <c r="AO81" i="22"/>
  <c r="BE81" i="22"/>
  <c r="BE78" i="22"/>
  <c r="AO78" i="22"/>
  <c r="Z77" i="22"/>
  <c r="AP78" i="22" s="1"/>
  <c r="AO22" i="22"/>
  <c r="Z21" i="22"/>
  <c r="AP22" i="22" s="1"/>
  <c r="BE22" i="22"/>
  <c r="Z26" i="22"/>
  <c r="AP27" i="22" s="1"/>
  <c r="BE27" i="22"/>
  <c r="AO27" i="22"/>
  <c r="AJ64" i="22"/>
  <c r="AC63" i="22"/>
  <c r="AM64" i="22" s="1"/>
  <c r="V63" i="22"/>
  <c r="AK64" i="22" s="1"/>
  <c r="W63" i="22"/>
  <c r="AE63" i="22"/>
  <c r="AL64" i="22" s="1"/>
  <c r="V9" i="22"/>
  <c r="AK10" i="22" s="1"/>
  <c r="AJ10" i="22"/>
  <c r="AC9" i="22"/>
  <c r="AM10" i="22" s="1"/>
  <c r="W9" i="22"/>
  <c r="AE9" i="22"/>
  <c r="AL10" i="22" s="1"/>
  <c r="V18" i="22"/>
  <c r="AK19" i="22" s="1"/>
  <c r="AC18" i="22"/>
  <c r="AM19" i="22" s="1"/>
  <c r="W18" i="22"/>
  <c r="AJ19" i="22"/>
  <c r="AE18" i="22"/>
  <c r="AL19" i="22" s="1"/>
  <c r="BC23" i="22"/>
  <c r="AQ23" i="22"/>
  <c r="V25" i="22"/>
  <c r="AK26" i="22" s="1"/>
  <c r="AJ26" i="22"/>
  <c r="AC25" i="22"/>
  <c r="AM26" i="22" s="1"/>
  <c r="W25" i="22"/>
  <c r="AE25" i="22"/>
  <c r="AL26" i="22" s="1"/>
  <c r="BC11" i="22"/>
  <c r="AQ11" i="22"/>
  <c r="Z56" i="22"/>
  <c r="AP57" i="22" s="1"/>
  <c r="AO57" i="22"/>
  <c r="BE57" i="22"/>
  <c r="AO34" i="22"/>
  <c r="Z33" i="22"/>
  <c r="AP34" i="22" s="1"/>
  <c r="BE34" i="22"/>
  <c r="BE16" i="22"/>
  <c r="Z15" i="22"/>
  <c r="AP16" i="22" s="1"/>
  <c r="AO16" i="22"/>
  <c r="AE105" i="22"/>
  <c r="AL106" i="22" s="1"/>
  <c r="W105" i="22"/>
  <c r="V105" i="22"/>
  <c r="AK106" i="22" s="1"/>
  <c r="AJ106" i="22"/>
  <c r="AC105" i="22"/>
  <c r="AM106" i="22" s="1"/>
  <c r="AB105" i="22"/>
  <c r="BE104" i="22"/>
  <c r="AO104" i="22"/>
  <c r="Z103" i="22"/>
  <c r="AP104" i="22" s="1"/>
  <c r="AJ93" i="22"/>
  <c r="AC92" i="22"/>
  <c r="AM93" i="22" s="1"/>
  <c r="V92" i="22"/>
  <c r="AK93" i="22" s="1"/>
  <c r="AE92" i="22"/>
  <c r="AL93" i="22" s="1"/>
  <c r="W92" i="22"/>
  <c r="AC107" i="22"/>
  <c r="AM108" i="22" s="1"/>
  <c r="AJ108" i="22"/>
  <c r="AE107" i="22"/>
  <c r="AL108" i="22" s="1"/>
  <c r="W107" i="22"/>
  <c r="BB108" i="22"/>
  <c r="V107" i="22"/>
  <c r="AK108" i="22" s="1"/>
  <c r="AE80" i="22"/>
  <c r="AL81" i="22" s="1"/>
  <c r="W80" i="22"/>
  <c r="AJ81" i="22"/>
  <c r="V80" i="22"/>
  <c r="AK81" i="22" s="1"/>
  <c r="AC80" i="22"/>
  <c r="AM81" i="22" s="1"/>
  <c r="AO107" i="22"/>
  <c r="Z106" i="22"/>
  <c r="AP107" i="22" s="1"/>
  <c r="BE107" i="22"/>
  <c r="V96" i="22"/>
  <c r="AK97" i="22" s="1"/>
  <c r="W96" i="22"/>
  <c r="AE96" i="22"/>
  <c r="AL97" i="22" s="1"/>
  <c r="AC96" i="22"/>
  <c r="AM97" i="22" s="1"/>
  <c r="AJ97" i="22"/>
  <c r="AB103" i="22"/>
  <c r="AE101" i="22"/>
  <c r="AL102" i="22" s="1"/>
  <c r="W101" i="22"/>
  <c r="V101" i="22"/>
  <c r="AK102" i="22" s="1"/>
  <c r="AJ102" i="22"/>
  <c r="AC101" i="22"/>
  <c r="AM102" i="22" s="1"/>
  <c r="AE100" i="22"/>
  <c r="AL101" i="22" s="1"/>
  <c r="W100" i="22"/>
  <c r="V100" i="22"/>
  <c r="AK101" i="22" s="1"/>
  <c r="AJ101" i="22"/>
  <c r="AC100" i="22"/>
  <c r="AM101" i="22" s="1"/>
  <c r="V98" i="22"/>
  <c r="AK99" i="22" s="1"/>
  <c r="AJ99" i="22"/>
  <c r="AC98" i="22"/>
  <c r="AM99" i="22" s="1"/>
  <c r="W98" i="22"/>
  <c r="AE98" i="22"/>
  <c r="AL99" i="22" s="1"/>
  <c r="AB92" i="22"/>
  <c r="AO88" i="22"/>
  <c r="Z87" i="22"/>
  <c r="AP88" i="22" s="1"/>
  <c r="BE88" i="22"/>
  <c r="AE97" i="22"/>
  <c r="AL98" i="22" s="1"/>
  <c r="W97" i="22"/>
  <c r="V97" i="22"/>
  <c r="AK98" i="22" s="1"/>
  <c r="AJ98" i="22"/>
  <c r="AC97" i="22"/>
  <c r="AM98" i="22" s="1"/>
  <c r="AQ95" i="22"/>
  <c r="BC95" i="22"/>
  <c r="AJ89" i="22"/>
  <c r="AC88" i="22"/>
  <c r="AM89" i="22" s="1"/>
  <c r="V88" i="22"/>
  <c r="AK89" i="22" s="1"/>
  <c r="W88" i="22"/>
  <c r="AE88" i="22"/>
  <c r="AL89" i="22" s="1"/>
  <c r="BE108" i="22"/>
  <c r="AO108" i="22"/>
  <c r="Z107" i="22"/>
  <c r="AP108" i="22" s="1"/>
  <c r="BE91" i="22"/>
  <c r="AO91" i="22"/>
  <c r="Z90" i="22"/>
  <c r="AP91" i="22" s="1"/>
  <c r="AJ100" i="22"/>
  <c r="AC99" i="22"/>
  <c r="AM100" i="22" s="1"/>
  <c r="AE99" i="22"/>
  <c r="AL100" i="22" s="1"/>
  <c r="W99" i="22"/>
  <c r="V99" i="22"/>
  <c r="AK100" i="22" s="1"/>
  <c r="BC92" i="22"/>
  <c r="AQ92" i="22"/>
  <c r="AO79" i="22"/>
  <c r="Z78" i="22"/>
  <c r="AP79" i="22" s="1"/>
  <c r="BE79" i="22"/>
  <c r="AB72" i="22"/>
  <c r="AO63" i="22"/>
  <c r="Z62" i="22"/>
  <c r="AP63" i="22" s="1"/>
  <c r="BE63" i="22"/>
  <c r="AO83" i="22"/>
  <c r="Z82" i="22"/>
  <c r="AP83" i="22" s="1"/>
  <c r="BE83" i="22"/>
  <c r="BC81" i="22"/>
  <c r="AQ81" i="22"/>
  <c r="V74" i="22"/>
  <c r="AK75" i="22" s="1"/>
  <c r="AJ75" i="22"/>
  <c r="AC74" i="22"/>
  <c r="AM75" i="22" s="1"/>
  <c r="AE74" i="22"/>
  <c r="AL75" i="22" s="1"/>
  <c r="AB74" i="22"/>
  <c r="W74" i="22"/>
  <c r="BC72" i="22"/>
  <c r="AQ72" i="22"/>
  <c r="AO56" i="22"/>
  <c r="BE56" i="22"/>
  <c r="Z55" i="22"/>
  <c r="AP56" i="22" s="1"/>
  <c r="BE87" i="22"/>
  <c r="AO87" i="22"/>
  <c r="Z86" i="22"/>
  <c r="AP87" i="22" s="1"/>
  <c r="AE84" i="22"/>
  <c r="AL85" i="22" s="1"/>
  <c r="W84" i="22"/>
  <c r="AC84" i="22"/>
  <c r="AM85" i="22" s="1"/>
  <c r="V84" i="22"/>
  <c r="AK85" i="22" s="1"/>
  <c r="AJ85" i="22"/>
  <c r="BC78" i="22"/>
  <c r="AQ78" i="22"/>
  <c r="AJ76" i="22"/>
  <c r="AC75" i="22"/>
  <c r="AM76" i="22" s="1"/>
  <c r="V75" i="22"/>
  <c r="AK76" i="22" s="1"/>
  <c r="AE75" i="22"/>
  <c r="AL76" i="22" s="1"/>
  <c r="W75" i="22"/>
  <c r="BC70" i="22"/>
  <c r="AQ70" i="22"/>
  <c r="AJ68" i="22"/>
  <c r="AC67" i="22"/>
  <c r="AM68" i="22" s="1"/>
  <c r="V67" i="22"/>
  <c r="AK68" i="22" s="1"/>
  <c r="AE67" i="22"/>
  <c r="AL68" i="22" s="1"/>
  <c r="W67" i="22"/>
  <c r="AB56" i="22"/>
  <c r="BC88" i="22"/>
  <c r="AQ88" i="22"/>
  <c r="V78" i="22"/>
  <c r="AK79" i="22" s="1"/>
  <c r="AJ79" i="22"/>
  <c r="AC78" i="22"/>
  <c r="AM79" i="22" s="1"/>
  <c r="W78" i="22"/>
  <c r="AB78" i="22"/>
  <c r="AE78" i="22"/>
  <c r="AL79" i="22" s="1"/>
  <c r="BC55" i="22"/>
  <c r="AQ55" i="22"/>
  <c r="AO50" i="22"/>
  <c r="Z49" i="22"/>
  <c r="AP50" i="22" s="1"/>
  <c r="BE50" i="22"/>
  <c r="BE43" i="22"/>
  <c r="Z42" i="22"/>
  <c r="AP43" i="22" s="1"/>
  <c r="AO43" i="22"/>
  <c r="AB107" i="22"/>
  <c r="Z94" i="22"/>
  <c r="AP95" i="22" s="1"/>
  <c r="BE95" i="22"/>
  <c r="AO95" i="22"/>
  <c r="BE72" i="22"/>
  <c r="AO72" i="22"/>
  <c r="Z71" i="22"/>
  <c r="AP72" i="22" s="1"/>
  <c r="AJ27" i="22"/>
  <c r="AC26" i="22"/>
  <c r="AM27" i="22" s="1"/>
  <c r="W26" i="22"/>
  <c r="V26" i="22"/>
  <c r="AK27" i="22" s="1"/>
  <c r="AE26" i="22"/>
  <c r="AL27" i="22" s="1"/>
  <c r="AB77" i="22"/>
  <c r="BC71" i="22"/>
  <c r="AQ71" i="22"/>
  <c r="AB46" i="22"/>
  <c r="BC45" i="22"/>
  <c r="AQ45" i="22"/>
  <c r="AB38" i="22"/>
  <c r="BC37" i="22"/>
  <c r="AQ37" i="22"/>
  <c r="BE31" i="22"/>
  <c r="Z30" i="22"/>
  <c r="AP31" i="22" s="1"/>
  <c r="AO31" i="22"/>
  <c r="AB26" i="22"/>
  <c r="BB24" i="22"/>
  <c r="AO46" i="22"/>
  <c r="Z45" i="22"/>
  <c r="AP46" i="22" s="1"/>
  <c r="BE46" i="22"/>
  <c r="Z38" i="22"/>
  <c r="AP39" i="22" s="1"/>
  <c r="BE39" i="22"/>
  <c r="AO39" i="22"/>
  <c r="BE21" i="22"/>
  <c r="Z20" i="22"/>
  <c r="AP21" i="22" s="1"/>
  <c r="AO21" i="22"/>
  <c r="BE64" i="22"/>
  <c r="AO64" i="22"/>
  <c r="Z63" i="22"/>
  <c r="AP64" i="22" s="1"/>
  <c r="AB55" i="22"/>
  <c r="AB50" i="22"/>
  <c r="AE48" i="22"/>
  <c r="AL49" i="22" s="1"/>
  <c r="W48" i="22"/>
  <c r="V48" i="22"/>
  <c r="AK49" i="22" s="1"/>
  <c r="AC48" i="22"/>
  <c r="AM49" i="22" s="1"/>
  <c r="AJ49" i="22"/>
  <c r="AB48" i="22"/>
  <c r="AE47" i="22"/>
  <c r="AL48" i="22" s="1"/>
  <c r="W47" i="22"/>
  <c r="AJ48" i="22"/>
  <c r="AC47" i="22"/>
  <c r="AM48" i="22" s="1"/>
  <c r="V47" i="22"/>
  <c r="AK48" i="22" s="1"/>
  <c r="BE19" i="22"/>
  <c r="AO19" i="22"/>
  <c r="Z18" i="22"/>
  <c r="AP19" i="22" s="1"/>
  <c r="BE15" i="22"/>
  <c r="AO15" i="22"/>
  <c r="Z14" i="22"/>
  <c r="AP15" i="22" s="1"/>
  <c r="AQ12" i="22"/>
  <c r="Z2" i="22"/>
  <c r="BC12" i="22"/>
  <c r="V33" i="22"/>
  <c r="AK34" i="22" s="1"/>
  <c r="AJ34" i="22"/>
  <c r="AC33" i="22"/>
  <c r="AM34" i="22" s="1"/>
  <c r="AE33" i="22"/>
  <c r="AL34" i="22" s="1"/>
  <c r="W33" i="22"/>
  <c r="BC30" i="22"/>
  <c r="AQ30" i="22"/>
  <c r="BE29" i="22"/>
  <c r="AO29" i="22"/>
  <c r="Z28" i="22"/>
  <c r="AP29" i="22" s="1"/>
  <c r="AE14" i="22"/>
  <c r="AL15" i="22" s="1"/>
  <c r="W14" i="22"/>
  <c r="V14" i="22"/>
  <c r="AK15" i="22" s="1"/>
  <c r="AJ15" i="22"/>
  <c r="AC14" i="22"/>
  <c r="AM15" i="22" s="1"/>
  <c r="AQ8" i="22"/>
  <c r="Z3" i="22"/>
  <c r="BC8" i="22"/>
  <c r="BB95" i="22"/>
  <c r="AE64" i="22"/>
  <c r="AL65" i="22" s="1"/>
  <c r="W64" i="22"/>
  <c r="AJ65" i="22"/>
  <c r="AC64" i="22"/>
  <c r="AM65" i="22" s="1"/>
  <c r="V64" i="22"/>
  <c r="AK65" i="22" s="1"/>
  <c r="Z22" i="22"/>
  <c r="AP23" i="22" s="1"/>
  <c r="AO23" i="22"/>
  <c r="BE23" i="22"/>
  <c r="V21" i="22"/>
  <c r="AK22" i="22" s="1"/>
  <c r="AJ22" i="22"/>
  <c r="AC21" i="22"/>
  <c r="AM22" i="22" s="1"/>
  <c r="AE21" i="22"/>
  <c r="AL22" i="22" s="1"/>
  <c r="W21" i="22"/>
  <c r="AG21" i="22" s="1"/>
  <c r="AJ18" i="22"/>
  <c r="V17" i="22"/>
  <c r="AK18" i="22" s="1"/>
  <c r="AC17" i="22"/>
  <c r="AM18" i="22" s="1"/>
  <c r="W17" i="22"/>
  <c r="AE17" i="22"/>
  <c r="AL18" i="22" s="1"/>
  <c r="AO14" i="22"/>
  <c r="Z13" i="22"/>
  <c r="AP14" i="22" s="1"/>
  <c r="BE14" i="22"/>
  <c r="AB8" i="22"/>
  <c r="V37" i="22"/>
  <c r="AK38" i="22" s="1"/>
  <c r="AJ38" i="22"/>
  <c r="AC37" i="22"/>
  <c r="AM38" i="22" s="1"/>
  <c r="AE37" i="22"/>
  <c r="AL38" i="22" s="1"/>
  <c r="W37" i="22"/>
  <c r="AB21" i="22"/>
  <c r="AB18" i="22"/>
  <c r="AB11" i="22"/>
  <c r="AE40" i="22"/>
  <c r="AL41" i="22" s="1"/>
  <c r="W40" i="22"/>
  <c r="V40" i="22"/>
  <c r="AK41" i="22" s="1"/>
  <c r="AJ41" i="22"/>
  <c r="AC40" i="22"/>
  <c r="AM41" i="22" s="1"/>
  <c r="AE39" i="22"/>
  <c r="AL40" i="22" s="1"/>
  <c r="W39" i="22"/>
  <c r="AJ40" i="22"/>
  <c r="V39" i="22"/>
  <c r="AK40" i="22" s="1"/>
  <c r="AC39" i="22"/>
  <c r="AM40" i="22" s="1"/>
  <c r="AB14" i="22"/>
  <c r="AB28" i="22"/>
  <c r="BE96" i="22"/>
  <c r="Z95" i="22"/>
  <c r="AP96" i="22" s="1"/>
  <c r="AO96" i="22"/>
  <c r="AQ65" i="22"/>
  <c r="BC65" i="22"/>
  <c r="V106" i="22"/>
  <c r="AK107" i="22" s="1"/>
  <c r="AJ107" i="22"/>
  <c r="AC106" i="22"/>
  <c r="AM107" i="22" s="1"/>
  <c r="AE106" i="22"/>
  <c r="AL107" i="22" s="1"/>
  <c r="W106" i="22"/>
  <c r="BC106" i="22"/>
  <c r="AQ106" i="22"/>
  <c r="AB96" i="22"/>
  <c r="AO92" i="22"/>
  <c r="Z91" i="22"/>
  <c r="AP92" i="22" s="1"/>
  <c r="BE92" i="22"/>
  <c r="AB106" i="22"/>
  <c r="BE94" i="22"/>
  <c r="Z93" i="22"/>
  <c r="AP94" i="22" s="1"/>
  <c r="AO94" i="22"/>
  <c r="BC91" i="22"/>
  <c r="AQ91" i="22"/>
  <c r="BC96" i="22"/>
  <c r="AQ96" i="22"/>
  <c r="V91" i="22"/>
  <c r="AK92" i="22" s="1"/>
  <c r="AJ92" i="22"/>
  <c r="AC91" i="22"/>
  <c r="AM92" i="22" s="1"/>
  <c r="W91" i="22"/>
  <c r="AE91" i="22"/>
  <c r="AL92" i="22" s="1"/>
  <c r="AB91" i="22"/>
  <c r="AB84" i="22"/>
  <c r="AO67" i="22"/>
  <c r="Z66" i="22"/>
  <c r="AP67" i="22" s="1"/>
  <c r="BE67" i="22"/>
  <c r="AO103" i="22"/>
  <c r="Z102" i="22"/>
  <c r="AP103" i="22" s="1"/>
  <c r="BE103" i="22"/>
  <c r="BC80" i="22"/>
  <c r="AQ80" i="22"/>
  <c r="AE65" i="22"/>
  <c r="AL66" i="22" s="1"/>
  <c r="W65" i="22"/>
  <c r="V65" i="22"/>
  <c r="AK66" i="22" s="1"/>
  <c r="AC65" i="22"/>
  <c r="AM66" i="22" s="1"/>
  <c r="AB65" i="22"/>
  <c r="AJ66" i="22"/>
  <c r="BE62" i="22"/>
  <c r="AO62" i="22"/>
  <c r="Z61" i="22"/>
  <c r="AP62" i="22" s="1"/>
  <c r="BE54" i="22"/>
  <c r="AO54" i="22"/>
  <c r="Z53" i="22"/>
  <c r="AP54" i="22" s="1"/>
  <c r="AQ87" i="22"/>
  <c r="BC87" i="22"/>
  <c r="BE82" i="22"/>
  <c r="Z81" i="22"/>
  <c r="AP82" i="22" s="1"/>
  <c r="AO82" i="22"/>
  <c r="AE76" i="22"/>
  <c r="AL77" i="22" s="1"/>
  <c r="W76" i="22"/>
  <c r="V76" i="22"/>
  <c r="AK77" i="22" s="1"/>
  <c r="AC76" i="22"/>
  <c r="AM77" i="22" s="1"/>
  <c r="AJ77" i="22"/>
  <c r="BE74" i="22"/>
  <c r="AO74" i="22"/>
  <c r="Z73" i="22"/>
  <c r="AP74" i="22" s="1"/>
  <c r="AE68" i="22"/>
  <c r="AL69" i="22" s="1"/>
  <c r="W68" i="22"/>
  <c r="V68" i="22"/>
  <c r="AK69" i="22" s="1"/>
  <c r="AC68" i="22"/>
  <c r="AM69" i="22" s="1"/>
  <c r="AJ69" i="22"/>
  <c r="BE66" i="22"/>
  <c r="AO66" i="22"/>
  <c r="Z65" i="22"/>
  <c r="AP66" i="22" s="1"/>
  <c r="V87" i="22"/>
  <c r="AK88" i="22" s="1"/>
  <c r="AJ88" i="22"/>
  <c r="AC87" i="22"/>
  <c r="AM88" i="22" s="1"/>
  <c r="W87" i="22"/>
  <c r="AE87" i="22"/>
  <c r="AL88" i="22" s="1"/>
  <c r="Z59" i="22"/>
  <c r="AP60" i="22" s="1"/>
  <c r="AO60" i="22"/>
  <c r="BE60" i="22"/>
  <c r="AJ43" i="22"/>
  <c r="AC42" i="22"/>
  <c r="AM43" i="22" s="1"/>
  <c r="W42" i="22"/>
  <c r="AE42" i="22"/>
  <c r="AL43" i="22" s="1"/>
  <c r="V42" i="22"/>
  <c r="AK43" i="22" s="1"/>
  <c r="AE36" i="22"/>
  <c r="AL37" i="22" s="1"/>
  <c r="W36" i="22"/>
  <c r="V36" i="22"/>
  <c r="AK37" i="22" s="1"/>
  <c r="AC36" i="22"/>
  <c r="AM37" i="22" s="1"/>
  <c r="AJ37" i="22"/>
  <c r="BC25" i="22"/>
  <c r="AQ25" i="22"/>
  <c r="BE70" i="22"/>
  <c r="AO70" i="22"/>
  <c r="Z69" i="22"/>
  <c r="AP70" i="22" s="1"/>
  <c r="BC63" i="22"/>
  <c r="AQ63" i="22"/>
  <c r="AJ21" i="22"/>
  <c r="AC20" i="22"/>
  <c r="BB21" i="22" s="1"/>
  <c r="W20" i="22"/>
  <c r="V20" i="22"/>
  <c r="AK21" i="22" s="1"/>
  <c r="AE20" i="22"/>
  <c r="AL21" i="22" s="1"/>
  <c r="BE84" i="22"/>
  <c r="AO84" i="22"/>
  <c r="Z83" i="22"/>
  <c r="AP84" i="22" s="1"/>
  <c r="BE80" i="22"/>
  <c r="AO80" i="22"/>
  <c r="Z79" i="22"/>
  <c r="AP80" i="22" s="1"/>
  <c r="V70" i="22"/>
  <c r="AK71" i="22" s="1"/>
  <c r="AJ71" i="22"/>
  <c r="AC70" i="22"/>
  <c r="AM71" i="22" s="1"/>
  <c r="W70" i="22"/>
  <c r="AE70" i="22"/>
  <c r="AL71" i="22" s="1"/>
  <c r="AB70" i="22"/>
  <c r="AJ31" i="22"/>
  <c r="AC30" i="22"/>
  <c r="AM31" i="22" s="1"/>
  <c r="V30" i="22"/>
  <c r="AK31" i="22" s="1"/>
  <c r="AE30" i="22"/>
  <c r="AL31" i="22" s="1"/>
  <c r="W30" i="22"/>
  <c r="AO26" i="22"/>
  <c r="Z25" i="22"/>
  <c r="AP26" i="22" s="1"/>
  <c r="BE26" i="22"/>
  <c r="BB72" i="22"/>
  <c r="BB52" i="22"/>
  <c r="AQ33" i="22"/>
  <c r="BC33" i="22"/>
  <c r="BC50" i="22"/>
  <c r="AQ50" i="22"/>
  <c r="BE49" i="22"/>
  <c r="AO49" i="22"/>
  <c r="Z48" i="22"/>
  <c r="AP49" i="22" s="1"/>
  <c r="BC34" i="22"/>
  <c r="AQ34" i="22"/>
  <c r="AB17" i="22"/>
  <c r="V13" i="22"/>
  <c r="AK14" i="22" s="1"/>
  <c r="AJ14" i="22"/>
  <c r="AC13" i="22"/>
  <c r="BB14" i="22" s="1"/>
  <c r="W13" i="22"/>
  <c r="AE13" i="22"/>
  <c r="AL14" i="22" s="1"/>
  <c r="BE11" i="22"/>
  <c r="AO11" i="22"/>
  <c r="Z10" i="22"/>
  <c r="AP11" i="22" s="1"/>
  <c r="V29" i="22"/>
  <c r="AK30" i="22" s="1"/>
  <c r="AJ30" i="22"/>
  <c r="AC29" i="22"/>
  <c r="AM30" i="22" s="1"/>
  <c r="AE29" i="22"/>
  <c r="AL30" i="22" s="1"/>
  <c r="W29" i="22"/>
  <c r="BC19" i="22"/>
  <c r="AQ19" i="22"/>
  <c r="AJ13" i="22"/>
  <c r="AC12" i="22"/>
  <c r="AM13" i="22" s="1"/>
  <c r="W12" i="22"/>
  <c r="AE12" i="22"/>
  <c r="AL13" i="22" s="1"/>
  <c r="V12" i="22"/>
  <c r="AK13" i="22" s="1"/>
  <c r="AB33" i="22"/>
  <c r="BC26" i="22"/>
  <c r="AQ26" i="22"/>
  <c r="AB12" i="22"/>
  <c r="AC3" i="22"/>
  <c r="BD8" i="22"/>
  <c r="BE17" i="22"/>
  <c r="Z16" i="22"/>
  <c r="AP17" i="22" s="1"/>
  <c r="AO17" i="22"/>
  <c r="AE10" i="22"/>
  <c r="AL11" i="22" s="1"/>
  <c r="W10" i="22"/>
  <c r="V10" i="22"/>
  <c r="AK11" i="22" s="1"/>
  <c r="AC10" i="22"/>
  <c r="AM11" i="22" s="1"/>
  <c r="AJ11" i="22"/>
  <c r="BC42" i="22"/>
  <c r="AQ42" i="22"/>
  <c r="BE41" i="22"/>
  <c r="AO41" i="22"/>
  <c r="Z40" i="22"/>
  <c r="AP41" i="22" s="1"/>
  <c r="AB22" i="22"/>
  <c r="AB10" i="22"/>
  <c r="AB9" i="22"/>
  <c r="AB41" i="22"/>
  <c r="AQ105" i="20"/>
  <c r="BC105" i="20"/>
  <c r="AE101" i="20"/>
  <c r="AL102" i="20" s="1"/>
  <c r="W101" i="20"/>
  <c r="AJ102" i="20"/>
  <c r="AC101" i="20"/>
  <c r="AM102" i="20" s="1"/>
  <c r="AB101" i="20"/>
  <c r="V101" i="20"/>
  <c r="AK102" i="20" s="1"/>
  <c r="BC96" i="20"/>
  <c r="AQ96" i="20"/>
  <c r="BC84" i="20"/>
  <c r="AQ84" i="20"/>
  <c r="BC100" i="20"/>
  <c r="AQ100" i="20"/>
  <c r="BC90" i="20"/>
  <c r="AQ90" i="20"/>
  <c r="AQ75" i="20"/>
  <c r="BC75" i="20"/>
  <c r="V88" i="20"/>
  <c r="AK89" i="20" s="1"/>
  <c r="W88" i="20"/>
  <c r="AC88" i="20"/>
  <c r="AM89" i="20" s="1"/>
  <c r="AJ89" i="20"/>
  <c r="AE88" i="20"/>
  <c r="AL89" i="20" s="1"/>
  <c r="V76" i="20"/>
  <c r="AK77" i="20" s="1"/>
  <c r="AE76" i="20"/>
  <c r="AL77" i="20" s="1"/>
  <c r="AJ77" i="20"/>
  <c r="AC76" i="20"/>
  <c r="AM77" i="20" s="1"/>
  <c r="W76" i="20"/>
  <c r="V36" i="20"/>
  <c r="AK37" i="20" s="1"/>
  <c r="AJ37" i="20"/>
  <c r="AC36" i="20"/>
  <c r="AM37" i="20" s="1"/>
  <c r="AE36" i="20"/>
  <c r="AL37" i="20" s="1"/>
  <c r="W36" i="20"/>
  <c r="Z44" i="20"/>
  <c r="AP45" i="20" s="1"/>
  <c r="BE45" i="20"/>
  <c r="AE46" i="20"/>
  <c r="AL47" i="20" s="1"/>
  <c r="W46" i="20"/>
  <c r="AC46" i="20"/>
  <c r="AM47" i="20" s="1"/>
  <c r="V46" i="20"/>
  <c r="AK47" i="20" s="1"/>
  <c r="AJ47" i="20"/>
  <c r="Z28" i="20"/>
  <c r="AP29" i="20" s="1"/>
  <c r="BE29" i="20"/>
  <c r="BE16" i="20"/>
  <c r="Z15" i="20"/>
  <c r="AP16" i="20" s="1"/>
  <c r="V80" i="20"/>
  <c r="AK81" i="20" s="1"/>
  <c r="W80" i="20"/>
  <c r="AC80" i="20"/>
  <c r="AM81" i="20" s="1"/>
  <c r="AE80" i="20"/>
  <c r="AL81" i="20" s="1"/>
  <c r="AJ81" i="20"/>
  <c r="AE27" i="20"/>
  <c r="AL28" i="20" s="1"/>
  <c r="W27" i="20"/>
  <c r="V27" i="20"/>
  <c r="AK28" i="20" s="1"/>
  <c r="AJ28" i="20"/>
  <c r="AC27" i="20"/>
  <c r="AM28" i="20" s="1"/>
  <c r="AJ30" i="20"/>
  <c r="AC29" i="20"/>
  <c r="AM30" i="20" s="1"/>
  <c r="W29" i="20"/>
  <c r="V29" i="20"/>
  <c r="AK30" i="20" s="1"/>
  <c r="AE29" i="20"/>
  <c r="AL30" i="20" s="1"/>
  <c r="W82" i="20"/>
  <c r="AE82" i="20"/>
  <c r="AL83" i="20" s="1"/>
  <c r="V82" i="20"/>
  <c r="AK83" i="20" s="1"/>
  <c r="AC82" i="20"/>
  <c r="AM83" i="20" s="1"/>
  <c r="AJ83" i="20"/>
  <c r="Z17" i="20"/>
  <c r="AP18" i="20" s="1"/>
  <c r="BE18" i="20"/>
  <c r="BE21" i="20"/>
  <c r="Z20" i="20"/>
  <c r="AP21" i="20" s="1"/>
  <c r="BE30" i="20"/>
  <c r="Z29" i="20"/>
  <c r="AP30" i="20" s="1"/>
  <c r="BC11" i="20"/>
  <c r="AQ11" i="20"/>
  <c r="BC19" i="20"/>
  <c r="AQ19" i="20"/>
  <c r="Z103" i="20"/>
  <c r="AP104" i="20" s="1"/>
  <c r="BE104" i="20"/>
  <c r="BC107" i="20"/>
  <c r="AQ107" i="20"/>
  <c r="BB106" i="20"/>
  <c r="V102" i="20"/>
  <c r="AK103" i="20" s="1"/>
  <c r="W102" i="20"/>
  <c r="AE102" i="20"/>
  <c r="AL103" i="20" s="1"/>
  <c r="AC102" i="20"/>
  <c r="AM103" i="20" s="1"/>
  <c r="AJ103" i="20"/>
  <c r="Z93" i="20"/>
  <c r="AP94" i="20" s="1"/>
  <c r="BE94" i="20"/>
  <c r="BB107" i="20"/>
  <c r="BC95" i="20"/>
  <c r="AQ95" i="20"/>
  <c r="AJ79" i="20"/>
  <c r="AC78" i="20"/>
  <c r="AM79" i="20" s="1"/>
  <c r="AE78" i="20"/>
  <c r="AL79" i="20" s="1"/>
  <c r="W78" i="20"/>
  <c r="V78" i="20"/>
  <c r="AK79" i="20" s="1"/>
  <c r="BC99" i="20"/>
  <c r="AQ99" i="20"/>
  <c r="Z89" i="20"/>
  <c r="AP90" i="20" s="1"/>
  <c r="BE90" i="20"/>
  <c r="BC76" i="20"/>
  <c r="AQ76" i="20"/>
  <c r="AJ100" i="20"/>
  <c r="AC99" i="20"/>
  <c r="AM100" i="20" s="1"/>
  <c r="W99" i="20"/>
  <c r="V99" i="20"/>
  <c r="AK100" i="20" s="1"/>
  <c r="AE99" i="20"/>
  <c r="AL100" i="20" s="1"/>
  <c r="AE79" i="20"/>
  <c r="AL80" i="20" s="1"/>
  <c r="W79" i="20"/>
  <c r="AJ80" i="20"/>
  <c r="AC79" i="20"/>
  <c r="AM80" i="20" s="1"/>
  <c r="AB79" i="20"/>
  <c r="V79" i="20"/>
  <c r="AK80" i="20" s="1"/>
  <c r="Z73" i="20"/>
  <c r="AP74" i="20" s="1"/>
  <c r="BE74" i="20"/>
  <c r="AB82" i="20"/>
  <c r="BC73" i="20"/>
  <c r="AQ73" i="20"/>
  <c r="AQ69" i="20"/>
  <c r="BC69" i="20"/>
  <c r="BB97" i="20"/>
  <c r="BC89" i="20"/>
  <c r="AQ89" i="20"/>
  <c r="AQ83" i="20"/>
  <c r="BC83" i="20"/>
  <c r="AJ74" i="20"/>
  <c r="AC73" i="20"/>
  <c r="AM74" i="20" s="1"/>
  <c r="AE73" i="20"/>
  <c r="AL74" i="20" s="1"/>
  <c r="V73" i="20"/>
  <c r="AK74" i="20" s="1"/>
  <c r="W73" i="20"/>
  <c r="AE67" i="20"/>
  <c r="AL68" i="20" s="1"/>
  <c r="W67" i="20"/>
  <c r="AJ68" i="20"/>
  <c r="AC67" i="20"/>
  <c r="AM68" i="20" s="1"/>
  <c r="V67" i="20"/>
  <c r="AK68" i="20" s="1"/>
  <c r="V56" i="20"/>
  <c r="AK57" i="20" s="1"/>
  <c r="AJ57" i="20"/>
  <c r="AC56" i="20"/>
  <c r="AM57" i="20" s="1"/>
  <c r="AE56" i="20"/>
  <c r="AL57" i="20" s="1"/>
  <c r="W56" i="20"/>
  <c r="V40" i="20"/>
  <c r="AK41" i="20" s="1"/>
  <c r="AJ41" i="20"/>
  <c r="AC40" i="20"/>
  <c r="AM41" i="20" s="1"/>
  <c r="W40" i="20"/>
  <c r="AE40" i="20"/>
  <c r="AL41" i="20" s="1"/>
  <c r="AQ91" i="20"/>
  <c r="BC91" i="20"/>
  <c r="AJ78" i="20"/>
  <c r="AC77" i="20"/>
  <c r="AM78" i="20" s="1"/>
  <c r="W77" i="20"/>
  <c r="V77" i="20"/>
  <c r="AK78" i="20" s="1"/>
  <c r="AE77" i="20"/>
  <c r="AL78" i="20" s="1"/>
  <c r="V69" i="20"/>
  <c r="AK70" i="20" s="1"/>
  <c r="AJ70" i="20"/>
  <c r="AC69" i="20"/>
  <c r="AM70" i="20" s="1"/>
  <c r="W69" i="20"/>
  <c r="AE69" i="20"/>
  <c r="AL70" i="20" s="1"/>
  <c r="AB69" i="20"/>
  <c r="Z60" i="20"/>
  <c r="AP61" i="20" s="1"/>
  <c r="BE61" i="20"/>
  <c r="Z48" i="20"/>
  <c r="AP49" i="20" s="1"/>
  <c r="BE49" i="20"/>
  <c r="Z32" i="20"/>
  <c r="AP33" i="20" s="1"/>
  <c r="BE33" i="20"/>
  <c r="Z84" i="20"/>
  <c r="AP85" i="20" s="1"/>
  <c r="BE85" i="20"/>
  <c r="V64" i="20"/>
  <c r="AK65" i="20" s="1"/>
  <c r="AJ65" i="20"/>
  <c r="AC64" i="20"/>
  <c r="AM65" i="20" s="1"/>
  <c r="W64" i="20"/>
  <c r="AE64" i="20"/>
  <c r="AL65" i="20" s="1"/>
  <c r="BB63" i="20"/>
  <c r="AJ54" i="20"/>
  <c r="AC53" i="20"/>
  <c r="AM54" i="20" s="1"/>
  <c r="W53" i="20"/>
  <c r="V53" i="20"/>
  <c r="AK54" i="20" s="1"/>
  <c r="AE53" i="20"/>
  <c r="AL54" i="20" s="1"/>
  <c r="BB51" i="20"/>
  <c r="Z45" i="20"/>
  <c r="AP46" i="20" s="1"/>
  <c r="BE46" i="20"/>
  <c r="AJ38" i="20"/>
  <c r="AC37" i="20"/>
  <c r="AM38" i="20" s="1"/>
  <c r="W37" i="20"/>
  <c r="V37" i="20"/>
  <c r="AK38" i="20" s="1"/>
  <c r="AE37" i="20"/>
  <c r="AL38" i="20" s="1"/>
  <c r="AE34" i="20"/>
  <c r="AL35" i="20" s="1"/>
  <c r="W34" i="20"/>
  <c r="AC34" i="20"/>
  <c r="AM35" i="20" s="1"/>
  <c r="V34" i="20"/>
  <c r="AK35" i="20" s="1"/>
  <c r="AJ35" i="20"/>
  <c r="BE28" i="20"/>
  <c r="Z27" i="20"/>
  <c r="AP28" i="20" s="1"/>
  <c r="Z24" i="20"/>
  <c r="AP25" i="20" s="1"/>
  <c r="BE25" i="20"/>
  <c r="BE20" i="20"/>
  <c r="Z19" i="20"/>
  <c r="AP20" i="20" s="1"/>
  <c r="AQ9" i="20"/>
  <c r="BC9" i="20"/>
  <c r="AC107" i="20"/>
  <c r="AM108" i="20" s="1"/>
  <c r="W107" i="20"/>
  <c r="V107" i="20"/>
  <c r="AK108" i="20" s="1"/>
  <c r="AJ108" i="20"/>
  <c r="AE107" i="20"/>
  <c r="AL108" i="20" s="1"/>
  <c r="BC81" i="20"/>
  <c r="AQ81" i="20"/>
  <c r="AE20" i="20"/>
  <c r="AL21" i="20" s="1"/>
  <c r="W20" i="20"/>
  <c r="AC20" i="20"/>
  <c r="AM21" i="20" s="1"/>
  <c r="V20" i="20"/>
  <c r="AK21" i="20" s="1"/>
  <c r="AJ21" i="20"/>
  <c r="BC66" i="20"/>
  <c r="AQ66" i="20"/>
  <c r="BC29" i="20"/>
  <c r="AQ29" i="20"/>
  <c r="Z25" i="20"/>
  <c r="AP26" i="20" s="1"/>
  <c r="BE26" i="20"/>
  <c r="Z22" i="20"/>
  <c r="AP23" i="20" s="1"/>
  <c r="BE23" i="20"/>
  <c r="BC12" i="20"/>
  <c r="Z2" i="20"/>
  <c r="AQ12" i="20"/>
  <c r="BE8" i="20"/>
  <c r="Z7" i="20"/>
  <c r="X3" i="20"/>
  <c r="AB20" i="20"/>
  <c r="AJ10" i="20"/>
  <c r="AC9" i="20"/>
  <c r="AM10" i="20" s="1"/>
  <c r="W9" i="20"/>
  <c r="V9" i="20"/>
  <c r="AK10" i="20" s="1"/>
  <c r="AE9" i="20"/>
  <c r="AL10" i="20" s="1"/>
  <c r="BC86" i="20"/>
  <c r="AQ86" i="20"/>
  <c r="AJ22" i="20"/>
  <c r="AC21" i="20"/>
  <c r="AM22" i="20" s="1"/>
  <c r="W21" i="20"/>
  <c r="V21" i="20"/>
  <c r="AK22" i="20" s="1"/>
  <c r="AE21" i="20"/>
  <c r="AL22" i="20" s="1"/>
  <c r="AB27" i="20"/>
  <c r="BC15" i="20"/>
  <c r="AQ15" i="20"/>
  <c r="AE11" i="20"/>
  <c r="AL12" i="20" s="1"/>
  <c r="W11" i="20"/>
  <c r="V11" i="20"/>
  <c r="AK12" i="20" s="1"/>
  <c r="AJ12" i="20"/>
  <c r="S2" i="20"/>
  <c r="AC11" i="20"/>
  <c r="AM12" i="20" s="1"/>
  <c r="V10" i="20"/>
  <c r="AK11" i="20" s="1"/>
  <c r="AJ11" i="20"/>
  <c r="AC10" i="20"/>
  <c r="AM11" i="20" s="1"/>
  <c r="AE10" i="20"/>
  <c r="AL11" i="20" s="1"/>
  <c r="W10" i="20"/>
  <c r="AE12" i="20"/>
  <c r="AL13" i="20" s="1"/>
  <c r="W12" i="20"/>
  <c r="AJ13" i="20"/>
  <c r="AC12" i="20"/>
  <c r="AM13" i="20" s="1"/>
  <c r="V12" i="20"/>
  <c r="AK13" i="20" s="1"/>
  <c r="V18" i="20"/>
  <c r="AK19" i="20" s="1"/>
  <c r="AJ19" i="20"/>
  <c r="AC18" i="20"/>
  <c r="AM19" i="20" s="1"/>
  <c r="W18" i="20"/>
  <c r="AE18" i="20"/>
  <c r="AL19" i="20" s="1"/>
  <c r="AJ96" i="20"/>
  <c r="AE95" i="20"/>
  <c r="AL96" i="20" s="1"/>
  <c r="W95" i="20"/>
  <c r="AC95" i="20"/>
  <c r="AM96" i="20" s="1"/>
  <c r="V95" i="20"/>
  <c r="AK96" i="20" s="1"/>
  <c r="BC74" i="20"/>
  <c r="AQ74" i="20"/>
  <c r="V52" i="20"/>
  <c r="AK53" i="20" s="1"/>
  <c r="AJ53" i="20"/>
  <c r="AC52" i="20"/>
  <c r="AM53" i="20" s="1"/>
  <c r="W52" i="20"/>
  <c r="AE52" i="20"/>
  <c r="AL53" i="20" s="1"/>
  <c r="AQ65" i="20"/>
  <c r="BC65" i="20"/>
  <c r="AJ62" i="20"/>
  <c r="AC61" i="20"/>
  <c r="AM62" i="20" s="1"/>
  <c r="W61" i="20"/>
  <c r="V61" i="20"/>
  <c r="AK62" i="20" s="1"/>
  <c r="AE61" i="20"/>
  <c r="AL62" i="20" s="1"/>
  <c r="BE58" i="20"/>
  <c r="Z57" i="20"/>
  <c r="AP58" i="20" s="1"/>
  <c r="AJ50" i="20"/>
  <c r="AC49" i="20"/>
  <c r="AM50" i="20" s="1"/>
  <c r="W49" i="20"/>
  <c r="V49" i="20"/>
  <c r="AK50" i="20" s="1"/>
  <c r="AE49" i="20"/>
  <c r="AL50" i="20" s="1"/>
  <c r="BE42" i="20"/>
  <c r="Z41" i="20"/>
  <c r="AP42" i="20" s="1"/>
  <c r="AJ34" i="20"/>
  <c r="AC33" i="20"/>
  <c r="AM34" i="20" s="1"/>
  <c r="W33" i="20"/>
  <c r="V33" i="20"/>
  <c r="AK34" i="20" s="1"/>
  <c r="AE33" i="20"/>
  <c r="AL34" i="20" s="1"/>
  <c r="BC25" i="20"/>
  <c r="AQ25" i="20"/>
  <c r="Z9" i="20"/>
  <c r="AP10" i="20" s="1"/>
  <c r="BE10" i="20"/>
  <c r="Z106" i="20"/>
  <c r="BE107" i="20"/>
  <c r="AQ103" i="20"/>
  <c r="BC103" i="20"/>
  <c r="BE108" i="20"/>
  <c r="Z107" i="20"/>
  <c r="AP108" i="20" s="1"/>
  <c r="Z98" i="20"/>
  <c r="AP99" i="20" s="1"/>
  <c r="BE99" i="20"/>
  <c r="Z81" i="20"/>
  <c r="AP82" i="20" s="1"/>
  <c r="BE82" i="20"/>
  <c r="Z104" i="20"/>
  <c r="AP105" i="20" s="1"/>
  <c r="BE105" i="20"/>
  <c r="BE95" i="20"/>
  <c r="Z94" i="20"/>
  <c r="AP95" i="20" s="1"/>
  <c r="AJ90" i="20"/>
  <c r="AC89" i="20"/>
  <c r="AM90" i="20" s="1"/>
  <c r="AE89" i="20"/>
  <c r="AL90" i="20" s="1"/>
  <c r="V89" i="20"/>
  <c r="AK90" i="20" s="1"/>
  <c r="AB89" i="20"/>
  <c r="W89" i="20"/>
  <c r="BC82" i="20"/>
  <c r="AQ82" i="20"/>
  <c r="Z70" i="20"/>
  <c r="AP71" i="20" s="1"/>
  <c r="BE71" i="20"/>
  <c r="Z66" i="20"/>
  <c r="AP67" i="20" s="1"/>
  <c r="BE67" i="20"/>
  <c r="W90" i="20"/>
  <c r="AE90" i="20"/>
  <c r="AL91" i="20" s="1"/>
  <c r="V90" i="20"/>
  <c r="AK91" i="20" s="1"/>
  <c r="AC90" i="20"/>
  <c r="AM91" i="20" s="1"/>
  <c r="AJ91" i="20"/>
  <c r="Z80" i="20"/>
  <c r="AP81" i="20" s="1"/>
  <c r="BE81" i="20"/>
  <c r="V44" i="20"/>
  <c r="AK45" i="20" s="1"/>
  <c r="AJ45" i="20"/>
  <c r="AC44" i="20"/>
  <c r="AM45" i="20" s="1"/>
  <c r="AE44" i="20"/>
  <c r="AL45" i="20" s="1"/>
  <c r="W44" i="20"/>
  <c r="Z88" i="20"/>
  <c r="AP89" i="20" s="1"/>
  <c r="BE89" i="20"/>
  <c r="AB76" i="20"/>
  <c r="Z52" i="20"/>
  <c r="AP53" i="20" s="1"/>
  <c r="BE53" i="20"/>
  <c r="AB46" i="20"/>
  <c r="Z36" i="20"/>
  <c r="AP37" i="20" s="1"/>
  <c r="BE37" i="20"/>
  <c r="BC94" i="20"/>
  <c r="AQ94" i="20"/>
  <c r="V84" i="20"/>
  <c r="AK85" i="20" s="1"/>
  <c r="AE84" i="20"/>
  <c r="AL85" i="20" s="1"/>
  <c r="AJ85" i="20"/>
  <c r="AC84" i="20"/>
  <c r="AM85" i="20" s="1"/>
  <c r="W84" i="20"/>
  <c r="AB73" i="20"/>
  <c r="AJ66" i="20"/>
  <c r="AC65" i="20"/>
  <c r="AM66" i="20" s="1"/>
  <c r="W65" i="20"/>
  <c r="V65" i="20"/>
  <c r="AK66" i="20" s="1"/>
  <c r="AE65" i="20"/>
  <c r="AL66" i="20" s="1"/>
  <c r="BE62" i="20"/>
  <c r="Z61" i="20"/>
  <c r="AP62" i="20" s="1"/>
  <c r="BC61" i="20"/>
  <c r="AQ61" i="20"/>
  <c r="AJ58" i="20"/>
  <c r="AC57" i="20"/>
  <c r="AM58" i="20" s="1"/>
  <c r="W57" i="20"/>
  <c r="V57" i="20"/>
  <c r="AK58" i="20" s="1"/>
  <c r="AE57" i="20"/>
  <c r="AL58" i="20" s="1"/>
  <c r="Z49" i="20"/>
  <c r="AP50" i="20" s="1"/>
  <c r="BE50" i="20"/>
  <c r="AJ42" i="20"/>
  <c r="AC41" i="20"/>
  <c r="AM42" i="20" s="1"/>
  <c r="W41" i="20"/>
  <c r="V41" i="20"/>
  <c r="AK42" i="20" s="1"/>
  <c r="AE41" i="20"/>
  <c r="AL42" i="20" s="1"/>
  <c r="AE38" i="20"/>
  <c r="AL39" i="20" s="1"/>
  <c r="W38" i="20"/>
  <c r="AC38" i="20"/>
  <c r="AM39" i="20" s="1"/>
  <c r="V38" i="20"/>
  <c r="AK39" i="20" s="1"/>
  <c r="AJ39" i="20"/>
  <c r="BE34" i="20"/>
  <c r="Z33" i="20"/>
  <c r="AP34" i="20" s="1"/>
  <c r="BC33" i="20"/>
  <c r="AQ33" i="20"/>
  <c r="AQ31" i="20"/>
  <c r="BC31" i="20"/>
  <c r="BE24" i="20"/>
  <c r="Z23" i="20"/>
  <c r="AP24" i="20" s="1"/>
  <c r="AQ13" i="20"/>
  <c r="BC13" i="20"/>
  <c r="AE16" i="20"/>
  <c r="AL17" i="20" s="1"/>
  <c r="W16" i="20"/>
  <c r="AC16" i="20"/>
  <c r="AM17" i="20" s="1"/>
  <c r="V16" i="20"/>
  <c r="AK17" i="20" s="1"/>
  <c r="AJ17" i="20"/>
  <c r="BE93" i="20"/>
  <c r="Z92" i="20"/>
  <c r="AP93" i="20" s="1"/>
  <c r="BE86" i="20"/>
  <c r="Z85" i="20"/>
  <c r="AP86" i="20" s="1"/>
  <c r="BE17" i="20"/>
  <c r="Z16" i="20"/>
  <c r="AP17" i="20" s="1"/>
  <c r="AQ59" i="20"/>
  <c r="BC59" i="20"/>
  <c r="AQ55" i="20"/>
  <c r="BC55" i="20"/>
  <c r="AQ51" i="20"/>
  <c r="BC51" i="20"/>
  <c r="AJ26" i="20"/>
  <c r="AC25" i="20"/>
  <c r="AM26" i="20" s="1"/>
  <c r="V25" i="20"/>
  <c r="AK26" i="20" s="1"/>
  <c r="AE25" i="20"/>
  <c r="AL26" i="20" s="1"/>
  <c r="W25" i="20"/>
  <c r="BC16" i="20"/>
  <c r="AQ16" i="20"/>
  <c r="Z10" i="20"/>
  <c r="AP11" i="20" s="1"/>
  <c r="BE11" i="20"/>
  <c r="AB107" i="20"/>
  <c r="AE19" i="20"/>
  <c r="AL20" i="20" s="1"/>
  <c r="W19" i="20"/>
  <c r="V19" i="20"/>
  <c r="AK20" i="20" s="1"/>
  <c r="AJ20" i="20"/>
  <c r="AC19" i="20"/>
  <c r="AM20" i="20" s="1"/>
  <c r="AE15" i="20"/>
  <c r="AL16" i="20" s="1"/>
  <c r="W15" i="20"/>
  <c r="V15" i="20"/>
  <c r="AK16" i="20" s="1"/>
  <c r="AJ16" i="20"/>
  <c r="AC15" i="20"/>
  <c r="AM16" i="20" s="1"/>
  <c r="BC93" i="20"/>
  <c r="AQ93" i="20"/>
  <c r="AJ86" i="20"/>
  <c r="AC85" i="20"/>
  <c r="AM86" i="20" s="1"/>
  <c r="W85" i="20"/>
  <c r="V85" i="20"/>
  <c r="AK86" i="20" s="1"/>
  <c r="AE85" i="20"/>
  <c r="AL86" i="20" s="1"/>
  <c r="V24" i="20"/>
  <c r="AK25" i="20" s="1"/>
  <c r="AJ25" i="20"/>
  <c r="AC24" i="20"/>
  <c r="AM25" i="20" s="1"/>
  <c r="AE24" i="20"/>
  <c r="AL25" i="20" s="1"/>
  <c r="W24" i="20"/>
  <c r="AJ18" i="20"/>
  <c r="AC17" i="20"/>
  <c r="W17" i="20"/>
  <c r="AE17" i="20"/>
  <c r="AL18" i="20" s="1"/>
  <c r="V17" i="20"/>
  <c r="AK18" i="20" s="1"/>
  <c r="AQ23" i="20"/>
  <c r="BC23" i="20"/>
  <c r="V14" i="20"/>
  <c r="AK15" i="20" s="1"/>
  <c r="AJ15" i="20"/>
  <c r="AC14" i="20"/>
  <c r="AM15" i="20" s="1"/>
  <c r="AE14" i="20"/>
  <c r="AL15" i="20" s="1"/>
  <c r="W14" i="20"/>
  <c r="AG14" i="20" s="1"/>
  <c r="AB84" i="20"/>
  <c r="BE12" i="20"/>
  <c r="Z11" i="20"/>
  <c r="AP12" i="20" s="1"/>
  <c r="AE8" i="20"/>
  <c r="AL9" i="20" s="1"/>
  <c r="W8" i="20"/>
  <c r="AJ9" i="20"/>
  <c r="AC8" i="20"/>
  <c r="AM9" i="20" s="1"/>
  <c r="V8" i="20"/>
  <c r="AK9" i="20" s="1"/>
  <c r="AJ101" i="20"/>
  <c r="AC100" i="20"/>
  <c r="AM101" i="20" s="1"/>
  <c r="AE100" i="20"/>
  <c r="AL101" i="20" s="1"/>
  <c r="W100" i="20"/>
  <c r="V100" i="20"/>
  <c r="AK101" i="20" s="1"/>
  <c r="BC98" i="20"/>
  <c r="AQ98" i="20"/>
  <c r="BE80" i="20"/>
  <c r="Z79" i="20"/>
  <c r="AP80" i="20" s="1"/>
  <c r="BB95" i="20"/>
  <c r="AJ82" i="20"/>
  <c r="AC81" i="20"/>
  <c r="AM82" i="20" s="1"/>
  <c r="AE81" i="20"/>
  <c r="AL82" i="20" s="1"/>
  <c r="AB81" i="20"/>
  <c r="V81" i="20"/>
  <c r="AK82" i="20" s="1"/>
  <c r="W81" i="20"/>
  <c r="Z69" i="20"/>
  <c r="AP70" i="20" s="1"/>
  <c r="BE70" i="20"/>
  <c r="BC78" i="20"/>
  <c r="AQ78" i="20"/>
  <c r="BC70" i="20"/>
  <c r="AQ70" i="20"/>
  <c r="BE66" i="20"/>
  <c r="Z65" i="20"/>
  <c r="AP66" i="20" s="1"/>
  <c r="AQ21" i="20"/>
  <c r="BC21" i="20"/>
  <c r="BC108" i="20"/>
  <c r="AQ108" i="20"/>
  <c r="AE71" i="20"/>
  <c r="AL72" i="20" s="1"/>
  <c r="W71" i="20"/>
  <c r="AJ72" i="20"/>
  <c r="V71" i="20"/>
  <c r="AK72" i="20" s="1"/>
  <c r="AC71" i="20"/>
  <c r="AM72" i="20" s="1"/>
  <c r="BC62" i="20"/>
  <c r="AQ62" i="20"/>
  <c r="BE27" i="20"/>
  <c r="Z26" i="20"/>
  <c r="AP27" i="20" s="1"/>
  <c r="AQ24" i="20"/>
  <c r="BC24" i="20"/>
  <c r="Z18" i="20"/>
  <c r="AP19" i="20" s="1"/>
  <c r="BE19" i="20"/>
  <c r="Z21" i="20"/>
  <c r="AP22" i="20" s="1"/>
  <c r="BE22" i="20"/>
  <c r="Z13" i="20"/>
  <c r="AP14" i="20" s="1"/>
  <c r="BE14" i="20"/>
  <c r="AJ29" i="20"/>
  <c r="AC28" i="20"/>
  <c r="AM29" i="20" s="1"/>
  <c r="V28" i="20"/>
  <c r="AK29" i="20" s="1"/>
  <c r="AE28" i="20"/>
  <c r="AL29" i="20" s="1"/>
  <c r="W28" i="20"/>
  <c r="BB93" i="20"/>
  <c r="BC106" i="20"/>
  <c r="AQ106" i="20"/>
  <c r="BE102" i="20"/>
  <c r="Z101" i="20"/>
  <c r="AP102" i="20" s="1"/>
  <c r="AJ104" i="20"/>
  <c r="AC103" i="20"/>
  <c r="AM104" i="20" s="1"/>
  <c r="AE103" i="20"/>
  <c r="AL104" i="20" s="1"/>
  <c r="AB103" i="20"/>
  <c r="V103" i="20"/>
  <c r="AK104" i="20" s="1"/>
  <c r="W103" i="20"/>
  <c r="AB95" i="20"/>
  <c r="V98" i="20"/>
  <c r="AK99" i="20" s="1"/>
  <c r="AE98" i="20"/>
  <c r="AL99" i="20" s="1"/>
  <c r="AJ99" i="20"/>
  <c r="AC98" i="20"/>
  <c r="AM99" i="20" s="1"/>
  <c r="W98" i="20"/>
  <c r="AJ87" i="20"/>
  <c r="AC86" i="20"/>
  <c r="AM87" i="20" s="1"/>
  <c r="AE86" i="20"/>
  <c r="AL87" i="20" s="1"/>
  <c r="W86" i="20"/>
  <c r="V86" i="20"/>
  <c r="AK87" i="20" s="1"/>
  <c r="AQ92" i="20"/>
  <c r="BC92" i="20"/>
  <c r="BE88" i="20"/>
  <c r="Z87" i="20"/>
  <c r="AP88" i="20" s="1"/>
  <c r="BE100" i="20"/>
  <c r="Z99" i="20"/>
  <c r="AP100" i="20" s="1"/>
  <c r="Z95" i="20"/>
  <c r="AP96" i="20" s="1"/>
  <c r="BE96" i="20"/>
  <c r="AE87" i="20"/>
  <c r="AL88" i="20" s="1"/>
  <c r="W87" i="20"/>
  <c r="AJ88" i="20"/>
  <c r="AC87" i="20"/>
  <c r="AM88" i="20" s="1"/>
  <c r="AB87" i="20"/>
  <c r="V87" i="20"/>
  <c r="AK88" i="20" s="1"/>
  <c r="AB90" i="20"/>
  <c r="AJ71" i="20"/>
  <c r="AC70" i="20"/>
  <c r="AM71" i="20" s="1"/>
  <c r="V70" i="20"/>
  <c r="AK71" i="20" s="1"/>
  <c r="AE70" i="20"/>
  <c r="AL71" i="20" s="1"/>
  <c r="W70" i="20"/>
  <c r="AJ67" i="20"/>
  <c r="AC66" i="20"/>
  <c r="AM67" i="20" s="1"/>
  <c r="V66" i="20"/>
  <c r="AK67" i="20" s="1"/>
  <c r="AE66" i="20"/>
  <c r="AL67" i="20" s="1"/>
  <c r="W66" i="20"/>
  <c r="AB88" i="20"/>
  <c r="Z74" i="20"/>
  <c r="AP75" i="20" s="1"/>
  <c r="BE75" i="20"/>
  <c r="BE69" i="20"/>
  <c r="Z68" i="20"/>
  <c r="AP69" i="20" s="1"/>
  <c r="V48" i="20"/>
  <c r="AK49" i="20" s="1"/>
  <c r="AJ49" i="20"/>
  <c r="AC48" i="20"/>
  <c r="AM49" i="20" s="1"/>
  <c r="W48" i="20"/>
  <c r="AE48" i="20"/>
  <c r="AL49" i="20" s="1"/>
  <c r="BE78" i="20"/>
  <c r="Z77" i="20"/>
  <c r="AP78" i="20" s="1"/>
  <c r="Z76" i="20"/>
  <c r="AP77" i="20" s="1"/>
  <c r="BE77" i="20"/>
  <c r="BE65" i="20"/>
  <c r="Z64" i="20"/>
  <c r="AP65" i="20" s="1"/>
  <c r="Z56" i="20"/>
  <c r="AP57" i="20" s="1"/>
  <c r="BE57" i="20"/>
  <c r="Z40" i="20"/>
  <c r="AP41" i="20" s="1"/>
  <c r="BE41" i="20"/>
  <c r="AB29" i="20"/>
  <c r="V93" i="20"/>
  <c r="AK94" i="20" s="1"/>
  <c r="AJ94" i="20"/>
  <c r="AC93" i="20"/>
  <c r="AM94" i="20" s="1"/>
  <c r="W93" i="20"/>
  <c r="AE93" i="20"/>
  <c r="AL94" i="20" s="1"/>
  <c r="BE73" i="20"/>
  <c r="Z72" i="20"/>
  <c r="AP73" i="20" s="1"/>
  <c r="V60" i="20"/>
  <c r="AK61" i="20" s="1"/>
  <c r="AJ61" i="20"/>
  <c r="AC60" i="20"/>
  <c r="AM61" i="20" s="1"/>
  <c r="W60" i="20"/>
  <c r="AE60" i="20"/>
  <c r="AL61" i="20" s="1"/>
  <c r="BE54" i="20"/>
  <c r="Z53" i="20"/>
  <c r="AP54" i="20" s="1"/>
  <c r="AB52" i="20"/>
  <c r="AJ46" i="20"/>
  <c r="AC45" i="20"/>
  <c r="AM46" i="20" s="1"/>
  <c r="W45" i="20"/>
  <c r="V45" i="20"/>
  <c r="AK46" i="20" s="1"/>
  <c r="AE45" i="20"/>
  <c r="AL46" i="20" s="1"/>
  <c r="AE42" i="20"/>
  <c r="AL43" i="20" s="1"/>
  <c r="W42" i="20"/>
  <c r="AC42" i="20"/>
  <c r="AM43" i="20" s="1"/>
  <c r="V42" i="20"/>
  <c r="AK43" i="20" s="1"/>
  <c r="AJ43" i="20"/>
  <c r="Z37" i="20"/>
  <c r="AP38" i="20" s="1"/>
  <c r="BE38" i="20"/>
  <c r="AB36" i="20"/>
  <c r="V32" i="20"/>
  <c r="AK33" i="20" s="1"/>
  <c r="AJ33" i="20"/>
  <c r="AC32" i="20"/>
  <c r="AM33" i="20" s="1"/>
  <c r="W32" i="20"/>
  <c r="AE32" i="20"/>
  <c r="AL33" i="20" s="1"/>
  <c r="BC30" i="20"/>
  <c r="AQ30" i="20"/>
  <c r="AQ17" i="20"/>
  <c r="BC17" i="20"/>
  <c r="Z82" i="20"/>
  <c r="AP83" i="20" s="1"/>
  <c r="BE83" i="20"/>
  <c r="AQ63" i="20"/>
  <c r="BC63" i="20"/>
  <c r="BC58" i="20"/>
  <c r="AQ58" i="20"/>
  <c r="BC54" i="20"/>
  <c r="AQ54" i="20"/>
  <c r="BE31" i="20"/>
  <c r="Z30" i="20"/>
  <c r="AP31" i="20" s="1"/>
  <c r="BC28" i="20"/>
  <c r="AQ28" i="20"/>
  <c r="BC20" i="20"/>
  <c r="AQ20" i="20"/>
  <c r="Z14" i="20"/>
  <c r="AP15" i="20" s="1"/>
  <c r="BE15" i="20"/>
  <c r="AB9" i="20"/>
  <c r="AE23" i="20"/>
  <c r="AL24" i="20" s="1"/>
  <c r="W23" i="20"/>
  <c r="V23" i="20"/>
  <c r="AK24" i="20" s="1"/>
  <c r="AJ24" i="20"/>
  <c r="AC23" i="20"/>
  <c r="AM24" i="20" s="1"/>
  <c r="AB80" i="20"/>
  <c r="AJ14" i="20"/>
  <c r="AC13" i="20"/>
  <c r="AM14" i="20" s="1"/>
  <c r="W13" i="20"/>
  <c r="V13" i="20"/>
  <c r="AK14" i="20" s="1"/>
  <c r="AE13" i="20"/>
  <c r="AL14" i="20" s="1"/>
  <c r="BB27" i="20"/>
  <c r="V22" i="20"/>
  <c r="AK23" i="20" s="1"/>
  <c r="AC22" i="20"/>
  <c r="AM23" i="20" s="1"/>
  <c r="AE22" i="20"/>
  <c r="AL23" i="20" s="1"/>
  <c r="AJ23" i="20"/>
  <c r="W22" i="20"/>
  <c r="AB22" i="20"/>
  <c r="BE9" i="20"/>
  <c r="Z8" i="20"/>
  <c r="AP9" i="20" s="1"/>
  <c r="AB19" i="20"/>
  <c r="AB10" i="20"/>
  <c r="Z52" i="18"/>
  <c r="AP53" i="18" s="1"/>
  <c r="AO53" i="18"/>
  <c r="AO87" i="18"/>
  <c r="AB71" i="18"/>
  <c r="V60" i="18"/>
  <c r="AK61" i="18" s="1"/>
  <c r="AJ61" i="18"/>
  <c r="W54" i="18"/>
  <c r="AE71" i="18"/>
  <c r="AL72" i="18" s="1"/>
  <c r="AE47" i="18"/>
  <c r="AL48" i="18" s="1"/>
  <c r="AQ45" i="18"/>
  <c r="V19" i="18"/>
  <c r="AK20" i="18" s="1"/>
  <c r="AJ36" i="18"/>
  <c r="AB69" i="18"/>
  <c r="AB35" i="18"/>
  <c r="AB47" i="18"/>
  <c r="Z87" i="18"/>
  <c r="AP88" i="18" s="1"/>
  <c r="AO88" i="18"/>
  <c r="Z83" i="18"/>
  <c r="AP84" i="18" s="1"/>
  <c r="AO84" i="18"/>
  <c r="AB19" i="18"/>
  <c r="BE87" i="18"/>
  <c r="BB60" i="18"/>
  <c r="W74" i="18"/>
  <c r="BB61" i="18"/>
  <c r="AQ58" i="18"/>
  <c r="W56" i="18"/>
  <c r="AE54" i="18"/>
  <c r="AL55" i="18" s="1"/>
  <c r="AC71" i="18"/>
  <c r="AM72" i="18" s="1"/>
  <c r="AJ72" i="18"/>
  <c r="V47" i="18"/>
  <c r="AK48" i="18" s="1"/>
  <c r="AJ48" i="18"/>
  <c r="AC36" i="18"/>
  <c r="AM37" i="18" s="1"/>
  <c r="W19" i="18"/>
  <c r="BB62" i="18"/>
  <c r="W36" i="18"/>
  <c r="AQ51" i="18"/>
  <c r="V35" i="18"/>
  <c r="AK36" i="18" s="1"/>
  <c r="AB74" i="18"/>
  <c r="AB66" i="18"/>
  <c r="AB54" i="18"/>
  <c r="Z44" i="18"/>
  <c r="AP45" i="18" s="1"/>
  <c r="AO45" i="18"/>
  <c r="AB10" i="18"/>
  <c r="Z68" i="18"/>
  <c r="AP69" i="18" s="1"/>
  <c r="AO69" i="18"/>
  <c r="AE22" i="18"/>
  <c r="AL23" i="18" s="1"/>
  <c r="V22" i="18"/>
  <c r="W22" i="18"/>
  <c r="AJ9" i="18"/>
  <c r="AC8" i="18"/>
  <c r="AE74" i="18"/>
  <c r="AL75" i="18" s="1"/>
  <c r="W60" i="18"/>
  <c r="AE56" i="18"/>
  <c r="AL57" i="18" s="1"/>
  <c r="V54" i="18"/>
  <c r="AK55" i="18" s="1"/>
  <c r="BB55" i="18"/>
  <c r="BB48" i="18"/>
  <c r="AE19" i="18"/>
  <c r="AL20" i="18" s="1"/>
  <c r="AJ37" i="18"/>
  <c r="AE36" i="18"/>
  <c r="AL37" i="18" s="1"/>
  <c r="AH18" i="18"/>
  <c r="AB60" i="18"/>
  <c r="Z48" i="18"/>
  <c r="AP49" i="18" s="1"/>
  <c r="AO49" i="18"/>
  <c r="Z57" i="18"/>
  <c r="AP58" i="18" s="1"/>
  <c r="AO58" i="18"/>
  <c r="Z61" i="18"/>
  <c r="AP62" i="18" s="1"/>
  <c r="AO62" i="18"/>
  <c r="AB21" i="18"/>
  <c r="AB56" i="18"/>
  <c r="V92" i="18"/>
  <c r="AK93" i="18" s="1"/>
  <c r="AC92" i="18"/>
  <c r="AM93" i="18" s="1"/>
  <c r="AJ93" i="18"/>
  <c r="W92" i="18"/>
  <c r="AE92" i="18"/>
  <c r="AL93" i="18" s="1"/>
  <c r="BC97" i="18"/>
  <c r="AQ97" i="18"/>
  <c r="AE97" i="18"/>
  <c r="AL98" i="18" s="1"/>
  <c r="W97" i="18"/>
  <c r="V97" i="18"/>
  <c r="AK98" i="18" s="1"/>
  <c r="AJ98" i="18"/>
  <c r="AC97" i="18"/>
  <c r="AM98" i="18" s="1"/>
  <c r="BC36" i="18"/>
  <c r="AQ36" i="18"/>
  <c r="Z31" i="18"/>
  <c r="AP32" i="18" s="1"/>
  <c r="BE32" i="18"/>
  <c r="AO32" i="18"/>
  <c r="AJ39" i="18"/>
  <c r="AE38" i="18"/>
  <c r="AL39" i="18" s="1"/>
  <c r="W38" i="18"/>
  <c r="V38" i="18"/>
  <c r="AK39" i="18" s="1"/>
  <c r="AC38" i="18"/>
  <c r="AM39" i="18" s="1"/>
  <c r="AB38" i="18"/>
  <c r="BC30" i="18"/>
  <c r="AQ30" i="18"/>
  <c r="BC108" i="18"/>
  <c r="AQ108" i="18"/>
  <c r="AC89" i="18"/>
  <c r="AM90" i="18" s="1"/>
  <c r="AJ90" i="18"/>
  <c r="AE89" i="18"/>
  <c r="AL90" i="18" s="1"/>
  <c r="AB89" i="18"/>
  <c r="W89" i="18"/>
  <c r="V89" i="18"/>
  <c r="AK90" i="18" s="1"/>
  <c r="AE104" i="18"/>
  <c r="AL105" i="18" s="1"/>
  <c r="W104" i="18"/>
  <c r="V104" i="18"/>
  <c r="AK105" i="18" s="1"/>
  <c r="AJ105" i="18"/>
  <c r="AC104" i="18"/>
  <c r="AM105" i="18" s="1"/>
  <c r="Z97" i="18"/>
  <c r="AP98" i="18" s="1"/>
  <c r="BE98" i="18"/>
  <c r="AO98" i="18"/>
  <c r="Z34" i="18"/>
  <c r="AP35" i="18" s="1"/>
  <c r="AO35" i="18"/>
  <c r="BE35" i="18"/>
  <c r="Z30" i="18"/>
  <c r="AP31" i="18" s="1"/>
  <c r="BE31" i="18"/>
  <c r="AO31" i="18"/>
  <c r="Z26" i="18"/>
  <c r="AP27" i="18" s="1"/>
  <c r="BE27" i="18"/>
  <c r="AO27" i="18"/>
  <c r="Z37" i="18"/>
  <c r="AP38" i="18" s="1"/>
  <c r="AO38" i="18"/>
  <c r="BE38" i="18"/>
  <c r="BC33" i="18"/>
  <c r="AQ33" i="18"/>
  <c r="BC29" i="18"/>
  <c r="AQ29" i="18"/>
  <c r="BC25" i="18"/>
  <c r="AQ25" i="18"/>
  <c r="BB19" i="18"/>
  <c r="AE17" i="18"/>
  <c r="AL18" i="18" s="1"/>
  <c r="W17" i="18"/>
  <c r="V17" i="18"/>
  <c r="AK18" i="18" s="1"/>
  <c r="AC17" i="18"/>
  <c r="AM18" i="18" s="1"/>
  <c r="AJ18" i="18"/>
  <c r="Z38" i="18"/>
  <c r="AP39" i="18" s="1"/>
  <c r="AO39" i="18"/>
  <c r="BE39" i="18"/>
  <c r="AE33" i="18"/>
  <c r="AL34" i="18" s="1"/>
  <c r="W33" i="18"/>
  <c r="V33" i="18"/>
  <c r="AK34" i="18" s="1"/>
  <c r="AB33" i="18"/>
  <c r="AJ34" i="18"/>
  <c r="AC33" i="18"/>
  <c r="AM34" i="18" s="1"/>
  <c r="AE29" i="18"/>
  <c r="AL30" i="18" s="1"/>
  <c r="W29" i="18"/>
  <c r="V29" i="18"/>
  <c r="AK30" i="18" s="1"/>
  <c r="AJ30" i="18"/>
  <c r="AC29" i="18"/>
  <c r="AM30" i="18" s="1"/>
  <c r="AE25" i="18"/>
  <c r="AL26" i="18" s="1"/>
  <c r="W25" i="18"/>
  <c r="V25" i="18"/>
  <c r="AK26" i="18" s="1"/>
  <c r="AJ26" i="18"/>
  <c r="AC25" i="18"/>
  <c r="AM26" i="18" s="1"/>
  <c r="BC22" i="18"/>
  <c r="AQ22" i="18"/>
  <c r="BB15" i="18"/>
  <c r="V13" i="18"/>
  <c r="AK14" i="18" s="1"/>
  <c r="AC13" i="18"/>
  <c r="AM14" i="18" s="1"/>
  <c r="W13" i="18"/>
  <c r="AJ14" i="18"/>
  <c r="AE13" i="18"/>
  <c r="AL14" i="18" s="1"/>
  <c r="V11" i="18"/>
  <c r="AK12" i="18" s="1"/>
  <c r="AE11" i="18"/>
  <c r="AL12" i="18" s="1"/>
  <c r="AC11" i="18"/>
  <c r="AM12" i="18" s="1"/>
  <c r="AJ12" i="18"/>
  <c r="S2" i="18"/>
  <c r="W11" i="18"/>
  <c r="BC10" i="18"/>
  <c r="AQ10" i="18"/>
  <c r="BE90" i="18"/>
  <c r="AO90" i="18"/>
  <c r="Z89" i="18"/>
  <c r="AP90" i="18" s="1"/>
  <c r="BC101" i="18"/>
  <c r="AQ101" i="18"/>
  <c r="AQ91" i="18"/>
  <c r="BC91" i="18"/>
  <c r="AJ64" i="18"/>
  <c r="AE63" i="18"/>
  <c r="AL64" i="18" s="1"/>
  <c r="W63" i="18"/>
  <c r="V63" i="18"/>
  <c r="AK64" i="18" s="1"/>
  <c r="AC63" i="18"/>
  <c r="AM64" i="18" s="1"/>
  <c r="Z27" i="18"/>
  <c r="AP28" i="18" s="1"/>
  <c r="BE28" i="18"/>
  <c r="AO28" i="18"/>
  <c r="Z23" i="18"/>
  <c r="AP24" i="18" s="1"/>
  <c r="BE24" i="18"/>
  <c r="AO24" i="18"/>
  <c r="BC34" i="18"/>
  <c r="AQ34" i="18"/>
  <c r="BC26" i="18"/>
  <c r="AQ26" i="18"/>
  <c r="Z22" i="18"/>
  <c r="AP23" i="18" s="1"/>
  <c r="BE23" i="18"/>
  <c r="AO23" i="18"/>
  <c r="AJ40" i="18"/>
  <c r="AE39" i="18"/>
  <c r="AL40" i="18" s="1"/>
  <c r="W39" i="18"/>
  <c r="V39" i="18"/>
  <c r="AK40" i="18" s="1"/>
  <c r="AC39" i="18"/>
  <c r="AM40" i="18" s="1"/>
  <c r="BC99" i="18"/>
  <c r="AQ99" i="18"/>
  <c r="AB92" i="18"/>
  <c r="BC104" i="18"/>
  <c r="AQ104" i="18"/>
  <c r="AE96" i="18"/>
  <c r="AL97" i="18" s="1"/>
  <c r="W96" i="18"/>
  <c r="V96" i="18"/>
  <c r="AK97" i="18" s="1"/>
  <c r="AJ97" i="18"/>
  <c r="AC96" i="18"/>
  <c r="AM97" i="18" s="1"/>
  <c r="V95" i="18"/>
  <c r="AK96" i="18" s="1"/>
  <c r="AJ96" i="18"/>
  <c r="AE95" i="18"/>
  <c r="AL96" i="18" s="1"/>
  <c r="AC95" i="18"/>
  <c r="AM96" i="18" s="1"/>
  <c r="W95" i="18"/>
  <c r="BC39" i="18"/>
  <c r="AQ39" i="18"/>
  <c r="BC107" i="18"/>
  <c r="AQ107" i="18"/>
  <c r="AE102" i="18"/>
  <c r="AL103" i="18" s="1"/>
  <c r="W102" i="18"/>
  <c r="V102" i="18"/>
  <c r="AK103" i="18" s="1"/>
  <c r="AJ103" i="18"/>
  <c r="AC102" i="18"/>
  <c r="AM103" i="18" s="1"/>
  <c r="AB102" i="18"/>
  <c r="AE98" i="18"/>
  <c r="AL99" i="18" s="1"/>
  <c r="W98" i="18"/>
  <c r="V98" i="18"/>
  <c r="AK99" i="18" s="1"/>
  <c r="AJ99" i="18"/>
  <c r="AC98" i="18"/>
  <c r="AM99" i="18" s="1"/>
  <c r="AB98" i="18"/>
  <c r="BE94" i="18"/>
  <c r="Z93" i="18"/>
  <c r="AP94" i="18" s="1"/>
  <c r="AO94" i="18"/>
  <c r="BE92" i="18"/>
  <c r="AO92" i="18"/>
  <c r="Z91" i="18"/>
  <c r="AP92" i="18" s="1"/>
  <c r="AE103" i="18"/>
  <c r="AL104" i="18" s="1"/>
  <c r="W103" i="18"/>
  <c r="V103" i="18"/>
  <c r="AK104" i="18" s="1"/>
  <c r="AJ104" i="18"/>
  <c r="AC103" i="18"/>
  <c r="AM104" i="18" s="1"/>
  <c r="AB103" i="18"/>
  <c r="AE99" i="18"/>
  <c r="AL100" i="18" s="1"/>
  <c r="W99" i="18"/>
  <c r="V99" i="18"/>
  <c r="AK100" i="18" s="1"/>
  <c r="AJ100" i="18"/>
  <c r="AC99" i="18"/>
  <c r="AM100" i="18" s="1"/>
  <c r="AB99" i="18"/>
  <c r="Z104" i="18"/>
  <c r="AP105" i="18" s="1"/>
  <c r="BE105" i="18"/>
  <c r="AO105" i="18"/>
  <c r="Z100" i="18"/>
  <c r="AP101" i="18" s="1"/>
  <c r="BE101" i="18"/>
  <c r="AO101" i="18"/>
  <c r="Z96" i="18"/>
  <c r="AP97" i="18" s="1"/>
  <c r="BE97" i="18"/>
  <c r="AO97" i="18"/>
  <c r="BE79" i="18"/>
  <c r="Z78" i="18"/>
  <c r="AP79" i="18" s="1"/>
  <c r="AO79" i="18"/>
  <c r="BC102" i="18"/>
  <c r="AQ102" i="18"/>
  <c r="AC90" i="18"/>
  <c r="AM91" i="18" s="1"/>
  <c r="AJ91" i="18"/>
  <c r="AE90" i="18"/>
  <c r="AL91" i="18" s="1"/>
  <c r="W90" i="18"/>
  <c r="V90" i="18"/>
  <c r="AK91" i="18" s="1"/>
  <c r="AE105" i="18"/>
  <c r="AL106" i="18" s="1"/>
  <c r="W105" i="18"/>
  <c r="V105" i="18"/>
  <c r="AK106" i="18" s="1"/>
  <c r="AJ106" i="18"/>
  <c r="AC105" i="18"/>
  <c r="AM106" i="18" s="1"/>
  <c r="AB105" i="18"/>
  <c r="BC95" i="18"/>
  <c r="AQ95" i="18"/>
  <c r="AB63" i="18"/>
  <c r="BC96" i="18"/>
  <c r="AQ96" i="18"/>
  <c r="BC38" i="18"/>
  <c r="AQ38" i="18"/>
  <c r="Z33" i="18"/>
  <c r="AP34" i="18" s="1"/>
  <c r="BE34" i="18"/>
  <c r="AO34" i="18"/>
  <c r="Z29" i="18"/>
  <c r="AP30" i="18" s="1"/>
  <c r="BE30" i="18"/>
  <c r="AO30" i="18"/>
  <c r="Z25" i="18"/>
  <c r="AP26" i="18" s="1"/>
  <c r="BE26" i="18"/>
  <c r="AO26" i="18"/>
  <c r="BB22" i="18"/>
  <c r="BC32" i="18"/>
  <c r="AQ32" i="18"/>
  <c r="BC28" i="18"/>
  <c r="AQ28" i="18"/>
  <c r="BB45" i="18"/>
  <c r="BB46" i="18"/>
  <c r="AE32" i="18"/>
  <c r="AL33" i="18" s="1"/>
  <c r="W32" i="18"/>
  <c r="V32" i="18"/>
  <c r="AK33" i="18" s="1"/>
  <c r="AJ33" i="18"/>
  <c r="AC32" i="18"/>
  <c r="AM33" i="18" s="1"/>
  <c r="AE28" i="18"/>
  <c r="AL29" i="18" s="1"/>
  <c r="W28" i="18"/>
  <c r="V28" i="18"/>
  <c r="AK29" i="18" s="1"/>
  <c r="AJ29" i="18"/>
  <c r="AC28" i="18"/>
  <c r="AM29" i="18" s="1"/>
  <c r="AE24" i="18"/>
  <c r="AL25" i="18" s="1"/>
  <c r="W24" i="18"/>
  <c r="V24" i="18"/>
  <c r="AK25" i="18" s="1"/>
  <c r="AB24" i="18"/>
  <c r="AJ25" i="18"/>
  <c r="AC24" i="18"/>
  <c r="AM25" i="18" s="1"/>
  <c r="BE21" i="18"/>
  <c r="AO21" i="18"/>
  <c r="Z20" i="18"/>
  <c r="AP21" i="18" s="1"/>
  <c r="BB50" i="18"/>
  <c r="BC14" i="18"/>
  <c r="AQ14" i="18"/>
  <c r="AB29" i="18"/>
  <c r="AB25" i="18"/>
  <c r="V15" i="18"/>
  <c r="AK16" i="18" s="1"/>
  <c r="AC15" i="18"/>
  <c r="AM16" i="18" s="1"/>
  <c r="AE15" i="18"/>
  <c r="AL16" i="18" s="1"/>
  <c r="AJ16" i="18"/>
  <c r="W15" i="18"/>
  <c r="V9" i="18"/>
  <c r="AK10" i="18" s="1"/>
  <c r="AC9" i="18"/>
  <c r="AM10" i="18" s="1"/>
  <c r="AJ10" i="18"/>
  <c r="AE9" i="18"/>
  <c r="AL10" i="18" s="1"/>
  <c r="W9" i="18"/>
  <c r="AB39" i="18"/>
  <c r="Z106" i="18"/>
  <c r="AP107" i="18" s="1"/>
  <c r="BE107" i="18"/>
  <c r="AO107" i="18"/>
  <c r="BE108" i="18"/>
  <c r="AO108" i="18"/>
  <c r="Z107" i="18"/>
  <c r="AP108" i="18" s="1"/>
  <c r="BC105" i="18"/>
  <c r="AQ105" i="18"/>
  <c r="AB97" i="18"/>
  <c r="Z101" i="18"/>
  <c r="AP102" i="18" s="1"/>
  <c r="BE102" i="18"/>
  <c r="AO102" i="18"/>
  <c r="Z35" i="18"/>
  <c r="AP36" i="18" s="1"/>
  <c r="BE36" i="18"/>
  <c r="AO36" i="18"/>
  <c r="AE34" i="18"/>
  <c r="AL35" i="18" s="1"/>
  <c r="W34" i="18"/>
  <c r="AJ35" i="18"/>
  <c r="V34" i="18"/>
  <c r="AK35" i="18" s="1"/>
  <c r="AC34" i="18"/>
  <c r="AM35" i="18" s="1"/>
  <c r="AE30" i="18"/>
  <c r="AL31" i="18" s="1"/>
  <c r="W30" i="18"/>
  <c r="V30" i="18"/>
  <c r="AK31" i="18" s="1"/>
  <c r="AJ31" i="18"/>
  <c r="AC30" i="18"/>
  <c r="AM31" i="18" s="1"/>
  <c r="AE26" i="18"/>
  <c r="AL27" i="18" s="1"/>
  <c r="W26" i="18"/>
  <c r="V26" i="18"/>
  <c r="AK27" i="18" s="1"/>
  <c r="AJ27" i="18"/>
  <c r="AC26" i="18"/>
  <c r="AM27" i="18" s="1"/>
  <c r="Z13" i="18"/>
  <c r="AP14" i="18" s="1"/>
  <c r="BE14" i="18"/>
  <c r="AO14" i="18"/>
  <c r="BC12" i="18"/>
  <c r="AQ12" i="18"/>
  <c r="Z2" i="18"/>
  <c r="Z9" i="18"/>
  <c r="AP10" i="18" s="1"/>
  <c r="BE10" i="18"/>
  <c r="AO10" i="18"/>
  <c r="BC103" i="18"/>
  <c r="AQ103" i="18"/>
  <c r="BC100" i="18"/>
  <c r="AQ100" i="18"/>
  <c r="AE100" i="18"/>
  <c r="AL101" i="18" s="1"/>
  <c r="W100" i="18"/>
  <c r="V100" i="18"/>
  <c r="AK101" i="18" s="1"/>
  <c r="AJ101" i="18"/>
  <c r="AC100" i="18"/>
  <c r="AM101" i="18" s="1"/>
  <c r="BC106" i="18"/>
  <c r="AQ106" i="18"/>
  <c r="AO95" i="18"/>
  <c r="Z94" i="18"/>
  <c r="AP95" i="18" s="1"/>
  <c r="BE95" i="18"/>
  <c r="Z63" i="18"/>
  <c r="AP64" i="18" s="1"/>
  <c r="BE64" i="18"/>
  <c r="AO64" i="18"/>
  <c r="AE106" i="18"/>
  <c r="AL107" i="18" s="1"/>
  <c r="W106" i="18"/>
  <c r="V106" i="18"/>
  <c r="AK107" i="18" s="1"/>
  <c r="AJ107" i="18"/>
  <c r="AC106" i="18"/>
  <c r="AM107" i="18" s="1"/>
  <c r="AB106" i="18"/>
  <c r="Z102" i="18"/>
  <c r="AP103" i="18" s="1"/>
  <c r="BE103" i="18"/>
  <c r="AO103" i="18"/>
  <c r="Z98" i="18"/>
  <c r="AP99" i="18" s="1"/>
  <c r="BE99" i="18"/>
  <c r="AO99" i="18"/>
  <c r="V93" i="18"/>
  <c r="AK94" i="18" s="1"/>
  <c r="AC93" i="18"/>
  <c r="AM94" i="18" s="1"/>
  <c r="AJ94" i="18"/>
  <c r="AE93" i="18"/>
  <c r="AL94" i="18" s="1"/>
  <c r="W93" i="18"/>
  <c r="AC91" i="18"/>
  <c r="AM92" i="18" s="1"/>
  <c r="AJ92" i="18"/>
  <c r="AE91" i="18"/>
  <c r="AL92" i="18" s="1"/>
  <c r="W91" i="18"/>
  <c r="V91" i="18"/>
  <c r="AK92" i="18" s="1"/>
  <c r="AE107" i="18"/>
  <c r="AL108" i="18" s="1"/>
  <c r="W107" i="18"/>
  <c r="AJ108" i="18"/>
  <c r="V107" i="18"/>
  <c r="AK108" i="18" s="1"/>
  <c r="AC107" i="18"/>
  <c r="AM108" i="18" s="1"/>
  <c r="AB107" i="18"/>
  <c r="Z103" i="18"/>
  <c r="AP104" i="18" s="1"/>
  <c r="BE104" i="18"/>
  <c r="AO104" i="18"/>
  <c r="Z99" i="18"/>
  <c r="AP100" i="18" s="1"/>
  <c r="BE100" i="18"/>
  <c r="AO100" i="18"/>
  <c r="Z92" i="18"/>
  <c r="AP93" i="18" s="1"/>
  <c r="BE93" i="18"/>
  <c r="AO93" i="18"/>
  <c r="AB90" i="18"/>
  <c r="BC98" i="18"/>
  <c r="AQ98" i="18"/>
  <c r="AE101" i="18"/>
  <c r="AL102" i="18" s="1"/>
  <c r="W101" i="18"/>
  <c r="V101" i="18"/>
  <c r="AK102" i="18" s="1"/>
  <c r="AJ102" i="18"/>
  <c r="AC101" i="18"/>
  <c r="AM102" i="18" s="1"/>
  <c r="AB101" i="18"/>
  <c r="BE91" i="18"/>
  <c r="AO91" i="18"/>
  <c r="Z90" i="18"/>
  <c r="AP91" i="18" s="1"/>
  <c r="BC64" i="18"/>
  <c r="AQ64" i="18"/>
  <c r="Z105" i="18"/>
  <c r="AP106" i="18" s="1"/>
  <c r="BE106" i="18"/>
  <c r="AO106" i="18"/>
  <c r="AB93" i="18"/>
  <c r="AJ95" i="18"/>
  <c r="V94" i="18"/>
  <c r="AK95" i="18" s="1"/>
  <c r="AC94" i="18"/>
  <c r="AM95" i="18" s="1"/>
  <c r="W94" i="18"/>
  <c r="AE94" i="18"/>
  <c r="AL95" i="18" s="1"/>
  <c r="Z95" i="18"/>
  <c r="AP96" i="18" s="1"/>
  <c r="BE96" i="18"/>
  <c r="AO96" i="18"/>
  <c r="BC40" i="18"/>
  <c r="AQ40" i="18"/>
  <c r="BC37" i="18"/>
  <c r="AQ37" i="18"/>
  <c r="Z36" i="18"/>
  <c r="AP37" i="18" s="1"/>
  <c r="BE37" i="18"/>
  <c r="AO37" i="18"/>
  <c r="Z32" i="18"/>
  <c r="AP33" i="18" s="1"/>
  <c r="BE33" i="18"/>
  <c r="AO33" i="18"/>
  <c r="Z28" i="18"/>
  <c r="AP29" i="18" s="1"/>
  <c r="BE29" i="18"/>
  <c r="AO29" i="18"/>
  <c r="Z24" i="18"/>
  <c r="AP25" i="18" s="1"/>
  <c r="BE25" i="18"/>
  <c r="AO25" i="18"/>
  <c r="BB76" i="18"/>
  <c r="BC35" i="18"/>
  <c r="AQ35" i="18"/>
  <c r="BC31" i="18"/>
  <c r="AQ31" i="18"/>
  <c r="BC27" i="18"/>
  <c r="AQ27" i="18"/>
  <c r="BC24" i="18"/>
  <c r="AQ24" i="18"/>
  <c r="BB84" i="18"/>
  <c r="AE31" i="18"/>
  <c r="AL32" i="18" s="1"/>
  <c r="W31" i="18"/>
  <c r="V31" i="18"/>
  <c r="AK32" i="18" s="1"/>
  <c r="AJ32" i="18"/>
  <c r="AC31" i="18"/>
  <c r="AM32" i="18" s="1"/>
  <c r="AE27" i="18"/>
  <c r="AL28" i="18" s="1"/>
  <c r="W27" i="18"/>
  <c r="V27" i="18"/>
  <c r="AK28" i="18" s="1"/>
  <c r="AJ28" i="18"/>
  <c r="AC27" i="18"/>
  <c r="AM28" i="18" s="1"/>
  <c r="AE23" i="18"/>
  <c r="AL24" i="18" s="1"/>
  <c r="W23" i="18"/>
  <c r="V23" i="18"/>
  <c r="AK24" i="18" s="1"/>
  <c r="AJ24" i="18"/>
  <c r="AC23" i="18"/>
  <c r="AM24" i="18" s="1"/>
  <c r="AC20" i="18"/>
  <c r="AM21" i="18" s="1"/>
  <c r="AJ21" i="18"/>
  <c r="W20" i="18"/>
  <c r="V20" i="18"/>
  <c r="AK21" i="18" s="1"/>
  <c r="AE20" i="18"/>
  <c r="AL21" i="18" s="1"/>
  <c r="Z39" i="18"/>
  <c r="AP40" i="18" s="1"/>
  <c r="AO40" i="18"/>
  <c r="BE40" i="18"/>
  <c r="BB36" i="18"/>
  <c r="AB32" i="18"/>
  <c r="AB28" i="18"/>
  <c r="AB23" i="18"/>
  <c r="AB17" i="18"/>
  <c r="Z11" i="18"/>
  <c r="AP12" i="18" s="1"/>
  <c r="BE12" i="18"/>
  <c r="AO12" i="18"/>
  <c r="BC16" i="18"/>
  <c r="AQ16" i="18"/>
  <c r="Z15" i="18"/>
  <c r="AP16" i="18" s="1"/>
  <c r="BE16" i="18"/>
  <c r="AO16" i="18"/>
  <c r="W95" i="7"/>
  <c r="V95" i="7"/>
  <c r="AK96" i="7" s="1"/>
  <c r="AO107" i="7"/>
  <c r="Z98" i="7"/>
  <c r="AP99" i="7" s="1"/>
  <c r="AC95" i="7"/>
  <c r="AM96" i="7" s="1"/>
  <c r="W88" i="7"/>
  <c r="Z84" i="7"/>
  <c r="AP85" i="7" s="1"/>
  <c r="AE86" i="7"/>
  <c r="AL87" i="7" s="1"/>
  <c r="BE47" i="7"/>
  <c r="BC31" i="7"/>
  <c r="AQ9" i="7"/>
  <c r="BE107" i="7"/>
  <c r="AO96" i="7"/>
  <c r="AE88" i="7"/>
  <c r="AL89" i="7" s="1"/>
  <c r="AQ92" i="7"/>
  <c r="AQ43" i="7"/>
  <c r="BE53" i="7"/>
  <c r="AO47" i="7"/>
  <c r="AC88" i="7"/>
  <c r="AM89" i="7" s="1"/>
  <c r="AJ89" i="7"/>
  <c r="AO53" i="7"/>
  <c r="AO45" i="7"/>
  <c r="AB95" i="7"/>
  <c r="AQ107" i="7"/>
  <c r="AO100" i="7"/>
  <c r="V92" i="7"/>
  <c r="AK93" i="7" s="1"/>
  <c r="AO95" i="7"/>
  <c r="AC92" i="7"/>
  <c r="AM93" i="7" s="1"/>
  <c r="AQ90" i="7"/>
  <c r="AC66" i="7"/>
  <c r="AM67" i="7" s="1"/>
  <c r="W71" i="7"/>
  <c r="AE66" i="7"/>
  <c r="AL67" i="7" s="1"/>
  <c r="W66" i="7"/>
  <c r="BE49" i="7"/>
  <c r="AC20" i="7"/>
  <c r="AM21" i="7" s="1"/>
  <c r="AJ21" i="7"/>
  <c r="BE8" i="7"/>
  <c r="AQ11" i="7"/>
  <c r="AB71" i="7"/>
  <c r="AB92" i="7"/>
  <c r="AQ103" i="7"/>
  <c r="AQ74" i="7"/>
  <c r="AJ72" i="7"/>
  <c r="AE71" i="7"/>
  <c r="AL72" i="7" s="1"/>
  <c r="AO49" i="7"/>
  <c r="BE41" i="7"/>
  <c r="AO23" i="7"/>
  <c r="V20" i="7"/>
  <c r="AK21" i="7" s="1"/>
  <c r="X3" i="7"/>
  <c r="AQ99" i="7"/>
  <c r="AE92" i="7"/>
  <c r="AL93" i="7" s="1"/>
  <c r="BE92" i="7"/>
  <c r="AC71" i="7"/>
  <c r="AQ48" i="7"/>
  <c r="BE42" i="7"/>
  <c r="AO41" i="7"/>
  <c r="BE23" i="7"/>
  <c r="W20" i="7"/>
  <c r="AQ14" i="7"/>
  <c r="AM97" i="7"/>
  <c r="BB97" i="7"/>
  <c r="BE100" i="7"/>
  <c r="V96" i="7"/>
  <c r="AK97" i="7" s="1"/>
  <c r="W96" i="7"/>
  <c r="AQ91" i="7"/>
  <c r="AO83" i="7"/>
  <c r="V86" i="7"/>
  <c r="AK87" i="7" s="1"/>
  <c r="AJ87" i="7"/>
  <c r="AO55" i="7"/>
  <c r="BC55" i="7"/>
  <c r="BB52" i="7"/>
  <c r="AJ97" i="7"/>
  <c r="AE96" i="7"/>
  <c r="AL97" i="7" s="1"/>
  <c r="AS97" i="7" s="1"/>
  <c r="AQ95" i="7"/>
  <c r="BE83" i="7"/>
  <c r="AB86" i="7"/>
  <c r="AQ75" i="7"/>
  <c r="AQ53" i="7"/>
  <c r="AQ47" i="7"/>
  <c r="AQ41" i="7"/>
  <c r="AQ62" i="7"/>
  <c r="BE52" i="7"/>
  <c r="BB53" i="7"/>
  <c r="BE44" i="7"/>
  <c r="BC23" i="7"/>
  <c r="AQ23" i="7"/>
  <c r="AB96" i="7"/>
  <c r="AO52" i="7"/>
  <c r="BE45" i="7"/>
  <c r="AO44" i="7"/>
  <c r="AE100" i="7"/>
  <c r="AL101" i="7" s="1"/>
  <c r="W100" i="7"/>
  <c r="V100" i="7"/>
  <c r="AK101" i="7" s="1"/>
  <c r="AC100" i="7"/>
  <c r="AM101" i="7" s="1"/>
  <c r="AJ101" i="7"/>
  <c r="BC106" i="7"/>
  <c r="AQ106" i="7"/>
  <c r="BC102" i="7"/>
  <c r="AQ102" i="7"/>
  <c r="BC98" i="7"/>
  <c r="AQ98" i="7"/>
  <c r="BE108" i="7"/>
  <c r="AO108" i="7"/>
  <c r="Z107" i="7"/>
  <c r="AP108" i="7" s="1"/>
  <c r="AE101" i="7"/>
  <c r="AL102" i="7" s="1"/>
  <c r="W101" i="7"/>
  <c r="V101" i="7"/>
  <c r="AK102" i="7" s="1"/>
  <c r="AC101" i="7"/>
  <c r="AM102" i="7" s="1"/>
  <c r="AJ102" i="7"/>
  <c r="AJ90" i="7"/>
  <c r="AE89" i="7"/>
  <c r="AL90" i="7" s="1"/>
  <c r="W89" i="7"/>
  <c r="V89" i="7"/>
  <c r="AK90" i="7" s="1"/>
  <c r="AC89" i="7"/>
  <c r="AM90" i="7" s="1"/>
  <c r="AB100" i="7"/>
  <c r="BE87" i="7"/>
  <c r="Z86" i="7"/>
  <c r="AP87" i="7" s="1"/>
  <c r="AO87" i="7"/>
  <c r="AJ88" i="7"/>
  <c r="AE87" i="7"/>
  <c r="AL88" i="7" s="1"/>
  <c r="W87" i="7"/>
  <c r="V87" i="7"/>
  <c r="AK88" i="7" s="1"/>
  <c r="AC87" i="7"/>
  <c r="AM88" i="7" s="1"/>
  <c r="Z80" i="7"/>
  <c r="AP81" i="7" s="1"/>
  <c r="BE81" i="7"/>
  <c r="AO81" i="7"/>
  <c r="BC84" i="7"/>
  <c r="AQ84" i="7"/>
  <c r="BE66" i="7"/>
  <c r="AO66" i="7"/>
  <c r="Z65" i="7"/>
  <c r="AP66" i="7" s="1"/>
  <c r="V80" i="7"/>
  <c r="AK81" i="7" s="1"/>
  <c r="AC80" i="7"/>
  <c r="AM81" i="7" s="1"/>
  <c r="AJ81" i="7"/>
  <c r="AE80" i="7"/>
  <c r="AL81" i="7" s="1"/>
  <c r="W80" i="7"/>
  <c r="BE67" i="7"/>
  <c r="AO67" i="7"/>
  <c r="Z66" i="7"/>
  <c r="AP67" i="7" s="1"/>
  <c r="BC76" i="7"/>
  <c r="AQ76" i="7"/>
  <c r="AE72" i="7"/>
  <c r="AL73" i="7" s="1"/>
  <c r="W72" i="7"/>
  <c r="V72" i="7"/>
  <c r="AK73" i="7" s="1"/>
  <c r="AC72" i="7"/>
  <c r="AM73" i="7" s="1"/>
  <c r="AJ73" i="7"/>
  <c r="BE68" i="7"/>
  <c r="AO68" i="7"/>
  <c r="Z67" i="7"/>
  <c r="AP68" i="7" s="1"/>
  <c r="AC63" i="7"/>
  <c r="AM64" i="7" s="1"/>
  <c r="AJ64" i="7"/>
  <c r="W63" i="7"/>
  <c r="V63" i="7"/>
  <c r="AK64" i="7" s="1"/>
  <c r="AE63" i="7"/>
  <c r="AL64" i="7" s="1"/>
  <c r="BE60" i="7"/>
  <c r="AO60" i="7"/>
  <c r="Z59" i="7"/>
  <c r="AP60" i="7" s="1"/>
  <c r="BE56" i="7"/>
  <c r="AO56" i="7"/>
  <c r="Z55" i="7"/>
  <c r="AP56" i="7" s="1"/>
  <c r="BC79" i="7"/>
  <c r="AQ79" i="7"/>
  <c r="BC73" i="7"/>
  <c r="AQ73" i="7"/>
  <c r="BE65" i="7"/>
  <c r="AO65" i="7"/>
  <c r="Z64" i="7"/>
  <c r="AP65" i="7" s="1"/>
  <c r="BE59" i="7"/>
  <c r="AO59" i="7"/>
  <c r="Z58" i="7"/>
  <c r="AP59" i="7" s="1"/>
  <c r="AE47" i="7"/>
  <c r="AL48" i="7" s="1"/>
  <c r="W47" i="7"/>
  <c r="V47" i="7"/>
  <c r="AK48" i="7" s="1"/>
  <c r="AJ48" i="7"/>
  <c r="AC47" i="7"/>
  <c r="AM48" i="7" s="1"/>
  <c r="AE43" i="7"/>
  <c r="AL44" i="7" s="1"/>
  <c r="W43" i="7"/>
  <c r="V43" i="7"/>
  <c r="AK44" i="7" s="1"/>
  <c r="AJ44" i="7"/>
  <c r="AC43" i="7"/>
  <c r="AM44" i="7" s="1"/>
  <c r="BC37" i="7"/>
  <c r="AQ37" i="7"/>
  <c r="AJ33" i="7"/>
  <c r="AE32" i="7"/>
  <c r="AL33" i="7" s="1"/>
  <c r="W32" i="7"/>
  <c r="V32" i="7"/>
  <c r="AK33" i="7" s="1"/>
  <c r="AC32" i="7"/>
  <c r="AM33" i="7" s="1"/>
  <c r="Z28" i="7"/>
  <c r="AP29" i="7" s="1"/>
  <c r="BE29" i="7"/>
  <c r="AO29" i="7"/>
  <c r="AJ17" i="7"/>
  <c r="AC16" i="7"/>
  <c r="AM17" i="7" s="1"/>
  <c r="AE16" i="7"/>
  <c r="AL17" i="7" s="1"/>
  <c r="AS17" i="7" s="1"/>
  <c r="W16" i="7"/>
  <c r="V16" i="7"/>
  <c r="AK17" i="7" s="1"/>
  <c r="AC8" i="7"/>
  <c r="AM9" i="7" s="1"/>
  <c r="AJ9" i="7"/>
  <c r="AE8" i="7"/>
  <c r="AL9" i="7" s="1"/>
  <c r="W8" i="7"/>
  <c r="V8" i="7"/>
  <c r="AK9" i="7" s="1"/>
  <c r="BC38" i="7"/>
  <c r="AQ38" i="7"/>
  <c r="AJ34" i="7"/>
  <c r="AE33" i="7"/>
  <c r="AL34" i="7" s="1"/>
  <c r="W33" i="7"/>
  <c r="V33" i="7"/>
  <c r="AK34" i="7" s="1"/>
  <c r="AC33" i="7"/>
  <c r="AM34" i="7" s="1"/>
  <c r="V19" i="7"/>
  <c r="AK20" i="7" s="1"/>
  <c r="AC19" i="7"/>
  <c r="AM20" i="7" s="1"/>
  <c r="AE19" i="7"/>
  <c r="AL20" i="7" s="1"/>
  <c r="W19" i="7"/>
  <c r="AJ20" i="7"/>
  <c r="BE39" i="7"/>
  <c r="AO39" i="7"/>
  <c r="Z38" i="7"/>
  <c r="AP39" i="7" s="1"/>
  <c r="Z31" i="7"/>
  <c r="AP32" i="7" s="1"/>
  <c r="BE32" i="7"/>
  <c r="AO32" i="7"/>
  <c r="AC3" i="7"/>
  <c r="BD8" i="7"/>
  <c r="BC28" i="7"/>
  <c r="AQ28" i="7"/>
  <c r="Z9" i="7"/>
  <c r="AP10" i="7" s="1"/>
  <c r="BE10" i="7"/>
  <c r="AO10" i="7"/>
  <c r="AP8" i="7"/>
  <c r="Y3" i="7"/>
  <c r="AQ30" i="7"/>
  <c r="BC30" i="7"/>
  <c r="BC25" i="7"/>
  <c r="AQ25" i="7"/>
  <c r="V23" i="7"/>
  <c r="AK24" i="7" s="1"/>
  <c r="AC23" i="7"/>
  <c r="AM24" i="7" s="1"/>
  <c r="AJ24" i="7"/>
  <c r="AE23" i="7"/>
  <c r="AL24" i="7" s="1"/>
  <c r="W23" i="7"/>
  <c r="AE11" i="7"/>
  <c r="AL12" i="7" s="1"/>
  <c r="W11" i="7"/>
  <c r="V11" i="7"/>
  <c r="AK12" i="7" s="1"/>
  <c r="AC11" i="7"/>
  <c r="AM12" i="7" s="1"/>
  <c r="AJ12" i="7"/>
  <c r="S2" i="7"/>
  <c r="AQ26" i="7"/>
  <c r="BC26" i="7"/>
  <c r="V21" i="7"/>
  <c r="AK22" i="7" s="1"/>
  <c r="AC21" i="7"/>
  <c r="AM22" i="7" s="1"/>
  <c r="AJ22" i="7"/>
  <c r="AE21" i="7"/>
  <c r="AL22" i="7" s="1"/>
  <c r="W21" i="7"/>
  <c r="AG21" i="7" s="1"/>
  <c r="BB19" i="7"/>
  <c r="Z97" i="7"/>
  <c r="AP98" i="7" s="1"/>
  <c r="BE98" i="7"/>
  <c r="AO98" i="7"/>
  <c r="Z104" i="7"/>
  <c r="AP105" i="7" s="1"/>
  <c r="BE105" i="7"/>
  <c r="AO105" i="7"/>
  <c r="Z100" i="7"/>
  <c r="AP101" i="7" s="1"/>
  <c r="BE101" i="7"/>
  <c r="AO101" i="7"/>
  <c r="AE106" i="7"/>
  <c r="AL107" i="7" s="1"/>
  <c r="W106" i="7"/>
  <c r="V106" i="7"/>
  <c r="AK107" i="7" s="1"/>
  <c r="AC106" i="7"/>
  <c r="AM107" i="7" s="1"/>
  <c r="AB106" i="7"/>
  <c r="AJ107" i="7"/>
  <c r="BC101" i="7"/>
  <c r="AQ101" i="7"/>
  <c r="AE98" i="7"/>
  <c r="AL99" i="7" s="1"/>
  <c r="W98" i="7"/>
  <c r="V98" i="7"/>
  <c r="AK99" i="7" s="1"/>
  <c r="AC98" i="7"/>
  <c r="AM99" i="7" s="1"/>
  <c r="AJ99" i="7"/>
  <c r="AE105" i="7"/>
  <c r="AL106" i="7" s="1"/>
  <c r="W105" i="7"/>
  <c r="V105" i="7"/>
  <c r="AK106" i="7" s="1"/>
  <c r="AC105" i="7"/>
  <c r="AM106" i="7" s="1"/>
  <c r="AJ106" i="7"/>
  <c r="Z90" i="7"/>
  <c r="AP91" i="7" s="1"/>
  <c r="BE91" i="7"/>
  <c r="AO91" i="7"/>
  <c r="Z88" i="7"/>
  <c r="AP89" i="7" s="1"/>
  <c r="BE89" i="7"/>
  <c r="AO89" i="7"/>
  <c r="AB105" i="7"/>
  <c r="AB98" i="7"/>
  <c r="Z87" i="7"/>
  <c r="AP88" i="7" s="1"/>
  <c r="BE88" i="7"/>
  <c r="AO88" i="7"/>
  <c r="Z79" i="7"/>
  <c r="AP80" i="7" s="1"/>
  <c r="BE80" i="7"/>
  <c r="AO80" i="7"/>
  <c r="V77" i="7"/>
  <c r="AK78" i="7" s="1"/>
  <c r="AC77" i="7"/>
  <c r="AM78" i="7" s="1"/>
  <c r="AJ78" i="7"/>
  <c r="AE77" i="7"/>
  <c r="AL78" i="7" s="1"/>
  <c r="W77" i="7"/>
  <c r="Z81" i="7"/>
  <c r="AP82" i="7" s="1"/>
  <c r="BE82" i="7"/>
  <c r="AO82" i="7"/>
  <c r="BC83" i="7"/>
  <c r="AQ83" i="7"/>
  <c r="BE75" i="7"/>
  <c r="AO75" i="7"/>
  <c r="Z74" i="7"/>
  <c r="AP75" i="7" s="1"/>
  <c r="BC67" i="7"/>
  <c r="AQ67" i="7"/>
  <c r="AC65" i="7"/>
  <c r="AM66" i="7" s="1"/>
  <c r="AJ66" i="7"/>
  <c r="AE65" i="7"/>
  <c r="AL66" i="7" s="1"/>
  <c r="W65" i="7"/>
  <c r="V65" i="7"/>
  <c r="AK66" i="7" s="1"/>
  <c r="AC75" i="7"/>
  <c r="AM76" i="7" s="1"/>
  <c r="W75" i="7"/>
  <c r="V75" i="7"/>
  <c r="AK76" i="7" s="1"/>
  <c r="AJ76" i="7"/>
  <c r="AE75" i="7"/>
  <c r="AL76" i="7" s="1"/>
  <c r="BE63" i="7"/>
  <c r="AO63" i="7"/>
  <c r="Z62" i="7"/>
  <c r="AP63" i="7" s="1"/>
  <c r="AQ77" i="7"/>
  <c r="BC77" i="7"/>
  <c r="AC59" i="7"/>
  <c r="AM60" i="7" s="1"/>
  <c r="AJ60" i="7"/>
  <c r="AE59" i="7"/>
  <c r="AL60" i="7" s="1"/>
  <c r="W59" i="7"/>
  <c r="V59" i="7"/>
  <c r="AK60" i="7" s="1"/>
  <c r="AC55" i="7"/>
  <c r="AM56" i="7" s="1"/>
  <c r="AJ56" i="7"/>
  <c r="AE55" i="7"/>
  <c r="AL56" i="7" s="1"/>
  <c r="AS56" i="7" s="1"/>
  <c r="W55" i="7"/>
  <c r="V55" i="7"/>
  <c r="AK56" i="7" s="1"/>
  <c r="V78" i="7"/>
  <c r="AK79" i="7" s="1"/>
  <c r="AC78" i="7"/>
  <c r="AM79" i="7" s="1"/>
  <c r="AJ79" i="7"/>
  <c r="AE78" i="7"/>
  <c r="AL79" i="7" s="1"/>
  <c r="W78" i="7"/>
  <c r="Z73" i="7"/>
  <c r="AP74" i="7" s="1"/>
  <c r="BE74" i="7"/>
  <c r="AO74" i="7"/>
  <c r="BC72" i="7"/>
  <c r="AQ72" i="7"/>
  <c r="BE69" i="7"/>
  <c r="AO69" i="7"/>
  <c r="Z68" i="7"/>
  <c r="AP69" i="7" s="1"/>
  <c r="AC64" i="7"/>
  <c r="AM65" i="7" s="1"/>
  <c r="AJ65" i="7"/>
  <c r="AE64" i="7"/>
  <c r="AL65" i="7" s="1"/>
  <c r="W64" i="7"/>
  <c r="V64" i="7"/>
  <c r="AK65" i="7" s="1"/>
  <c r="AC57" i="7"/>
  <c r="AM58" i="7" s="1"/>
  <c r="AJ58" i="7"/>
  <c r="W57" i="7"/>
  <c r="V57" i="7"/>
  <c r="AK58" i="7" s="1"/>
  <c r="AE57" i="7"/>
  <c r="AL58" i="7" s="1"/>
  <c r="BB63" i="7"/>
  <c r="AB55" i="7"/>
  <c r="AE48" i="7"/>
  <c r="AL49" i="7" s="1"/>
  <c r="W48" i="7"/>
  <c r="V48" i="7"/>
  <c r="AK49" i="7" s="1"/>
  <c r="AJ49" i="7"/>
  <c r="AC48" i="7"/>
  <c r="AM49" i="7" s="1"/>
  <c r="AE44" i="7"/>
  <c r="AL45" i="7" s="1"/>
  <c r="W44" i="7"/>
  <c r="V44" i="7"/>
  <c r="AK45" i="7" s="1"/>
  <c r="AJ45" i="7"/>
  <c r="AC44" i="7"/>
  <c r="AM45" i="7" s="1"/>
  <c r="AE40" i="7"/>
  <c r="AL41" i="7" s="1"/>
  <c r="W40" i="7"/>
  <c r="V40" i="7"/>
  <c r="AK41" i="7" s="1"/>
  <c r="AJ41" i="7"/>
  <c r="AC40" i="7"/>
  <c r="AM41" i="7" s="1"/>
  <c r="Z36" i="7"/>
  <c r="AP37" i="7" s="1"/>
  <c r="BE37" i="7"/>
  <c r="AO37" i="7"/>
  <c r="Z24" i="7"/>
  <c r="AP25" i="7" s="1"/>
  <c r="BE25" i="7"/>
  <c r="AO25" i="7"/>
  <c r="AC14" i="7"/>
  <c r="AM15" i="7" s="1"/>
  <c r="AJ15" i="7"/>
  <c r="AE14" i="7"/>
  <c r="AL15" i="7" s="1"/>
  <c r="W14" i="7"/>
  <c r="V14" i="7"/>
  <c r="AK15" i="7" s="1"/>
  <c r="AB48" i="7"/>
  <c r="AB40" i="7"/>
  <c r="BE38" i="7"/>
  <c r="AO38" i="7"/>
  <c r="Z37" i="7"/>
  <c r="AP38" i="7" s="1"/>
  <c r="Z29" i="7"/>
  <c r="AP30" i="7" s="1"/>
  <c r="BE30" i="7"/>
  <c r="AO30" i="7"/>
  <c r="Z25" i="7"/>
  <c r="AP26" i="7" s="1"/>
  <c r="BE26" i="7"/>
  <c r="AO26" i="7"/>
  <c r="AB43" i="7"/>
  <c r="AE38" i="7"/>
  <c r="AL39" i="7" s="1"/>
  <c r="AJ39" i="7"/>
  <c r="W38" i="7"/>
  <c r="V38" i="7"/>
  <c r="AK39" i="7" s="1"/>
  <c r="AC38" i="7"/>
  <c r="AM39" i="7" s="1"/>
  <c r="BC35" i="7"/>
  <c r="AQ35" i="7"/>
  <c r="Z19" i="7"/>
  <c r="AP20" i="7" s="1"/>
  <c r="BE20" i="7"/>
  <c r="AO20" i="7"/>
  <c r="BC36" i="7"/>
  <c r="AQ36" i="7"/>
  <c r="Z27" i="7"/>
  <c r="AP28" i="7" s="1"/>
  <c r="BE28" i="7"/>
  <c r="AO28" i="7"/>
  <c r="BC21" i="7"/>
  <c r="AQ21" i="7"/>
  <c r="V27" i="7"/>
  <c r="AK28" i="7" s="1"/>
  <c r="AC27" i="7"/>
  <c r="AM28" i="7" s="1"/>
  <c r="AJ28" i="7"/>
  <c r="AE27" i="7"/>
  <c r="AL28" i="7" s="1"/>
  <c r="W27" i="7"/>
  <c r="BB23" i="7"/>
  <c r="AE9" i="7"/>
  <c r="AL10" i="7" s="1"/>
  <c r="W9" i="7"/>
  <c r="V9" i="7"/>
  <c r="AK10" i="7" s="1"/>
  <c r="AC9" i="7"/>
  <c r="AM10" i="7" s="1"/>
  <c r="AJ10" i="7"/>
  <c r="V29" i="7"/>
  <c r="AK30" i="7" s="1"/>
  <c r="AC29" i="7"/>
  <c r="AM30" i="7" s="1"/>
  <c r="AJ30" i="7"/>
  <c r="AE29" i="7"/>
  <c r="AL30" i="7" s="1"/>
  <c r="W29" i="7"/>
  <c r="V24" i="7"/>
  <c r="AK25" i="7" s="1"/>
  <c r="AC24" i="7"/>
  <c r="AM25" i="7" s="1"/>
  <c r="AJ25" i="7"/>
  <c r="AE24" i="7"/>
  <c r="AL25" i="7" s="1"/>
  <c r="W24" i="7"/>
  <c r="BC32" i="7"/>
  <c r="AQ32" i="7"/>
  <c r="V25" i="7"/>
  <c r="AK26" i="7" s="1"/>
  <c r="AC25" i="7"/>
  <c r="AM26" i="7" s="1"/>
  <c r="AJ26" i="7"/>
  <c r="AE25" i="7"/>
  <c r="AL26" i="7" s="1"/>
  <c r="W25" i="7"/>
  <c r="AB14" i="7"/>
  <c r="BC12" i="7"/>
  <c r="AQ12" i="7"/>
  <c r="Z2" i="7"/>
  <c r="AB16" i="7"/>
  <c r="Z105" i="7"/>
  <c r="AP106" i="7" s="1"/>
  <c r="BE106" i="7"/>
  <c r="AO106" i="7"/>
  <c r="AE107" i="7"/>
  <c r="AL108" i="7" s="1"/>
  <c r="W107" i="7"/>
  <c r="AJ108" i="7"/>
  <c r="V107" i="7"/>
  <c r="AK108" i="7" s="1"/>
  <c r="AC107" i="7"/>
  <c r="AM108" i="7" s="1"/>
  <c r="AB107" i="7"/>
  <c r="AE103" i="7"/>
  <c r="AL104" i="7" s="1"/>
  <c r="W103" i="7"/>
  <c r="V103" i="7"/>
  <c r="AK104" i="7" s="1"/>
  <c r="AC103" i="7"/>
  <c r="AM104" i="7" s="1"/>
  <c r="AJ104" i="7"/>
  <c r="AB103" i="7"/>
  <c r="AE99" i="7"/>
  <c r="AL100" i="7" s="1"/>
  <c r="W99" i="7"/>
  <c r="V99" i="7"/>
  <c r="AK100" i="7" s="1"/>
  <c r="AC99" i="7"/>
  <c r="AM100" i="7" s="1"/>
  <c r="AJ100" i="7"/>
  <c r="AB99" i="7"/>
  <c r="AJ91" i="7"/>
  <c r="AE90" i="7"/>
  <c r="AL91" i="7" s="1"/>
  <c r="W90" i="7"/>
  <c r="V90" i="7"/>
  <c r="AK91" i="7" s="1"/>
  <c r="AC90" i="7"/>
  <c r="AM91" i="7" s="1"/>
  <c r="AB90" i="7"/>
  <c r="AJ86" i="7"/>
  <c r="AE85" i="7"/>
  <c r="AL86" i="7" s="1"/>
  <c r="AS86" i="7" s="1"/>
  <c r="W85" i="7"/>
  <c r="V85" i="7"/>
  <c r="AK86" i="7" s="1"/>
  <c r="AC85" i="7"/>
  <c r="AM86" i="7" s="1"/>
  <c r="BE76" i="7"/>
  <c r="AO76" i="7"/>
  <c r="Z75" i="7"/>
  <c r="AP76" i="7" s="1"/>
  <c r="V81" i="7"/>
  <c r="AK82" i="7" s="1"/>
  <c r="AC81" i="7"/>
  <c r="AM82" i="7" s="1"/>
  <c r="AJ82" i="7"/>
  <c r="AE81" i="7"/>
  <c r="AL82" i="7" s="1"/>
  <c r="W81" i="7"/>
  <c r="AJ84" i="7"/>
  <c r="AE83" i="7"/>
  <c r="AL84" i="7" s="1"/>
  <c r="W83" i="7"/>
  <c r="V83" i="7"/>
  <c r="AK84" i="7" s="1"/>
  <c r="AC83" i="7"/>
  <c r="AM84" i="7" s="1"/>
  <c r="AB83" i="7"/>
  <c r="Z77" i="7"/>
  <c r="AP78" i="7" s="1"/>
  <c r="BE78" i="7"/>
  <c r="AO78" i="7"/>
  <c r="Z83" i="7"/>
  <c r="AP84" i="7" s="1"/>
  <c r="BE84" i="7"/>
  <c r="AO84" i="7"/>
  <c r="Z78" i="7"/>
  <c r="AP79" i="7" s="1"/>
  <c r="BE79" i="7"/>
  <c r="AO79" i="7"/>
  <c r="BC80" i="7"/>
  <c r="AQ80" i="7"/>
  <c r="AE74" i="7"/>
  <c r="AL75" i="7" s="1"/>
  <c r="W74" i="7"/>
  <c r="AJ75" i="7"/>
  <c r="V74" i="7"/>
  <c r="AK75" i="7" s="1"/>
  <c r="AC74" i="7"/>
  <c r="AM75" i="7" s="1"/>
  <c r="BE70" i="7"/>
  <c r="AO70" i="7"/>
  <c r="Z69" i="7"/>
  <c r="AP70" i="7" s="1"/>
  <c r="BE62" i="7"/>
  <c r="AO62" i="7"/>
  <c r="Z61" i="7"/>
  <c r="AP62" i="7" s="1"/>
  <c r="AB81" i="7"/>
  <c r="V76" i="7"/>
  <c r="AK77" i="7" s="1"/>
  <c r="AC76" i="7"/>
  <c r="AM77" i="7" s="1"/>
  <c r="AJ77" i="7"/>
  <c r="AE76" i="7"/>
  <c r="AL77" i="7" s="1"/>
  <c r="W76" i="7"/>
  <c r="AE73" i="7"/>
  <c r="AL74" i="7" s="1"/>
  <c r="W73" i="7"/>
  <c r="V73" i="7"/>
  <c r="AK74" i="7" s="1"/>
  <c r="AC73" i="7"/>
  <c r="AM74" i="7" s="1"/>
  <c r="AJ74" i="7"/>
  <c r="AC68" i="7"/>
  <c r="AM69" i="7" s="1"/>
  <c r="AJ69" i="7"/>
  <c r="AE68" i="7"/>
  <c r="AL69" i="7" s="1"/>
  <c r="W68" i="7"/>
  <c r="V68" i="7"/>
  <c r="AK69" i="7" s="1"/>
  <c r="BE61" i="7"/>
  <c r="AO61" i="7"/>
  <c r="Z60" i="7"/>
  <c r="AP61" i="7" s="1"/>
  <c r="BE57" i="7"/>
  <c r="AO57" i="7"/>
  <c r="Z56" i="7"/>
  <c r="AP57" i="7" s="1"/>
  <c r="AC58" i="7"/>
  <c r="AM59" i="7" s="1"/>
  <c r="AJ59" i="7"/>
  <c r="AE58" i="7"/>
  <c r="AL59" i="7" s="1"/>
  <c r="W58" i="7"/>
  <c r="V58" i="7"/>
  <c r="AK59" i="7" s="1"/>
  <c r="AE49" i="7"/>
  <c r="AL50" i="7" s="1"/>
  <c r="W49" i="7"/>
  <c r="V49" i="7"/>
  <c r="AK50" i="7" s="1"/>
  <c r="AJ50" i="7"/>
  <c r="AC49" i="7"/>
  <c r="AM50" i="7" s="1"/>
  <c r="AE45" i="7"/>
  <c r="AL46" i="7" s="1"/>
  <c r="W45" i="7"/>
  <c r="V45" i="7"/>
  <c r="AK46" i="7" s="1"/>
  <c r="AJ46" i="7"/>
  <c r="AC45" i="7"/>
  <c r="AM46" i="7" s="1"/>
  <c r="AE41" i="7"/>
  <c r="AL42" i="7" s="1"/>
  <c r="W41" i="7"/>
  <c r="V41" i="7"/>
  <c r="AK42" i="7" s="1"/>
  <c r="AJ42" i="7"/>
  <c r="AC41" i="7"/>
  <c r="AM42" i="7" s="1"/>
  <c r="AE39" i="7"/>
  <c r="AL40" i="7" s="1"/>
  <c r="W39" i="7"/>
  <c r="V39" i="7"/>
  <c r="AK40" i="7" s="1"/>
  <c r="AJ40" i="7"/>
  <c r="AC39" i="7"/>
  <c r="AM40" i="7" s="1"/>
  <c r="AJ37" i="7"/>
  <c r="AE36" i="7"/>
  <c r="AL37" i="7" s="1"/>
  <c r="W36" i="7"/>
  <c r="V36" i="7"/>
  <c r="AK37" i="7" s="1"/>
  <c r="AC36" i="7"/>
  <c r="AM37" i="7" s="1"/>
  <c r="BC33" i="7"/>
  <c r="AQ33" i="7"/>
  <c r="AC12" i="7"/>
  <c r="AM13" i="7" s="1"/>
  <c r="AJ13" i="7"/>
  <c r="AE12" i="7"/>
  <c r="AL13" i="7" s="1"/>
  <c r="AS13" i="7" s="1"/>
  <c r="W12" i="7"/>
  <c r="V12" i="7"/>
  <c r="AK13" i="7" s="1"/>
  <c r="AJ38" i="7"/>
  <c r="AE37" i="7"/>
  <c r="AL38" i="7" s="1"/>
  <c r="W37" i="7"/>
  <c r="V37" i="7"/>
  <c r="AK38" i="7" s="1"/>
  <c r="AC37" i="7"/>
  <c r="AM38" i="7" s="1"/>
  <c r="BC34" i="7"/>
  <c r="AQ34" i="7"/>
  <c r="Z34" i="7"/>
  <c r="AP35" i="7" s="1"/>
  <c r="BE35" i="7"/>
  <c r="AO35" i="7"/>
  <c r="Z30" i="7"/>
  <c r="AP31" i="7" s="1"/>
  <c r="BE31" i="7"/>
  <c r="AO31" i="7"/>
  <c r="Z35" i="7"/>
  <c r="AP36" i="7" s="1"/>
  <c r="BE36" i="7"/>
  <c r="AO36" i="7"/>
  <c r="Z23" i="7"/>
  <c r="AP24" i="7" s="1"/>
  <c r="BE24" i="7"/>
  <c r="AO24" i="7"/>
  <c r="BC29" i="7"/>
  <c r="AQ29" i="7"/>
  <c r="BC18" i="7"/>
  <c r="AQ18" i="7"/>
  <c r="AB12" i="7"/>
  <c r="BC10" i="7"/>
  <c r="AQ10" i="7"/>
  <c r="AE15" i="7"/>
  <c r="AL16" i="7" s="1"/>
  <c r="W15" i="7"/>
  <c r="V15" i="7"/>
  <c r="AK16" i="7" s="1"/>
  <c r="AC15" i="7"/>
  <c r="AM16" i="7" s="1"/>
  <c r="AJ16" i="7"/>
  <c r="AJ32" i="7"/>
  <c r="V31" i="7"/>
  <c r="AK32" i="7" s="1"/>
  <c r="AC31" i="7"/>
  <c r="AM32" i="7" s="1"/>
  <c r="AE31" i="7"/>
  <c r="AL32" i="7" s="1"/>
  <c r="W31" i="7"/>
  <c r="Z13" i="7"/>
  <c r="AP14" i="7" s="1"/>
  <c r="BE14" i="7"/>
  <c r="AO14" i="7"/>
  <c r="Z15" i="7"/>
  <c r="AP16" i="7" s="1"/>
  <c r="BE16" i="7"/>
  <c r="AO16" i="7"/>
  <c r="AE104" i="7"/>
  <c r="AL105" i="7" s="1"/>
  <c r="W104" i="7"/>
  <c r="V104" i="7"/>
  <c r="AK105" i="7" s="1"/>
  <c r="AC104" i="7"/>
  <c r="AM105" i="7" s="1"/>
  <c r="AJ105" i="7"/>
  <c r="Z101" i="7"/>
  <c r="AP102" i="7" s="1"/>
  <c r="BE102" i="7"/>
  <c r="AO102" i="7"/>
  <c r="BC105" i="7"/>
  <c r="AQ105" i="7"/>
  <c r="AE102" i="7"/>
  <c r="AL103" i="7" s="1"/>
  <c r="W102" i="7"/>
  <c r="V102" i="7"/>
  <c r="AK103" i="7" s="1"/>
  <c r="AC102" i="7"/>
  <c r="AM103" i="7" s="1"/>
  <c r="AB102" i="7"/>
  <c r="AJ103" i="7"/>
  <c r="AE97" i="7"/>
  <c r="AL98" i="7" s="1"/>
  <c r="W97" i="7"/>
  <c r="V97" i="7"/>
  <c r="AK98" i="7" s="1"/>
  <c r="AC97" i="7"/>
  <c r="AM98" i="7" s="1"/>
  <c r="AJ98" i="7"/>
  <c r="Z89" i="7"/>
  <c r="AP90" i="7" s="1"/>
  <c r="BE90" i="7"/>
  <c r="AO90" i="7"/>
  <c r="BC88" i="7"/>
  <c r="AQ88" i="7"/>
  <c r="AJ85" i="7"/>
  <c r="AE84" i="7"/>
  <c r="AL85" i="7" s="1"/>
  <c r="W84" i="7"/>
  <c r="V84" i="7"/>
  <c r="AK85" i="7" s="1"/>
  <c r="AC84" i="7"/>
  <c r="AM85" i="7" s="1"/>
  <c r="Z76" i="7"/>
  <c r="AP77" i="7" s="1"/>
  <c r="BE77" i="7"/>
  <c r="AO77" i="7"/>
  <c r="AE82" i="7"/>
  <c r="AL83" i="7" s="1"/>
  <c r="W82" i="7"/>
  <c r="V82" i="7"/>
  <c r="AK83" i="7" s="1"/>
  <c r="AC82" i="7"/>
  <c r="AM83" i="7" s="1"/>
  <c r="AB82" i="7"/>
  <c r="AJ83" i="7"/>
  <c r="V79" i="7"/>
  <c r="AK80" i="7" s="1"/>
  <c r="AC79" i="7"/>
  <c r="AM80" i="7" s="1"/>
  <c r="AJ80" i="7"/>
  <c r="AE79" i="7"/>
  <c r="AL80" i="7" s="1"/>
  <c r="W79" i="7"/>
  <c r="BC71" i="7"/>
  <c r="AQ71" i="7"/>
  <c r="AC69" i="7"/>
  <c r="AM70" i="7" s="1"/>
  <c r="AJ70" i="7"/>
  <c r="AE69" i="7"/>
  <c r="AL70" i="7" s="1"/>
  <c r="W69" i="7"/>
  <c r="V69" i="7"/>
  <c r="AK70" i="7" s="1"/>
  <c r="BC63" i="7"/>
  <c r="AQ63" i="7"/>
  <c r="AC61" i="7"/>
  <c r="AM62" i="7" s="1"/>
  <c r="AJ62" i="7"/>
  <c r="W61" i="7"/>
  <c r="V61" i="7"/>
  <c r="AK62" i="7" s="1"/>
  <c r="AE61" i="7"/>
  <c r="AL62" i="7" s="1"/>
  <c r="BC81" i="7"/>
  <c r="AQ81" i="7"/>
  <c r="BE71" i="7"/>
  <c r="AO71" i="7"/>
  <c r="Z70" i="7"/>
  <c r="AP71" i="7" s="1"/>
  <c r="Z72" i="7"/>
  <c r="AP73" i="7" s="1"/>
  <c r="BE73" i="7"/>
  <c r="AO73" i="7"/>
  <c r="BE72" i="7"/>
  <c r="AO72" i="7"/>
  <c r="Z71" i="7"/>
  <c r="AP72" i="7" s="1"/>
  <c r="BE64" i="7"/>
  <c r="AO64" i="7"/>
  <c r="Z63" i="7"/>
  <c r="AP64" i="7" s="1"/>
  <c r="AB79" i="7"/>
  <c r="AC60" i="7"/>
  <c r="AM61" i="7" s="1"/>
  <c r="AJ61" i="7"/>
  <c r="V60" i="7"/>
  <c r="AK61" i="7" s="1"/>
  <c r="AE60" i="7"/>
  <c r="AL61" i="7" s="1"/>
  <c r="W60" i="7"/>
  <c r="AC56" i="7"/>
  <c r="AM57" i="7" s="1"/>
  <c r="AJ57" i="7"/>
  <c r="V56" i="7"/>
  <c r="AK57" i="7" s="1"/>
  <c r="AE56" i="7"/>
  <c r="AL57" i="7" s="1"/>
  <c r="W56" i="7"/>
  <c r="AQ59" i="7"/>
  <c r="BC59" i="7"/>
  <c r="BE58" i="7"/>
  <c r="AO58" i="7"/>
  <c r="Z57" i="7"/>
  <c r="AP58" i="7" s="1"/>
  <c r="AE50" i="7"/>
  <c r="AL51" i="7" s="1"/>
  <c r="W50" i="7"/>
  <c r="V50" i="7"/>
  <c r="AK51" i="7" s="1"/>
  <c r="AJ51" i="7"/>
  <c r="AC50" i="7"/>
  <c r="AM51" i="7" s="1"/>
  <c r="AE46" i="7"/>
  <c r="AL47" i="7" s="1"/>
  <c r="W46" i="7"/>
  <c r="V46" i="7"/>
  <c r="AK47" i="7" s="1"/>
  <c r="AJ47" i="7"/>
  <c r="AC46" i="7"/>
  <c r="AM47" i="7" s="1"/>
  <c r="AE42" i="7"/>
  <c r="AL43" i="7" s="1"/>
  <c r="W42" i="7"/>
  <c r="V42" i="7"/>
  <c r="AK43" i="7" s="1"/>
  <c r="AJ43" i="7"/>
  <c r="AC42" i="7"/>
  <c r="AM43" i="7" s="1"/>
  <c r="AB45" i="7"/>
  <c r="Z32" i="7"/>
  <c r="AP33" i="7" s="1"/>
  <c r="BE33" i="7"/>
  <c r="AO33" i="7"/>
  <c r="Z17" i="7"/>
  <c r="AP18" i="7" s="1"/>
  <c r="BE18" i="7"/>
  <c r="AO18" i="7"/>
  <c r="AC10" i="7"/>
  <c r="AM11" i="7" s="1"/>
  <c r="AJ11" i="7"/>
  <c r="AE10" i="7"/>
  <c r="AL11" i="7" s="1"/>
  <c r="W10" i="7"/>
  <c r="V10" i="7"/>
  <c r="AK11" i="7" s="1"/>
  <c r="Z33" i="7"/>
  <c r="AP34" i="7" s="1"/>
  <c r="BE34" i="7"/>
  <c r="AO34" i="7"/>
  <c r="V30" i="7"/>
  <c r="AK31" i="7" s="1"/>
  <c r="AC30" i="7"/>
  <c r="AM31" i="7" s="1"/>
  <c r="AJ31" i="7"/>
  <c r="AE30" i="7"/>
  <c r="AL31" i="7" s="1"/>
  <c r="W30" i="7"/>
  <c r="V26" i="7"/>
  <c r="AK27" i="7" s="1"/>
  <c r="AC26" i="7"/>
  <c r="AM27" i="7" s="1"/>
  <c r="AJ27" i="7"/>
  <c r="AE26" i="7"/>
  <c r="AL27" i="7" s="1"/>
  <c r="W26" i="7"/>
  <c r="Z21" i="7"/>
  <c r="AP22" i="7" s="1"/>
  <c r="BE22" i="7"/>
  <c r="AO22" i="7"/>
  <c r="AB39" i="7"/>
  <c r="BC39" i="7"/>
  <c r="AQ39" i="7"/>
  <c r="AJ35" i="7"/>
  <c r="AE34" i="7"/>
  <c r="AL35" i="7" s="1"/>
  <c r="W34" i="7"/>
  <c r="V34" i="7"/>
  <c r="AK35" i="7" s="1"/>
  <c r="AC34" i="7"/>
  <c r="AM35" i="7" s="1"/>
  <c r="Z26" i="7"/>
  <c r="AP27" i="7" s="1"/>
  <c r="BE27" i="7"/>
  <c r="AO27" i="7"/>
  <c r="AJ36" i="7"/>
  <c r="AE35" i="7"/>
  <c r="AL36" i="7" s="1"/>
  <c r="W35" i="7"/>
  <c r="V35" i="7"/>
  <c r="AK36" i="7" s="1"/>
  <c r="AC35" i="7"/>
  <c r="AM36" i="7" s="1"/>
  <c r="V28" i="7"/>
  <c r="AK29" i="7" s="1"/>
  <c r="AC28" i="7"/>
  <c r="AM29" i="7" s="1"/>
  <c r="AJ29" i="7"/>
  <c r="AE28" i="7"/>
  <c r="AL29" i="7" s="1"/>
  <c r="W28" i="7"/>
  <c r="AC17" i="7"/>
  <c r="AM18" i="7" s="1"/>
  <c r="AE17" i="7"/>
  <c r="AL18" i="7" s="1"/>
  <c r="W17" i="7"/>
  <c r="AJ18" i="7"/>
  <c r="V17" i="7"/>
  <c r="AK18" i="7" s="1"/>
  <c r="AB10" i="7"/>
  <c r="W1" i="7"/>
  <c r="AB30" i="7"/>
  <c r="BC24" i="7"/>
  <c r="AQ24" i="7"/>
  <c r="Z11" i="7"/>
  <c r="AP12" i="7" s="1"/>
  <c r="BE12" i="7"/>
  <c r="AO12" i="7"/>
  <c r="AB26" i="7"/>
  <c r="AQ22" i="7"/>
  <c r="BC22" i="7"/>
  <c r="AG18" i="7"/>
  <c r="AE13" i="7"/>
  <c r="AL14" i="7" s="1"/>
  <c r="W13" i="7"/>
  <c r="V13" i="7"/>
  <c r="AK14" i="7" s="1"/>
  <c r="AC13" i="7"/>
  <c r="BB14" i="7" s="1"/>
  <c r="AJ14" i="7"/>
  <c r="AQ108" i="17"/>
  <c r="AQ94" i="17"/>
  <c r="BE66" i="17"/>
  <c r="BB46" i="17"/>
  <c r="AG22" i="17"/>
  <c r="AJ47" i="17"/>
  <c r="AO38" i="17"/>
  <c r="V31" i="17"/>
  <c r="AK32" i="17" s="1"/>
  <c r="AJ32" i="17"/>
  <c r="AB31" i="17"/>
  <c r="Z28" i="17"/>
  <c r="AP29" i="17" s="1"/>
  <c r="AO29" i="17"/>
  <c r="AO105" i="17"/>
  <c r="AO100" i="17"/>
  <c r="AO90" i="17"/>
  <c r="BB78" i="17"/>
  <c r="AQ80" i="17"/>
  <c r="AO62" i="17"/>
  <c r="BB42" i="17"/>
  <c r="AB46" i="17"/>
  <c r="V46" i="17"/>
  <c r="AK47" i="17" s="1"/>
  <c r="AC46" i="17"/>
  <c r="BB47" i="17" s="1"/>
  <c r="BB32" i="17"/>
  <c r="BE35" i="17"/>
  <c r="AO17" i="17"/>
  <c r="AO15" i="17"/>
  <c r="AO35" i="17"/>
  <c r="BC37" i="17"/>
  <c r="W31" i="17"/>
  <c r="AB84" i="17"/>
  <c r="AB77" i="17"/>
  <c r="Z29" i="17"/>
  <c r="AP30" i="17" s="1"/>
  <c r="AO30" i="17"/>
  <c r="Z105" i="17"/>
  <c r="AP106" i="17" s="1"/>
  <c r="BE106" i="17"/>
  <c r="AO106" i="17"/>
  <c r="BC97" i="17"/>
  <c r="AQ97" i="17"/>
  <c r="AE91" i="17"/>
  <c r="AL92" i="17" s="1"/>
  <c r="W91" i="17"/>
  <c r="V91" i="17"/>
  <c r="AK92" i="17" s="1"/>
  <c r="AC91" i="17"/>
  <c r="AM92" i="17" s="1"/>
  <c r="AJ92" i="17"/>
  <c r="Z86" i="17"/>
  <c r="AP87" i="17" s="1"/>
  <c r="BE87" i="17"/>
  <c r="AO87" i="17"/>
  <c r="AC85" i="17"/>
  <c r="AM86" i="17" s="1"/>
  <c r="AJ86" i="17"/>
  <c r="V85" i="17"/>
  <c r="AK86" i="17" s="1"/>
  <c r="AE85" i="17"/>
  <c r="AL86" i="17" s="1"/>
  <c r="W85" i="17"/>
  <c r="BE77" i="17"/>
  <c r="AO77" i="17"/>
  <c r="Z76" i="17"/>
  <c r="AP77" i="17" s="1"/>
  <c r="BC87" i="17"/>
  <c r="AQ87" i="17"/>
  <c r="BE81" i="17"/>
  <c r="AO81" i="17"/>
  <c r="Z80" i="17"/>
  <c r="AP81" i="17" s="1"/>
  <c r="AC74" i="17"/>
  <c r="AM75" i="17" s="1"/>
  <c r="V74" i="17"/>
  <c r="AK75" i="17" s="1"/>
  <c r="AE74" i="17"/>
  <c r="AL75" i="17" s="1"/>
  <c r="AB74" i="17"/>
  <c r="AJ75" i="17"/>
  <c r="W74" i="17"/>
  <c r="BC85" i="17"/>
  <c r="AQ85" i="17"/>
  <c r="BE74" i="17"/>
  <c r="AO74" i="17"/>
  <c r="Z73" i="17"/>
  <c r="AP74" i="17" s="1"/>
  <c r="AE67" i="17"/>
  <c r="AL68" i="17" s="1"/>
  <c r="W67" i="17"/>
  <c r="V67" i="17"/>
  <c r="AK68" i="17" s="1"/>
  <c r="AC67" i="17"/>
  <c r="AM68" i="17" s="1"/>
  <c r="AJ68" i="17"/>
  <c r="BE57" i="17"/>
  <c r="AO57" i="17"/>
  <c r="Z56" i="17"/>
  <c r="AP57" i="17" s="1"/>
  <c r="AE60" i="17"/>
  <c r="AL61" i="17" s="1"/>
  <c r="W60" i="17"/>
  <c r="V60" i="17"/>
  <c r="AK61" i="17" s="1"/>
  <c r="AC60" i="17"/>
  <c r="AM61" i="17" s="1"/>
  <c r="AJ61" i="17"/>
  <c r="BC47" i="17"/>
  <c r="AQ47" i="17"/>
  <c r="AE62" i="17"/>
  <c r="AL63" i="17" s="1"/>
  <c r="W62" i="17"/>
  <c r="V62" i="17"/>
  <c r="AK63" i="17" s="1"/>
  <c r="AC62" i="17"/>
  <c r="AM63" i="17" s="1"/>
  <c r="AJ63" i="17"/>
  <c r="BC54" i="17"/>
  <c r="AQ54" i="17"/>
  <c r="BE41" i="17"/>
  <c r="AO41" i="17"/>
  <c r="Z40" i="17"/>
  <c r="AP41" i="17" s="1"/>
  <c r="AJ27" i="17"/>
  <c r="AE26" i="17"/>
  <c r="AL27" i="17" s="1"/>
  <c r="W26" i="17"/>
  <c r="V26" i="17"/>
  <c r="AK27" i="17" s="1"/>
  <c r="AC26" i="17"/>
  <c r="AM27" i="17" s="1"/>
  <c r="AE7" i="17"/>
  <c r="W7" i="17"/>
  <c r="T3" i="17"/>
  <c r="AJ8" i="17"/>
  <c r="V7" i="17"/>
  <c r="U1" i="17" s="1"/>
  <c r="AC7" i="17"/>
  <c r="BB8" i="17" s="1"/>
  <c r="AC9" i="17"/>
  <c r="AM10" i="17" s="1"/>
  <c r="V9" i="17"/>
  <c r="AK10" i="17" s="1"/>
  <c r="AJ10" i="17"/>
  <c r="AE9" i="17"/>
  <c r="AL10" i="17" s="1"/>
  <c r="W9" i="17"/>
  <c r="AE21" i="17"/>
  <c r="AL22" i="17" s="1"/>
  <c r="AJ22" i="17"/>
  <c r="V21" i="17"/>
  <c r="AK22" i="17" s="1"/>
  <c r="AC21" i="17"/>
  <c r="AM22" i="17" s="1"/>
  <c r="W21" i="17"/>
  <c r="AC13" i="17"/>
  <c r="AM14" i="17" s="1"/>
  <c r="AJ14" i="17"/>
  <c r="V13" i="17"/>
  <c r="AK14" i="17" s="1"/>
  <c r="AE13" i="17"/>
  <c r="AL14" i="17" s="1"/>
  <c r="W13" i="17"/>
  <c r="AE104" i="17"/>
  <c r="AL105" i="17" s="1"/>
  <c r="W104" i="17"/>
  <c r="V104" i="17"/>
  <c r="AK105" i="17" s="1"/>
  <c r="AC104" i="17"/>
  <c r="AM105" i="17" s="1"/>
  <c r="AJ105" i="17"/>
  <c r="AB104" i="17"/>
  <c r="AE100" i="17"/>
  <c r="AL101" i="17" s="1"/>
  <c r="W100" i="17"/>
  <c r="V100" i="17"/>
  <c r="AK101" i="17" s="1"/>
  <c r="AC100" i="17"/>
  <c r="AM101" i="17" s="1"/>
  <c r="AJ101" i="17"/>
  <c r="AB100" i="17"/>
  <c r="AE93" i="17"/>
  <c r="AL94" i="17" s="1"/>
  <c r="W93" i="17"/>
  <c r="V93" i="17"/>
  <c r="AK94" i="17" s="1"/>
  <c r="AC93" i="17"/>
  <c r="AM94" i="17" s="1"/>
  <c r="AJ94" i="17"/>
  <c r="AB93" i="17"/>
  <c r="AE89" i="17"/>
  <c r="AL90" i="17" s="1"/>
  <c r="W89" i="17"/>
  <c r="V89" i="17"/>
  <c r="AK90" i="17" s="1"/>
  <c r="AC89" i="17"/>
  <c r="AM90" i="17" s="1"/>
  <c r="AJ90" i="17"/>
  <c r="AB89" i="17"/>
  <c r="BC91" i="17"/>
  <c r="AQ91" i="17"/>
  <c r="AE88" i="17"/>
  <c r="AL89" i="17" s="1"/>
  <c r="W88" i="17"/>
  <c r="V88" i="17"/>
  <c r="AK89" i="17" s="1"/>
  <c r="AC88" i="17"/>
  <c r="AM89" i="17" s="1"/>
  <c r="AJ89" i="17"/>
  <c r="AB88" i="17"/>
  <c r="AE101" i="17"/>
  <c r="AL102" i="17" s="1"/>
  <c r="W101" i="17"/>
  <c r="V101" i="17"/>
  <c r="AK102" i="17" s="1"/>
  <c r="AC101" i="17"/>
  <c r="AM102" i="17" s="1"/>
  <c r="AJ102" i="17"/>
  <c r="AE87" i="17"/>
  <c r="AL88" i="17" s="1"/>
  <c r="W87" i="17"/>
  <c r="V87" i="17"/>
  <c r="AK88" i="17" s="1"/>
  <c r="AC87" i="17"/>
  <c r="AM88" i="17" s="1"/>
  <c r="AJ88" i="17"/>
  <c r="BE86" i="17"/>
  <c r="AO86" i="17"/>
  <c r="Z85" i="17"/>
  <c r="AP86" i="17" s="1"/>
  <c r="AE90" i="17"/>
  <c r="AL91" i="17" s="1"/>
  <c r="W90" i="17"/>
  <c r="V90" i="17"/>
  <c r="AK91" i="17" s="1"/>
  <c r="AC90" i="17"/>
  <c r="AM91" i="17" s="1"/>
  <c r="AJ91" i="17"/>
  <c r="BE82" i="17"/>
  <c r="AO82" i="17"/>
  <c r="Z81" i="17"/>
  <c r="AP82" i="17" s="1"/>
  <c r="AE86" i="17"/>
  <c r="AL87" i="17" s="1"/>
  <c r="V86" i="17"/>
  <c r="AK87" i="17" s="1"/>
  <c r="AC86" i="17"/>
  <c r="AM87" i="17" s="1"/>
  <c r="W86" i="17"/>
  <c r="AJ87" i="17"/>
  <c r="BE85" i="17"/>
  <c r="AO85" i="17"/>
  <c r="Z84" i="17"/>
  <c r="AP85" i="17" s="1"/>
  <c r="BB81" i="17"/>
  <c r="AC79" i="17"/>
  <c r="AM80" i="17" s="1"/>
  <c r="AJ80" i="17"/>
  <c r="AE79" i="17"/>
  <c r="AL80" i="17" s="1"/>
  <c r="W79" i="17"/>
  <c r="V79" i="17"/>
  <c r="AK80" i="17" s="1"/>
  <c r="BE75" i="17"/>
  <c r="AO75" i="17"/>
  <c r="Z74" i="17"/>
  <c r="AP75" i="17" s="1"/>
  <c r="BC70" i="17"/>
  <c r="AQ70" i="17"/>
  <c r="BC66" i="17"/>
  <c r="AQ66" i="17"/>
  <c r="BC62" i="17"/>
  <c r="AQ62" i="17"/>
  <c r="AQ73" i="17"/>
  <c r="BC73" i="17"/>
  <c r="AE68" i="17"/>
  <c r="AL69" i="17" s="1"/>
  <c r="W68" i="17"/>
  <c r="V68" i="17"/>
  <c r="AK69" i="17" s="1"/>
  <c r="AC68" i="17"/>
  <c r="AM69" i="17" s="1"/>
  <c r="AJ69" i="17"/>
  <c r="AB68" i="17"/>
  <c r="BC65" i="17"/>
  <c r="AQ65" i="17"/>
  <c r="Z59" i="17"/>
  <c r="AP60" i="17" s="1"/>
  <c r="BE60" i="17"/>
  <c r="AO60" i="17"/>
  <c r="V58" i="17"/>
  <c r="AK59" i="17" s="1"/>
  <c r="AC58" i="17"/>
  <c r="AM59" i="17" s="1"/>
  <c r="AJ59" i="17"/>
  <c r="AE58" i="17"/>
  <c r="AL59" i="17" s="1"/>
  <c r="W58" i="17"/>
  <c r="BB54" i="17"/>
  <c r="BE50" i="17"/>
  <c r="AO50" i="17"/>
  <c r="Z49" i="17"/>
  <c r="AP50" i="17" s="1"/>
  <c r="BC43" i="17"/>
  <c r="AQ43" i="17"/>
  <c r="BE39" i="17"/>
  <c r="AO39" i="17"/>
  <c r="Z38" i="17"/>
  <c r="AP39" i="17" s="1"/>
  <c r="BB41" i="17"/>
  <c r="AB91" i="17"/>
  <c r="BC60" i="17"/>
  <c r="AQ60" i="17"/>
  <c r="AJ56" i="17"/>
  <c r="AC55" i="17"/>
  <c r="AM56" i="17" s="1"/>
  <c r="AE55" i="17"/>
  <c r="AL56" i="17" s="1"/>
  <c r="W55" i="17"/>
  <c r="V55" i="17"/>
  <c r="AK56" i="17" s="1"/>
  <c r="AC47" i="17"/>
  <c r="AM48" i="17" s="1"/>
  <c r="AJ48" i="17"/>
  <c r="AE47" i="17"/>
  <c r="AL48" i="17" s="1"/>
  <c r="W47" i="17"/>
  <c r="V47" i="17"/>
  <c r="AK48" i="17" s="1"/>
  <c r="Z57" i="17"/>
  <c r="AP58" i="17" s="1"/>
  <c r="BE58" i="17"/>
  <c r="AO58" i="17"/>
  <c r="BE55" i="17"/>
  <c r="AO55" i="17"/>
  <c r="Z54" i="17"/>
  <c r="AP55" i="17" s="1"/>
  <c r="BB23" i="17"/>
  <c r="BC71" i="17"/>
  <c r="AQ71" i="17"/>
  <c r="AB58" i="17"/>
  <c r="AJ21" i="17"/>
  <c r="AE20" i="17"/>
  <c r="AL21" i="17" s="1"/>
  <c r="W20" i="17"/>
  <c r="V20" i="17"/>
  <c r="AK21" i="17" s="1"/>
  <c r="AC20" i="17"/>
  <c r="AM21" i="17" s="1"/>
  <c r="AE12" i="17"/>
  <c r="AL13" i="17" s="1"/>
  <c r="W12" i="17"/>
  <c r="V12" i="17"/>
  <c r="AK13" i="17" s="1"/>
  <c r="AJ13" i="17"/>
  <c r="AC12" i="17"/>
  <c r="AM13" i="17" s="1"/>
  <c r="BE18" i="17"/>
  <c r="AO18" i="17"/>
  <c r="Z17" i="17"/>
  <c r="AP18" i="17" s="1"/>
  <c r="BC16" i="17"/>
  <c r="AQ16" i="17"/>
  <c r="BE10" i="17"/>
  <c r="AO10" i="17"/>
  <c r="Z9" i="17"/>
  <c r="AP10" i="17" s="1"/>
  <c r="AC19" i="17"/>
  <c r="AM20" i="17" s="1"/>
  <c r="AJ20" i="17"/>
  <c r="V19" i="17"/>
  <c r="AK20" i="17" s="1"/>
  <c r="AE19" i="17"/>
  <c r="AL20" i="17" s="1"/>
  <c r="W19" i="17"/>
  <c r="AC11" i="17"/>
  <c r="AM12" i="17" s="1"/>
  <c r="AJ12" i="17"/>
  <c r="S2" i="17"/>
  <c r="V11" i="17"/>
  <c r="AK12" i="17" s="1"/>
  <c r="AE11" i="17"/>
  <c r="AL12" i="17" s="1"/>
  <c r="W11" i="17"/>
  <c r="AC15" i="17"/>
  <c r="AM16" i="17" s="1"/>
  <c r="V15" i="17"/>
  <c r="AK16" i="17" s="1"/>
  <c r="AJ16" i="17"/>
  <c r="AE15" i="17"/>
  <c r="AL16" i="17" s="1"/>
  <c r="W15" i="17"/>
  <c r="AB7" i="17"/>
  <c r="BC20" i="17"/>
  <c r="AQ20" i="17"/>
  <c r="BE14" i="17"/>
  <c r="AO14" i="17"/>
  <c r="Z13" i="17"/>
  <c r="AP14" i="17" s="1"/>
  <c r="BC12" i="17"/>
  <c r="AQ12" i="17"/>
  <c r="Z2" i="17"/>
  <c r="AE107" i="17"/>
  <c r="AL108" i="17" s="1"/>
  <c r="W107" i="17"/>
  <c r="AJ108" i="17"/>
  <c r="V107" i="17"/>
  <c r="AK108" i="17" s="1"/>
  <c r="AC107" i="17"/>
  <c r="AM108" i="17" s="1"/>
  <c r="AB107" i="17"/>
  <c r="AE99" i="17"/>
  <c r="AL100" i="17" s="1"/>
  <c r="W99" i="17"/>
  <c r="V99" i="17"/>
  <c r="AK100" i="17" s="1"/>
  <c r="AC99" i="17"/>
  <c r="AM100" i="17" s="1"/>
  <c r="AJ100" i="17"/>
  <c r="AB99" i="17"/>
  <c r="AE106" i="17"/>
  <c r="AL107" i="17" s="1"/>
  <c r="W106" i="17"/>
  <c r="V106" i="17"/>
  <c r="AK107" i="17" s="1"/>
  <c r="AC106" i="17"/>
  <c r="AM107" i="17" s="1"/>
  <c r="AJ107" i="17"/>
  <c r="Z94" i="17"/>
  <c r="AP95" i="17" s="1"/>
  <c r="BE95" i="17"/>
  <c r="AO95" i="17"/>
  <c r="AE105" i="17"/>
  <c r="AL106" i="17" s="1"/>
  <c r="W105" i="17"/>
  <c r="V105" i="17"/>
  <c r="AK106" i="17" s="1"/>
  <c r="AC105" i="17"/>
  <c r="AM106" i="17" s="1"/>
  <c r="AJ106" i="17"/>
  <c r="Z88" i="17"/>
  <c r="AP89" i="17" s="1"/>
  <c r="BE89" i="17"/>
  <c r="AO89" i="17"/>
  <c r="BC79" i="17"/>
  <c r="AQ79" i="17"/>
  <c r="BE80" i="17"/>
  <c r="AO80" i="17"/>
  <c r="Z79" i="17"/>
  <c r="AP80" i="17" s="1"/>
  <c r="AC76" i="17"/>
  <c r="AM77" i="17" s="1"/>
  <c r="AJ77" i="17"/>
  <c r="AE76" i="17"/>
  <c r="AL77" i="17" s="1"/>
  <c r="W76" i="17"/>
  <c r="V76" i="17"/>
  <c r="AK77" i="17" s="1"/>
  <c r="AE63" i="17"/>
  <c r="AL64" i="17" s="1"/>
  <c r="W63" i="17"/>
  <c r="V63" i="17"/>
  <c r="AK64" i="17" s="1"/>
  <c r="AC63" i="17"/>
  <c r="AM64" i="17" s="1"/>
  <c r="AJ64" i="17"/>
  <c r="BC67" i="17"/>
  <c r="AQ67" i="17"/>
  <c r="BC59" i="17"/>
  <c r="AQ59" i="17"/>
  <c r="BE54" i="17"/>
  <c r="AO54" i="17"/>
  <c r="Z53" i="17"/>
  <c r="AP54" i="17" s="1"/>
  <c r="BE56" i="17"/>
  <c r="AO56" i="17"/>
  <c r="Z55" i="17"/>
  <c r="AP56" i="17" s="1"/>
  <c r="BE48" i="17"/>
  <c r="AO48" i="17"/>
  <c r="Z47" i="17"/>
  <c r="AP48" i="17" s="1"/>
  <c r="BC45" i="17"/>
  <c r="AQ45" i="17"/>
  <c r="AB60" i="17"/>
  <c r="BE40" i="17"/>
  <c r="AO40" i="17"/>
  <c r="Z39" i="17"/>
  <c r="AP40" i="17" s="1"/>
  <c r="BB37" i="17"/>
  <c r="AB67" i="17"/>
  <c r="AB26" i="17"/>
  <c r="AE14" i="17"/>
  <c r="AL15" i="17" s="1"/>
  <c r="W14" i="17"/>
  <c r="V14" i="17"/>
  <c r="AK15" i="17" s="1"/>
  <c r="AC14" i="17"/>
  <c r="AM15" i="17" s="1"/>
  <c r="AJ15" i="17"/>
  <c r="BC22" i="17"/>
  <c r="AQ22" i="17"/>
  <c r="AC17" i="17"/>
  <c r="AM18" i="17" s="1"/>
  <c r="AJ18" i="17"/>
  <c r="V17" i="17"/>
  <c r="AK18" i="17" s="1"/>
  <c r="AE17" i="17"/>
  <c r="AL18" i="17" s="1"/>
  <c r="W17" i="17"/>
  <c r="BC106" i="17"/>
  <c r="AQ106" i="17"/>
  <c r="AE103" i="17"/>
  <c r="AL104" i="17" s="1"/>
  <c r="W103" i="17"/>
  <c r="V103" i="17"/>
  <c r="AK104" i="17" s="1"/>
  <c r="AC103" i="17"/>
  <c r="AM104" i="17" s="1"/>
  <c r="AJ104" i="17"/>
  <c r="AB103" i="17"/>
  <c r="AE97" i="17"/>
  <c r="AL98" i="17" s="1"/>
  <c r="W97" i="17"/>
  <c r="AC97" i="17"/>
  <c r="AM98" i="17" s="1"/>
  <c r="V97" i="17"/>
  <c r="AK98" i="17" s="1"/>
  <c r="AJ98" i="17"/>
  <c r="AE98" i="17"/>
  <c r="AL99" i="17" s="1"/>
  <c r="W98" i="17"/>
  <c r="V98" i="17"/>
  <c r="AK99" i="17" s="1"/>
  <c r="AC98" i="17"/>
  <c r="AM99" i="17" s="1"/>
  <c r="AJ99" i="17"/>
  <c r="AB105" i="17"/>
  <c r="BE97" i="17"/>
  <c r="AO97" i="17"/>
  <c r="Z96" i="17"/>
  <c r="AP97" i="17" s="1"/>
  <c r="BE78" i="17"/>
  <c r="AO78" i="17"/>
  <c r="Z77" i="17"/>
  <c r="AP78" i="17" s="1"/>
  <c r="BC82" i="17"/>
  <c r="AQ82" i="17"/>
  <c r="BE84" i="17"/>
  <c r="AO84" i="17"/>
  <c r="Z83" i="17"/>
  <c r="AP84" i="17" s="1"/>
  <c r="BC81" i="17"/>
  <c r="AQ81" i="17"/>
  <c r="BE83" i="17"/>
  <c r="AO83" i="17"/>
  <c r="Z82" i="17"/>
  <c r="AP83" i="17" s="1"/>
  <c r="Z70" i="17"/>
  <c r="AP71" i="17" s="1"/>
  <c r="BE71" i="17"/>
  <c r="AO71" i="17"/>
  <c r="Z66" i="17"/>
  <c r="AP67" i="17" s="1"/>
  <c r="BE67" i="17"/>
  <c r="AO67" i="17"/>
  <c r="Z62" i="17"/>
  <c r="AP63" i="17" s="1"/>
  <c r="BE63" i="17"/>
  <c r="AO63" i="17"/>
  <c r="Z58" i="17"/>
  <c r="AP59" i="17" s="1"/>
  <c r="BE59" i="17"/>
  <c r="AO59" i="17"/>
  <c r="AE94" i="17"/>
  <c r="AL95" i="17" s="1"/>
  <c r="W94" i="17"/>
  <c r="V94" i="17"/>
  <c r="AK95" i="17" s="1"/>
  <c r="AC94" i="17"/>
  <c r="AM95" i="17" s="1"/>
  <c r="AJ95" i="17"/>
  <c r="AB85" i="17"/>
  <c r="AC73" i="17"/>
  <c r="AM74" i="17" s="1"/>
  <c r="AJ74" i="17"/>
  <c r="W73" i="17"/>
  <c r="V73" i="17"/>
  <c r="AK74" i="17" s="1"/>
  <c r="AE73" i="17"/>
  <c r="AL74" i="17" s="1"/>
  <c r="AE71" i="17"/>
  <c r="AL72" i="17" s="1"/>
  <c r="W71" i="17"/>
  <c r="V71" i="17"/>
  <c r="AK72" i="17" s="1"/>
  <c r="AC71" i="17"/>
  <c r="AM72" i="17" s="1"/>
  <c r="AJ72" i="17"/>
  <c r="BC68" i="17"/>
  <c r="AQ68" i="17"/>
  <c r="BC64" i="17"/>
  <c r="AQ64" i="17"/>
  <c r="AE66" i="17"/>
  <c r="AL67" i="17" s="1"/>
  <c r="W66" i="17"/>
  <c r="V66" i="17"/>
  <c r="AK67" i="17" s="1"/>
  <c r="AC66" i="17"/>
  <c r="AM67" i="17" s="1"/>
  <c r="AJ67" i="17"/>
  <c r="AB63" i="17"/>
  <c r="BC61" i="17"/>
  <c r="AQ61" i="17"/>
  <c r="AQ55" i="17"/>
  <c r="BC55" i="17"/>
  <c r="BE46" i="17"/>
  <c r="AO46" i="17"/>
  <c r="Z45" i="17"/>
  <c r="AP46" i="17" s="1"/>
  <c r="AC78" i="17"/>
  <c r="AM79" i="17" s="1"/>
  <c r="AJ79" i="17"/>
  <c r="AE78" i="17"/>
  <c r="AL79" i="17" s="1"/>
  <c r="W78" i="17"/>
  <c r="V78" i="17"/>
  <c r="AK79" i="17" s="1"/>
  <c r="BC63" i="17"/>
  <c r="AQ63" i="17"/>
  <c r="BE53" i="17"/>
  <c r="AO53" i="17"/>
  <c r="Z52" i="17"/>
  <c r="AP53" i="17" s="1"/>
  <c r="BC50" i="17"/>
  <c r="AQ50" i="17"/>
  <c r="BE45" i="17"/>
  <c r="AO45" i="17"/>
  <c r="Z44" i="17"/>
  <c r="AP45" i="17" s="1"/>
  <c r="BC42" i="17"/>
  <c r="AQ42" i="17"/>
  <c r="BB83" i="17"/>
  <c r="V59" i="17"/>
  <c r="AK60" i="17" s="1"/>
  <c r="AC59" i="17"/>
  <c r="AM60" i="17" s="1"/>
  <c r="AJ60" i="17"/>
  <c r="W59" i="17"/>
  <c r="AE59" i="17"/>
  <c r="AL60" i="17" s="1"/>
  <c r="AC56" i="17"/>
  <c r="AM57" i="17" s="1"/>
  <c r="AJ57" i="17"/>
  <c r="V56" i="17"/>
  <c r="AK57" i="17" s="1"/>
  <c r="AE56" i="17"/>
  <c r="AL57" i="17" s="1"/>
  <c r="W56" i="17"/>
  <c r="AB56" i="17"/>
  <c r="BE52" i="17"/>
  <c r="AO52" i="17"/>
  <c r="Z51" i="17"/>
  <c r="AP52" i="17" s="1"/>
  <c r="BC49" i="17"/>
  <c r="AQ49" i="17"/>
  <c r="BE44" i="17"/>
  <c r="AO44" i="17"/>
  <c r="Z43" i="17"/>
  <c r="AP44" i="17" s="1"/>
  <c r="BC41" i="17"/>
  <c r="AQ41" i="17"/>
  <c r="BC58" i="17"/>
  <c r="AQ58" i="17"/>
  <c r="AC39" i="17"/>
  <c r="AM40" i="17" s="1"/>
  <c r="AJ40" i="17"/>
  <c r="AE39" i="17"/>
  <c r="AL40" i="17" s="1"/>
  <c r="W39" i="17"/>
  <c r="V39" i="17"/>
  <c r="AK40" i="17" s="1"/>
  <c r="BC24" i="17"/>
  <c r="AQ24" i="17"/>
  <c r="BC40" i="17"/>
  <c r="AQ40" i="17"/>
  <c r="AE24" i="17"/>
  <c r="AL25" i="17" s="1"/>
  <c r="W24" i="17"/>
  <c r="V24" i="17"/>
  <c r="AK25" i="17" s="1"/>
  <c r="AJ25" i="17"/>
  <c r="AC24" i="17"/>
  <c r="AM25" i="17" s="1"/>
  <c r="AE18" i="17"/>
  <c r="AL19" i="17" s="1"/>
  <c r="W18" i="17"/>
  <c r="V18" i="17"/>
  <c r="AK19" i="17" s="1"/>
  <c r="AJ19" i="17"/>
  <c r="AC18" i="17"/>
  <c r="AM19" i="17" s="1"/>
  <c r="AE10" i="17"/>
  <c r="AL11" i="17" s="1"/>
  <c r="W10" i="17"/>
  <c r="V10" i="17"/>
  <c r="AK11" i="17" s="1"/>
  <c r="AJ11" i="17"/>
  <c r="AC10" i="17"/>
  <c r="AM11" i="17" s="1"/>
  <c r="AB18" i="17"/>
  <c r="AB10" i="17"/>
  <c r="BB43" i="17"/>
  <c r="BE20" i="17"/>
  <c r="AO20" i="17"/>
  <c r="Z19" i="17"/>
  <c r="AP20" i="17" s="1"/>
  <c r="BC18" i="17"/>
  <c r="AQ18" i="17"/>
  <c r="BE12" i="17"/>
  <c r="AO12" i="17"/>
  <c r="Z11" i="17"/>
  <c r="AP12" i="17" s="1"/>
  <c r="BC10" i="17"/>
  <c r="AQ10" i="17"/>
  <c r="BE16" i="17"/>
  <c r="AO16" i="17"/>
  <c r="Z15" i="17"/>
  <c r="AP16" i="17" s="1"/>
  <c r="Z21" i="17"/>
  <c r="AP22" i="17" s="1"/>
  <c r="BE22" i="17"/>
  <c r="AO22" i="17"/>
  <c r="AB15" i="17"/>
  <c r="AB14" i="17"/>
  <c r="AB9" i="17"/>
  <c r="Z101" i="17"/>
  <c r="AP102" i="17" s="1"/>
  <c r="BE102" i="17"/>
  <c r="AO102" i="17"/>
  <c r="BC102" i="17"/>
  <c r="AQ102" i="17"/>
  <c r="Z90" i="17"/>
  <c r="AP91" i="17" s="1"/>
  <c r="BE91" i="17"/>
  <c r="AO91" i="17"/>
  <c r="BC77" i="17"/>
  <c r="AQ77" i="17"/>
  <c r="AQ72" i="17"/>
  <c r="BC72" i="17"/>
  <c r="BE79" i="17"/>
  <c r="AO79" i="17"/>
  <c r="Z78" i="17"/>
  <c r="AP79" i="17" s="1"/>
  <c r="BE49" i="17"/>
  <c r="AO49" i="17"/>
  <c r="Z48" i="17"/>
  <c r="AP49" i="17" s="1"/>
  <c r="BC46" i="17"/>
  <c r="AQ46" i="17"/>
  <c r="BC53" i="17"/>
  <c r="AQ53" i="17"/>
  <c r="BC107" i="17"/>
  <c r="AQ107" i="17"/>
  <c r="BC103" i="17"/>
  <c r="AQ103" i="17"/>
  <c r="BC99" i="17"/>
  <c r="AQ99" i="17"/>
  <c r="AE102" i="17"/>
  <c r="AL103" i="17" s="1"/>
  <c r="W102" i="17"/>
  <c r="V102" i="17"/>
  <c r="AK103" i="17" s="1"/>
  <c r="AC102" i="17"/>
  <c r="AM103" i="17" s="1"/>
  <c r="AJ103" i="17"/>
  <c r="AB106" i="17"/>
  <c r="BC96" i="17"/>
  <c r="AQ96" i="17"/>
  <c r="BC92" i="17"/>
  <c r="AQ92" i="17"/>
  <c r="AB102" i="17"/>
  <c r="BC95" i="17"/>
  <c r="AQ95" i="17"/>
  <c r="AE92" i="17"/>
  <c r="AL93" i="17" s="1"/>
  <c r="W92" i="17"/>
  <c r="V92" i="17"/>
  <c r="AK93" i="17" s="1"/>
  <c r="AC92" i="17"/>
  <c r="AM93" i="17" s="1"/>
  <c r="AJ93" i="17"/>
  <c r="AB92" i="17"/>
  <c r="BC89" i="17"/>
  <c r="AQ89" i="17"/>
  <c r="AE95" i="17"/>
  <c r="AL96" i="17" s="1"/>
  <c r="W95" i="17"/>
  <c r="V95" i="17"/>
  <c r="AK96" i="17" s="1"/>
  <c r="AJ96" i="17"/>
  <c r="AC95" i="17"/>
  <c r="AM96" i="17" s="1"/>
  <c r="Z92" i="17"/>
  <c r="AP93" i="17" s="1"/>
  <c r="BE93" i="17"/>
  <c r="AO93" i="17"/>
  <c r="BC88" i="17"/>
  <c r="AQ88" i="17"/>
  <c r="AB97" i="17"/>
  <c r="BC83" i="17"/>
  <c r="AQ83" i="17"/>
  <c r="BC86" i="17"/>
  <c r="AQ86" i="17"/>
  <c r="BC78" i="17"/>
  <c r="AQ78" i="17"/>
  <c r="BE76" i="17"/>
  <c r="AO76" i="17"/>
  <c r="Z75" i="17"/>
  <c r="AP76" i="17" s="1"/>
  <c r="AC83" i="17"/>
  <c r="AM84" i="17" s="1"/>
  <c r="AJ84" i="17"/>
  <c r="AE83" i="17"/>
  <c r="AL84" i="17" s="1"/>
  <c r="W83" i="17"/>
  <c r="V83" i="17"/>
  <c r="AK84" i="17" s="1"/>
  <c r="AE69" i="17"/>
  <c r="AL70" i="17" s="1"/>
  <c r="W69" i="17"/>
  <c r="V69" i="17"/>
  <c r="AK70" i="17" s="1"/>
  <c r="AC69" i="17"/>
  <c r="AM70" i="17" s="1"/>
  <c r="AJ70" i="17"/>
  <c r="AB69" i="17"/>
  <c r="AE65" i="17"/>
  <c r="AL66" i="17" s="1"/>
  <c r="W65" i="17"/>
  <c r="V65" i="17"/>
  <c r="AK66" i="17" s="1"/>
  <c r="AC65" i="17"/>
  <c r="AM66" i="17" s="1"/>
  <c r="AJ66" i="17"/>
  <c r="AB65" i="17"/>
  <c r="AE61" i="17"/>
  <c r="AL62" i="17" s="1"/>
  <c r="W61" i="17"/>
  <c r="V61" i="17"/>
  <c r="AK62" i="17" s="1"/>
  <c r="AC61" i="17"/>
  <c r="AM62" i="17" s="1"/>
  <c r="AJ62" i="17"/>
  <c r="AB61" i="17"/>
  <c r="AE72" i="17"/>
  <c r="AL73" i="17" s="1"/>
  <c r="W72" i="17"/>
  <c r="AJ73" i="17"/>
  <c r="V72" i="17"/>
  <c r="AK73" i="17" s="1"/>
  <c r="AC72" i="17"/>
  <c r="AM73" i="17" s="1"/>
  <c r="AB72" i="17"/>
  <c r="BC69" i="17"/>
  <c r="AQ69" i="17"/>
  <c r="AE64" i="17"/>
  <c r="AL65" i="17" s="1"/>
  <c r="W64" i="17"/>
  <c r="V64" i="17"/>
  <c r="AK65" i="17" s="1"/>
  <c r="AC64" i="17"/>
  <c r="AM65" i="17" s="1"/>
  <c r="AJ65" i="17"/>
  <c r="AB64" i="17"/>
  <c r="BB76" i="17"/>
  <c r="Z64" i="17"/>
  <c r="AP65" i="17" s="1"/>
  <c r="BE65" i="17"/>
  <c r="AO65" i="17"/>
  <c r="Z60" i="17"/>
  <c r="AP61" i="17" s="1"/>
  <c r="BE61" i="17"/>
  <c r="AO61" i="17"/>
  <c r="BC51" i="17"/>
  <c r="AQ51" i="17"/>
  <c r="BE42" i="17"/>
  <c r="AO42" i="17"/>
  <c r="Z41" i="17"/>
  <c r="AP42" i="17" s="1"/>
  <c r="AB62" i="17"/>
  <c r="AC51" i="17"/>
  <c r="AM52" i="17" s="1"/>
  <c r="AJ52" i="17"/>
  <c r="AE51" i="17"/>
  <c r="AL52" i="17" s="1"/>
  <c r="W51" i="17"/>
  <c r="V51" i="17"/>
  <c r="AK52" i="17" s="1"/>
  <c r="AC43" i="17"/>
  <c r="AM44" i="17" s="1"/>
  <c r="AJ44" i="17"/>
  <c r="AE43" i="17"/>
  <c r="AL44" i="17" s="1"/>
  <c r="W43" i="17"/>
  <c r="V43" i="17"/>
  <c r="AK44" i="17" s="1"/>
  <c r="V57" i="17"/>
  <c r="AK58" i="17" s="1"/>
  <c r="AC57" i="17"/>
  <c r="AM58" i="17" s="1"/>
  <c r="AJ58" i="17"/>
  <c r="AE57" i="17"/>
  <c r="AL58" i="17" s="1"/>
  <c r="W57" i="17"/>
  <c r="Z22" i="17"/>
  <c r="AP23" i="17" s="1"/>
  <c r="BE23" i="17"/>
  <c r="AO23" i="17"/>
  <c r="AC38" i="17"/>
  <c r="AM39" i="17" s="1"/>
  <c r="W38" i="17"/>
  <c r="AJ39" i="17"/>
  <c r="V38" i="17"/>
  <c r="AK39" i="17" s="1"/>
  <c r="AE38" i="17"/>
  <c r="AL39" i="17" s="1"/>
  <c r="AE70" i="17"/>
  <c r="AL71" i="17" s="1"/>
  <c r="W70" i="17"/>
  <c r="V70" i="17"/>
  <c r="AK71" i="17" s="1"/>
  <c r="AC70" i="17"/>
  <c r="AM71" i="17" s="1"/>
  <c r="AJ71" i="17"/>
  <c r="BE43" i="17"/>
  <c r="AO43" i="17"/>
  <c r="Z42" i="17"/>
  <c r="AP43" i="17" s="1"/>
  <c r="BC39" i="17"/>
  <c r="AQ39" i="17"/>
  <c r="AJ26" i="17"/>
  <c r="AE25" i="17"/>
  <c r="AL26" i="17" s="1"/>
  <c r="W25" i="17"/>
  <c r="V25" i="17"/>
  <c r="AK26" i="17" s="1"/>
  <c r="AC25" i="17"/>
  <c r="AM26" i="17" s="1"/>
  <c r="AE23" i="17"/>
  <c r="AL24" i="17" s="1"/>
  <c r="W23" i="17"/>
  <c r="V23" i="17"/>
  <c r="AK24" i="17" s="1"/>
  <c r="AJ24" i="17"/>
  <c r="AC23" i="17"/>
  <c r="AM24" i="17" s="1"/>
  <c r="AC3" i="17"/>
  <c r="BD8" i="17"/>
  <c r="BE47" i="17"/>
  <c r="AO47" i="17"/>
  <c r="Z46" i="17"/>
  <c r="AP47" i="17" s="1"/>
  <c r="AE16" i="17"/>
  <c r="AL17" i="17" s="1"/>
  <c r="W16" i="17"/>
  <c r="V16" i="17"/>
  <c r="AK17" i="17" s="1"/>
  <c r="AC16" i="17"/>
  <c r="AM17" i="17" s="1"/>
  <c r="AJ17" i="17"/>
  <c r="AE8" i="17"/>
  <c r="AL9" i="17" s="1"/>
  <c r="W8" i="17"/>
  <c r="V8" i="17"/>
  <c r="AK9" i="17" s="1"/>
  <c r="AJ9" i="17"/>
  <c r="AC8" i="17"/>
  <c r="AM9" i="17" s="1"/>
  <c r="AB23" i="17"/>
  <c r="AB20" i="17"/>
  <c r="AB13" i="17"/>
  <c r="AB12" i="17"/>
  <c r="AB17" i="17"/>
  <c r="AB21" i="17"/>
  <c r="AB8" i="17"/>
  <c r="W93" i="16"/>
  <c r="BE83" i="16"/>
  <c r="AO41" i="16"/>
  <c r="AO23" i="16"/>
  <c r="AJ89" i="16"/>
  <c r="BE38" i="16"/>
  <c r="AO33" i="16"/>
  <c r="AE88" i="16"/>
  <c r="AL89" i="16" s="1"/>
  <c r="AB93" i="16"/>
  <c r="BE41" i="16"/>
  <c r="Z99" i="16"/>
  <c r="AP100" i="16" s="1"/>
  <c r="V93" i="16"/>
  <c r="AK94" i="16" s="1"/>
  <c r="AQ29" i="16"/>
  <c r="V88" i="16"/>
  <c r="AK89" i="16" s="1"/>
  <c r="AB88" i="16"/>
  <c r="BE14" i="16"/>
  <c r="AE54" i="16"/>
  <c r="AL55" i="16" s="1"/>
  <c r="V40" i="16"/>
  <c r="AK41" i="16" s="1"/>
  <c r="AQ23" i="16"/>
  <c r="BC37" i="16"/>
  <c r="AQ15" i="16"/>
  <c r="BE101" i="16"/>
  <c r="W89" i="16"/>
  <c r="AJ87" i="16"/>
  <c r="Z97" i="16"/>
  <c r="AP98" i="16" s="1"/>
  <c r="W87" i="16"/>
  <c r="BE79" i="16"/>
  <c r="AQ75" i="16"/>
  <c r="AO72" i="16"/>
  <c r="AJ53" i="16"/>
  <c r="AQ40" i="16"/>
  <c r="AQ74" i="16"/>
  <c r="V54" i="16"/>
  <c r="AK55" i="16" s="1"/>
  <c r="AE40" i="16"/>
  <c r="AL41" i="16" s="1"/>
  <c r="W28" i="16"/>
  <c r="AQ21" i="16"/>
  <c r="AQ44" i="16"/>
  <c r="AB28" i="16"/>
  <c r="Z24" i="16"/>
  <c r="AP25" i="16" s="1"/>
  <c r="W14" i="16"/>
  <c r="AE36" i="16"/>
  <c r="AL37" i="16" s="1"/>
  <c r="AC28" i="16"/>
  <c r="BB29" i="16" s="1"/>
  <c r="AJ90" i="16"/>
  <c r="Z71" i="16"/>
  <c r="AP72" i="16" s="1"/>
  <c r="BC96" i="16"/>
  <c r="AO104" i="16"/>
  <c r="AO98" i="16"/>
  <c r="BB64" i="16"/>
  <c r="AO64" i="16"/>
  <c r="AJ71" i="16"/>
  <c r="AC54" i="16"/>
  <c r="AM55" i="16" s="1"/>
  <c r="BE10" i="16"/>
  <c r="AO87" i="16"/>
  <c r="AC62" i="16"/>
  <c r="BB63" i="16" s="1"/>
  <c r="BC70" i="16"/>
  <c r="AQ41" i="16"/>
  <c r="Z36" i="16"/>
  <c r="AP37" i="16" s="1"/>
  <c r="AB44" i="16"/>
  <c r="BE100" i="16"/>
  <c r="Z100" i="16"/>
  <c r="AP101" i="16" s="1"/>
  <c r="AE89" i="16"/>
  <c r="AL90" i="16" s="1"/>
  <c r="V86" i="16"/>
  <c r="AK87" i="16" s="1"/>
  <c r="AE82" i="16"/>
  <c r="AL83" i="16" s="1"/>
  <c r="AQ93" i="16"/>
  <c r="AQ56" i="16"/>
  <c r="BC67" i="16"/>
  <c r="BE64" i="16"/>
  <c r="AC70" i="16"/>
  <c r="BB71" i="16" s="1"/>
  <c r="AJ63" i="16"/>
  <c r="W51" i="16"/>
  <c r="AO49" i="16"/>
  <c r="W54" i="16"/>
  <c r="AC40" i="16"/>
  <c r="AM41" i="16" s="1"/>
  <c r="AQ47" i="16"/>
  <c r="AO25" i="16"/>
  <c r="AQ20" i="16"/>
  <c r="AE10" i="16"/>
  <c r="AL11" i="16" s="1"/>
  <c r="V36" i="16"/>
  <c r="AK37" i="16" s="1"/>
  <c r="AJ11" i="16"/>
  <c r="BE30" i="16"/>
  <c r="AB14" i="16"/>
  <c r="AC89" i="16"/>
  <c r="AM90" i="16" s="1"/>
  <c r="AJ83" i="16"/>
  <c r="AQ72" i="16"/>
  <c r="V62" i="16"/>
  <c r="AK63" i="16" s="1"/>
  <c r="AE44" i="16"/>
  <c r="AL45" i="16" s="1"/>
  <c r="BE29" i="16"/>
  <c r="AQ97" i="16"/>
  <c r="V89" i="16"/>
  <c r="AK90" i="16" s="1"/>
  <c r="W86" i="16"/>
  <c r="BB83" i="16"/>
  <c r="AQ64" i="16"/>
  <c r="AB62" i="16"/>
  <c r="V70" i="16"/>
  <c r="AK71" i="16" s="1"/>
  <c r="AJ52" i="16"/>
  <c r="AC51" i="16"/>
  <c r="BB52" i="16" s="1"/>
  <c r="AB40" i="16"/>
  <c r="AB54" i="16"/>
  <c r="BE49" i="16"/>
  <c r="AJ45" i="16"/>
  <c r="AJ41" i="16"/>
  <c r="AE14" i="16"/>
  <c r="AL15" i="16" s="1"/>
  <c r="W10" i="16"/>
  <c r="AJ37" i="16"/>
  <c r="V10" i="16"/>
  <c r="AK11" i="16" s="1"/>
  <c r="AO19" i="16"/>
  <c r="AO14" i="16"/>
  <c r="Z19" i="16"/>
  <c r="AP20" i="16" s="1"/>
  <c r="BC19" i="16"/>
  <c r="BC16" i="16"/>
  <c r="AM72" i="16"/>
  <c r="BB72" i="16"/>
  <c r="AJ97" i="16"/>
  <c r="AJ72" i="16"/>
  <c r="BE56" i="16"/>
  <c r="AO37" i="16"/>
  <c r="V48" i="16"/>
  <c r="AK49" i="16" s="1"/>
  <c r="W32" i="16"/>
  <c r="V18" i="16"/>
  <c r="AK19" i="16" s="1"/>
  <c r="W19" i="16"/>
  <c r="Z17" i="16"/>
  <c r="AP18" i="16" s="1"/>
  <c r="AB18" i="16"/>
  <c r="AQ98" i="16"/>
  <c r="W96" i="16"/>
  <c r="W71" i="16"/>
  <c r="AQ86" i="16"/>
  <c r="AQ62" i="16"/>
  <c r="AJ49" i="16"/>
  <c r="AE32" i="16"/>
  <c r="AL33" i="16" s="1"/>
  <c r="AB32" i="16"/>
  <c r="Z28" i="16"/>
  <c r="AP29" i="16" s="1"/>
  <c r="BE18" i="16"/>
  <c r="AQ14" i="16"/>
  <c r="AB71" i="16"/>
  <c r="AE96" i="16"/>
  <c r="AL97" i="16" s="1"/>
  <c r="Z86" i="16"/>
  <c r="AP87" i="16" s="1"/>
  <c r="AO79" i="16"/>
  <c r="AE71" i="16"/>
  <c r="AL72" i="16" s="1"/>
  <c r="AE48" i="16"/>
  <c r="AL49" i="16" s="1"/>
  <c r="BB33" i="16"/>
  <c r="AE18" i="16"/>
  <c r="AL19" i="16" s="1"/>
  <c r="AQ33" i="16"/>
  <c r="AC19" i="16"/>
  <c r="BB20" i="16" s="1"/>
  <c r="AO10" i="16"/>
  <c r="BE104" i="16"/>
  <c r="AQ90" i="16"/>
  <c r="AE86" i="16"/>
  <c r="AL87" i="16" s="1"/>
  <c r="W82" i="16"/>
  <c r="AB82" i="16"/>
  <c r="BB56" i="16"/>
  <c r="AB70" i="16"/>
  <c r="BB53" i="16"/>
  <c r="AE51" i="16"/>
  <c r="AL52" i="16" s="1"/>
  <c r="AB48" i="16"/>
  <c r="V44" i="16"/>
  <c r="AK45" i="16" s="1"/>
  <c r="AC18" i="16"/>
  <c r="AM19" i="16" s="1"/>
  <c r="AJ33" i="16"/>
  <c r="AB19" i="16"/>
  <c r="AO15" i="16"/>
  <c r="AO11" i="16"/>
  <c r="W36" i="16"/>
  <c r="Z14" i="16"/>
  <c r="AP15" i="16" s="1"/>
  <c r="Z10" i="16"/>
  <c r="AP11" i="16" s="1"/>
  <c r="V19" i="16"/>
  <c r="AK20" i="16" s="1"/>
  <c r="AO20" i="16"/>
  <c r="AQ11" i="16"/>
  <c r="BB37" i="16"/>
  <c r="AM87" i="16"/>
  <c r="BB11" i="16"/>
  <c r="BB23" i="16"/>
  <c r="BC45" i="16"/>
  <c r="AQ45" i="16"/>
  <c r="AB51" i="16"/>
  <c r="AJ100" i="16"/>
  <c r="V99" i="16"/>
  <c r="AK100" i="16" s="1"/>
  <c r="BC49" i="16"/>
  <c r="AQ49" i="16"/>
  <c r="BE86" i="16"/>
  <c r="Z85" i="16"/>
  <c r="AP86" i="16" s="1"/>
  <c r="BC25" i="16"/>
  <c r="AQ25" i="16"/>
  <c r="BC94" i="16"/>
  <c r="AQ94" i="16"/>
  <c r="BC83" i="16"/>
  <c r="AQ83" i="16"/>
  <c r="Z106" i="16"/>
  <c r="AP107" i="16" s="1"/>
  <c r="AO107" i="16"/>
  <c r="BE107" i="16"/>
  <c r="BE106" i="16"/>
  <c r="AO106" i="16"/>
  <c r="Z105" i="16"/>
  <c r="AP106" i="16" s="1"/>
  <c r="BC95" i="16"/>
  <c r="AQ95" i="16"/>
  <c r="BE93" i="16"/>
  <c r="AO93" i="16"/>
  <c r="Z92" i="16"/>
  <c r="AP93" i="16" s="1"/>
  <c r="AC107" i="16"/>
  <c r="BB108" i="16" s="1"/>
  <c r="AJ108" i="16"/>
  <c r="AE107" i="16"/>
  <c r="AL108" i="16" s="1"/>
  <c r="W107" i="16"/>
  <c r="V107" i="16"/>
  <c r="AK108" i="16" s="1"/>
  <c r="AE90" i="16"/>
  <c r="AL91" i="16" s="1"/>
  <c r="W90" i="16"/>
  <c r="AJ91" i="16"/>
  <c r="V90" i="16"/>
  <c r="AK91" i="16" s="1"/>
  <c r="AC90" i="16"/>
  <c r="AC103" i="16"/>
  <c r="BB104" i="16" s="1"/>
  <c r="AE103" i="16"/>
  <c r="AL104" i="16" s="1"/>
  <c r="W103" i="16"/>
  <c r="V103" i="16"/>
  <c r="AK104" i="16" s="1"/>
  <c r="AJ104" i="16"/>
  <c r="AM100" i="16"/>
  <c r="BC102" i="16"/>
  <c r="AQ102" i="16"/>
  <c r="BC106" i="16"/>
  <c r="AQ106" i="16"/>
  <c r="Z98" i="16"/>
  <c r="AP99" i="16" s="1"/>
  <c r="BE99" i="16"/>
  <c r="AO99" i="16"/>
  <c r="Z102" i="16"/>
  <c r="AP103" i="16" s="1"/>
  <c r="BE103" i="16"/>
  <c r="AO103" i="16"/>
  <c r="AE101" i="16"/>
  <c r="AL102" i="16" s="1"/>
  <c r="W101" i="16"/>
  <c r="AJ102" i="16"/>
  <c r="V101" i="16"/>
  <c r="AK102" i="16" s="1"/>
  <c r="AC101" i="16"/>
  <c r="AE94" i="16"/>
  <c r="AL95" i="16" s="1"/>
  <c r="W94" i="16"/>
  <c r="V94" i="16"/>
  <c r="AK95" i="16" s="1"/>
  <c r="AC94" i="16"/>
  <c r="AJ95" i="16"/>
  <c r="BE88" i="16"/>
  <c r="AO88" i="16"/>
  <c r="Z87" i="16"/>
  <c r="AP88" i="16" s="1"/>
  <c r="AO95" i="16"/>
  <c r="Z94" i="16"/>
  <c r="AP95" i="16" s="1"/>
  <c r="BE95" i="16"/>
  <c r="BE105" i="16"/>
  <c r="AO105" i="16"/>
  <c r="Z104" i="16"/>
  <c r="AP105" i="16" s="1"/>
  <c r="BE108" i="16"/>
  <c r="AO108" i="16"/>
  <c r="Z107" i="16"/>
  <c r="AP108" i="16" s="1"/>
  <c r="AJ92" i="16"/>
  <c r="V91" i="16"/>
  <c r="AK92" i="16" s="1"/>
  <c r="AC91" i="16"/>
  <c r="BB92" i="16" s="1"/>
  <c r="W91" i="16"/>
  <c r="AE91" i="16"/>
  <c r="AL92" i="16" s="1"/>
  <c r="BC91" i="16"/>
  <c r="AQ91" i="16"/>
  <c r="Z80" i="16"/>
  <c r="AP81" i="16" s="1"/>
  <c r="BE81" i="16"/>
  <c r="AO81" i="16"/>
  <c r="BE78" i="16"/>
  <c r="AO78" i="16"/>
  <c r="Z77" i="16"/>
  <c r="AP78" i="16" s="1"/>
  <c r="AC76" i="16"/>
  <c r="AE76" i="16"/>
  <c r="AL77" i="16" s="1"/>
  <c r="W76" i="16"/>
  <c r="V76" i="16"/>
  <c r="AK77" i="16" s="1"/>
  <c r="AJ77" i="16"/>
  <c r="Z69" i="16"/>
  <c r="AP70" i="16" s="1"/>
  <c r="AO70" i="16"/>
  <c r="BE70" i="16"/>
  <c r="BE69" i="16"/>
  <c r="AO69" i="16"/>
  <c r="Z68" i="16"/>
  <c r="AP69" i="16" s="1"/>
  <c r="Z61" i="16"/>
  <c r="AP62" i="16" s="1"/>
  <c r="AO62" i="16"/>
  <c r="BE62" i="16"/>
  <c r="BE61" i="16"/>
  <c r="AO61" i="16"/>
  <c r="Z60" i="16"/>
  <c r="AP61" i="16" s="1"/>
  <c r="AJ85" i="16"/>
  <c r="V84" i="16"/>
  <c r="AK85" i="16" s="1"/>
  <c r="AC84" i="16"/>
  <c r="BB85" i="16" s="1"/>
  <c r="W84" i="16"/>
  <c r="AE84" i="16"/>
  <c r="AL85" i="16" s="1"/>
  <c r="AE77" i="16"/>
  <c r="AL78" i="16" s="1"/>
  <c r="W77" i="16"/>
  <c r="AJ78" i="16"/>
  <c r="AC77" i="16"/>
  <c r="V77" i="16"/>
  <c r="AK78" i="16" s="1"/>
  <c r="AJ74" i="16"/>
  <c r="V73" i="16"/>
  <c r="AK74" i="16" s="1"/>
  <c r="AC73" i="16"/>
  <c r="BB74" i="16" s="1"/>
  <c r="W73" i="16"/>
  <c r="AE73" i="16"/>
  <c r="AL74" i="16" s="1"/>
  <c r="AJ66" i="16"/>
  <c r="V65" i="16"/>
  <c r="AK66" i="16" s="1"/>
  <c r="AC65" i="16"/>
  <c r="BB66" i="16" s="1"/>
  <c r="W65" i="16"/>
  <c r="AE65" i="16"/>
  <c r="AL66" i="16" s="1"/>
  <c r="AJ58" i="16"/>
  <c r="V57" i="16"/>
  <c r="AK58" i="16" s="1"/>
  <c r="AC57" i="16"/>
  <c r="BB58" i="16" s="1"/>
  <c r="W57" i="16"/>
  <c r="AE57" i="16"/>
  <c r="AL58" i="16" s="1"/>
  <c r="AJ47" i="16"/>
  <c r="V46" i="16"/>
  <c r="AK47" i="16" s="1"/>
  <c r="AC46" i="16"/>
  <c r="AE46" i="16"/>
  <c r="AL47" i="16" s="1"/>
  <c r="W46" i="16"/>
  <c r="BC50" i="16"/>
  <c r="AQ50" i="16"/>
  <c r="BE55" i="16"/>
  <c r="AO55" i="16"/>
  <c r="Z54" i="16"/>
  <c r="AP55" i="16" s="1"/>
  <c r="AO54" i="16"/>
  <c r="Z53" i="16"/>
  <c r="AP54" i="16" s="1"/>
  <c r="BE54" i="16"/>
  <c r="BE44" i="16"/>
  <c r="AO44" i="16"/>
  <c r="Z43" i="16"/>
  <c r="AP44" i="16" s="1"/>
  <c r="AB46" i="16"/>
  <c r="BC42" i="16"/>
  <c r="AQ42" i="16"/>
  <c r="BC35" i="16"/>
  <c r="AQ35" i="16"/>
  <c r="BE28" i="16"/>
  <c r="AO28" i="16"/>
  <c r="Z27" i="16"/>
  <c r="AP28" i="16" s="1"/>
  <c r="BC22" i="16"/>
  <c r="AQ22" i="16"/>
  <c r="AE59" i="16"/>
  <c r="AL60" i="16" s="1"/>
  <c r="W59" i="16"/>
  <c r="AJ60" i="16"/>
  <c r="V59" i="16"/>
  <c r="AK60" i="16" s="1"/>
  <c r="AC59" i="16"/>
  <c r="BB60" i="16" s="1"/>
  <c r="AJ38" i="16"/>
  <c r="V37" i="16"/>
  <c r="AK38" i="16" s="1"/>
  <c r="AC37" i="16"/>
  <c r="W37" i="16"/>
  <c r="AE37" i="16"/>
  <c r="AL38" i="16" s="1"/>
  <c r="BE32" i="16"/>
  <c r="AO32" i="16"/>
  <c r="Z31" i="16"/>
  <c r="AP32" i="16" s="1"/>
  <c r="AJ27" i="16"/>
  <c r="V26" i="16"/>
  <c r="AK27" i="16" s="1"/>
  <c r="AC26" i="16"/>
  <c r="W26" i="16"/>
  <c r="AE26" i="16"/>
  <c r="AL27" i="16" s="1"/>
  <c r="BC26" i="16"/>
  <c r="AQ26" i="16"/>
  <c r="BB89" i="16"/>
  <c r="AJ22" i="16"/>
  <c r="V21" i="16"/>
  <c r="AK22" i="16" s="1"/>
  <c r="AC21" i="16"/>
  <c r="AE21" i="16"/>
  <c r="AL22" i="16" s="1"/>
  <c r="W21" i="16"/>
  <c r="BC34" i="16"/>
  <c r="AQ34" i="16"/>
  <c r="BC13" i="16"/>
  <c r="AQ13" i="16"/>
  <c r="Z7" i="16"/>
  <c r="X3" i="16"/>
  <c r="BE8" i="16"/>
  <c r="AO8" i="16"/>
  <c r="AC15" i="16"/>
  <c r="V15" i="16"/>
  <c r="AK16" i="16" s="1"/>
  <c r="AE15" i="16"/>
  <c r="AL16" i="16" s="1"/>
  <c r="W15" i="16"/>
  <c r="AJ16" i="16"/>
  <c r="AJ9" i="16"/>
  <c r="V8" i="16"/>
  <c r="AK9" i="16" s="1"/>
  <c r="W8" i="16"/>
  <c r="AC8" i="16"/>
  <c r="AE8" i="16"/>
  <c r="AL9" i="16" s="1"/>
  <c r="Z11" i="16"/>
  <c r="AP12" i="16" s="1"/>
  <c r="BE12" i="16"/>
  <c r="AO12" i="16"/>
  <c r="AJ103" i="16"/>
  <c r="V102" i="16"/>
  <c r="AK103" i="16" s="1"/>
  <c r="AC102" i="16"/>
  <c r="BB103" i="16" s="1"/>
  <c r="W102" i="16"/>
  <c r="AE102" i="16"/>
  <c r="AL103" i="16" s="1"/>
  <c r="AJ96" i="16"/>
  <c r="AE95" i="16"/>
  <c r="AL96" i="16" s="1"/>
  <c r="V95" i="16"/>
  <c r="AK96" i="16" s="1"/>
  <c r="AC95" i="16"/>
  <c r="W95" i="16"/>
  <c r="BE91" i="16"/>
  <c r="AO91" i="16"/>
  <c r="Z90" i="16"/>
  <c r="AP91" i="16" s="1"/>
  <c r="BC89" i="16"/>
  <c r="AQ89" i="16"/>
  <c r="BC105" i="16"/>
  <c r="AQ105" i="16"/>
  <c r="BC88" i="16"/>
  <c r="AQ88" i="16"/>
  <c r="AE78" i="16"/>
  <c r="AL79" i="16" s="1"/>
  <c r="W78" i="16"/>
  <c r="AJ79" i="16"/>
  <c r="V78" i="16"/>
  <c r="AK79" i="16" s="1"/>
  <c r="AC78" i="16"/>
  <c r="BB79" i="16" s="1"/>
  <c r="Z91" i="16"/>
  <c r="AP92" i="16" s="1"/>
  <c r="AO92" i="16"/>
  <c r="BE92" i="16"/>
  <c r="BE82" i="16"/>
  <c r="AO82" i="16"/>
  <c r="Z81" i="16"/>
  <c r="AP82" i="16" s="1"/>
  <c r="BC77" i="16"/>
  <c r="AQ77" i="16"/>
  <c r="BC68" i="16"/>
  <c r="AQ68" i="16"/>
  <c r="BC60" i="16"/>
  <c r="AQ60" i="16"/>
  <c r="BC76" i="16"/>
  <c r="AQ76" i="16"/>
  <c r="BE75" i="16"/>
  <c r="AO75" i="16"/>
  <c r="Z74" i="16"/>
  <c r="AP75" i="16" s="1"/>
  <c r="AC66" i="16"/>
  <c r="BB67" i="16" s="1"/>
  <c r="AE66" i="16"/>
  <c r="AL67" i="16" s="1"/>
  <c r="W66" i="16"/>
  <c r="V66" i="16"/>
  <c r="AK67" i="16" s="1"/>
  <c r="AJ67" i="16"/>
  <c r="AC58" i="16"/>
  <c r="BB59" i="16" s="1"/>
  <c r="AE58" i="16"/>
  <c r="AL59" i="16" s="1"/>
  <c r="W58" i="16"/>
  <c r="V58" i="16"/>
  <c r="AK59" i="16" s="1"/>
  <c r="AJ59" i="16"/>
  <c r="Z84" i="16"/>
  <c r="AP85" i="16" s="1"/>
  <c r="BE85" i="16"/>
  <c r="AO85" i="16"/>
  <c r="AE72" i="16"/>
  <c r="AL73" i="16" s="1"/>
  <c r="W72" i="16"/>
  <c r="AJ73" i="16"/>
  <c r="V72" i="16"/>
  <c r="AK73" i="16" s="1"/>
  <c r="AC72" i="16"/>
  <c r="BB73" i="16" s="1"/>
  <c r="AE64" i="16"/>
  <c r="AL65" i="16" s="1"/>
  <c r="W64" i="16"/>
  <c r="AJ65" i="16"/>
  <c r="V64" i="16"/>
  <c r="AK65" i="16" s="1"/>
  <c r="AC64" i="16"/>
  <c r="AE56" i="16"/>
  <c r="AL57" i="16" s="1"/>
  <c r="W56" i="16"/>
  <c r="AJ57" i="16"/>
  <c r="V56" i="16"/>
  <c r="AK57" i="16" s="1"/>
  <c r="AC56" i="16"/>
  <c r="BB57" i="16" s="1"/>
  <c r="AB72" i="16"/>
  <c r="AB56" i="16"/>
  <c r="BE52" i="16"/>
  <c r="AO52" i="16"/>
  <c r="Z51" i="16"/>
  <c r="AP52" i="16" s="1"/>
  <c r="BC48" i="16"/>
  <c r="AQ48" i="16"/>
  <c r="AE45" i="16"/>
  <c r="AL46" i="16" s="1"/>
  <c r="W45" i="16"/>
  <c r="AJ46" i="16"/>
  <c r="V45" i="16"/>
  <c r="AK46" i="16" s="1"/>
  <c r="AC45" i="16"/>
  <c r="BB46" i="16" s="1"/>
  <c r="Z50" i="16"/>
  <c r="AP51" i="16" s="1"/>
  <c r="BE51" i="16"/>
  <c r="AO51" i="16"/>
  <c r="BE50" i="16"/>
  <c r="AO50" i="16"/>
  <c r="Z49" i="16"/>
  <c r="AP50" i="16" s="1"/>
  <c r="BE40" i="16"/>
  <c r="AO40" i="16"/>
  <c r="Z39" i="16"/>
  <c r="AP40" i="16" s="1"/>
  <c r="BC54" i="16"/>
  <c r="AQ54" i="16"/>
  <c r="Z38" i="16"/>
  <c r="AP39" i="16" s="1"/>
  <c r="BE39" i="16"/>
  <c r="AO39" i="16"/>
  <c r="BE48" i="16"/>
  <c r="AO48" i="16"/>
  <c r="Z47" i="16"/>
  <c r="AP48" i="16" s="1"/>
  <c r="BC43" i="16"/>
  <c r="AQ43" i="16"/>
  <c r="BE42" i="16"/>
  <c r="AO42" i="16"/>
  <c r="Z41" i="16"/>
  <c r="AP42" i="16" s="1"/>
  <c r="BC24" i="16"/>
  <c r="AQ24" i="16"/>
  <c r="BC28" i="16"/>
  <c r="AQ28" i="16"/>
  <c r="AE25" i="16"/>
  <c r="AL26" i="16" s="1"/>
  <c r="W25" i="16"/>
  <c r="AJ26" i="16"/>
  <c r="V25" i="16"/>
  <c r="AK26" i="16" s="1"/>
  <c r="AC25" i="16"/>
  <c r="AB25" i="16"/>
  <c r="AG22" i="16"/>
  <c r="BE21" i="16"/>
  <c r="AO21" i="16"/>
  <c r="Z20" i="16"/>
  <c r="AE67" i="16"/>
  <c r="AL68" i="16" s="1"/>
  <c r="W67" i="16"/>
  <c r="AJ68" i="16"/>
  <c r="V67" i="16"/>
  <c r="AK68" i="16" s="1"/>
  <c r="AC67" i="16"/>
  <c r="AJ36" i="16"/>
  <c r="AC35" i="16"/>
  <c r="BB36" i="16" s="1"/>
  <c r="AE35" i="16"/>
  <c r="AL36" i="16" s="1"/>
  <c r="W35" i="16"/>
  <c r="V35" i="16"/>
  <c r="AK36" i="16" s="1"/>
  <c r="Z30" i="16"/>
  <c r="AP31" i="16" s="1"/>
  <c r="BE31" i="16"/>
  <c r="AO31" i="16"/>
  <c r="AE17" i="16"/>
  <c r="AL18" i="16" s="1"/>
  <c r="W17" i="16"/>
  <c r="AJ18" i="16"/>
  <c r="V17" i="16"/>
  <c r="AK18" i="16" s="1"/>
  <c r="AC17" i="16"/>
  <c r="AE13" i="16"/>
  <c r="AL14" i="16" s="1"/>
  <c r="W13" i="16"/>
  <c r="AJ14" i="16"/>
  <c r="V13" i="16"/>
  <c r="AK14" i="16" s="1"/>
  <c r="AC13" i="16"/>
  <c r="AE9" i="16"/>
  <c r="AL10" i="16" s="1"/>
  <c r="W9" i="16"/>
  <c r="AJ10" i="16"/>
  <c r="V9" i="16"/>
  <c r="AK10" i="16" s="1"/>
  <c r="AC9" i="16"/>
  <c r="AE33" i="16"/>
  <c r="AL34" i="16" s="1"/>
  <c r="W33" i="16"/>
  <c r="AJ34" i="16"/>
  <c r="V33" i="16"/>
  <c r="AK34" i="16" s="1"/>
  <c r="AC33" i="16"/>
  <c r="AC23" i="16"/>
  <c r="AE23" i="16"/>
  <c r="AL24" i="16" s="1"/>
  <c r="W23" i="16"/>
  <c r="V23" i="16"/>
  <c r="AK24" i="16" s="1"/>
  <c r="AJ24" i="16"/>
  <c r="AM11" i="16"/>
  <c r="Z12" i="16"/>
  <c r="AP13" i="16" s="1"/>
  <c r="BE13" i="16"/>
  <c r="AO13" i="16"/>
  <c r="BC12" i="16"/>
  <c r="AQ12" i="16"/>
  <c r="Z2" i="16"/>
  <c r="AB9" i="16"/>
  <c r="V7" i="16"/>
  <c r="AK8" i="16" s="1"/>
  <c r="AE7" i="16"/>
  <c r="AL8" i="16" s="1"/>
  <c r="W7" i="16"/>
  <c r="AC7" i="16"/>
  <c r="AM8" i="16" s="1"/>
  <c r="T3" i="16"/>
  <c r="AJ17" i="16"/>
  <c r="V16" i="16"/>
  <c r="AK17" i="16" s="1"/>
  <c r="W16" i="16"/>
  <c r="AC16" i="16"/>
  <c r="AE16" i="16"/>
  <c r="AL17" i="16" s="1"/>
  <c r="Z8" i="16"/>
  <c r="AP9" i="16" s="1"/>
  <c r="BE9" i="16"/>
  <c r="AO9" i="16"/>
  <c r="AJ107" i="16"/>
  <c r="V106" i="16"/>
  <c r="AK107" i="16" s="1"/>
  <c r="AC106" i="16"/>
  <c r="BB107" i="16" s="1"/>
  <c r="AE106" i="16"/>
  <c r="AL107" i="16" s="1"/>
  <c r="W106" i="16"/>
  <c r="BE102" i="16"/>
  <c r="AO102" i="16"/>
  <c r="Z101" i="16"/>
  <c r="AP102" i="16" s="1"/>
  <c r="AE97" i="16"/>
  <c r="AL98" i="16" s="1"/>
  <c r="W97" i="16"/>
  <c r="AJ98" i="16"/>
  <c r="V97" i="16"/>
  <c r="AK98" i="16" s="1"/>
  <c r="AC97" i="16"/>
  <c r="BB98" i="16" s="1"/>
  <c r="AB97" i="16"/>
  <c r="AE104" i="16"/>
  <c r="AL105" i="16" s="1"/>
  <c r="W104" i="16"/>
  <c r="AJ105" i="16"/>
  <c r="V104" i="16"/>
  <c r="AK105" i="16" s="1"/>
  <c r="AC104" i="16"/>
  <c r="BE84" i="16"/>
  <c r="AO84" i="16"/>
  <c r="Z83" i="16"/>
  <c r="AP84" i="16" s="1"/>
  <c r="BC78" i="16"/>
  <c r="AQ78" i="16"/>
  <c r="BC92" i="16"/>
  <c r="AQ92" i="16"/>
  <c r="AM88" i="16"/>
  <c r="BC82" i="16"/>
  <c r="AQ82" i="16"/>
  <c r="AE79" i="16"/>
  <c r="AL80" i="16" s="1"/>
  <c r="W79" i="16"/>
  <c r="AJ80" i="16"/>
  <c r="V79" i="16"/>
  <c r="AK80" i="16" s="1"/>
  <c r="AC79" i="16"/>
  <c r="BB80" i="16" s="1"/>
  <c r="Z75" i="16"/>
  <c r="AP76" i="16" s="1"/>
  <c r="BE76" i="16"/>
  <c r="AO76" i="16"/>
  <c r="BC84" i="16"/>
  <c r="AQ84" i="16"/>
  <c r="BC71" i="16"/>
  <c r="AQ71" i="16"/>
  <c r="AE68" i="16"/>
  <c r="AL69" i="16" s="1"/>
  <c r="W68" i="16"/>
  <c r="AJ69" i="16"/>
  <c r="V68" i="16"/>
  <c r="AK69" i="16" s="1"/>
  <c r="AC68" i="16"/>
  <c r="BB69" i="16" s="1"/>
  <c r="AB68" i="16"/>
  <c r="AB66" i="16"/>
  <c r="BC63" i="16"/>
  <c r="AQ63" i="16"/>
  <c r="AE60" i="16"/>
  <c r="AL61" i="16" s="1"/>
  <c r="W60" i="16"/>
  <c r="AJ61" i="16"/>
  <c r="V60" i="16"/>
  <c r="AK61" i="16" s="1"/>
  <c r="AC60" i="16"/>
  <c r="BB61" i="16" s="1"/>
  <c r="AB60" i="16"/>
  <c r="AB58" i="16"/>
  <c r="AB79" i="16"/>
  <c r="AJ76" i="16"/>
  <c r="V75" i="16"/>
  <c r="AK76" i="16" s="1"/>
  <c r="AC75" i="16"/>
  <c r="AE75" i="16"/>
  <c r="AL76" i="16" s="1"/>
  <c r="W75" i="16"/>
  <c r="AJ75" i="16"/>
  <c r="AC74" i="16"/>
  <c r="BB75" i="16" s="1"/>
  <c r="AE74" i="16"/>
  <c r="AL75" i="16" s="1"/>
  <c r="W74" i="16"/>
  <c r="V74" i="16"/>
  <c r="AK75" i="16" s="1"/>
  <c r="BC85" i="16"/>
  <c r="AQ85" i="16"/>
  <c r="BE74" i="16"/>
  <c r="AO74" i="16"/>
  <c r="Z73" i="16"/>
  <c r="AP74" i="16" s="1"/>
  <c r="BE73" i="16"/>
  <c r="AO73" i="16"/>
  <c r="Z72" i="16"/>
  <c r="AP73" i="16" s="1"/>
  <c r="Z65" i="16"/>
  <c r="AP66" i="16" s="1"/>
  <c r="BE66" i="16"/>
  <c r="AO66" i="16"/>
  <c r="BE65" i="16"/>
  <c r="AO65" i="16"/>
  <c r="Z64" i="16"/>
  <c r="AP65" i="16" s="1"/>
  <c r="Z57" i="16"/>
  <c r="AP58" i="16" s="1"/>
  <c r="BE58" i="16"/>
  <c r="AO58" i="16"/>
  <c r="BE57" i="16"/>
  <c r="AO57" i="16"/>
  <c r="Z56" i="16"/>
  <c r="AP57" i="16" s="1"/>
  <c r="BE71" i="16"/>
  <c r="AO71" i="16"/>
  <c r="Z70" i="16"/>
  <c r="AP71" i="16" s="1"/>
  <c r="Z46" i="16"/>
  <c r="AP47" i="16" s="1"/>
  <c r="AO47" i="16"/>
  <c r="BE47" i="16"/>
  <c r="BE46" i="16"/>
  <c r="AO46" i="16"/>
  <c r="Z45" i="16"/>
  <c r="AP46" i="16" s="1"/>
  <c r="AJ51" i="16"/>
  <c r="V50" i="16"/>
  <c r="AK51" i="16" s="1"/>
  <c r="AC50" i="16"/>
  <c r="W50" i="16"/>
  <c r="AE50" i="16"/>
  <c r="AL51" i="16" s="1"/>
  <c r="AC39" i="16"/>
  <c r="AJ40" i="16"/>
  <c r="V39" i="16"/>
  <c r="AK40" i="16" s="1"/>
  <c r="AE39" i="16"/>
  <c r="AL40" i="16" s="1"/>
  <c r="W39" i="16"/>
  <c r="AJ54" i="16"/>
  <c r="AE53" i="16"/>
  <c r="AL54" i="16" s="1"/>
  <c r="W53" i="16"/>
  <c r="V53" i="16"/>
  <c r="AK54" i="16" s="1"/>
  <c r="AC53" i="16"/>
  <c r="AB53" i="16"/>
  <c r="AM48" i="16"/>
  <c r="AJ43" i="16"/>
  <c r="V42" i="16"/>
  <c r="AK43" i="16" s="1"/>
  <c r="AC42" i="16"/>
  <c r="BB43" i="16" s="1"/>
  <c r="W42" i="16"/>
  <c r="AE42" i="16"/>
  <c r="AL43" i="16" s="1"/>
  <c r="AC27" i="16"/>
  <c r="AE27" i="16"/>
  <c r="AL28" i="16" s="1"/>
  <c r="W27" i="16"/>
  <c r="AJ28" i="16"/>
  <c r="V27" i="16"/>
  <c r="AK28" i="16" s="1"/>
  <c r="AC31" i="16"/>
  <c r="AE31" i="16"/>
  <c r="AL32" i="16" s="1"/>
  <c r="W31" i="16"/>
  <c r="V31" i="16"/>
  <c r="AK32" i="16" s="1"/>
  <c r="AJ32" i="16"/>
  <c r="Z26" i="16"/>
  <c r="AP27" i="16" s="1"/>
  <c r="BE27" i="16"/>
  <c r="AO27" i="16"/>
  <c r="BE68" i="16"/>
  <c r="AO68" i="16"/>
  <c r="Z67" i="16"/>
  <c r="AP68" i="16" s="1"/>
  <c r="AB45" i="16"/>
  <c r="AJ39" i="16"/>
  <c r="AC38" i="16"/>
  <c r="BB39" i="16" s="1"/>
  <c r="V38" i="16"/>
  <c r="AK39" i="16" s="1"/>
  <c r="AE38" i="16"/>
  <c r="AL39" i="16" s="1"/>
  <c r="W38" i="16"/>
  <c r="AB38" i="16"/>
  <c r="AO36" i="16"/>
  <c r="BE36" i="16"/>
  <c r="Z35" i="16"/>
  <c r="AP36" i="16" s="1"/>
  <c r="AJ31" i="16"/>
  <c r="V30" i="16"/>
  <c r="AK31" i="16" s="1"/>
  <c r="AC30" i="16"/>
  <c r="W30" i="16"/>
  <c r="AE30" i="16"/>
  <c r="AL31" i="16" s="1"/>
  <c r="BC30" i="16"/>
  <c r="AQ30" i="16"/>
  <c r="BE26" i="16"/>
  <c r="AO26" i="16"/>
  <c r="Z25" i="16"/>
  <c r="AP26" i="16" s="1"/>
  <c r="AB27" i="16"/>
  <c r="BE24" i="16"/>
  <c r="AO24" i="16"/>
  <c r="Z23" i="16"/>
  <c r="AP24" i="16" s="1"/>
  <c r="AJ13" i="16"/>
  <c r="V12" i="16"/>
  <c r="AK13" i="16" s="1"/>
  <c r="AC12" i="16"/>
  <c r="W12" i="16"/>
  <c r="AE12" i="16"/>
  <c r="AL13" i="16" s="1"/>
  <c r="BD8" i="16"/>
  <c r="AC3" i="16"/>
  <c r="AB13" i="16"/>
  <c r="BC9" i="16"/>
  <c r="AQ9" i="16"/>
  <c r="AC11" i="16"/>
  <c r="S2" i="16"/>
  <c r="AJ12" i="16"/>
  <c r="V11" i="16"/>
  <c r="AK12" i="16" s="1"/>
  <c r="AE11" i="16"/>
  <c r="AL12" i="16" s="1"/>
  <c r="W11" i="16"/>
  <c r="BC108" i="16"/>
  <c r="AQ108" i="16"/>
  <c r="AE105" i="16"/>
  <c r="AL106" i="16" s="1"/>
  <c r="W105" i="16"/>
  <c r="AJ106" i="16"/>
  <c r="V105" i="16"/>
  <c r="AK106" i="16" s="1"/>
  <c r="AC105" i="16"/>
  <c r="AE100" i="16"/>
  <c r="AL101" i="16" s="1"/>
  <c r="W100" i="16"/>
  <c r="AJ101" i="16"/>
  <c r="V100" i="16"/>
  <c r="AK101" i="16" s="1"/>
  <c r="AC100" i="16"/>
  <c r="BB101" i="16" s="1"/>
  <c r="AB104" i="16"/>
  <c r="BC101" i="16"/>
  <c r="AQ101" i="16"/>
  <c r="AJ99" i="16"/>
  <c r="V98" i="16"/>
  <c r="AK99" i="16" s="1"/>
  <c r="AC98" i="16"/>
  <c r="BB99" i="16" s="1"/>
  <c r="W98" i="16"/>
  <c r="AE98" i="16"/>
  <c r="AL99" i="16" s="1"/>
  <c r="BC103" i="16"/>
  <c r="AQ103" i="16"/>
  <c r="BE96" i="16"/>
  <c r="AO96" i="16"/>
  <c r="Z95" i="16"/>
  <c r="AP96" i="16" s="1"/>
  <c r="AC92" i="16"/>
  <c r="BB93" i="16" s="1"/>
  <c r="AE92" i="16"/>
  <c r="AL93" i="16" s="1"/>
  <c r="W92" i="16"/>
  <c r="V92" i="16"/>
  <c r="AK93" i="16" s="1"/>
  <c r="AJ93" i="16"/>
  <c r="AB106" i="16"/>
  <c r="AB90" i="16"/>
  <c r="AC81" i="16"/>
  <c r="BB82" i="16" s="1"/>
  <c r="AE81" i="16"/>
  <c r="AL82" i="16" s="1"/>
  <c r="W81" i="16"/>
  <c r="V81" i="16"/>
  <c r="AK82" i="16" s="1"/>
  <c r="AJ82" i="16"/>
  <c r="AB78" i="16"/>
  <c r="AJ81" i="16"/>
  <c r="V80" i="16"/>
  <c r="AK81" i="16" s="1"/>
  <c r="AC80" i="16"/>
  <c r="W80" i="16"/>
  <c r="AE80" i="16"/>
  <c r="AL81" i="16" s="1"/>
  <c r="BC80" i="16"/>
  <c r="AQ80" i="16"/>
  <c r="AE83" i="16"/>
  <c r="AL84" i="16" s="1"/>
  <c r="W83" i="16"/>
  <c r="AJ84" i="16"/>
  <c r="V83" i="16"/>
  <c r="AK84" i="16" s="1"/>
  <c r="AC83" i="16"/>
  <c r="BB84" i="16" s="1"/>
  <c r="BE77" i="16"/>
  <c r="AO77" i="16"/>
  <c r="Z76" i="16"/>
  <c r="AP77" i="16" s="1"/>
  <c r="BC73" i="16"/>
  <c r="AQ73" i="16"/>
  <c r="AJ70" i="16"/>
  <c r="V69" i="16"/>
  <c r="AK70" i="16" s="1"/>
  <c r="AC69" i="16"/>
  <c r="AE69" i="16"/>
  <c r="AL70" i="16" s="1"/>
  <c r="W69" i="16"/>
  <c r="BC65" i="16"/>
  <c r="AQ65" i="16"/>
  <c r="AJ62" i="16"/>
  <c r="V61" i="16"/>
  <c r="AK62" i="16" s="1"/>
  <c r="AC61" i="16"/>
  <c r="BB62" i="16" s="1"/>
  <c r="AE61" i="16"/>
  <c r="AL62" i="16" s="1"/>
  <c r="W61" i="16"/>
  <c r="BC57" i="16"/>
  <c r="AQ57" i="16"/>
  <c r="BE67" i="16"/>
  <c r="AO67" i="16"/>
  <c r="Z66" i="16"/>
  <c r="AP67" i="16" s="1"/>
  <c r="BE59" i="16"/>
  <c r="AO59" i="16"/>
  <c r="Z58" i="16"/>
  <c r="AP59" i="16" s="1"/>
  <c r="BE63" i="16"/>
  <c r="AO63" i="16"/>
  <c r="Z62" i="16"/>
  <c r="AP63" i="16" s="1"/>
  <c r="BC46" i="16"/>
  <c r="AQ46" i="16"/>
  <c r="BC52" i="16"/>
  <c r="AQ52" i="16"/>
  <c r="AE49" i="16"/>
  <c r="AL50" i="16" s="1"/>
  <c r="W49" i="16"/>
  <c r="AJ50" i="16"/>
  <c r="V49" i="16"/>
  <c r="AK50" i="16" s="1"/>
  <c r="AC49" i="16"/>
  <c r="BB50" i="16" s="1"/>
  <c r="AB49" i="16"/>
  <c r="AC43" i="16"/>
  <c r="AE43" i="16"/>
  <c r="AL44" i="16" s="1"/>
  <c r="W43" i="16"/>
  <c r="V43" i="16"/>
  <c r="AK44" i="16" s="1"/>
  <c r="AJ44" i="16"/>
  <c r="Z42" i="16"/>
  <c r="AP43" i="16" s="1"/>
  <c r="AO43" i="16"/>
  <c r="BE43" i="16"/>
  <c r="AE41" i="16"/>
  <c r="AL42" i="16" s="1"/>
  <c r="W41" i="16"/>
  <c r="AJ42" i="16"/>
  <c r="V41" i="16"/>
  <c r="AK42" i="16" s="1"/>
  <c r="AC41" i="16"/>
  <c r="BB42" i="16" s="1"/>
  <c r="AB41" i="16"/>
  <c r="BE34" i="16"/>
  <c r="AO34" i="16"/>
  <c r="Z33" i="16"/>
  <c r="AP34" i="16" s="1"/>
  <c r="BE22" i="16"/>
  <c r="AO22" i="16"/>
  <c r="Z21" i="16"/>
  <c r="AP22" i="16" s="1"/>
  <c r="AJ35" i="16"/>
  <c r="V34" i="16"/>
  <c r="AK35" i="16" s="1"/>
  <c r="AC34" i="16"/>
  <c r="BB35" i="16" s="1"/>
  <c r="AE34" i="16"/>
  <c r="AL35" i="16" s="1"/>
  <c r="W34" i="16"/>
  <c r="BE60" i="16"/>
  <c r="AO60" i="16"/>
  <c r="Z59" i="16"/>
  <c r="AP60" i="16" s="1"/>
  <c r="BB49" i="16"/>
  <c r="AQ38" i="16"/>
  <c r="BC38" i="16"/>
  <c r="AB30" i="16"/>
  <c r="AM23" i="16"/>
  <c r="BC32" i="16"/>
  <c r="AQ32" i="16"/>
  <c r="AE29" i="16"/>
  <c r="AL30" i="16" s="1"/>
  <c r="W29" i="16"/>
  <c r="AJ30" i="16"/>
  <c r="V29" i="16"/>
  <c r="AK30" i="16" s="1"/>
  <c r="AC29" i="16"/>
  <c r="AB29" i="16"/>
  <c r="Z34" i="16"/>
  <c r="AP35" i="16" s="1"/>
  <c r="AO35" i="16"/>
  <c r="BE35" i="16"/>
  <c r="BC8" i="16"/>
  <c r="AQ8" i="16"/>
  <c r="Z3" i="16"/>
  <c r="AB17" i="16"/>
  <c r="Z15" i="16"/>
  <c r="AP16" i="16" s="1"/>
  <c r="BE16" i="16"/>
  <c r="AO16" i="16"/>
  <c r="BC17" i="16"/>
  <c r="AQ17" i="16"/>
  <c r="AB33" i="16"/>
  <c r="Z16" i="16"/>
  <c r="AP17" i="16" s="1"/>
  <c r="AO17" i="16"/>
  <c r="BE17" i="16"/>
  <c r="AB12" i="16"/>
  <c r="AB7" i="16"/>
  <c r="AA3" i="16" s="1"/>
  <c r="AH3" i="10"/>
  <c r="AI3" i="10"/>
  <c r="AH4" i="10"/>
  <c r="AI4" i="10"/>
  <c r="AH5" i="10"/>
  <c r="AI5" i="10"/>
  <c r="AH6" i="10"/>
  <c r="AI6" i="10"/>
  <c r="AH7" i="10"/>
  <c r="AI7" i="10"/>
  <c r="AH8" i="10"/>
  <c r="AI8" i="10"/>
  <c r="AH9" i="10"/>
  <c r="AI9" i="10"/>
  <c r="AH10" i="10"/>
  <c r="AI10" i="10"/>
  <c r="AH11" i="10"/>
  <c r="AI11" i="10"/>
  <c r="AH12" i="10"/>
  <c r="AI12" i="10"/>
  <c r="AH13" i="10"/>
  <c r="AI13" i="10"/>
  <c r="AH14" i="10"/>
  <c r="AI14" i="10"/>
  <c r="AH15" i="10"/>
  <c r="AI15" i="10"/>
  <c r="AH16" i="10"/>
  <c r="AI16" i="10"/>
  <c r="AH17" i="10"/>
  <c r="AI17" i="10"/>
  <c r="AH18" i="10"/>
  <c r="AI18" i="10"/>
  <c r="AH19" i="10"/>
  <c r="AI19" i="10"/>
  <c r="AH20" i="10"/>
  <c r="AI20" i="10"/>
  <c r="AH21" i="10"/>
  <c r="AI21" i="10"/>
  <c r="AH22" i="10"/>
  <c r="AI22" i="10"/>
  <c r="AH23" i="10"/>
  <c r="AI23" i="10"/>
  <c r="AH24" i="10"/>
  <c r="AI24" i="10"/>
  <c r="AH25" i="10"/>
  <c r="AI25" i="10"/>
  <c r="AH26" i="10"/>
  <c r="AI26" i="10"/>
  <c r="AH27" i="10"/>
  <c r="AI27" i="10"/>
  <c r="AH28" i="10"/>
  <c r="AI28" i="10"/>
  <c r="AH29" i="10"/>
  <c r="AI29" i="10"/>
  <c r="AH30" i="10"/>
  <c r="AI30" i="10"/>
  <c r="AH31" i="10"/>
  <c r="AI31" i="10"/>
  <c r="AH32" i="10"/>
  <c r="AI32" i="10"/>
  <c r="AH33" i="10"/>
  <c r="AI33" i="10"/>
  <c r="AH34" i="10"/>
  <c r="AI34" i="10"/>
  <c r="AH35" i="10"/>
  <c r="AI35" i="10"/>
  <c r="AH36" i="10"/>
  <c r="AI36" i="10"/>
  <c r="AH37" i="10"/>
  <c r="AI37" i="10"/>
  <c r="AH38" i="10"/>
  <c r="AI38" i="10"/>
  <c r="AH39" i="10"/>
  <c r="AI39" i="10"/>
  <c r="AH40" i="10"/>
  <c r="AI40" i="10"/>
  <c r="AH41" i="10"/>
  <c r="AI41" i="10"/>
  <c r="AH42" i="10"/>
  <c r="AI42" i="10"/>
  <c r="AH43" i="10"/>
  <c r="AI43" i="10"/>
  <c r="AH44" i="10"/>
  <c r="AI44" i="10"/>
  <c r="AH45" i="10"/>
  <c r="AI45" i="10"/>
  <c r="AH46" i="10"/>
  <c r="AI46" i="10"/>
  <c r="AH47" i="10"/>
  <c r="AI47" i="10"/>
  <c r="AH48" i="10"/>
  <c r="AI48" i="10"/>
  <c r="AH49" i="10"/>
  <c r="AI49" i="10"/>
  <c r="AH50" i="10"/>
  <c r="AI50" i="10"/>
  <c r="AH51" i="10"/>
  <c r="AI51" i="10"/>
  <c r="AH52" i="10"/>
  <c r="AI52" i="10"/>
  <c r="AH53" i="10"/>
  <c r="AI53" i="10"/>
  <c r="AH54" i="10"/>
  <c r="AI54" i="10"/>
  <c r="AH55" i="10"/>
  <c r="AI55" i="10"/>
  <c r="AH56" i="10"/>
  <c r="AI56" i="10"/>
  <c r="AH57" i="10"/>
  <c r="AI57" i="10"/>
  <c r="AH58" i="10"/>
  <c r="AI58" i="10"/>
  <c r="AH59" i="10"/>
  <c r="AI59" i="10"/>
  <c r="AH60" i="10"/>
  <c r="AI60" i="10"/>
  <c r="AH61" i="10"/>
  <c r="AI61" i="10"/>
  <c r="AH62" i="10"/>
  <c r="AI62" i="10"/>
  <c r="AH63" i="10"/>
  <c r="AI63" i="10"/>
  <c r="AH64" i="10"/>
  <c r="AI64" i="10"/>
  <c r="AH65" i="10"/>
  <c r="AI65" i="10"/>
  <c r="AH66" i="10"/>
  <c r="AI66" i="10"/>
  <c r="AH67" i="10"/>
  <c r="AI67" i="10"/>
  <c r="AH68" i="10"/>
  <c r="AI68" i="10"/>
  <c r="AH69" i="10"/>
  <c r="AI69" i="10"/>
  <c r="AH70" i="10"/>
  <c r="AI70" i="10"/>
  <c r="AH71" i="10"/>
  <c r="AI71" i="10"/>
  <c r="AH72" i="10"/>
  <c r="AI72" i="10"/>
  <c r="AH73" i="10"/>
  <c r="AI73" i="10"/>
  <c r="AH74" i="10"/>
  <c r="AI74" i="10"/>
  <c r="AH75" i="10"/>
  <c r="AI75" i="10"/>
  <c r="AH76" i="10"/>
  <c r="AI76" i="10"/>
  <c r="AH77" i="10"/>
  <c r="AI77" i="10"/>
  <c r="AH78" i="10"/>
  <c r="AI78" i="10"/>
  <c r="AH79" i="10"/>
  <c r="AI79" i="10"/>
  <c r="AH80" i="10"/>
  <c r="AI80" i="10"/>
  <c r="AH81" i="10"/>
  <c r="AI81" i="10"/>
  <c r="AH82" i="10"/>
  <c r="AI82" i="10"/>
  <c r="AH83" i="10"/>
  <c r="AI83" i="10"/>
  <c r="AH84" i="10"/>
  <c r="AI84" i="10"/>
  <c r="AH85" i="10"/>
  <c r="AI85" i="10"/>
  <c r="AH86" i="10"/>
  <c r="AI86" i="10"/>
  <c r="AH87" i="10"/>
  <c r="AI87" i="10"/>
  <c r="AH88" i="10"/>
  <c r="AI88" i="10"/>
  <c r="AH89" i="10"/>
  <c r="AI89" i="10"/>
  <c r="AH90" i="10"/>
  <c r="AI90" i="10"/>
  <c r="AH91" i="10"/>
  <c r="AI91" i="10"/>
  <c r="AH92" i="10"/>
  <c r="AI92" i="10"/>
  <c r="AH93" i="10"/>
  <c r="AI93" i="10"/>
  <c r="AH94" i="10"/>
  <c r="AI94" i="10"/>
  <c r="AH95" i="10"/>
  <c r="AI95" i="10"/>
  <c r="AH96" i="10"/>
  <c r="AI96" i="10"/>
  <c r="AH97" i="10"/>
  <c r="AI97" i="10"/>
  <c r="AH98" i="10"/>
  <c r="AI98" i="10"/>
  <c r="AH99" i="10"/>
  <c r="AI99" i="10"/>
  <c r="AH100" i="10"/>
  <c r="AI100" i="10"/>
  <c r="AH101" i="10"/>
  <c r="AI101" i="10"/>
  <c r="AH102" i="10"/>
  <c r="AI102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3" i="10"/>
  <c r="M7" i="8"/>
  <c r="AP4" i="8"/>
  <c r="O7" i="8"/>
  <c r="P7" i="8"/>
  <c r="Q7" i="8"/>
  <c r="R7" i="8"/>
  <c r="T7" i="8"/>
  <c r="X7" i="8"/>
  <c r="AA2" i="8" s="1"/>
  <c r="M8" i="8"/>
  <c r="N8" i="8"/>
  <c r="T8" i="8" s="1"/>
  <c r="O8" i="8"/>
  <c r="P8" i="8"/>
  <c r="Q8" i="8"/>
  <c r="R8" i="8"/>
  <c r="X8" i="8"/>
  <c r="M9" i="8"/>
  <c r="N9" i="8"/>
  <c r="T9" i="8" s="1"/>
  <c r="O9" i="8"/>
  <c r="P9" i="8"/>
  <c r="Q9" i="8"/>
  <c r="R9" i="8"/>
  <c r="X9" i="8"/>
  <c r="M10" i="8"/>
  <c r="N10" i="8"/>
  <c r="T10" i="8" s="1"/>
  <c r="O10" i="8"/>
  <c r="P10" i="8"/>
  <c r="Q10" i="8"/>
  <c r="R10" i="8"/>
  <c r="X10" i="8"/>
  <c r="AN10" i="8"/>
  <c r="M11" i="8"/>
  <c r="N11" i="8"/>
  <c r="T11" i="8" s="1"/>
  <c r="O11" i="8"/>
  <c r="P11" i="8"/>
  <c r="Q11" i="8"/>
  <c r="R11" i="8"/>
  <c r="X11" i="8"/>
  <c r="M12" i="8"/>
  <c r="T12" i="8"/>
  <c r="O12" i="8"/>
  <c r="P12" i="8"/>
  <c r="Q12" i="8"/>
  <c r="R12" i="8"/>
  <c r="X12" i="8"/>
  <c r="M13" i="8"/>
  <c r="N13" i="8"/>
  <c r="T13" i="8" s="1"/>
  <c r="O13" i="8"/>
  <c r="P13" i="8"/>
  <c r="Q13" i="8"/>
  <c r="R13" i="8"/>
  <c r="X13" i="8"/>
  <c r="M14" i="8"/>
  <c r="N14" i="8"/>
  <c r="T14" i="8" s="1"/>
  <c r="O14" i="8"/>
  <c r="P14" i="8"/>
  <c r="Q14" i="8"/>
  <c r="R14" i="8"/>
  <c r="X14" i="8"/>
  <c r="AN15" i="8" s="1"/>
  <c r="M15" i="8"/>
  <c r="N15" i="8"/>
  <c r="T15" i="8" s="1"/>
  <c r="O15" i="8"/>
  <c r="P15" i="8"/>
  <c r="Q15" i="8"/>
  <c r="R15" i="8"/>
  <c r="X15" i="8"/>
  <c r="M16" i="8"/>
  <c r="N16" i="8"/>
  <c r="T16" i="8" s="1"/>
  <c r="O16" i="8"/>
  <c r="P16" i="8"/>
  <c r="Q16" i="8"/>
  <c r="R16" i="8"/>
  <c r="X16" i="8"/>
  <c r="M17" i="8"/>
  <c r="N17" i="8"/>
  <c r="T17" i="8" s="1"/>
  <c r="O17" i="8"/>
  <c r="P17" i="8"/>
  <c r="Q17" i="8"/>
  <c r="R17" i="8"/>
  <c r="X17" i="8"/>
  <c r="M18" i="8"/>
  <c r="N18" i="8"/>
  <c r="T18" i="8" s="1"/>
  <c r="O18" i="8"/>
  <c r="P18" i="8"/>
  <c r="Q18" i="8"/>
  <c r="R18" i="8"/>
  <c r="X18" i="8"/>
  <c r="M19" i="8"/>
  <c r="N19" i="8"/>
  <c r="T19" i="8" s="1"/>
  <c r="O19" i="8"/>
  <c r="P19" i="8"/>
  <c r="Q19" i="8"/>
  <c r="R19" i="8"/>
  <c r="X19" i="8"/>
  <c r="AN19" i="8"/>
  <c r="M20" i="8"/>
  <c r="N20" i="8"/>
  <c r="T20" i="8" s="1"/>
  <c r="O20" i="8"/>
  <c r="P20" i="8"/>
  <c r="Q20" i="8"/>
  <c r="R20" i="8"/>
  <c r="X20" i="8"/>
  <c r="M21" i="8"/>
  <c r="N21" i="8"/>
  <c r="T21" i="8" s="1"/>
  <c r="O21" i="8"/>
  <c r="P21" i="8"/>
  <c r="Q21" i="8"/>
  <c r="R21" i="8"/>
  <c r="X21" i="8"/>
  <c r="M22" i="8"/>
  <c r="N22" i="8"/>
  <c r="T22" i="8" s="1"/>
  <c r="O22" i="8"/>
  <c r="P22" i="8"/>
  <c r="Q22" i="8"/>
  <c r="R22" i="8"/>
  <c r="X22" i="8"/>
  <c r="M23" i="8"/>
  <c r="N23" i="8"/>
  <c r="T23" i="8" s="1"/>
  <c r="O23" i="8"/>
  <c r="P23" i="8"/>
  <c r="Q23" i="8"/>
  <c r="R23" i="8"/>
  <c r="X23" i="8"/>
  <c r="AN24" i="8" s="1"/>
  <c r="M24" i="8"/>
  <c r="N24" i="8"/>
  <c r="T24" i="8" s="1"/>
  <c r="O24" i="8"/>
  <c r="P24" i="8"/>
  <c r="Q24" i="8"/>
  <c r="R24" i="8"/>
  <c r="X24" i="8"/>
  <c r="M25" i="8"/>
  <c r="N25" i="8"/>
  <c r="T25" i="8" s="1"/>
  <c r="O25" i="8"/>
  <c r="P25" i="8"/>
  <c r="Q25" i="8"/>
  <c r="R25" i="8"/>
  <c r="X25" i="8"/>
  <c r="M26" i="8"/>
  <c r="N26" i="8"/>
  <c r="T26" i="8" s="1"/>
  <c r="O26" i="8"/>
  <c r="P26" i="8"/>
  <c r="Q26" i="8"/>
  <c r="R26" i="8"/>
  <c r="X26" i="8"/>
  <c r="M27" i="8"/>
  <c r="N27" i="8"/>
  <c r="T27" i="8" s="1"/>
  <c r="O27" i="8"/>
  <c r="P27" i="8"/>
  <c r="Q27" i="8"/>
  <c r="R27" i="8"/>
  <c r="X27" i="8"/>
  <c r="M28" i="8"/>
  <c r="N28" i="8"/>
  <c r="T28" i="8" s="1"/>
  <c r="O28" i="8"/>
  <c r="P28" i="8"/>
  <c r="Q28" i="8"/>
  <c r="R28" i="8"/>
  <c r="X28" i="8"/>
  <c r="M29" i="8"/>
  <c r="N29" i="8"/>
  <c r="T29" i="8" s="1"/>
  <c r="O29" i="8"/>
  <c r="P29" i="8"/>
  <c r="Q29" i="8"/>
  <c r="R29" i="8"/>
  <c r="X29" i="8"/>
  <c r="M30" i="8"/>
  <c r="N30" i="8"/>
  <c r="T30" i="8" s="1"/>
  <c r="O30" i="8"/>
  <c r="P30" i="8"/>
  <c r="Q30" i="8"/>
  <c r="R30" i="8"/>
  <c r="X30" i="8"/>
  <c r="M31" i="8"/>
  <c r="N31" i="8"/>
  <c r="T31" i="8" s="1"/>
  <c r="O31" i="8"/>
  <c r="P31" i="8"/>
  <c r="Q31" i="8"/>
  <c r="R31" i="8"/>
  <c r="X31" i="8"/>
  <c r="M32" i="8"/>
  <c r="N32" i="8"/>
  <c r="T32" i="8" s="1"/>
  <c r="O32" i="8"/>
  <c r="P32" i="8"/>
  <c r="Q32" i="8"/>
  <c r="R32" i="8"/>
  <c r="X32" i="8"/>
  <c r="M33" i="8"/>
  <c r="N33" i="8"/>
  <c r="T33" i="8" s="1"/>
  <c r="O33" i="8"/>
  <c r="P33" i="8"/>
  <c r="Q33" i="8"/>
  <c r="R33" i="8"/>
  <c r="X33" i="8"/>
  <c r="M34" i="8"/>
  <c r="N34" i="8"/>
  <c r="T34" i="8" s="1"/>
  <c r="O34" i="8"/>
  <c r="P34" i="8"/>
  <c r="Q34" i="8"/>
  <c r="R34" i="8"/>
  <c r="X34" i="8"/>
  <c r="M35" i="8"/>
  <c r="N35" i="8"/>
  <c r="T35" i="8" s="1"/>
  <c r="O35" i="8"/>
  <c r="P35" i="8"/>
  <c r="Q35" i="8"/>
  <c r="R35" i="8"/>
  <c r="X35" i="8"/>
  <c r="M36" i="8"/>
  <c r="N36" i="8"/>
  <c r="T36" i="8" s="1"/>
  <c r="O36" i="8"/>
  <c r="P36" i="8"/>
  <c r="Q36" i="8"/>
  <c r="R36" i="8"/>
  <c r="X36" i="8"/>
  <c r="M37" i="8"/>
  <c r="N37" i="8"/>
  <c r="T37" i="8" s="1"/>
  <c r="O37" i="8"/>
  <c r="P37" i="8"/>
  <c r="Q37" i="8"/>
  <c r="R37" i="8"/>
  <c r="X37" i="8"/>
  <c r="M38" i="8"/>
  <c r="N38" i="8"/>
  <c r="T38" i="8" s="1"/>
  <c r="O38" i="8"/>
  <c r="P38" i="8"/>
  <c r="Q38" i="8"/>
  <c r="R38" i="8"/>
  <c r="X38" i="8"/>
  <c r="M39" i="8"/>
  <c r="N39" i="8"/>
  <c r="T39" i="8" s="1"/>
  <c r="O39" i="8"/>
  <c r="P39" i="8"/>
  <c r="Q39" i="8"/>
  <c r="R39" i="8"/>
  <c r="X39" i="8"/>
  <c r="M40" i="8"/>
  <c r="N40" i="8"/>
  <c r="T40" i="8" s="1"/>
  <c r="O40" i="8"/>
  <c r="P40" i="8"/>
  <c r="Q40" i="8"/>
  <c r="R40" i="8"/>
  <c r="X40" i="8"/>
  <c r="M41" i="8"/>
  <c r="N41" i="8"/>
  <c r="T41" i="8" s="1"/>
  <c r="O41" i="8"/>
  <c r="P41" i="8"/>
  <c r="Q41" i="8"/>
  <c r="R41" i="8"/>
  <c r="X41" i="8"/>
  <c r="M42" i="8"/>
  <c r="N42" i="8"/>
  <c r="T42" i="8" s="1"/>
  <c r="O42" i="8"/>
  <c r="P42" i="8"/>
  <c r="Q42" i="8"/>
  <c r="R42" i="8"/>
  <c r="X42" i="8"/>
  <c r="M43" i="8"/>
  <c r="N43" i="8"/>
  <c r="T43" i="8" s="1"/>
  <c r="O43" i="8"/>
  <c r="P43" i="8"/>
  <c r="Q43" i="8"/>
  <c r="R43" i="8"/>
  <c r="X43" i="8"/>
  <c r="M44" i="8"/>
  <c r="N44" i="8"/>
  <c r="T44" i="8" s="1"/>
  <c r="O44" i="8"/>
  <c r="P44" i="8"/>
  <c r="Q44" i="8"/>
  <c r="R44" i="8"/>
  <c r="X44" i="8"/>
  <c r="M45" i="8"/>
  <c r="N45" i="8"/>
  <c r="T45" i="8" s="1"/>
  <c r="O45" i="8"/>
  <c r="P45" i="8"/>
  <c r="Q45" i="8"/>
  <c r="R45" i="8"/>
  <c r="X45" i="8"/>
  <c r="M46" i="8"/>
  <c r="N46" i="8"/>
  <c r="T46" i="8" s="1"/>
  <c r="O46" i="8"/>
  <c r="P46" i="8"/>
  <c r="Q46" i="8"/>
  <c r="R46" i="8"/>
  <c r="X46" i="8"/>
  <c r="M47" i="8"/>
  <c r="N47" i="8"/>
  <c r="T47" i="8" s="1"/>
  <c r="O47" i="8"/>
  <c r="P47" i="8"/>
  <c r="Q47" i="8"/>
  <c r="R47" i="8"/>
  <c r="X47" i="8"/>
  <c r="M48" i="8"/>
  <c r="N48" i="8"/>
  <c r="T48" i="8" s="1"/>
  <c r="O48" i="8"/>
  <c r="P48" i="8"/>
  <c r="Q48" i="8"/>
  <c r="R48" i="8"/>
  <c r="X48" i="8"/>
  <c r="M49" i="8"/>
  <c r="N49" i="8"/>
  <c r="T49" i="8" s="1"/>
  <c r="O49" i="8"/>
  <c r="P49" i="8"/>
  <c r="Q49" i="8"/>
  <c r="R49" i="8"/>
  <c r="X49" i="8"/>
  <c r="M50" i="8"/>
  <c r="N50" i="8"/>
  <c r="T50" i="8" s="1"/>
  <c r="O50" i="8"/>
  <c r="P50" i="8"/>
  <c r="Q50" i="8"/>
  <c r="R50" i="8"/>
  <c r="X50" i="8"/>
  <c r="M51" i="8"/>
  <c r="N51" i="8"/>
  <c r="T51" i="8" s="1"/>
  <c r="O51" i="8"/>
  <c r="P51" i="8"/>
  <c r="Q51" i="8"/>
  <c r="R51" i="8"/>
  <c r="X51" i="8"/>
  <c r="M52" i="8"/>
  <c r="N52" i="8"/>
  <c r="T52" i="8" s="1"/>
  <c r="O52" i="8"/>
  <c r="P52" i="8"/>
  <c r="Q52" i="8"/>
  <c r="R52" i="8"/>
  <c r="X52" i="8"/>
  <c r="M53" i="8"/>
  <c r="N53" i="8"/>
  <c r="T53" i="8" s="1"/>
  <c r="O53" i="8"/>
  <c r="P53" i="8"/>
  <c r="Q53" i="8"/>
  <c r="R53" i="8"/>
  <c r="X53" i="8"/>
  <c r="M54" i="8"/>
  <c r="N54" i="8"/>
  <c r="T54" i="8" s="1"/>
  <c r="O54" i="8"/>
  <c r="P54" i="8"/>
  <c r="Q54" i="8"/>
  <c r="R54" i="8"/>
  <c r="X54" i="8"/>
  <c r="M55" i="8"/>
  <c r="N55" i="8"/>
  <c r="T55" i="8" s="1"/>
  <c r="O55" i="8"/>
  <c r="P55" i="8"/>
  <c r="Q55" i="8"/>
  <c r="R55" i="8"/>
  <c r="X55" i="8"/>
  <c r="M56" i="8"/>
  <c r="N56" i="8"/>
  <c r="T56" i="8" s="1"/>
  <c r="O56" i="8"/>
  <c r="P56" i="8"/>
  <c r="Q56" i="8"/>
  <c r="R56" i="8"/>
  <c r="X56" i="8"/>
  <c r="M57" i="8"/>
  <c r="N57" i="8"/>
  <c r="T57" i="8" s="1"/>
  <c r="O57" i="8"/>
  <c r="P57" i="8"/>
  <c r="Q57" i="8"/>
  <c r="R57" i="8"/>
  <c r="X57" i="8"/>
  <c r="M58" i="8"/>
  <c r="N58" i="8"/>
  <c r="T58" i="8" s="1"/>
  <c r="O58" i="8"/>
  <c r="P58" i="8"/>
  <c r="Q58" i="8"/>
  <c r="R58" i="8"/>
  <c r="X58" i="8"/>
  <c r="M59" i="8"/>
  <c r="N59" i="8"/>
  <c r="T59" i="8" s="1"/>
  <c r="O59" i="8"/>
  <c r="P59" i="8"/>
  <c r="Q59" i="8"/>
  <c r="R59" i="8"/>
  <c r="X59" i="8"/>
  <c r="M60" i="8"/>
  <c r="N60" i="8"/>
  <c r="T60" i="8" s="1"/>
  <c r="O60" i="8"/>
  <c r="P60" i="8"/>
  <c r="Q60" i="8"/>
  <c r="R60" i="8"/>
  <c r="X60" i="8"/>
  <c r="M61" i="8"/>
  <c r="N61" i="8"/>
  <c r="T61" i="8" s="1"/>
  <c r="O61" i="8"/>
  <c r="P61" i="8"/>
  <c r="Q61" i="8"/>
  <c r="R61" i="8"/>
  <c r="X61" i="8"/>
  <c r="M62" i="8"/>
  <c r="N62" i="8"/>
  <c r="T62" i="8" s="1"/>
  <c r="O62" i="8"/>
  <c r="P62" i="8"/>
  <c r="Q62" i="8"/>
  <c r="R62" i="8"/>
  <c r="X62" i="8"/>
  <c r="M63" i="8"/>
  <c r="N63" i="8"/>
  <c r="T63" i="8" s="1"/>
  <c r="O63" i="8"/>
  <c r="P63" i="8"/>
  <c r="Q63" i="8"/>
  <c r="R63" i="8"/>
  <c r="X63" i="8"/>
  <c r="M64" i="8"/>
  <c r="N64" i="8"/>
  <c r="T64" i="8" s="1"/>
  <c r="O64" i="8"/>
  <c r="P64" i="8"/>
  <c r="Q64" i="8"/>
  <c r="R64" i="8"/>
  <c r="X64" i="8"/>
  <c r="M65" i="8"/>
  <c r="N65" i="8"/>
  <c r="T65" i="8" s="1"/>
  <c r="O65" i="8"/>
  <c r="P65" i="8"/>
  <c r="Q65" i="8"/>
  <c r="R65" i="8"/>
  <c r="X65" i="8"/>
  <c r="M66" i="8"/>
  <c r="N66" i="8"/>
  <c r="T66" i="8" s="1"/>
  <c r="O66" i="8"/>
  <c r="P66" i="8"/>
  <c r="Q66" i="8"/>
  <c r="R66" i="8"/>
  <c r="X66" i="8"/>
  <c r="M67" i="8"/>
  <c r="N67" i="8"/>
  <c r="T67" i="8" s="1"/>
  <c r="O67" i="8"/>
  <c r="P67" i="8"/>
  <c r="Q67" i="8"/>
  <c r="R67" i="8"/>
  <c r="X67" i="8"/>
  <c r="M68" i="8"/>
  <c r="N68" i="8"/>
  <c r="T68" i="8" s="1"/>
  <c r="O68" i="8"/>
  <c r="P68" i="8"/>
  <c r="Q68" i="8"/>
  <c r="R68" i="8"/>
  <c r="X68" i="8"/>
  <c r="M69" i="8"/>
  <c r="N69" i="8"/>
  <c r="T69" i="8" s="1"/>
  <c r="O69" i="8"/>
  <c r="P69" i="8"/>
  <c r="Q69" i="8"/>
  <c r="R69" i="8"/>
  <c r="X69" i="8"/>
  <c r="M70" i="8"/>
  <c r="N70" i="8"/>
  <c r="T70" i="8" s="1"/>
  <c r="O70" i="8"/>
  <c r="P70" i="8"/>
  <c r="Q70" i="8"/>
  <c r="R70" i="8"/>
  <c r="X70" i="8"/>
  <c r="M71" i="8"/>
  <c r="N71" i="8"/>
  <c r="T71" i="8" s="1"/>
  <c r="O71" i="8"/>
  <c r="P71" i="8"/>
  <c r="Q71" i="8"/>
  <c r="R71" i="8"/>
  <c r="X71" i="8"/>
  <c r="M72" i="8"/>
  <c r="N72" i="8"/>
  <c r="T72" i="8" s="1"/>
  <c r="O72" i="8"/>
  <c r="P72" i="8"/>
  <c r="Q72" i="8"/>
  <c r="R72" i="8"/>
  <c r="X72" i="8"/>
  <c r="M73" i="8"/>
  <c r="N73" i="8"/>
  <c r="T73" i="8" s="1"/>
  <c r="O73" i="8"/>
  <c r="P73" i="8"/>
  <c r="Q73" i="8"/>
  <c r="R73" i="8"/>
  <c r="X73" i="8"/>
  <c r="M74" i="8"/>
  <c r="N74" i="8"/>
  <c r="T74" i="8" s="1"/>
  <c r="O74" i="8"/>
  <c r="P74" i="8"/>
  <c r="Q74" i="8"/>
  <c r="R74" i="8"/>
  <c r="X74" i="8"/>
  <c r="M75" i="8"/>
  <c r="N75" i="8"/>
  <c r="T75" i="8" s="1"/>
  <c r="O75" i="8"/>
  <c r="P75" i="8"/>
  <c r="Q75" i="8"/>
  <c r="R75" i="8"/>
  <c r="X75" i="8"/>
  <c r="M76" i="8"/>
  <c r="N76" i="8"/>
  <c r="T76" i="8" s="1"/>
  <c r="O76" i="8"/>
  <c r="P76" i="8"/>
  <c r="Q76" i="8"/>
  <c r="R76" i="8"/>
  <c r="X76" i="8"/>
  <c r="M77" i="8"/>
  <c r="N77" i="8"/>
  <c r="T77" i="8" s="1"/>
  <c r="O77" i="8"/>
  <c r="P77" i="8"/>
  <c r="Q77" i="8"/>
  <c r="R77" i="8"/>
  <c r="X77" i="8"/>
  <c r="M78" i="8"/>
  <c r="N78" i="8"/>
  <c r="T78" i="8" s="1"/>
  <c r="O78" i="8"/>
  <c r="P78" i="8"/>
  <c r="Q78" i="8"/>
  <c r="R78" i="8"/>
  <c r="X78" i="8"/>
  <c r="M79" i="8"/>
  <c r="N79" i="8"/>
  <c r="T79" i="8" s="1"/>
  <c r="O79" i="8"/>
  <c r="P79" i="8"/>
  <c r="Q79" i="8"/>
  <c r="R79" i="8"/>
  <c r="X79" i="8"/>
  <c r="M80" i="8"/>
  <c r="N80" i="8"/>
  <c r="T80" i="8" s="1"/>
  <c r="O80" i="8"/>
  <c r="P80" i="8"/>
  <c r="Q80" i="8"/>
  <c r="R80" i="8"/>
  <c r="X80" i="8"/>
  <c r="M81" i="8"/>
  <c r="N81" i="8"/>
  <c r="T81" i="8" s="1"/>
  <c r="O81" i="8"/>
  <c r="P81" i="8"/>
  <c r="Q81" i="8"/>
  <c r="R81" i="8"/>
  <c r="X81" i="8"/>
  <c r="M82" i="8"/>
  <c r="N82" i="8"/>
  <c r="T82" i="8" s="1"/>
  <c r="O82" i="8"/>
  <c r="P82" i="8"/>
  <c r="Q82" i="8"/>
  <c r="R82" i="8"/>
  <c r="X82" i="8"/>
  <c r="M83" i="8"/>
  <c r="N83" i="8"/>
  <c r="T83" i="8" s="1"/>
  <c r="O83" i="8"/>
  <c r="P83" i="8"/>
  <c r="Q83" i="8"/>
  <c r="R83" i="8"/>
  <c r="X83" i="8"/>
  <c r="M84" i="8"/>
  <c r="N84" i="8"/>
  <c r="T84" i="8" s="1"/>
  <c r="O84" i="8"/>
  <c r="P84" i="8"/>
  <c r="Q84" i="8"/>
  <c r="R84" i="8"/>
  <c r="X84" i="8"/>
  <c r="M85" i="8"/>
  <c r="N85" i="8"/>
  <c r="T85" i="8" s="1"/>
  <c r="O85" i="8"/>
  <c r="P85" i="8"/>
  <c r="Q85" i="8"/>
  <c r="R85" i="8"/>
  <c r="X85" i="8"/>
  <c r="M86" i="8"/>
  <c r="N86" i="8"/>
  <c r="T86" i="8" s="1"/>
  <c r="O86" i="8"/>
  <c r="P86" i="8"/>
  <c r="Q86" i="8"/>
  <c r="R86" i="8"/>
  <c r="X86" i="8"/>
  <c r="M87" i="8"/>
  <c r="N87" i="8"/>
  <c r="T87" i="8" s="1"/>
  <c r="O87" i="8"/>
  <c r="P87" i="8"/>
  <c r="Q87" i="8"/>
  <c r="R87" i="8"/>
  <c r="X87" i="8"/>
  <c r="M88" i="8"/>
  <c r="N88" i="8"/>
  <c r="T88" i="8" s="1"/>
  <c r="O88" i="8"/>
  <c r="P88" i="8"/>
  <c r="Q88" i="8"/>
  <c r="R88" i="8"/>
  <c r="X88" i="8"/>
  <c r="M89" i="8"/>
  <c r="N89" i="8"/>
  <c r="T89" i="8" s="1"/>
  <c r="O89" i="8"/>
  <c r="P89" i="8"/>
  <c r="Q89" i="8"/>
  <c r="R89" i="8"/>
  <c r="X89" i="8"/>
  <c r="M90" i="8"/>
  <c r="N90" i="8"/>
  <c r="T90" i="8" s="1"/>
  <c r="O90" i="8"/>
  <c r="P90" i="8"/>
  <c r="Q90" i="8"/>
  <c r="R90" i="8"/>
  <c r="X90" i="8"/>
  <c r="M91" i="8"/>
  <c r="N91" i="8"/>
  <c r="T91" i="8" s="1"/>
  <c r="O91" i="8"/>
  <c r="P91" i="8"/>
  <c r="Q91" i="8"/>
  <c r="R91" i="8"/>
  <c r="X91" i="8"/>
  <c r="M92" i="8"/>
  <c r="N92" i="8"/>
  <c r="T92" i="8" s="1"/>
  <c r="O92" i="8"/>
  <c r="P92" i="8"/>
  <c r="Q92" i="8"/>
  <c r="R92" i="8"/>
  <c r="X92" i="8"/>
  <c r="M93" i="8"/>
  <c r="N93" i="8"/>
  <c r="T93" i="8" s="1"/>
  <c r="O93" i="8"/>
  <c r="P93" i="8"/>
  <c r="Q93" i="8"/>
  <c r="R93" i="8"/>
  <c r="X93" i="8"/>
  <c r="M94" i="8"/>
  <c r="N94" i="8"/>
  <c r="T94" i="8" s="1"/>
  <c r="O94" i="8"/>
  <c r="P94" i="8"/>
  <c r="Q94" i="8"/>
  <c r="R94" i="8"/>
  <c r="X94" i="8"/>
  <c r="M95" i="8"/>
  <c r="N95" i="8"/>
  <c r="T95" i="8" s="1"/>
  <c r="O95" i="8"/>
  <c r="P95" i="8"/>
  <c r="Q95" i="8"/>
  <c r="R95" i="8"/>
  <c r="X95" i="8"/>
  <c r="M96" i="8"/>
  <c r="N96" i="8"/>
  <c r="T96" i="8" s="1"/>
  <c r="O96" i="8"/>
  <c r="P96" i="8"/>
  <c r="Q96" i="8"/>
  <c r="R96" i="8"/>
  <c r="X96" i="8"/>
  <c r="M97" i="8"/>
  <c r="N97" i="8"/>
  <c r="T97" i="8" s="1"/>
  <c r="O97" i="8"/>
  <c r="P97" i="8"/>
  <c r="Q97" i="8"/>
  <c r="R97" i="8"/>
  <c r="X97" i="8"/>
  <c r="M98" i="8"/>
  <c r="N98" i="8"/>
  <c r="T98" i="8" s="1"/>
  <c r="O98" i="8"/>
  <c r="P98" i="8"/>
  <c r="Q98" i="8"/>
  <c r="R98" i="8"/>
  <c r="X98" i="8"/>
  <c r="M99" i="8"/>
  <c r="N99" i="8"/>
  <c r="T99" i="8" s="1"/>
  <c r="O99" i="8"/>
  <c r="P99" i="8"/>
  <c r="Q99" i="8"/>
  <c r="R99" i="8"/>
  <c r="X99" i="8"/>
  <c r="M100" i="8"/>
  <c r="N100" i="8"/>
  <c r="T100" i="8" s="1"/>
  <c r="O100" i="8"/>
  <c r="P100" i="8"/>
  <c r="Q100" i="8"/>
  <c r="R100" i="8"/>
  <c r="X100" i="8"/>
  <c r="M101" i="8"/>
  <c r="N101" i="8"/>
  <c r="T101" i="8" s="1"/>
  <c r="O101" i="8"/>
  <c r="P101" i="8"/>
  <c r="Q101" i="8"/>
  <c r="R101" i="8"/>
  <c r="X101" i="8"/>
  <c r="M102" i="8"/>
  <c r="N102" i="8"/>
  <c r="T102" i="8" s="1"/>
  <c r="O102" i="8"/>
  <c r="P102" i="8"/>
  <c r="Q102" i="8"/>
  <c r="R102" i="8"/>
  <c r="X102" i="8"/>
  <c r="M103" i="8"/>
  <c r="N103" i="8"/>
  <c r="T103" i="8" s="1"/>
  <c r="O103" i="8"/>
  <c r="P103" i="8"/>
  <c r="Q103" i="8"/>
  <c r="R103" i="8"/>
  <c r="X103" i="8"/>
  <c r="M104" i="8"/>
  <c r="N104" i="8"/>
  <c r="T104" i="8" s="1"/>
  <c r="O104" i="8"/>
  <c r="P104" i="8"/>
  <c r="Q104" i="8"/>
  <c r="R104" i="8"/>
  <c r="X104" i="8"/>
  <c r="M105" i="8"/>
  <c r="AT106" i="8" s="1"/>
  <c r="N105" i="8"/>
  <c r="T105" i="8" s="1"/>
  <c r="O105" i="8"/>
  <c r="P105" i="8"/>
  <c r="Q105" i="8"/>
  <c r="R105" i="8"/>
  <c r="X105" i="8"/>
  <c r="M106" i="8"/>
  <c r="AT107" i="8" s="1"/>
  <c r="N106" i="8"/>
  <c r="T106" i="8" s="1"/>
  <c r="O106" i="8"/>
  <c r="P106" i="8"/>
  <c r="Q106" i="8"/>
  <c r="R106" i="8"/>
  <c r="X106" i="8"/>
  <c r="M107" i="8"/>
  <c r="AT108" i="8" s="1"/>
  <c r="N107" i="8"/>
  <c r="T107" i="8" s="1"/>
  <c r="O107" i="8"/>
  <c r="P107" i="8"/>
  <c r="Q107" i="8"/>
  <c r="R107" i="8"/>
  <c r="X107" i="8"/>
  <c r="AT104" i="8" l="1"/>
  <c r="C100" i="19"/>
  <c r="AT92" i="8"/>
  <c r="C88" i="19"/>
  <c r="AT88" i="8"/>
  <c r="C84" i="19"/>
  <c r="AT84" i="8"/>
  <c r="C80" i="19"/>
  <c r="AT76" i="8"/>
  <c r="C72" i="19"/>
  <c r="AT68" i="8"/>
  <c r="C64" i="19"/>
  <c r="AT60" i="8"/>
  <c r="C56" i="19"/>
  <c r="AT56" i="8"/>
  <c r="C52" i="19"/>
  <c r="AT36" i="8"/>
  <c r="C32" i="19"/>
  <c r="AT28" i="8"/>
  <c r="C24" i="19"/>
  <c r="AT24" i="8"/>
  <c r="C20" i="19"/>
  <c r="AT19" i="8"/>
  <c r="C15" i="19"/>
  <c r="AT15" i="8"/>
  <c r="C11" i="19"/>
  <c r="AT105" i="8"/>
  <c r="C101" i="19"/>
  <c r="AT101" i="8"/>
  <c r="C97" i="19"/>
  <c r="AT97" i="8"/>
  <c r="C93" i="19"/>
  <c r="AT93" i="8"/>
  <c r="C89" i="19"/>
  <c r="AT77" i="8"/>
  <c r="C73" i="19"/>
  <c r="AT65" i="8"/>
  <c r="C61" i="19"/>
  <c r="AT61" i="8"/>
  <c r="C57" i="19"/>
  <c r="AT57" i="8"/>
  <c r="C53" i="19"/>
  <c r="AT45" i="8"/>
  <c r="C41" i="19"/>
  <c r="AT41" i="8"/>
  <c r="C37" i="19"/>
  <c r="AT37" i="8"/>
  <c r="C33" i="19"/>
  <c r="AT33" i="8"/>
  <c r="C29" i="19"/>
  <c r="AT103" i="8"/>
  <c r="C99" i="19"/>
  <c r="AT99" i="8"/>
  <c r="C95" i="19"/>
  <c r="AT95" i="8"/>
  <c r="C91" i="19"/>
  <c r="AT91" i="8"/>
  <c r="C87" i="19"/>
  <c r="AT87" i="8"/>
  <c r="C83" i="19"/>
  <c r="AT83" i="8"/>
  <c r="C79" i="19"/>
  <c r="AT79" i="8"/>
  <c r="C75" i="19"/>
  <c r="AT75" i="8"/>
  <c r="C71" i="19"/>
  <c r="AT71" i="8"/>
  <c r="C67" i="19"/>
  <c r="AT67" i="8"/>
  <c r="C63" i="19"/>
  <c r="AT63" i="8"/>
  <c r="C59" i="19"/>
  <c r="AT59" i="8"/>
  <c r="C55" i="19"/>
  <c r="AT55" i="8"/>
  <c r="C51" i="19"/>
  <c r="AT51" i="8"/>
  <c r="C47" i="19"/>
  <c r="AT47" i="8"/>
  <c r="C43" i="19"/>
  <c r="AT43" i="8"/>
  <c r="C39" i="19"/>
  <c r="AT39" i="8"/>
  <c r="C35" i="19"/>
  <c r="AT35" i="8"/>
  <c r="C31" i="19"/>
  <c r="AT31" i="8"/>
  <c r="C27" i="19"/>
  <c r="AT27" i="8"/>
  <c r="C23" i="19"/>
  <c r="AT23" i="8"/>
  <c r="C19" i="19"/>
  <c r="AT18" i="8"/>
  <c r="C14" i="19"/>
  <c r="AT14" i="8"/>
  <c r="C10" i="19"/>
  <c r="AT9" i="8"/>
  <c r="C5" i="19"/>
  <c r="AT8" i="8"/>
  <c r="C4" i="19"/>
  <c r="AS74" i="17"/>
  <c r="AS81" i="17"/>
  <c r="AS37" i="17"/>
  <c r="E46" i="19"/>
  <c r="AT10" i="8"/>
  <c r="C6" i="19"/>
  <c r="AT64" i="8"/>
  <c r="C60" i="19"/>
  <c r="AT52" i="8"/>
  <c r="C48" i="19"/>
  <c r="AT44" i="8"/>
  <c r="C40" i="19"/>
  <c r="AT40" i="8"/>
  <c r="C36" i="19"/>
  <c r="AT32" i="8"/>
  <c r="C28" i="19"/>
  <c r="AT20" i="8"/>
  <c r="C16" i="19"/>
  <c r="AT16" i="8"/>
  <c r="C12" i="19"/>
  <c r="AT12" i="8"/>
  <c r="C8" i="19"/>
  <c r="AT11" i="8"/>
  <c r="C7" i="19"/>
  <c r="AT100" i="8"/>
  <c r="C96" i="19"/>
  <c r="AT96" i="8"/>
  <c r="C92" i="19"/>
  <c r="AT80" i="8"/>
  <c r="C76" i="19"/>
  <c r="AT72" i="8"/>
  <c r="C68" i="19"/>
  <c r="AT48" i="8"/>
  <c r="C44" i="19"/>
  <c r="AT89" i="8"/>
  <c r="C85" i="19"/>
  <c r="AT85" i="8"/>
  <c r="C81" i="19"/>
  <c r="AT81" i="8"/>
  <c r="C77" i="19"/>
  <c r="AT73" i="8"/>
  <c r="C69" i="19"/>
  <c r="AT69" i="8"/>
  <c r="C65" i="19"/>
  <c r="AT53" i="8"/>
  <c r="C49" i="19"/>
  <c r="AT49" i="8"/>
  <c r="C45" i="19"/>
  <c r="AT29" i="8"/>
  <c r="C25" i="19"/>
  <c r="AT25" i="8"/>
  <c r="C21" i="19"/>
  <c r="AT21" i="8"/>
  <c r="C17" i="19"/>
  <c r="AT102" i="8"/>
  <c r="C98" i="19"/>
  <c r="AT98" i="8"/>
  <c r="C94" i="19"/>
  <c r="AT94" i="8"/>
  <c r="C90" i="19"/>
  <c r="AT90" i="8"/>
  <c r="C86" i="19"/>
  <c r="AT86" i="8"/>
  <c r="C82" i="19"/>
  <c r="AT82" i="8"/>
  <c r="C78" i="19"/>
  <c r="AT78" i="8"/>
  <c r="C74" i="19"/>
  <c r="AT74" i="8"/>
  <c r="C70" i="19"/>
  <c r="AT70" i="8"/>
  <c r="C66" i="19"/>
  <c r="AT66" i="8"/>
  <c r="C62" i="19"/>
  <c r="AT62" i="8"/>
  <c r="C58" i="19"/>
  <c r="AT58" i="8"/>
  <c r="C54" i="19"/>
  <c r="AT54" i="8"/>
  <c r="C50" i="19"/>
  <c r="AT50" i="8"/>
  <c r="C46" i="19"/>
  <c r="AT46" i="8"/>
  <c r="C42" i="19"/>
  <c r="AT42" i="8"/>
  <c r="C38" i="19"/>
  <c r="AT38" i="8"/>
  <c r="C34" i="19"/>
  <c r="AT34" i="8"/>
  <c r="C30" i="19"/>
  <c r="AT30" i="8"/>
  <c r="C26" i="19"/>
  <c r="AT26" i="8"/>
  <c r="C22" i="19"/>
  <c r="AT22" i="8"/>
  <c r="C18" i="19"/>
  <c r="AT17" i="8"/>
  <c r="C13" i="19"/>
  <c r="AT13" i="8"/>
  <c r="C9" i="19"/>
  <c r="BB83" i="26"/>
  <c r="BB76" i="26"/>
  <c r="BB97" i="26"/>
  <c r="BB23" i="26"/>
  <c r="BB108" i="26"/>
  <c r="AH22" i="26"/>
  <c r="AS51" i="20"/>
  <c r="BB69" i="20"/>
  <c r="BB98" i="20"/>
  <c r="BB92" i="20"/>
  <c r="BB54" i="18"/>
  <c r="BB88" i="18"/>
  <c r="AS41" i="18"/>
  <c r="AT41" i="18" s="1"/>
  <c r="AS76" i="17"/>
  <c r="AS93" i="7"/>
  <c r="AS55" i="23"/>
  <c r="AS97" i="17"/>
  <c r="AS23" i="7"/>
  <c r="AS63" i="7"/>
  <c r="AS71" i="7"/>
  <c r="AS50" i="17"/>
  <c r="AS38" i="7"/>
  <c r="AS37" i="7"/>
  <c r="AS59" i="7"/>
  <c r="AS77" i="7"/>
  <c r="AS66" i="7"/>
  <c r="AS53" i="7"/>
  <c r="AS38" i="22"/>
  <c r="AS18" i="22"/>
  <c r="AS89" i="22"/>
  <c r="AS93" i="22"/>
  <c r="AS10" i="22"/>
  <c r="AS46" i="17"/>
  <c r="AS23" i="17"/>
  <c r="AS58" i="17"/>
  <c r="AS40" i="17"/>
  <c r="AS48" i="17"/>
  <c r="AS18" i="7"/>
  <c r="AS31" i="7"/>
  <c r="AS57" i="7"/>
  <c r="AS62" i="7"/>
  <c r="AS83" i="7"/>
  <c r="AS103" i="7"/>
  <c r="AS83" i="17"/>
  <c r="AS55" i="17"/>
  <c r="AS24" i="17"/>
  <c r="AS26" i="17"/>
  <c r="AS39" i="17"/>
  <c r="AS52" i="17"/>
  <c r="AS96" i="17"/>
  <c r="AS93" i="17"/>
  <c r="AS11" i="17"/>
  <c r="AS98" i="17"/>
  <c r="AS15" i="17"/>
  <c r="AS16" i="17"/>
  <c r="AS27" i="17"/>
  <c r="AS29" i="7"/>
  <c r="AS27" i="7"/>
  <c r="AS43" i="7"/>
  <c r="AS80" i="7"/>
  <c r="AS85" i="7"/>
  <c r="AS32" i="7"/>
  <c r="AS16" i="7"/>
  <c r="AS42" i="7"/>
  <c r="AS69" i="7"/>
  <c r="AS75" i="7"/>
  <c r="AS84" i="7"/>
  <c r="AS104" i="7"/>
  <c r="AS26" i="7"/>
  <c r="AS30" i="7"/>
  <c r="AS10" i="7"/>
  <c r="AS45" i="7"/>
  <c r="AS58" i="7"/>
  <c r="AS20" i="7"/>
  <c r="AS9" i="7"/>
  <c r="AS64" i="7"/>
  <c r="AS73" i="7"/>
  <c r="AS89" i="7"/>
  <c r="AS15" i="23"/>
  <c r="AS39" i="23"/>
  <c r="AS43" i="23"/>
  <c r="AS28" i="24"/>
  <c r="AS40" i="24"/>
  <c r="AS48" i="24"/>
  <c r="AS70" i="24"/>
  <c r="AT70" i="24" s="1"/>
  <c r="J60" i="25" s="1"/>
  <c r="AS81" i="24"/>
  <c r="AS90" i="24"/>
  <c r="AS16" i="24"/>
  <c r="AS24" i="24"/>
  <c r="AT24" i="24" s="1"/>
  <c r="J14" i="25" s="1"/>
  <c r="AS31" i="24"/>
  <c r="AS93" i="24"/>
  <c r="AS75" i="24"/>
  <c r="AS27" i="24"/>
  <c r="AT27" i="24" s="1"/>
  <c r="J17" i="25" s="1"/>
  <c r="AS85" i="24"/>
  <c r="AS99" i="24"/>
  <c r="AS32" i="23"/>
  <c r="AS51" i="17"/>
  <c r="AH18" i="7"/>
  <c r="AS29" i="17"/>
  <c r="AS53" i="17"/>
  <c r="AS33" i="17"/>
  <c r="AS97" i="23"/>
  <c r="AS39" i="22"/>
  <c r="AS66" i="23"/>
  <c r="AS9" i="17"/>
  <c r="AS65" i="17"/>
  <c r="AS73" i="17"/>
  <c r="AS66" i="17"/>
  <c r="AS103" i="17"/>
  <c r="AS19" i="17"/>
  <c r="AS67" i="17"/>
  <c r="AS95" i="17"/>
  <c r="AS106" i="17"/>
  <c r="AS107" i="17"/>
  <c r="AS108" i="17"/>
  <c r="AS12" i="17"/>
  <c r="AS69" i="17"/>
  <c r="AS89" i="17"/>
  <c r="AS90" i="17"/>
  <c r="AS101" i="17"/>
  <c r="AS14" i="17"/>
  <c r="AS22" i="17"/>
  <c r="AS47" i="7"/>
  <c r="AS46" i="7"/>
  <c r="AS49" i="7"/>
  <c r="AS106" i="7"/>
  <c r="AS12" i="7"/>
  <c r="AS102" i="7"/>
  <c r="AS49" i="22"/>
  <c r="AS85" i="22"/>
  <c r="AS81" i="22"/>
  <c r="AS42" i="22"/>
  <c r="AS80" i="23"/>
  <c r="AS67" i="23"/>
  <c r="AS23" i="23"/>
  <c r="AS75" i="23"/>
  <c r="AS95" i="23"/>
  <c r="AS21" i="7"/>
  <c r="AS96" i="7"/>
  <c r="AT33" i="17"/>
  <c r="AS85" i="17"/>
  <c r="AS32" i="17"/>
  <c r="AS28" i="17"/>
  <c r="AS42" i="17"/>
  <c r="AS52" i="7"/>
  <c r="AS41" i="17"/>
  <c r="AS49" i="17"/>
  <c r="AS28" i="22"/>
  <c r="AS17" i="17"/>
  <c r="AS84" i="17"/>
  <c r="AS25" i="17"/>
  <c r="AS57" i="17"/>
  <c r="AS60" i="17"/>
  <c r="AS79" i="17"/>
  <c r="AS72" i="17"/>
  <c r="AS104" i="17"/>
  <c r="AS18" i="17"/>
  <c r="AS77" i="17"/>
  <c r="AS56" i="17"/>
  <c r="AS87" i="17"/>
  <c r="AS91" i="17"/>
  <c r="AS88" i="17"/>
  <c r="AS61" i="17"/>
  <c r="AS68" i="17"/>
  <c r="AS92" i="17"/>
  <c r="AS11" i="7"/>
  <c r="AS51" i="7"/>
  <c r="AS61" i="7"/>
  <c r="AS70" i="7"/>
  <c r="AS50" i="7"/>
  <c r="AS100" i="7"/>
  <c r="AS108" i="7"/>
  <c r="AS15" i="7"/>
  <c r="AS60" i="7"/>
  <c r="AS76" i="7"/>
  <c r="AS99" i="7"/>
  <c r="AS107" i="7"/>
  <c r="AS22" i="7"/>
  <c r="AS34" i="7"/>
  <c r="AS33" i="7"/>
  <c r="AS44" i="7"/>
  <c r="AS88" i="7"/>
  <c r="AS67" i="7"/>
  <c r="AS87" i="7"/>
  <c r="AS83" i="23"/>
  <c r="AS82" i="17"/>
  <c r="AS61" i="22"/>
  <c r="AS92" i="7"/>
  <c r="AT31" i="17"/>
  <c r="AS38" i="17"/>
  <c r="AS95" i="7"/>
  <c r="AS43" i="17"/>
  <c r="AS54" i="17"/>
  <c r="AS78" i="17"/>
  <c r="AS62" i="22"/>
  <c r="AS30" i="17"/>
  <c r="AS90" i="22"/>
  <c r="AS71" i="17"/>
  <c r="AS44" i="17"/>
  <c r="AS62" i="17"/>
  <c r="AS70" i="17"/>
  <c r="AS99" i="17"/>
  <c r="AS64" i="17"/>
  <c r="AS100" i="17"/>
  <c r="AS20" i="17"/>
  <c r="AS13" i="17"/>
  <c r="AS21" i="17"/>
  <c r="AS59" i="17"/>
  <c r="AS80" i="17"/>
  <c r="AS102" i="17"/>
  <c r="AS94" i="17"/>
  <c r="AS105" i="17"/>
  <c r="AS10" i="17"/>
  <c r="AS63" i="17"/>
  <c r="AS75" i="17"/>
  <c r="AS86" i="17"/>
  <c r="AS36" i="7"/>
  <c r="AS35" i="7"/>
  <c r="AS98" i="7"/>
  <c r="AS105" i="7"/>
  <c r="AS40" i="7"/>
  <c r="AS74" i="7"/>
  <c r="AS82" i="7"/>
  <c r="AS91" i="7"/>
  <c r="AS25" i="7"/>
  <c r="AS28" i="7"/>
  <c r="AS39" i="7"/>
  <c r="AS41" i="7"/>
  <c r="AS65" i="7"/>
  <c r="AS79" i="7"/>
  <c r="AS78" i="7"/>
  <c r="AS24" i="7"/>
  <c r="AS48" i="7"/>
  <c r="AS81" i="7"/>
  <c r="AS90" i="7"/>
  <c r="AS101" i="7"/>
  <c r="AS68" i="23"/>
  <c r="AS108" i="23"/>
  <c r="AS12" i="23"/>
  <c r="AS76" i="24"/>
  <c r="AS94" i="7"/>
  <c r="AS55" i="7"/>
  <c r="AS68" i="7"/>
  <c r="AS36" i="17"/>
  <c r="AS8" i="23"/>
  <c r="AS54" i="7"/>
  <c r="AS19" i="7"/>
  <c r="AT19" i="7" s="1"/>
  <c r="N9" i="25" s="1"/>
  <c r="AS34" i="17"/>
  <c r="AS59" i="24"/>
  <c r="AT59" i="24" s="1"/>
  <c r="J49" i="25" s="1"/>
  <c r="AS104" i="24"/>
  <c r="AS68" i="24"/>
  <c r="AS83" i="24"/>
  <c r="AS77" i="24"/>
  <c r="AT77" i="24" s="1"/>
  <c r="J67" i="25" s="1"/>
  <c r="AS88" i="24"/>
  <c r="AS78" i="24"/>
  <c r="AS10" i="24"/>
  <c r="AS79" i="24"/>
  <c r="AT79" i="24" s="1"/>
  <c r="J69" i="25" s="1"/>
  <c r="AS23" i="24"/>
  <c r="AS66" i="22"/>
  <c r="AS97" i="24"/>
  <c r="AS44" i="24"/>
  <c r="AT44" i="24" s="1"/>
  <c r="J34" i="25" s="1"/>
  <c r="AS87" i="24"/>
  <c r="AS108" i="24"/>
  <c r="AS86" i="24"/>
  <c r="AS62" i="23"/>
  <c r="AS89" i="23"/>
  <c r="BB31" i="20"/>
  <c r="AS65" i="22"/>
  <c r="AS34" i="22"/>
  <c r="AS101" i="22"/>
  <c r="AS74" i="22"/>
  <c r="AS57" i="22"/>
  <c r="AS33" i="22"/>
  <c r="AS82" i="22"/>
  <c r="AS24" i="23"/>
  <c r="AT24" i="23" s="1"/>
  <c r="F15" i="25" s="1"/>
  <c r="AS11" i="23"/>
  <c r="AS31" i="23"/>
  <c r="AS47" i="23"/>
  <c r="AS99" i="23"/>
  <c r="AS91" i="23"/>
  <c r="AS88" i="23"/>
  <c r="AS72" i="23"/>
  <c r="AT72" i="23" s="1"/>
  <c r="F63" i="25" s="1"/>
  <c r="AS74" i="24"/>
  <c r="AS56" i="24"/>
  <c r="AS84" i="24"/>
  <c r="AT84" i="24" s="1"/>
  <c r="J74" i="25" s="1"/>
  <c r="AS17" i="24"/>
  <c r="AS14" i="24"/>
  <c r="AS38" i="24"/>
  <c r="AS50" i="24"/>
  <c r="AT50" i="24" s="1"/>
  <c r="J40" i="25" s="1"/>
  <c r="AS58" i="24"/>
  <c r="AS105" i="24"/>
  <c r="AS94" i="24"/>
  <c r="AS107" i="24"/>
  <c r="AT107" i="24" s="1"/>
  <c r="J97" i="25" s="1"/>
  <c r="AS29" i="24"/>
  <c r="AT29" i="24" s="1"/>
  <c r="J19" i="25" s="1"/>
  <c r="AS20" i="24"/>
  <c r="AS71" i="24"/>
  <c r="AS35" i="24"/>
  <c r="AT35" i="24" s="1"/>
  <c r="J25" i="25" s="1"/>
  <c r="AS47" i="24"/>
  <c r="AT47" i="24" s="1"/>
  <c r="J37" i="25" s="1"/>
  <c r="AS69" i="24"/>
  <c r="AS42" i="24"/>
  <c r="AS92" i="24"/>
  <c r="AT92" i="24" s="1"/>
  <c r="J82" i="25" s="1"/>
  <c r="AS96" i="24"/>
  <c r="AT96" i="24" s="1"/>
  <c r="J86" i="25" s="1"/>
  <c r="AS37" i="24"/>
  <c r="AS82" i="24"/>
  <c r="AS33" i="24"/>
  <c r="AT33" i="24" s="1"/>
  <c r="J23" i="25" s="1"/>
  <c r="AS19" i="24"/>
  <c r="AS53" i="22"/>
  <c r="AS97" i="20"/>
  <c r="AT97" i="20" s="1"/>
  <c r="AS32" i="24"/>
  <c r="AT32" i="24" s="1"/>
  <c r="J22" i="25" s="1"/>
  <c r="AS77" i="23"/>
  <c r="AS105" i="23"/>
  <c r="AS69" i="23"/>
  <c r="AT69" i="23" s="1"/>
  <c r="F60" i="25" s="1"/>
  <c r="AS64" i="22"/>
  <c r="AS63" i="22"/>
  <c r="AS27" i="22"/>
  <c r="AS88" i="22"/>
  <c r="AT88" i="22" s="1"/>
  <c r="B80" i="25" s="1"/>
  <c r="AS68" i="22"/>
  <c r="AS76" i="22"/>
  <c r="AS87" i="22"/>
  <c r="AS46" i="23"/>
  <c r="AT46" i="23" s="1"/>
  <c r="F37" i="25" s="1"/>
  <c r="AS78" i="23"/>
  <c r="AS72" i="22"/>
  <c r="AS81" i="23"/>
  <c r="AS42" i="23"/>
  <c r="AS51" i="22"/>
  <c r="AS47" i="22"/>
  <c r="AS92" i="22"/>
  <c r="AS37" i="23"/>
  <c r="AT37" i="23" s="1"/>
  <c r="F28" i="25" s="1"/>
  <c r="AS35" i="22"/>
  <c r="AS33" i="23"/>
  <c r="AS48" i="22"/>
  <c r="AS74" i="23"/>
  <c r="AT74" i="23" s="1"/>
  <c r="F65" i="25" s="1"/>
  <c r="AS106" i="23"/>
  <c r="AS79" i="22"/>
  <c r="AS99" i="22"/>
  <c r="AS34" i="23"/>
  <c r="AT34" i="23" s="1"/>
  <c r="F25" i="25" s="1"/>
  <c r="AS98" i="23"/>
  <c r="AS18" i="23"/>
  <c r="AS58" i="23"/>
  <c r="AT58" i="23" s="1"/>
  <c r="F49" i="25" s="1"/>
  <c r="AS70" i="23"/>
  <c r="AS50" i="23"/>
  <c r="AS84" i="22"/>
  <c r="AS85" i="23"/>
  <c r="AT85" i="23" s="1"/>
  <c r="F76" i="25" s="1"/>
  <c r="AS24" i="22"/>
  <c r="AT24" i="22" s="1"/>
  <c r="B16" i="25" s="1"/>
  <c r="AS67" i="22"/>
  <c r="AS26" i="22"/>
  <c r="AS22" i="24"/>
  <c r="AT22" i="24" s="1"/>
  <c r="J12" i="25" s="1"/>
  <c r="AS34" i="24"/>
  <c r="AS49" i="24"/>
  <c r="AT49" i="24" s="1"/>
  <c r="J39" i="25" s="1"/>
  <c r="AS65" i="24"/>
  <c r="AS26" i="24"/>
  <c r="AT26" i="24" s="1"/>
  <c r="J16" i="25" s="1"/>
  <c r="AS54" i="24"/>
  <c r="AS73" i="24"/>
  <c r="AT73" i="24" s="1"/>
  <c r="J63" i="25" s="1"/>
  <c r="AS61" i="24"/>
  <c r="AS15" i="24"/>
  <c r="AS94" i="22"/>
  <c r="AS36" i="23"/>
  <c r="AS57" i="23"/>
  <c r="AT57" i="23" s="1"/>
  <c r="F48" i="25" s="1"/>
  <c r="AS56" i="22"/>
  <c r="AS30" i="23"/>
  <c r="AS20" i="22"/>
  <c r="AS43" i="22"/>
  <c r="AT43" i="22" s="1"/>
  <c r="B35" i="25" s="1"/>
  <c r="AS86" i="23"/>
  <c r="AS40" i="22"/>
  <c r="AS92" i="20"/>
  <c r="AS30" i="22"/>
  <c r="AT30" i="22" s="1"/>
  <c r="B22" i="25" s="1"/>
  <c r="AS37" i="22"/>
  <c r="AS22" i="22"/>
  <c r="AS102" i="22"/>
  <c r="AT102" i="22" s="1"/>
  <c r="B94" i="25" s="1"/>
  <c r="AS97" i="22"/>
  <c r="AS46" i="22"/>
  <c r="AS9" i="22"/>
  <c r="AS29" i="22"/>
  <c r="AT29" i="22" s="1"/>
  <c r="B21" i="25" s="1"/>
  <c r="AS54" i="22"/>
  <c r="AS45" i="22"/>
  <c r="AS17" i="22"/>
  <c r="AS50" i="22"/>
  <c r="AT50" i="22" s="1"/>
  <c r="B42" i="25" s="1"/>
  <c r="AS19" i="23"/>
  <c r="AS60" i="23"/>
  <c r="AS51" i="23"/>
  <c r="AS100" i="23"/>
  <c r="AT100" i="23" s="1"/>
  <c r="F91" i="25" s="1"/>
  <c r="AS56" i="23"/>
  <c r="AS103" i="23"/>
  <c r="AS16" i="23"/>
  <c r="AS20" i="23"/>
  <c r="AS59" i="23"/>
  <c r="AS104" i="23"/>
  <c r="AS71" i="23"/>
  <c r="AS13" i="24"/>
  <c r="AS18" i="24"/>
  <c r="AS43" i="24"/>
  <c r="AT43" i="24" s="1"/>
  <c r="J33" i="25" s="1"/>
  <c r="AS39" i="24"/>
  <c r="AT39" i="24" s="1"/>
  <c r="J29" i="25" s="1"/>
  <c r="AS63" i="24"/>
  <c r="AT63" i="24" s="1"/>
  <c r="J53" i="25" s="1"/>
  <c r="AS57" i="24"/>
  <c r="AS52" i="24"/>
  <c r="AS44" i="23"/>
  <c r="AT44" i="23" s="1"/>
  <c r="F35" i="25" s="1"/>
  <c r="AT34" i="17"/>
  <c r="AS52" i="23"/>
  <c r="AS25" i="22"/>
  <c r="AS48" i="23"/>
  <c r="AS53" i="24"/>
  <c r="AT53" i="24" s="1"/>
  <c r="J43" i="25" s="1"/>
  <c r="AS32" i="22"/>
  <c r="AS101" i="23"/>
  <c r="AT101" i="23" s="1"/>
  <c r="F92" i="25" s="1"/>
  <c r="AS80" i="22"/>
  <c r="AS107" i="22"/>
  <c r="AS17" i="23"/>
  <c r="AS73" i="23"/>
  <c r="AS38" i="23"/>
  <c r="AS36" i="22"/>
  <c r="AT36" i="22" s="1"/>
  <c r="B28" i="25" s="1"/>
  <c r="AS52" i="22"/>
  <c r="AS108" i="22"/>
  <c r="AS9" i="23"/>
  <c r="AS93" i="23"/>
  <c r="AS12" i="22"/>
  <c r="AS60" i="22"/>
  <c r="AT60" i="22" s="1"/>
  <c r="B52" i="25" s="1"/>
  <c r="AS65" i="23"/>
  <c r="AS14" i="23"/>
  <c r="AS106" i="22"/>
  <c r="AS63" i="23"/>
  <c r="AT63" i="23" s="1"/>
  <c r="F54" i="25" s="1"/>
  <c r="AS107" i="23"/>
  <c r="AS98" i="24"/>
  <c r="AT98" i="24" s="1"/>
  <c r="J88" i="25" s="1"/>
  <c r="AS102" i="24"/>
  <c r="AS36" i="24"/>
  <c r="AT36" i="24" s="1"/>
  <c r="J26" i="25" s="1"/>
  <c r="AS51" i="24"/>
  <c r="AS96" i="23"/>
  <c r="AS64" i="24"/>
  <c r="AS11" i="22"/>
  <c r="AS75" i="22"/>
  <c r="AS61" i="23"/>
  <c r="AT61" i="23" s="1"/>
  <c r="F52" i="25" s="1"/>
  <c r="AS21" i="23"/>
  <c r="AS53" i="23"/>
  <c r="BB25" i="16"/>
  <c r="BB33" i="17"/>
  <c r="AT52" i="7"/>
  <c r="N42" i="25" s="1"/>
  <c r="AS13" i="22"/>
  <c r="AS69" i="22"/>
  <c r="AS77" i="22"/>
  <c r="AT77" i="22" s="1"/>
  <c r="B69" i="25" s="1"/>
  <c r="AS41" i="22"/>
  <c r="AS98" i="22"/>
  <c r="AS73" i="22"/>
  <c r="AS78" i="22"/>
  <c r="AT78" i="22" s="1"/>
  <c r="B70" i="25" s="1"/>
  <c r="AS86" i="22"/>
  <c r="AS27" i="23"/>
  <c r="AS64" i="23"/>
  <c r="AS87" i="23"/>
  <c r="AT87" i="23" s="1"/>
  <c r="F78" i="25" s="1"/>
  <c r="AS35" i="23"/>
  <c r="AS76" i="23"/>
  <c r="AS84" i="23"/>
  <c r="BB74" i="23"/>
  <c r="AS79" i="23"/>
  <c r="BB36" i="23"/>
  <c r="AS40" i="23"/>
  <c r="AS46" i="24"/>
  <c r="AT46" i="24" s="1"/>
  <c r="J36" i="25" s="1"/>
  <c r="AS67" i="24"/>
  <c r="AT67" i="24" s="1"/>
  <c r="J57" i="25" s="1"/>
  <c r="AS106" i="24"/>
  <c r="AS55" i="24"/>
  <c r="AS21" i="24"/>
  <c r="AT21" i="24" s="1"/>
  <c r="J11" i="25" s="1"/>
  <c r="AS62" i="24"/>
  <c r="AT62" i="24" s="1"/>
  <c r="J52" i="25" s="1"/>
  <c r="AS66" i="24"/>
  <c r="AS89" i="24"/>
  <c r="AS9" i="24"/>
  <c r="AT9" i="24" s="1"/>
  <c r="AS30" i="24"/>
  <c r="AT30" i="24" s="1"/>
  <c r="J20" i="25" s="1"/>
  <c r="AS60" i="24"/>
  <c r="AS80" i="24"/>
  <c r="AS103" i="24"/>
  <c r="AT103" i="24" s="1"/>
  <c r="J93" i="25" s="1"/>
  <c r="AS105" i="22"/>
  <c r="AS60" i="20"/>
  <c r="AS83" i="26"/>
  <c r="AT83" i="26" s="1"/>
  <c r="AT23" i="24"/>
  <c r="J13" i="25" s="1"/>
  <c r="AS41" i="24"/>
  <c r="AS25" i="24"/>
  <c r="AT25" i="24" s="1"/>
  <c r="J15" i="25" s="1"/>
  <c r="AT66" i="23"/>
  <c r="F57" i="25" s="1"/>
  <c r="AS70" i="22"/>
  <c r="AS11" i="24"/>
  <c r="AT11" i="24" s="1"/>
  <c r="AS100" i="24"/>
  <c r="AS101" i="24"/>
  <c r="AT101" i="24" s="1"/>
  <c r="J91" i="25" s="1"/>
  <c r="AS45" i="23"/>
  <c r="AS71" i="22"/>
  <c r="AS95" i="22"/>
  <c r="AS90" i="23"/>
  <c r="AT90" i="23" s="1"/>
  <c r="F81" i="25" s="1"/>
  <c r="AS94" i="23"/>
  <c r="AS13" i="23"/>
  <c r="AS22" i="23"/>
  <c r="AS100" i="22"/>
  <c r="AT100" i="22" s="1"/>
  <c r="B92" i="25" s="1"/>
  <c r="AS19" i="22"/>
  <c r="AS59" i="22"/>
  <c r="AS49" i="23"/>
  <c r="AS15" i="22"/>
  <c r="AT15" i="22" s="1"/>
  <c r="B7" i="25" s="1"/>
  <c r="AS10" i="23"/>
  <c r="AS41" i="23"/>
  <c r="AS82" i="23"/>
  <c r="AS102" i="23"/>
  <c r="AT102" i="23" s="1"/>
  <c r="F93" i="25" s="1"/>
  <c r="AS103" i="22"/>
  <c r="AS96" i="22"/>
  <c r="AS54" i="23"/>
  <c r="AS44" i="22"/>
  <c r="AT44" i="22" s="1"/>
  <c r="B36" i="25" s="1"/>
  <c r="AS25" i="23"/>
  <c r="AS83" i="22"/>
  <c r="AS16" i="22"/>
  <c r="AS31" i="22"/>
  <c r="AT31" i="22" s="1"/>
  <c r="B23" i="25" s="1"/>
  <c r="AS104" i="22"/>
  <c r="AS26" i="23"/>
  <c r="AS23" i="22"/>
  <c r="AS55" i="22"/>
  <c r="AT55" i="22" s="1"/>
  <c r="B47" i="25" s="1"/>
  <c r="AS91" i="22"/>
  <c r="AS64" i="26"/>
  <c r="AS50" i="26"/>
  <c r="BB47" i="18"/>
  <c r="Y21" i="8"/>
  <c r="Z21" i="8" s="1"/>
  <c r="AP22" i="8" s="1"/>
  <c r="BB78" i="20"/>
  <c r="BB76" i="20"/>
  <c r="BB53" i="17"/>
  <c r="BB50" i="17"/>
  <c r="AT53" i="22"/>
  <c r="B45" i="25" s="1"/>
  <c r="AS63" i="18"/>
  <c r="AT63" i="18" s="1"/>
  <c r="BB17" i="18"/>
  <c r="AS33" i="20"/>
  <c r="AS94" i="20"/>
  <c r="AT94" i="20" s="1"/>
  <c r="AS49" i="20"/>
  <c r="AS75" i="20"/>
  <c r="AT75" i="20" s="1"/>
  <c r="AS77" i="18"/>
  <c r="AT77" i="18" s="1"/>
  <c r="BB21" i="16"/>
  <c r="BB49" i="17"/>
  <c r="AH14" i="18"/>
  <c r="AT36" i="23"/>
  <c r="F27" i="25" s="1"/>
  <c r="AS63" i="26"/>
  <c r="AS75" i="26"/>
  <c r="AS103" i="26"/>
  <c r="Y3" i="26"/>
  <c r="BB55" i="20"/>
  <c r="AS51" i="26"/>
  <c r="AS86" i="18"/>
  <c r="AT86" i="18" s="1"/>
  <c r="AS97" i="26"/>
  <c r="AS48" i="20"/>
  <c r="AT48" i="20" s="1"/>
  <c r="BB87" i="7"/>
  <c r="BB78" i="18"/>
  <c r="AS27" i="20"/>
  <c r="BB53" i="22"/>
  <c r="BB89" i="23"/>
  <c r="AS52" i="26"/>
  <c r="AT52" i="26" s="1"/>
  <c r="BB101" i="26"/>
  <c r="AG8" i="18"/>
  <c r="BB75" i="18"/>
  <c r="AS20" i="26"/>
  <c r="AT20" i="26" s="1"/>
  <c r="AS30" i="26"/>
  <c r="AT30" i="26" s="1"/>
  <c r="AS81" i="26"/>
  <c r="AS45" i="26"/>
  <c r="AS15" i="26"/>
  <c r="AT15" i="26" s="1"/>
  <c r="AS79" i="26"/>
  <c r="AT79" i="26" s="1"/>
  <c r="AS60" i="18"/>
  <c r="AT60" i="18" s="1"/>
  <c r="AS23" i="26"/>
  <c r="AS70" i="26"/>
  <c r="AT70" i="26" s="1"/>
  <c r="AS77" i="26"/>
  <c r="AT77" i="26" s="1"/>
  <c r="AS91" i="26"/>
  <c r="AS106" i="26"/>
  <c r="AS54" i="26"/>
  <c r="AT54" i="26" s="1"/>
  <c r="AS26" i="26"/>
  <c r="AT26" i="26" s="1"/>
  <c r="AS53" i="26"/>
  <c r="AS32" i="26"/>
  <c r="AS62" i="26"/>
  <c r="AT62" i="26" s="1"/>
  <c r="AS74" i="26"/>
  <c r="AT74" i="26" s="1"/>
  <c r="AS93" i="26"/>
  <c r="AS10" i="26"/>
  <c r="AS37" i="26"/>
  <c r="AT37" i="26" s="1"/>
  <c r="AS28" i="26"/>
  <c r="AT28" i="26" s="1"/>
  <c r="AS78" i="26"/>
  <c r="AS95" i="26"/>
  <c r="AS100" i="26"/>
  <c r="AT100" i="26" s="1"/>
  <c r="AS55" i="26"/>
  <c r="AS24" i="26"/>
  <c r="AS38" i="26"/>
  <c r="AS60" i="26"/>
  <c r="AT60" i="26" s="1"/>
  <c r="AS67" i="26"/>
  <c r="AT67" i="26" s="1"/>
  <c r="AS99" i="26"/>
  <c r="AS87" i="26"/>
  <c r="AS108" i="26"/>
  <c r="AT108" i="26" s="1"/>
  <c r="AS61" i="26"/>
  <c r="AS89" i="26"/>
  <c r="AS71" i="18"/>
  <c r="AT71" i="18" s="1"/>
  <c r="AS18" i="26"/>
  <c r="AT18" i="26" s="1"/>
  <c r="AS33" i="26"/>
  <c r="AT33" i="26" s="1"/>
  <c r="AS42" i="26"/>
  <c r="AS19" i="26"/>
  <c r="AS9" i="26"/>
  <c r="AT9" i="26" s="1"/>
  <c r="AS43" i="26"/>
  <c r="AT43" i="26" s="1"/>
  <c r="AS44" i="26"/>
  <c r="AS13" i="26"/>
  <c r="AS31" i="26"/>
  <c r="AT31" i="26" s="1"/>
  <c r="AS34" i="26"/>
  <c r="AT34" i="26" s="1"/>
  <c r="AS11" i="26"/>
  <c r="AS85" i="26"/>
  <c r="AS84" i="26"/>
  <c r="AT84" i="26" s="1"/>
  <c r="AS27" i="26"/>
  <c r="AT27" i="26" s="1"/>
  <c r="AS35" i="26"/>
  <c r="AS71" i="26"/>
  <c r="AS94" i="26"/>
  <c r="AT94" i="26" s="1"/>
  <c r="AS79" i="20"/>
  <c r="AT79" i="20" s="1"/>
  <c r="AS12" i="26"/>
  <c r="AS14" i="26"/>
  <c r="AS39" i="26"/>
  <c r="AT39" i="26" s="1"/>
  <c r="AS59" i="26"/>
  <c r="AT59" i="26" s="1"/>
  <c r="AS66" i="26"/>
  <c r="AS49" i="26"/>
  <c r="AS58" i="26"/>
  <c r="AT58" i="26" s="1"/>
  <c r="AS82" i="26"/>
  <c r="AT82" i="26" s="1"/>
  <c r="AS98" i="26"/>
  <c r="AS65" i="26"/>
  <c r="AS96" i="26"/>
  <c r="AT96" i="26" s="1"/>
  <c r="AS107" i="26"/>
  <c r="AT107" i="26" s="1"/>
  <c r="AS22" i="26"/>
  <c r="AS48" i="26"/>
  <c r="AS40" i="26"/>
  <c r="AT40" i="26" s="1"/>
  <c r="AS73" i="26"/>
  <c r="AT73" i="26" s="1"/>
  <c r="AS68" i="26"/>
  <c r="AS76" i="26"/>
  <c r="AS21" i="26"/>
  <c r="AT21" i="26" s="1"/>
  <c r="AS80" i="26"/>
  <c r="AS90" i="26"/>
  <c r="AS88" i="26"/>
  <c r="AT88" i="26" s="1"/>
  <c r="AS102" i="26"/>
  <c r="AT102" i="26" s="1"/>
  <c r="AS41" i="26"/>
  <c r="AS46" i="26"/>
  <c r="AS86" i="26"/>
  <c r="AT86" i="26" s="1"/>
  <c r="AS16" i="26"/>
  <c r="AT16" i="26" s="1"/>
  <c r="AS29" i="26"/>
  <c r="AS36" i="26"/>
  <c r="AS57" i="26"/>
  <c r="AT57" i="26" s="1"/>
  <c r="AS92" i="26"/>
  <c r="AT92" i="26" s="1"/>
  <c r="AS69" i="26"/>
  <c r="AS17" i="26"/>
  <c r="AS25" i="26"/>
  <c r="AT25" i="26" s="1"/>
  <c r="AS105" i="26"/>
  <c r="AT105" i="26" s="1"/>
  <c r="AS104" i="26"/>
  <c r="AS56" i="26"/>
  <c r="AS101" i="26"/>
  <c r="AT101" i="26" s="1"/>
  <c r="AS47" i="26"/>
  <c r="AS72" i="26"/>
  <c r="AT72" i="26" s="1"/>
  <c r="BB96" i="7"/>
  <c r="AS69" i="20"/>
  <c r="AT69" i="20" s="1"/>
  <c r="AS95" i="20"/>
  <c r="AT95" i="20" s="1"/>
  <c r="BB52" i="24"/>
  <c r="BB24" i="24"/>
  <c r="AS82" i="18"/>
  <c r="AT82" i="18" s="1"/>
  <c r="Y9" i="8"/>
  <c r="AS31" i="20"/>
  <c r="AT31" i="20" s="1"/>
  <c r="BB40" i="23"/>
  <c r="AM8" i="18"/>
  <c r="AS43" i="20"/>
  <c r="AS63" i="20"/>
  <c r="AT63" i="20" s="1"/>
  <c r="AS64" i="20"/>
  <c r="AT64" i="20" s="1"/>
  <c r="AS44" i="20"/>
  <c r="AT44" i="20" s="1"/>
  <c r="AS93" i="20"/>
  <c r="AS38" i="20"/>
  <c r="AT38" i="20" s="1"/>
  <c r="AS70" i="20"/>
  <c r="AT70" i="20" s="1"/>
  <c r="AS32" i="20"/>
  <c r="AT32" i="20" s="1"/>
  <c r="AS98" i="20"/>
  <c r="AT98" i="20" s="1"/>
  <c r="AS39" i="20"/>
  <c r="AT39" i="20" s="1"/>
  <c r="AS58" i="20"/>
  <c r="AT58" i="20" s="1"/>
  <c r="AS90" i="20"/>
  <c r="AT90" i="20" s="1"/>
  <c r="AS50" i="20"/>
  <c r="AS96" i="20"/>
  <c r="AT96" i="20" s="1"/>
  <c r="AS84" i="20"/>
  <c r="AT84" i="20" s="1"/>
  <c r="AS67" i="20"/>
  <c r="AS99" i="20"/>
  <c r="AS76" i="20"/>
  <c r="AT76" i="20" s="1"/>
  <c r="AS55" i="20"/>
  <c r="AT55" i="20" s="1"/>
  <c r="AT54" i="7"/>
  <c r="N44" i="25" s="1"/>
  <c r="AS28" i="20"/>
  <c r="BB82" i="17"/>
  <c r="BB80" i="18"/>
  <c r="AS46" i="20"/>
  <c r="AS61" i="20"/>
  <c r="AS71" i="20"/>
  <c r="AT71" i="20" s="1"/>
  <c r="AS9" i="20"/>
  <c r="AT9" i="20" s="1"/>
  <c r="AS16" i="20"/>
  <c r="AT16" i="20" s="1"/>
  <c r="AS26" i="20"/>
  <c r="AS17" i="20"/>
  <c r="AS42" i="20"/>
  <c r="AT42" i="20" s="1"/>
  <c r="AS66" i="20"/>
  <c r="AT66" i="20" s="1"/>
  <c r="AS91" i="20"/>
  <c r="AT91" i="20" s="1"/>
  <c r="AS34" i="20"/>
  <c r="AT34" i="20" s="1"/>
  <c r="AS11" i="20"/>
  <c r="AT11" i="20" s="1"/>
  <c r="AS10" i="20"/>
  <c r="AT10" i="20" s="1"/>
  <c r="AS41" i="20"/>
  <c r="AS83" i="20"/>
  <c r="AT83" i="20" s="1"/>
  <c r="AS77" i="20"/>
  <c r="AT77" i="20" s="1"/>
  <c r="BB8" i="18"/>
  <c r="BB65" i="18"/>
  <c r="BB9" i="7"/>
  <c r="BB68" i="18"/>
  <c r="AS24" i="20"/>
  <c r="AT24" i="20" s="1"/>
  <c r="AS87" i="20"/>
  <c r="AS104" i="20"/>
  <c r="AT104" i="20" s="1"/>
  <c r="AS101" i="20"/>
  <c r="AT101" i="20" s="1"/>
  <c r="AS15" i="20"/>
  <c r="AS25" i="20"/>
  <c r="AS86" i="20"/>
  <c r="AT86" i="20" s="1"/>
  <c r="AS20" i="20"/>
  <c r="AT20" i="20" s="1"/>
  <c r="AT51" i="20"/>
  <c r="AS85" i="20"/>
  <c r="AS53" i="20"/>
  <c r="AS19" i="20"/>
  <c r="AT19" i="20" s="1"/>
  <c r="AS12" i="20"/>
  <c r="AT12" i="20" s="1"/>
  <c r="AS22" i="20"/>
  <c r="AS108" i="20"/>
  <c r="AT108" i="20" s="1"/>
  <c r="AS65" i="20"/>
  <c r="AT65" i="20" s="1"/>
  <c r="AS78" i="20"/>
  <c r="AT78" i="20" s="1"/>
  <c r="AS74" i="20"/>
  <c r="AS80" i="20"/>
  <c r="AT80" i="20" s="1"/>
  <c r="AS103" i="20"/>
  <c r="AT103" i="20" s="1"/>
  <c r="AD3" i="20"/>
  <c r="AS81" i="20"/>
  <c r="AS47" i="20"/>
  <c r="AT47" i="20" s="1"/>
  <c r="AS37" i="20"/>
  <c r="AT37" i="20" s="1"/>
  <c r="BB62" i="22"/>
  <c r="AT52" i="23"/>
  <c r="F43" i="25" s="1"/>
  <c r="AT64" i="24"/>
  <c r="J54" i="25" s="1"/>
  <c r="BB86" i="24"/>
  <c r="AG13" i="26"/>
  <c r="AH8" i="26"/>
  <c r="AH16" i="26"/>
  <c r="AS47" i="18"/>
  <c r="AT47" i="18" s="1"/>
  <c r="AS42" i="18"/>
  <c r="AT42" i="18" s="1"/>
  <c r="AS36" i="20"/>
  <c r="AT36" i="20" s="1"/>
  <c r="AS59" i="20"/>
  <c r="AT59" i="20" s="1"/>
  <c r="AS52" i="20"/>
  <c r="AT52" i="20" s="1"/>
  <c r="AS54" i="20"/>
  <c r="AH22" i="16"/>
  <c r="AS84" i="18"/>
  <c r="AT84" i="18" s="1"/>
  <c r="AS23" i="20"/>
  <c r="AT23" i="20" s="1"/>
  <c r="AS14" i="20"/>
  <c r="AT14" i="20" s="1"/>
  <c r="AS88" i="20"/>
  <c r="AS29" i="20"/>
  <c r="AT29" i="20" s="1"/>
  <c r="AS72" i="20"/>
  <c r="AT72" i="20" s="1"/>
  <c r="AS82" i="20"/>
  <c r="AT82" i="20" s="1"/>
  <c r="AS45" i="20"/>
  <c r="AS62" i="20"/>
  <c r="AS13" i="20"/>
  <c r="AT13" i="20" s="1"/>
  <c r="AS21" i="20"/>
  <c r="AT21" i="20" s="1"/>
  <c r="AS35" i="20"/>
  <c r="AS57" i="20"/>
  <c r="AT57" i="20" s="1"/>
  <c r="AS68" i="20"/>
  <c r="AT68" i="20" s="1"/>
  <c r="AS100" i="20"/>
  <c r="AT100" i="20" s="1"/>
  <c r="AS30" i="20"/>
  <c r="AS89" i="20"/>
  <c r="AT89" i="20" s="1"/>
  <c r="AS102" i="20"/>
  <c r="AT102" i="20" s="1"/>
  <c r="BB51" i="26"/>
  <c r="AS105" i="20"/>
  <c r="AT105" i="20" s="1"/>
  <c r="AS106" i="20"/>
  <c r="AT106" i="20" s="1"/>
  <c r="AK8" i="7"/>
  <c r="Y3" i="23"/>
  <c r="BB15" i="24"/>
  <c r="AH14" i="24"/>
  <c r="AS68" i="18"/>
  <c r="AT68" i="18" s="1"/>
  <c r="BB49" i="18"/>
  <c r="BB55" i="17"/>
  <c r="AH21" i="18"/>
  <c r="BB57" i="23"/>
  <c r="AT50" i="26"/>
  <c r="BB87" i="18"/>
  <c r="AT51" i="17"/>
  <c r="AT30" i="17"/>
  <c r="BB54" i="7"/>
  <c r="AT53" i="7"/>
  <c r="N43" i="25" s="1"/>
  <c r="AT92" i="7"/>
  <c r="N82" i="25" s="1"/>
  <c r="U1" i="22"/>
  <c r="BB48" i="23"/>
  <c r="BB19" i="24"/>
  <c r="AT37" i="24"/>
  <c r="J27" i="25" s="1"/>
  <c r="AG15" i="18"/>
  <c r="AH19" i="20"/>
  <c r="AG7" i="18"/>
  <c r="AT19" i="24"/>
  <c r="J9" i="25" s="1"/>
  <c r="AT15" i="24"/>
  <c r="J5" i="25" s="1"/>
  <c r="AT68" i="24"/>
  <c r="J58" i="25" s="1"/>
  <c r="AT87" i="24"/>
  <c r="J77" i="25" s="1"/>
  <c r="AT32" i="23"/>
  <c r="F23" i="25" s="1"/>
  <c r="Y104" i="8"/>
  <c r="Z104" i="8" s="1"/>
  <c r="AP105" i="8" s="1"/>
  <c r="BB64" i="24"/>
  <c r="BB107" i="23"/>
  <c r="AT48" i="23"/>
  <c r="F39" i="25" s="1"/>
  <c r="BB71" i="7"/>
  <c r="AS49" i="18"/>
  <c r="AT49" i="18" s="1"/>
  <c r="AS55" i="18"/>
  <c r="AT55" i="18" s="1"/>
  <c r="AG14" i="22"/>
  <c r="BB94" i="22"/>
  <c r="U3" i="23"/>
  <c r="U2" i="23" s="1"/>
  <c r="AT37" i="17"/>
  <c r="BB94" i="7"/>
  <c r="AS65" i="18"/>
  <c r="AT65" i="18" s="1"/>
  <c r="AG10" i="24"/>
  <c r="AT68" i="26"/>
  <c r="AP8" i="17"/>
  <c r="BB67" i="7"/>
  <c r="AT27" i="20"/>
  <c r="AK8" i="22"/>
  <c r="BB41" i="24"/>
  <c r="U2" i="7"/>
  <c r="AS74" i="18"/>
  <c r="AT74" i="18" s="1"/>
  <c r="AT64" i="26"/>
  <c r="BB70" i="22"/>
  <c r="AT28" i="17"/>
  <c r="AG11" i="18"/>
  <c r="BB59" i="22"/>
  <c r="BB96" i="23"/>
  <c r="AG21" i="18"/>
  <c r="BB51" i="18"/>
  <c r="BB13" i="18"/>
  <c r="AS46" i="18"/>
  <c r="AT46" i="18" s="1"/>
  <c r="AG18" i="24"/>
  <c r="AT76" i="26"/>
  <c r="BB100" i="20"/>
  <c r="BB68" i="7"/>
  <c r="AH12" i="18"/>
  <c r="AH9" i="20"/>
  <c r="AB3" i="22"/>
  <c r="BB73" i="23"/>
  <c r="AH18" i="24"/>
  <c r="AS13" i="18"/>
  <c r="AT13" i="18" s="1"/>
  <c r="U2" i="22"/>
  <c r="AS56" i="18"/>
  <c r="AT56" i="18" s="1"/>
  <c r="AG14" i="18"/>
  <c r="AT105" i="22"/>
  <c r="B97" i="25" s="1"/>
  <c r="AG14" i="24"/>
  <c r="BB43" i="18"/>
  <c r="AS64" i="18"/>
  <c r="AT64" i="18" s="1"/>
  <c r="BB86" i="20"/>
  <c r="AT82" i="23"/>
  <c r="F73" i="25" s="1"/>
  <c r="AM35" i="17"/>
  <c r="BB35" i="17"/>
  <c r="BB47" i="26"/>
  <c r="AM15" i="16"/>
  <c r="AR15" i="16" s="1"/>
  <c r="AS15" i="16" s="1"/>
  <c r="AM52" i="16"/>
  <c r="AR53" i="16"/>
  <c r="AS53" i="16" s="1"/>
  <c r="AT38" i="17"/>
  <c r="BB72" i="18"/>
  <c r="BB12" i="20"/>
  <c r="AT59" i="22"/>
  <c r="B51" i="25" s="1"/>
  <c r="BB44" i="23"/>
  <c r="AG8" i="24"/>
  <c r="BB106" i="23"/>
  <c r="AS78" i="18"/>
  <c r="AT78" i="18" s="1"/>
  <c r="AS66" i="18"/>
  <c r="AT66" i="18" s="1"/>
  <c r="BB105" i="22"/>
  <c r="BB28" i="17"/>
  <c r="BB45" i="16"/>
  <c r="AG22" i="7"/>
  <c r="AS88" i="18"/>
  <c r="AT88" i="18" s="1"/>
  <c r="AS87" i="18"/>
  <c r="AT87" i="18" s="1"/>
  <c r="BB38" i="20"/>
  <c r="BB71" i="22"/>
  <c r="AT25" i="22"/>
  <c r="B17" i="25" s="1"/>
  <c r="AT20" i="22"/>
  <c r="B12" i="25" s="1"/>
  <c r="BB8" i="22"/>
  <c r="BB52" i="23"/>
  <c r="AT89" i="23"/>
  <c r="F80" i="25" s="1"/>
  <c r="AT23" i="26"/>
  <c r="AT51" i="26"/>
  <c r="AS54" i="18"/>
  <c r="AT54" i="18" s="1"/>
  <c r="AT73" i="23"/>
  <c r="F64" i="25" s="1"/>
  <c r="AT61" i="22"/>
  <c r="B53" i="25" s="1"/>
  <c r="AN28" i="8"/>
  <c r="AS61" i="18"/>
  <c r="AT61" i="18" s="1"/>
  <c r="AM86" i="16"/>
  <c r="AR86" i="16" s="1"/>
  <c r="AS86" i="16" s="1"/>
  <c r="AD3" i="7"/>
  <c r="U1" i="7"/>
  <c r="AH7" i="7"/>
  <c r="BB95" i="7"/>
  <c r="AK8" i="18"/>
  <c r="AS101" i="18"/>
  <c r="AT101" i="18" s="1"/>
  <c r="AS58" i="18"/>
  <c r="AT58" i="18" s="1"/>
  <c r="AS45" i="18"/>
  <c r="AT45" i="18" s="1"/>
  <c r="AS72" i="18"/>
  <c r="AT72" i="18" s="1"/>
  <c r="AS53" i="18"/>
  <c r="AT53" i="18" s="1"/>
  <c r="AH12" i="20"/>
  <c r="BB105" i="20"/>
  <c r="W1" i="23"/>
  <c r="AG21" i="24"/>
  <c r="AT94" i="7"/>
  <c r="N84" i="25" s="1"/>
  <c r="AG7" i="22"/>
  <c r="AS37" i="18"/>
  <c r="AT37" i="18" s="1"/>
  <c r="AN73" i="8"/>
  <c r="AN69" i="8"/>
  <c r="AN65" i="8"/>
  <c r="AN54" i="8"/>
  <c r="AR64" i="16"/>
  <c r="AS64" i="16" s="1"/>
  <c r="AT42" i="17"/>
  <c r="AS108" i="18"/>
  <c r="Y3" i="18"/>
  <c r="AS22" i="18"/>
  <c r="AT22" i="18" s="1"/>
  <c r="AS20" i="18"/>
  <c r="AT20" i="18" s="1"/>
  <c r="AH20" i="20"/>
  <c r="AG21" i="20"/>
  <c r="BB35" i="20"/>
  <c r="AH15" i="23"/>
  <c r="BB44" i="18"/>
  <c r="AT36" i="17"/>
  <c r="AS73" i="18"/>
  <c r="AT73" i="18" s="1"/>
  <c r="AH7" i="18"/>
  <c r="BB36" i="20"/>
  <c r="AS38" i="18"/>
  <c r="AT38" i="18" s="1"/>
  <c r="AS89" i="18"/>
  <c r="AT89" i="18" s="1"/>
  <c r="AN53" i="8"/>
  <c r="AN33" i="8"/>
  <c r="AN29" i="8"/>
  <c r="AN55" i="8"/>
  <c r="AN35" i="8"/>
  <c r="BB19" i="16"/>
  <c r="AS24" i="18"/>
  <c r="AT24" i="18" s="1"/>
  <c r="AS10" i="18"/>
  <c r="AT10" i="18" s="1"/>
  <c r="AS14" i="18"/>
  <c r="AT14" i="18" s="1"/>
  <c r="AS18" i="18"/>
  <c r="AS62" i="18"/>
  <c r="AT62" i="18" s="1"/>
  <c r="AH19" i="18"/>
  <c r="BB57" i="18"/>
  <c r="AH16" i="20"/>
  <c r="AT92" i="20"/>
  <c r="BB83" i="22"/>
  <c r="BB58" i="23"/>
  <c r="AH7" i="23"/>
  <c r="BB59" i="23"/>
  <c r="BB104" i="26"/>
  <c r="AS59" i="18"/>
  <c r="AT59" i="18" s="1"/>
  <c r="AS70" i="18"/>
  <c r="AT70" i="18" s="1"/>
  <c r="AG7" i="23"/>
  <c r="AT89" i="26"/>
  <c r="BB33" i="24"/>
  <c r="BB94" i="26"/>
  <c r="AS35" i="18"/>
  <c r="AS29" i="18"/>
  <c r="AT29" i="18" s="1"/>
  <c r="AS99" i="18"/>
  <c r="AT99" i="18" s="1"/>
  <c r="AS97" i="18"/>
  <c r="AT97" i="18" s="1"/>
  <c r="AN60" i="8"/>
  <c r="AN52" i="8"/>
  <c r="AN48" i="8"/>
  <c r="AN44" i="8"/>
  <c r="AN40" i="8"/>
  <c r="AR97" i="16"/>
  <c r="AS97" i="16" s="1"/>
  <c r="AH17" i="17"/>
  <c r="BB21" i="7"/>
  <c r="BB49" i="7"/>
  <c r="U3" i="18"/>
  <c r="U2" i="18" s="1"/>
  <c r="AS28" i="18"/>
  <c r="AT28" i="18" s="1"/>
  <c r="BB20" i="18"/>
  <c r="BB79" i="18"/>
  <c r="AS102" i="18"/>
  <c r="AT102" i="18" s="1"/>
  <c r="AS33" i="18"/>
  <c r="AT33" i="18" s="1"/>
  <c r="AD3" i="18"/>
  <c r="AS40" i="18"/>
  <c r="AT40" i="18" s="1"/>
  <c r="AS26" i="18"/>
  <c r="AT26" i="18" s="1"/>
  <c r="AS39" i="18"/>
  <c r="AT39" i="18" s="1"/>
  <c r="AS98" i="18"/>
  <c r="AT98" i="18" s="1"/>
  <c r="BB37" i="18"/>
  <c r="AT93" i="20"/>
  <c r="AT52" i="22"/>
  <c r="B44" i="25" s="1"/>
  <c r="AT32" i="22"/>
  <c r="B24" i="25" s="1"/>
  <c r="AT96" i="23"/>
  <c r="F87" i="25" s="1"/>
  <c r="BB22" i="23"/>
  <c r="BB61" i="23"/>
  <c r="AG13" i="24"/>
  <c r="BB11" i="24"/>
  <c r="AT41" i="24"/>
  <c r="J31" i="25" s="1"/>
  <c r="BB53" i="26"/>
  <c r="AH10" i="26"/>
  <c r="BB99" i="26"/>
  <c r="AS81" i="18"/>
  <c r="AT81" i="18" s="1"/>
  <c r="AS52" i="18"/>
  <c r="AT52" i="18" s="1"/>
  <c r="BB89" i="26"/>
  <c r="AS69" i="18"/>
  <c r="AT69" i="18" s="1"/>
  <c r="AS85" i="18"/>
  <c r="AT85" i="18" s="1"/>
  <c r="AS57" i="18"/>
  <c r="AT57" i="18" s="1"/>
  <c r="BB94" i="16"/>
  <c r="BB55" i="7"/>
  <c r="AT96" i="7"/>
  <c r="N86" i="25" s="1"/>
  <c r="BB11" i="18"/>
  <c r="AS32" i="18"/>
  <c r="AS95" i="18"/>
  <c r="AT95" i="18" s="1"/>
  <c r="AS107" i="18"/>
  <c r="AT107" i="18" s="1"/>
  <c r="AS27" i="18"/>
  <c r="AT27" i="18" s="1"/>
  <c r="AS16" i="18"/>
  <c r="AS100" i="18"/>
  <c r="AT100" i="18" s="1"/>
  <c r="AS103" i="18"/>
  <c r="AT103" i="18" s="1"/>
  <c r="AL8" i="18"/>
  <c r="AS12" i="18"/>
  <c r="AG13" i="18"/>
  <c r="AS30" i="18"/>
  <c r="AT30" i="18" s="1"/>
  <c r="AS105" i="18"/>
  <c r="AT105" i="18" s="1"/>
  <c r="AS90" i="18"/>
  <c r="AS75" i="18"/>
  <c r="AT75" i="18" s="1"/>
  <c r="AH12" i="23"/>
  <c r="BB34" i="24"/>
  <c r="BB14" i="26"/>
  <c r="AG17" i="26"/>
  <c r="AT56" i="26"/>
  <c r="AS43" i="18"/>
  <c r="AT43" i="18" s="1"/>
  <c r="AS36" i="18"/>
  <c r="AT36" i="18" s="1"/>
  <c r="AS15" i="18"/>
  <c r="AT15" i="18" s="1"/>
  <c r="AS51" i="18"/>
  <c r="AT51" i="18" s="1"/>
  <c r="AS80" i="18"/>
  <c r="AT80" i="18" s="1"/>
  <c r="AS104" i="18"/>
  <c r="AS34" i="18"/>
  <c r="AT34" i="18" s="1"/>
  <c r="AS93" i="18"/>
  <c r="AT93" i="18" s="1"/>
  <c r="AS11" i="18"/>
  <c r="AT11" i="18" s="1"/>
  <c r="AM56" i="20"/>
  <c r="BB56" i="20"/>
  <c r="AM40" i="20"/>
  <c r="BB40" i="20"/>
  <c r="AS19" i="18"/>
  <c r="AT19" i="18" s="1"/>
  <c r="AN107" i="8"/>
  <c r="AN103" i="8"/>
  <c r="AN99" i="8"/>
  <c r="AN95" i="8"/>
  <c r="AN91" i="8"/>
  <c r="AN87" i="8"/>
  <c r="AN83" i="8"/>
  <c r="AN79" i="8"/>
  <c r="AN74" i="8"/>
  <c r="AN34" i="8"/>
  <c r="AN30" i="8"/>
  <c r="AN25" i="8"/>
  <c r="AT32" i="17"/>
  <c r="AS21" i="18"/>
  <c r="AT21" i="18" s="1"/>
  <c r="AS92" i="18"/>
  <c r="AT92" i="18" s="1"/>
  <c r="AS94" i="18"/>
  <c r="AT94" i="18" s="1"/>
  <c r="AS31" i="18"/>
  <c r="AT31" i="18" s="1"/>
  <c r="W1" i="18"/>
  <c r="AS25" i="18"/>
  <c r="AT25" i="18" s="1"/>
  <c r="AS106" i="18"/>
  <c r="AT106" i="18" s="1"/>
  <c r="AS91" i="18"/>
  <c r="AT91" i="18" s="1"/>
  <c r="AS96" i="18"/>
  <c r="AT96" i="18" s="1"/>
  <c r="AS48" i="18"/>
  <c r="AT48" i="18" s="1"/>
  <c r="BB71" i="20"/>
  <c r="BB88" i="20"/>
  <c r="AG11" i="20"/>
  <c r="BB108" i="20"/>
  <c r="BB13" i="22"/>
  <c r="AH8" i="22"/>
  <c r="BB70" i="23"/>
  <c r="AH22" i="23"/>
  <c r="BB65" i="23"/>
  <c r="AT78" i="23"/>
  <c r="F69" i="25" s="1"/>
  <c r="AT40" i="23"/>
  <c r="F31" i="25" s="1"/>
  <c r="BB82" i="24"/>
  <c r="AH20" i="26"/>
  <c r="BB66" i="26"/>
  <c r="BB74" i="26"/>
  <c r="BB69" i="26"/>
  <c r="AS17" i="18"/>
  <c r="AT17" i="18" s="1"/>
  <c r="AG7" i="7"/>
  <c r="AS44" i="18"/>
  <c r="AT44" i="18" s="1"/>
  <c r="AM83" i="18"/>
  <c r="AS83" i="18" s="1"/>
  <c r="AT83" i="18" s="1"/>
  <c r="BB83" i="18"/>
  <c r="AM73" i="20"/>
  <c r="AS73" i="20" s="1"/>
  <c r="BB73" i="20"/>
  <c r="BB61" i="26"/>
  <c r="AM67" i="18"/>
  <c r="AS67" i="18" s="1"/>
  <c r="AT67" i="18" s="1"/>
  <c r="BB67" i="18"/>
  <c r="AS76" i="18"/>
  <c r="AT76" i="18" s="1"/>
  <c r="BB85" i="18"/>
  <c r="AS79" i="18"/>
  <c r="AT79" i="18" s="1"/>
  <c r="AN106" i="8"/>
  <c r="AN102" i="8"/>
  <c r="AN98" i="8"/>
  <c r="AN94" i="8"/>
  <c r="AN90" i="8"/>
  <c r="AN86" i="8"/>
  <c r="AN82" i="8"/>
  <c r="AN78" i="8"/>
  <c r="AN72" i="8"/>
  <c r="AN68" i="8"/>
  <c r="AN64" i="8"/>
  <c r="AN63" i="8"/>
  <c r="AN59" i="8"/>
  <c r="AN51" i="8"/>
  <c r="AN47" i="8"/>
  <c r="AN43" i="8"/>
  <c r="AN39" i="8"/>
  <c r="AN32" i="8"/>
  <c r="AN31" i="8"/>
  <c r="AN23" i="8"/>
  <c r="AN18" i="8"/>
  <c r="AN14" i="8"/>
  <c r="AN9" i="8"/>
  <c r="BB10" i="17"/>
  <c r="AH22" i="20"/>
  <c r="BB43" i="20"/>
  <c r="BB46" i="20"/>
  <c r="BB80" i="20"/>
  <c r="BB35" i="22"/>
  <c r="BB45" i="22"/>
  <c r="BB103" i="22"/>
  <c r="BB60" i="22"/>
  <c r="AG21" i="23"/>
  <c r="BB39" i="23"/>
  <c r="BB81" i="23"/>
  <c r="BB29" i="24"/>
  <c r="AT88" i="24"/>
  <c r="J78" i="25" s="1"/>
  <c r="BB60" i="24"/>
  <c r="BB103" i="24"/>
  <c r="AG7" i="26"/>
  <c r="BB11" i="26"/>
  <c r="AH16" i="18"/>
  <c r="BB45" i="20"/>
  <c r="BB41" i="20"/>
  <c r="BB103" i="20"/>
  <c r="BB30" i="20"/>
  <c r="AG12" i="22"/>
  <c r="BB30" i="22"/>
  <c r="BB92" i="22"/>
  <c r="AT94" i="22"/>
  <c r="B86" i="25" s="1"/>
  <c r="BB107" i="22"/>
  <c r="BB67" i="23"/>
  <c r="BB87" i="23"/>
  <c r="BB97" i="24"/>
  <c r="AT83" i="24"/>
  <c r="J73" i="25" s="1"/>
  <c r="BB33" i="26"/>
  <c r="BB19" i="26"/>
  <c r="AT61" i="26"/>
  <c r="BB93" i="26"/>
  <c r="AG9" i="26"/>
  <c r="BB45" i="26"/>
  <c r="AN108" i="8"/>
  <c r="AN104" i="8"/>
  <c r="AN100" i="8"/>
  <c r="AN96" i="8"/>
  <c r="AN92" i="8"/>
  <c r="AN88" i="8"/>
  <c r="AN84" i="8"/>
  <c r="AN80" i="8"/>
  <c r="AN76" i="8"/>
  <c r="AN75" i="8"/>
  <c r="AN70" i="8"/>
  <c r="AN66" i="8"/>
  <c r="AN61" i="8"/>
  <c r="AN57" i="8"/>
  <c r="AN56" i="8"/>
  <c r="AN49" i="8"/>
  <c r="AN45" i="8"/>
  <c r="AN41" i="8"/>
  <c r="AN36" i="8"/>
  <c r="AN27" i="8"/>
  <c r="AN26" i="8"/>
  <c r="AN21" i="8"/>
  <c r="AN11" i="8"/>
  <c r="AR37" i="16"/>
  <c r="AS37" i="16" s="1"/>
  <c r="AH9" i="17"/>
  <c r="AT41" i="17"/>
  <c r="BB57" i="17"/>
  <c r="AT50" i="17"/>
  <c r="BB108" i="17"/>
  <c r="AT29" i="17"/>
  <c r="BB104" i="7"/>
  <c r="BB108" i="7"/>
  <c r="AG20" i="7"/>
  <c r="AT23" i="7"/>
  <c r="N13" i="25" s="1"/>
  <c r="BB28" i="18"/>
  <c r="BB95" i="18"/>
  <c r="AT61" i="20"/>
  <c r="BB75" i="22"/>
  <c r="BB106" i="26"/>
  <c r="BB82" i="26"/>
  <c r="BB65" i="26"/>
  <c r="BB29" i="26"/>
  <c r="BB92" i="26"/>
  <c r="AT87" i="26"/>
  <c r="AT52" i="24"/>
  <c r="J42" i="25" s="1"/>
  <c r="AG16" i="18"/>
  <c r="AN105" i="8"/>
  <c r="AN101" i="8"/>
  <c r="AN97" i="8"/>
  <c r="AN93" i="8"/>
  <c r="AN89" i="8"/>
  <c r="AN85" i="8"/>
  <c r="AN81" i="8"/>
  <c r="AN77" i="8"/>
  <c r="AN71" i="8"/>
  <c r="AN67" i="8"/>
  <c r="AN62" i="8"/>
  <c r="AN58" i="8"/>
  <c r="AN50" i="8"/>
  <c r="AN46" i="8"/>
  <c r="AN42" i="8"/>
  <c r="AN38" i="8"/>
  <c r="AN37" i="8"/>
  <c r="AN22" i="8"/>
  <c r="AN17" i="8"/>
  <c r="AT82" i="17"/>
  <c r="BB94" i="17"/>
  <c r="AG21" i="17"/>
  <c r="AT95" i="7"/>
  <c r="N85" i="25" s="1"/>
  <c r="BB12" i="18"/>
  <c r="AT67" i="20"/>
  <c r="AG15" i="20"/>
  <c r="AH7" i="22"/>
  <c r="W1" i="26"/>
  <c r="AT97" i="26"/>
  <c r="AG14" i="16"/>
  <c r="AH15" i="17"/>
  <c r="AM47" i="17"/>
  <c r="AS47" i="17" s="1"/>
  <c r="AH20" i="7"/>
  <c r="AH10" i="18"/>
  <c r="AG17" i="18"/>
  <c r="BB23" i="20"/>
  <c r="AT87" i="20"/>
  <c r="AG8" i="20"/>
  <c r="BB66" i="20"/>
  <c r="AH10" i="22"/>
  <c r="AH12" i="22"/>
  <c r="AL8" i="22"/>
  <c r="AT75" i="22"/>
  <c r="B67" i="25" s="1"/>
  <c r="AT99" i="22"/>
  <c r="B91" i="25" s="1"/>
  <c r="BB30" i="23"/>
  <c r="AH11" i="23"/>
  <c r="W2" i="23"/>
  <c r="AG12" i="23"/>
  <c r="BB75" i="23"/>
  <c r="BB49" i="24"/>
  <c r="AT76" i="24"/>
  <c r="J66" i="25" s="1"/>
  <c r="AT12" i="26"/>
  <c r="AT14" i="26"/>
  <c r="AH17" i="26"/>
  <c r="BB90" i="26"/>
  <c r="AH14" i="26"/>
  <c r="BB81" i="26"/>
  <c r="BB95" i="26"/>
  <c r="U1" i="20"/>
  <c r="AK8" i="20"/>
  <c r="U3" i="20"/>
  <c r="U2" i="20" s="1"/>
  <c r="AG7" i="20"/>
  <c r="Y86" i="8"/>
  <c r="BE87" i="8" s="1"/>
  <c r="BB26" i="26"/>
  <c r="Y103" i="8"/>
  <c r="Z103" i="8" s="1"/>
  <c r="AP104" i="8" s="1"/>
  <c r="BB41" i="16"/>
  <c r="AT49" i="17"/>
  <c r="AH18" i="17"/>
  <c r="AG19" i="17"/>
  <c r="AG12" i="17"/>
  <c r="AT85" i="17"/>
  <c r="AT89" i="7"/>
  <c r="N79" i="25" s="1"/>
  <c r="BB34" i="7"/>
  <c r="AT68" i="7"/>
  <c r="N58" i="25" s="1"/>
  <c r="BB27" i="18"/>
  <c r="BB29" i="18"/>
  <c r="BB99" i="18"/>
  <c r="AT46" i="20"/>
  <c r="BB61" i="20"/>
  <c r="BB94" i="20"/>
  <c r="BB67" i="20"/>
  <c r="AH15" i="20"/>
  <c r="BB50" i="20"/>
  <c r="BB62" i="20"/>
  <c r="BB53" i="20"/>
  <c r="BB11" i="20"/>
  <c r="BB65" i="20"/>
  <c r="BB81" i="20"/>
  <c r="BB102" i="20"/>
  <c r="AH22" i="22"/>
  <c r="AT70" i="22"/>
  <c r="B62" i="25" s="1"/>
  <c r="AH14" i="22"/>
  <c r="BB15" i="22"/>
  <c r="AT95" i="22"/>
  <c r="B87" i="25" s="1"/>
  <c r="BB85" i="22"/>
  <c r="BB64" i="22"/>
  <c r="BB24" i="23"/>
  <c r="BB27" i="23"/>
  <c r="AT43" i="23"/>
  <c r="F34" i="25" s="1"/>
  <c r="BB46" i="23"/>
  <c r="AH16" i="24"/>
  <c r="AH7" i="24"/>
  <c r="AT108" i="24"/>
  <c r="BB18" i="24"/>
  <c r="BB8" i="26"/>
  <c r="AT47" i="26"/>
  <c r="BB59" i="26"/>
  <c r="BB63" i="26"/>
  <c r="BB91" i="26"/>
  <c r="AT49" i="26"/>
  <c r="BB62" i="26"/>
  <c r="BB58" i="26"/>
  <c r="AH19" i="26"/>
  <c r="AG16" i="26"/>
  <c r="BB48" i="26"/>
  <c r="AT60" i="20"/>
  <c r="AM8" i="20"/>
  <c r="AB3" i="20"/>
  <c r="BB8" i="20"/>
  <c r="AM45" i="17"/>
  <c r="AS45" i="17" s="1"/>
  <c r="BB45" i="17"/>
  <c r="AH8" i="18"/>
  <c r="AM9" i="18"/>
  <c r="AM20" i="16"/>
  <c r="AR20" i="16" s="1"/>
  <c r="AS20" i="16" s="1"/>
  <c r="AH21" i="17"/>
  <c r="BB24" i="17"/>
  <c r="AT78" i="17"/>
  <c r="BB93" i="17"/>
  <c r="BB85" i="17"/>
  <c r="AT55" i="7"/>
  <c r="N45" i="25" s="1"/>
  <c r="AT93" i="7"/>
  <c r="N83" i="25" s="1"/>
  <c r="BB107" i="18"/>
  <c r="BB101" i="18"/>
  <c r="BB100" i="18"/>
  <c r="BB98" i="18"/>
  <c r="AH10" i="20"/>
  <c r="BB59" i="20"/>
  <c r="AT99" i="20"/>
  <c r="BB18" i="20"/>
  <c r="AM18" i="20"/>
  <c r="AS18" i="20" s="1"/>
  <c r="BB25" i="20"/>
  <c r="BB26" i="20"/>
  <c r="BB42" i="20"/>
  <c r="AP107" i="20"/>
  <c r="BB19" i="20"/>
  <c r="W1" i="20"/>
  <c r="AP8" i="20"/>
  <c r="AH19" i="22"/>
  <c r="BB11" i="22"/>
  <c r="BB37" i="22"/>
  <c r="BB43" i="22"/>
  <c r="BB88" i="22"/>
  <c r="BB100" i="22"/>
  <c r="BB89" i="22"/>
  <c r="AG18" i="22"/>
  <c r="AT90" i="22"/>
  <c r="B82" i="25" s="1"/>
  <c r="BB42" i="22"/>
  <c r="AG18" i="23"/>
  <c r="BB91" i="23"/>
  <c r="BB88" i="24"/>
  <c r="BB21" i="24"/>
  <c r="BB32" i="24"/>
  <c r="BB18" i="26"/>
  <c r="AH21" i="26"/>
  <c r="AG20" i="26"/>
  <c r="BB21" i="26"/>
  <c r="BB39" i="26"/>
  <c r="AT42" i="26"/>
  <c r="BB80" i="26"/>
  <c r="AG19" i="26"/>
  <c r="BB43" i="26"/>
  <c r="BB30" i="26"/>
  <c r="BB32" i="26"/>
  <c r="BB49" i="26"/>
  <c r="AT93" i="26"/>
  <c r="BB10" i="26"/>
  <c r="BB34" i="26"/>
  <c r="AT45" i="26"/>
  <c r="AG10" i="26"/>
  <c r="BB96" i="26"/>
  <c r="BB100" i="26"/>
  <c r="AG22" i="26"/>
  <c r="AM92" i="23"/>
  <c r="BB92" i="23"/>
  <c r="BB92" i="7"/>
  <c r="BB12" i="26"/>
  <c r="AB3" i="26"/>
  <c r="AK8" i="26"/>
  <c r="U3" i="26"/>
  <c r="U2" i="26" s="1"/>
  <c r="BB42" i="26"/>
  <c r="AT19" i="26"/>
  <c r="BB77" i="26"/>
  <c r="AT80" i="26"/>
  <c r="AT90" i="26"/>
  <c r="BB88" i="26"/>
  <c r="BB102" i="26"/>
  <c r="BB20" i="26"/>
  <c r="AT46" i="26"/>
  <c r="AG8" i="26"/>
  <c r="BB9" i="26"/>
  <c r="AT32" i="26"/>
  <c r="BB44" i="26"/>
  <c r="AT81" i="26"/>
  <c r="AG15" i="26"/>
  <c r="BB37" i="26"/>
  <c r="AG12" i="26"/>
  <c r="BB13" i="26"/>
  <c r="BB31" i="26"/>
  <c r="BB85" i="26"/>
  <c r="AT75" i="26"/>
  <c r="AT69" i="26"/>
  <c r="BB84" i="26"/>
  <c r="AT103" i="26"/>
  <c r="BB22" i="26"/>
  <c r="AG21" i="26"/>
  <c r="BB24" i="26"/>
  <c r="AT35" i="26"/>
  <c r="AG18" i="26"/>
  <c r="BB52" i="26"/>
  <c r="BB70" i="26"/>
  <c r="AT63" i="26"/>
  <c r="BB41" i="26"/>
  <c r="BB46" i="26"/>
  <c r="AT66" i="26"/>
  <c r="AT53" i="26"/>
  <c r="AT44" i="26"/>
  <c r="BB86" i="26"/>
  <c r="BB98" i="26"/>
  <c r="AH12" i="26"/>
  <c r="AT10" i="26"/>
  <c r="BB16" i="26"/>
  <c r="AT65" i="26"/>
  <c r="AT11" i="26"/>
  <c r="BB75" i="26"/>
  <c r="AT78" i="26"/>
  <c r="AH15" i="26"/>
  <c r="AT55" i="26"/>
  <c r="AT24" i="26"/>
  <c r="BB27" i="26"/>
  <c r="BB35" i="26"/>
  <c r="AT38" i="26"/>
  <c r="AG14" i="26"/>
  <c r="BB73" i="26"/>
  <c r="BB67" i="26"/>
  <c r="AT71" i="26"/>
  <c r="AH18" i="26"/>
  <c r="AH13" i="26"/>
  <c r="AT98" i="26"/>
  <c r="AT13" i="26"/>
  <c r="BB28" i="26"/>
  <c r="AT29" i="26"/>
  <c r="BB36" i="26"/>
  <c r="BB57" i="26"/>
  <c r="AT85" i="26"/>
  <c r="BB78" i="26"/>
  <c r="AT95" i="26"/>
  <c r="BB103" i="26"/>
  <c r="BB107" i="26"/>
  <c r="AT22" i="26"/>
  <c r="BB55" i="26"/>
  <c r="BB17" i="26"/>
  <c r="BB25" i="26"/>
  <c r="AT48" i="26"/>
  <c r="BB38" i="26"/>
  <c r="BB15" i="26"/>
  <c r="BB40" i="26"/>
  <c r="BB60" i="26"/>
  <c r="BB71" i="26"/>
  <c r="AT99" i="26"/>
  <c r="AT104" i="26"/>
  <c r="AH7" i="26"/>
  <c r="AG11" i="26"/>
  <c r="AD3" i="26"/>
  <c r="AL8" i="26"/>
  <c r="AT91" i="26"/>
  <c r="AT106" i="26"/>
  <c r="AH11" i="26"/>
  <c r="AT41" i="26"/>
  <c r="BB54" i="26"/>
  <c r="AT36" i="26"/>
  <c r="AH9" i="26"/>
  <c r="AT17" i="26"/>
  <c r="BB105" i="26"/>
  <c r="AM95" i="24"/>
  <c r="BB95" i="24"/>
  <c r="BB8" i="24"/>
  <c r="BB48" i="24"/>
  <c r="AT81" i="24"/>
  <c r="J71" i="25" s="1"/>
  <c r="AT86" i="24"/>
  <c r="J76" i="25" s="1"/>
  <c r="BB98" i="24"/>
  <c r="BB16" i="24"/>
  <c r="W1" i="24"/>
  <c r="AG9" i="24"/>
  <c r="BB14" i="24"/>
  <c r="BB50" i="24"/>
  <c r="BB58" i="24"/>
  <c r="AT100" i="24"/>
  <c r="J90" i="25" s="1"/>
  <c r="AG19" i="24"/>
  <c r="BB36" i="24"/>
  <c r="BB69" i="24"/>
  <c r="BB77" i="24"/>
  <c r="AM45" i="24"/>
  <c r="BB45" i="24"/>
  <c r="AM72" i="24"/>
  <c r="AS72" i="24" s="1"/>
  <c r="BB72" i="24"/>
  <c r="AM91" i="24"/>
  <c r="BB91" i="24"/>
  <c r="BB13" i="24"/>
  <c r="AG7" i="24"/>
  <c r="AT82" i="24"/>
  <c r="J72" i="25" s="1"/>
  <c r="AT104" i="24"/>
  <c r="J94" i="25" s="1"/>
  <c r="AH13" i="24"/>
  <c r="AT31" i="24"/>
  <c r="J21" i="25" s="1"/>
  <c r="AG20" i="24"/>
  <c r="BB27" i="24"/>
  <c r="BB51" i="24"/>
  <c r="AH21" i="24"/>
  <c r="BB28" i="24"/>
  <c r="AT40" i="24"/>
  <c r="J30" i="25" s="1"/>
  <c r="BB67" i="24"/>
  <c r="BB81" i="24"/>
  <c r="BB84" i="24"/>
  <c r="BB90" i="24"/>
  <c r="AG17" i="24"/>
  <c r="BB43" i="24"/>
  <c r="AT58" i="24"/>
  <c r="J48" i="25" s="1"/>
  <c r="BB65" i="24"/>
  <c r="BB94" i="24"/>
  <c r="BB102" i="24"/>
  <c r="BB71" i="24"/>
  <c r="AH10" i="24"/>
  <c r="BB30" i="24"/>
  <c r="AT99" i="24"/>
  <c r="J89" i="25" s="1"/>
  <c r="BB39" i="24"/>
  <c r="BB78" i="24"/>
  <c r="AM12" i="24"/>
  <c r="AS12" i="24" s="1"/>
  <c r="AH11" i="24"/>
  <c r="AT106" i="24"/>
  <c r="J96" i="25" s="1"/>
  <c r="AT10" i="24"/>
  <c r="AH20" i="24"/>
  <c r="AT55" i="24"/>
  <c r="J45" i="25" s="1"/>
  <c r="AT38" i="24"/>
  <c r="J28" i="25" s="1"/>
  <c r="AT105" i="24"/>
  <c r="J95" i="25" s="1"/>
  <c r="AT89" i="24"/>
  <c r="J79" i="25" s="1"/>
  <c r="AT80" i="24"/>
  <c r="J70" i="25" s="1"/>
  <c r="AT42" i="24"/>
  <c r="J32" i="25" s="1"/>
  <c r="BB96" i="24"/>
  <c r="AG11" i="24"/>
  <c r="BB40" i="24"/>
  <c r="AH19" i="24"/>
  <c r="AT74" i="24"/>
  <c r="J64" i="25" s="1"/>
  <c r="BB56" i="24"/>
  <c r="BB59" i="24"/>
  <c r="AT16" i="24"/>
  <c r="J6" i="25" s="1"/>
  <c r="BB17" i="24"/>
  <c r="AT18" i="24"/>
  <c r="J8" i="25" s="1"/>
  <c r="BB55" i="24"/>
  <c r="BB105" i="24"/>
  <c r="AT93" i="24"/>
  <c r="J83" i="25" s="1"/>
  <c r="AT102" i="24"/>
  <c r="J92" i="25" s="1"/>
  <c r="BB62" i="24"/>
  <c r="BB54" i="24"/>
  <c r="BB75" i="24"/>
  <c r="AT71" i="24"/>
  <c r="J61" i="25" s="1"/>
  <c r="BB89" i="24"/>
  <c r="BB35" i="24"/>
  <c r="AT85" i="24"/>
  <c r="J75" i="25" s="1"/>
  <c r="BB99" i="24"/>
  <c r="AH12" i="24"/>
  <c r="BB61" i="24"/>
  <c r="BB44" i="24"/>
  <c r="AT51" i="24"/>
  <c r="J41" i="25" s="1"/>
  <c r="BB63" i="24"/>
  <c r="BB57" i="24"/>
  <c r="BB92" i="24"/>
  <c r="AT78" i="24"/>
  <c r="J68" i="25" s="1"/>
  <c r="AH17" i="24"/>
  <c r="BB12" i="24"/>
  <c r="AT13" i="24"/>
  <c r="AD3" i="24"/>
  <c r="AT34" i="24"/>
  <c r="J24" i="25" s="1"/>
  <c r="AT17" i="24"/>
  <c r="J7" i="25" s="1"/>
  <c r="Y3" i="24"/>
  <c r="AP8" i="24"/>
  <c r="BB26" i="24"/>
  <c r="AT54" i="24"/>
  <c r="J44" i="25" s="1"/>
  <c r="AT66" i="24"/>
  <c r="J56" i="25" s="1"/>
  <c r="AH8" i="24"/>
  <c r="AT61" i="24"/>
  <c r="J51" i="25" s="1"/>
  <c r="AT57" i="24"/>
  <c r="J47" i="25" s="1"/>
  <c r="AH9" i="24"/>
  <c r="AG12" i="24"/>
  <c r="AB3" i="24"/>
  <c r="AM8" i="24"/>
  <c r="AK8" i="24"/>
  <c r="U3" i="24"/>
  <c r="U2" i="24" s="1"/>
  <c r="BB22" i="24"/>
  <c r="AT28" i="24"/>
  <c r="J18" i="25" s="1"/>
  <c r="BB46" i="24"/>
  <c r="AT48" i="24"/>
  <c r="J38" i="25" s="1"/>
  <c r="BB74" i="24"/>
  <c r="BB70" i="24"/>
  <c r="AT56" i="24"/>
  <c r="J46" i="25" s="1"/>
  <c r="BB104" i="24"/>
  <c r="AT90" i="24"/>
  <c r="J80" i="25" s="1"/>
  <c r="BB106" i="24"/>
  <c r="AG15" i="24"/>
  <c r="BB10" i="24"/>
  <c r="AT14" i="24"/>
  <c r="BB31" i="24"/>
  <c r="BB38" i="24"/>
  <c r="AT65" i="24"/>
  <c r="J55" i="25" s="1"/>
  <c r="BB93" i="24"/>
  <c r="AT94" i="24"/>
  <c r="J84" i="25" s="1"/>
  <c r="AT97" i="24"/>
  <c r="J87" i="25" s="1"/>
  <c r="BB107" i="24"/>
  <c r="AT20" i="24"/>
  <c r="J10" i="25" s="1"/>
  <c r="BB20" i="24"/>
  <c r="AT75" i="24"/>
  <c r="J65" i="25" s="1"/>
  <c r="BB66" i="24"/>
  <c r="BB9" i="24"/>
  <c r="BB47" i="24"/>
  <c r="BB73" i="24"/>
  <c r="AT60" i="24"/>
  <c r="J50" i="25" s="1"/>
  <c r="AT69" i="24"/>
  <c r="J59" i="25" s="1"/>
  <c r="BB80" i="24"/>
  <c r="BB85" i="24"/>
  <c r="BB79" i="24"/>
  <c r="BB42" i="24"/>
  <c r="AH15" i="24"/>
  <c r="AM29" i="23"/>
  <c r="AS29" i="23" s="1"/>
  <c r="AT29" i="23" s="1"/>
  <c r="F20" i="25" s="1"/>
  <c r="BB29" i="23"/>
  <c r="AT14" i="23"/>
  <c r="F5" i="25" s="1"/>
  <c r="BB11" i="23"/>
  <c r="BB80" i="23"/>
  <c r="BB34" i="23"/>
  <c r="BB15" i="23"/>
  <c r="BB54" i="23"/>
  <c r="BB31" i="23"/>
  <c r="BB38" i="23"/>
  <c r="AG11" i="23"/>
  <c r="AH21" i="23"/>
  <c r="BB26" i="23"/>
  <c r="AT20" i="23"/>
  <c r="F11" i="25" s="1"/>
  <c r="BB95" i="23"/>
  <c r="AG10" i="23"/>
  <c r="BB69" i="23"/>
  <c r="AT21" i="23"/>
  <c r="F12" i="25" s="1"/>
  <c r="AG14" i="23"/>
  <c r="AT68" i="23"/>
  <c r="F59" i="25" s="1"/>
  <c r="AT55" i="23"/>
  <c r="F46" i="25" s="1"/>
  <c r="BB55" i="23"/>
  <c r="AT56" i="23"/>
  <c r="F47" i="25" s="1"/>
  <c r="AT103" i="23"/>
  <c r="F94" i="25" s="1"/>
  <c r="AT79" i="23"/>
  <c r="F70" i="25" s="1"/>
  <c r="AT11" i="23"/>
  <c r="AG16" i="23"/>
  <c r="AT64" i="23"/>
  <c r="F55" i="25" s="1"/>
  <c r="AG20" i="23"/>
  <c r="AT106" i="23"/>
  <c r="F97" i="25" s="1"/>
  <c r="BB45" i="23"/>
  <c r="BB47" i="23"/>
  <c r="AT51" i="23"/>
  <c r="F42" i="25" s="1"/>
  <c r="BB50" i="23"/>
  <c r="BB56" i="23"/>
  <c r="BB33" i="23"/>
  <c r="BB103" i="23"/>
  <c r="BB83" i="23"/>
  <c r="AG13" i="23"/>
  <c r="BB42" i="23"/>
  <c r="AT17" i="23"/>
  <c r="F8" i="25" s="1"/>
  <c r="BB60" i="23"/>
  <c r="BB63" i="23"/>
  <c r="AT86" i="23"/>
  <c r="F77" i="25" s="1"/>
  <c r="AT67" i="23"/>
  <c r="F58" i="25" s="1"/>
  <c r="BB10" i="23"/>
  <c r="AT15" i="23"/>
  <c r="F6" i="25" s="1"/>
  <c r="AT45" i="23"/>
  <c r="F36" i="25" s="1"/>
  <c r="AT35" i="23"/>
  <c r="F26" i="25" s="1"/>
  <c r="BB94" i="23"/>
  <c r="AT105" i="23"/>
  <c r="F96" i="25" s="1"/>
  <c r="AT38" i="23"/>
  <c r="F29" i="25" s="1"/>
  <c r="BB99" i="23"/>
  <c r="AT12" i="23"/>
  <c r="AT16" i="23"/>
  <c r="F7" i="25" s="1"/>
  <c r="AG19" i="23"/>
  <c r="AT59" i="23"/>
  <c r="F50" i="25" s="1"/>
  <c r="AT25" i="23"/>
  <c r="F16" i="25" s="1"/>
  <c r="AT13" i="23"/>
  <c r="AT91" i="23"/>
  <c r="F82" i="25" s="1"/>
  <c r="AT95" i="23"/>
  <c r="F86" i="25" s="1"/>
  <c r="AH13" i="23"/>
  <c r="AH17" i="23"/>
  <c r="AT19" i="23"/>
  <c r="F10" i="25" s="1"/>
  <c r="AG9" i="23"/>
  <c r="BB97" i="23"/>
  <c r="AT108" i="23"/>
  <c r="AT41" i="23"/>
  <c r="F32" i="25" s="1"/>
  <c r="AT23" i="23"/>
  <c r="F14" i="25" s="1"/>
  <c r="AT88" i="23"/>
  <c r="F79" i="25" s="1"/>
  <c r="BB14" i="23"/>
  <c r="BB17" i="23"/>
  <c r="AT27" i="23"/>
  <c r="F18" i="25" s="1"/>
  <c r="BB64" i="23"/>
  <c r="BB21" i="23"/>
  <c r="AT70" i="23"/>
  <c r="F61" i="25" s="1"/>
  <c r="BB86" i="23"/>
  <c r="AT18" i="23"/>
  <c r="F9" i="25" s="1"/>
  <c r="AT22" i="23"/>
  <c r="F13" i="25" s="1"/>
  <c r="AH8" i="23"/>
  <c r="AT30" i="23"/>
  <c r="F21" i="25" s="1"/>
  <c r="BB37" i="23"/>
  <c r="AT53" i="23"/>
  <c r="F44" i="25" s="1"/>
  <c r="BB85" i="23"/>
  <c r="AT31" i="23"/>
  <c r="F22" i="25" s="1"/>
  <c r="BB35" i="23"/>
  <c r="BB43" i="23"/>
  <c r="AT47" i="23"/>
  <c r="F38" i="25" s="1"/>
  <c r="BB51" i="23"/>
  <c r="AT76" i="23"/>
  <c r="F67" i="25" s="1"/>
  <c r="BB105" i="23"/>
  <c r="AT50" i="23"/>
  <c r="F41" i="25" s="1"/>
  <c r="BB68" i="23"/>
  <c r="AT33" i="23"/>
  <c r="F24" i="25" s="1"/>
  <c r="AG8" i="23"/>
  <c r="AT9" i="23"/>
  <c r="AH18" i="23"/>
  <c r="BB20" i="23"/>
  <c r="BB84" i="23"/>
  <c r="BB104" i="23"/>
  <c r="BB98" i="23"/>
  <c r="BB25" i="23"/>
  <c r="AT62" i="23"/>
  <c r="F53" i="25" s="1"/>
  <c r="BB13" i="23"/>
  <c r="BB71" i="23"/>
  <c r="BB23" i="23"/>
  <c r="AT75" i="23"/>
  <c r="F66" i="25" s="1"/>
  <c r="AT77" i="23"/>
  <c r="F68" i="25" s="1"/>
  <c r="BB79" i="23"/>
  <c r="AH14" i="23"/>
  <c r="AH10" i="23"/>
  <c r="BB18" i="23"/>
  <c r="AT49" i="23"/>
  <c r="F40" i="25" s="1"/>
  <c r="AT71" i="23"/>
  <c r="F62" i="25" s="1"/>
  <c r="AH20" i="23"/>
  <c r="AT42" i="23"/>
  <c r="F33" i="25" s="1"/>
  <c r="BB19" i="23"/>
  <c r="AH16" i="23"/>
  <c r="AT60" i="23"/>
  <c r="F51" i="25" s="1"/>
  <c r="AT80" i="23"/>
  <c r="F71" i="25" s="1"/>
  <c r="AT10" i="23"/>
  <c r="AG17" i="23"/>
  <c r="AT54" i="23"/>
  <c r="F45" i="25" s="1"/>
  <c r="BB53" i="23"/>
  <c r="AT39" i="23"/>
  <c r="F30" i="25" s="1"/>
  <c r="BB76" i="23"/>
  <c r="AT94" i="23"/>
  <c r="F85" i="25" s="1"/>
  <c r="AT97" i="23"/>
  <c r="F88" i="25" s="1"/>
  <c r="BB100" i="23"/>
  <c r="BB49" i="23"/>
  <c r="BB90" i="23"/>
  <c r="AT81" i="23"/>
  <c r="F72" i="25" s="1"/>
  <c r="AT99" i="23"/>
  <c r="F90" i="25" s="1"/>
  <c r="AT107" i="23"/>
  <c r="BB108" i="23"/>
  <c r="BB12" i="23"/>
  <c r="BB16" i="23"/>
  <c r="AT26" i="23"/>
  <c r="F17" i="25" s="1"/>
  <c r="BB9" i="23"/>
  <c r="AT84" i="23"/>
  <c r="F75" i="25" s="1"/>
  <c r="AT65" i="23"/>
  <c r="F56" i="25" s="1"/>
  <c r="AT83" i="23"/>
  <c r="F74" i="25" s="1"/>
  <c r="AT104" i="23"/>
  <c r="F95" i="25" s="1"/>
  <c r="AT98" i="23"/>
  <c r="F89" i="25" s="1"/>
  <c r="BB62" i="23"/>
  <c r="BB41" i="23"/>
  <c r="AG22" i="23"/>
  <c r="BB77" i="23"/>
  <c r="BB88" i="23"/>
  <c r="BB93" i="23"/>
  <c r="AT93" i="23"/>
  <c r="F84" i="25" s="1"/>
  <c r="AH9" i="23"/>
  <c r="AH19" i="23"/>
  <c r="AT69" i="22"/>
  <c r="B61" i="25" s="1"/>
  <c r="AG10" i="22"/>
  <c r="AT107" i="22"/>
  <c r="B99" i="25" s="1"/>
  <c r="BB49" i="22"/>
  <c r="AT83" i="22"/>
  <c r="B75" i="25" s="1"/>
  <c r="BB74" i="22"/>
  <c r="AH15" i="22"/>
  <c r="AM58" i="22"/>
  <c r="AS58" i="22" s="1"/>
  <c r="BB58" i="22"/>
  <c r="AH9" i="22"/>
  <c r="AT62" i="22"/>
  <c r="B54" i="25" s="1"/>
  <c r="AH18" i="22"/>
  <c r="AT18" i="22"/>
  <c r="B10" i="25" s="1"/>
  <c r="AT72" i="22"/>
  <c r="B64" i="25" s="1"/>
  <c r="AT76" i="22"/>
  <c r="B68" i="25" s="1"/>
  <c r="AT91" i="22"/>
  <c r="B83" i="25" s="1"/>
  <c r="BB101" i="22"/>
  <c r="BB10" i="22"/>
  <c r="BB96" i="22"/>
  <c r="AG22" i="22"/>
  <c r="BB54" i="22"/>
  <c r="BB73" i="22"/>
  <c r="AT80" i="22"/>
  <c r="B72" i="25" s="1"/>
  <c r="AH21" i="22"/>
  <c r="BB79" i="22"/>
  <c r="AT68" i="22"/>
  <c r="B60" i="25" s="1"/>
  <c r="BB102" i="22"/>
  <c r="AT35" i="22"/>
  <c r="B27" i="25" s="1"/>
  <c r="AT17" i="22"/>
  <c r="B9" i="25" s="1"/>
  <c r="BB47" i="22"/>
  <c r="AT66" i="22"/>
  <c r="B58" i="25" s="1"/>
  <c r="AT103" i="22"/>
  <c r="B95" i="25" s="1"/>
  <c r="AT11" i="22"/>
  <c r="AH17" i="22"/>
  <c r="AG20" i="22"/>
  <c r="AT37" i="22"/>
  <c r="B29" i="25" s="1"/>
  <c r="BB69" i="22"/>
  <c r="BB66" i="22"/>
  <c r="BB40" i="22"/>
  <c r="BB38" i="22"/>
  <c r="BB18" i="22"/>
  <c r="AT22" i="22"/>
  <c r="B14" i="25" s="1"/>
  <c r="BB34" i="22"/>
  <c r="AT48" i="22"/>
  <c r="B40" i="25" s="1"/>
  <c r="AT49" i="22"/>
  <c r="B41" i="25" s="1"/>
  <c r="AT79" i="22"/>
  <c r="B71" i="25" s="1"/>
  <c r="AT97" i="22"/>
  <c r="B89" i="25" s="1"/>
  <c r="BB81" i="22"/>
  <c r="AT108" i="22"/>
  <c r="B100" i="25" s="1"/>
  <c r="AT93" i="22"/>
  <c r="B85" i="25" s="1"/>
  <c r="AT26" i="22"/>
  <c r="B18" i="25" s="1"/>
  <c r="AT64" i="22"/>
  <c r="B56" i="25" s="1"/>
  <c r="AT63" i="22"/>
  <c r="B55" i="25" s="1"/>
  <c r="AT87" i="22"/>
  <c r="B79" i="25" s="1"/>
  <c r="BB87" i="22"/>
  <c r="AT96" i="22"/>
  <c r="B88" i="25" s="1"/>
  <c r="BB46" i="22"/>
  <c r="BB57" i="22"/>
  <c r="BB56" i="22"/>
  <c r="AT45" i="22"/>
  <c r="B37" i="25" s="1"/>
  <c r="AT82" i="22"/>
  <c r="B74" i="25" s="1"/>
  <c r="AG15" i="22"/>
  <c r="AG11" i="22"/>
  <c r="AT47" i="22"/>
  <c r="B39" i="25" s="1"/>
  <c r="AT40" i="22"/>
  <c r="B32" i="25" s="1"/>
  <c r="BB97" i="22"/>
  <c r="AT81" i="22"/>
  <c r="B73" i="25" s="1"/>
  <c r="AT57" i="22"/>
  <c r="B49" i="25" s="1"/>
  <c r="AT23" i="22"/>
  <c r="B15" i="25" s="1"/>
  <c r="AT51" i="22"/>
  <c r="B43" i="25" s="1"/>
  <c r="AT16" i="22"/>
  <c r="B8" i="25" s="1"/>
  <c r="AT12" i="22"/>
  <c r="BB86" i="22"/>
  <c r="AT13" i="22"/>
  <c r="B5" i="25" s="1"/>
  <c r="AM14" i="22"/>
  <c r="AH13" i="22"/>
  <c r="BB31" i="22"/>
  <c r="AT71" i="22"/>
  <c r="B63" i="25" s="1"/>
  <c r="BB77" i="22"/>
  <c r="BB41" i="22"/>
  <c r="AG17" i="22"/>
  <c r="AT65" i="22"/>
  <c r="B57" i="25" s="1"/>
  <c r="BB48" i="22"/>
  <c r="BB27" i="22"/>
  <c r="BB68" i="22"/>
  <c r="BB76" i="22"/>
  <c r="AT89" i="22"/>
  <c r="B81" i="25" s="1"/>
  <c r="BB98" i="22"/>
  <c r="BB99" i="22"/>
  <c r="AT101" i="22"/>
  <c r="B93" i="25" s="1"/>
  <c r="BB106" i="22"/>
  <c r="BB19" i="22"/>
  <c r="AT10" i="22"/>
  <c r="BB39" i="22"/>
  <c r="AT74" i="22"/>
  <c r="B66" i="25" s="1"/>
  <c r="AT104" i="22"/>
  <c r="B96" i="25" s="1"/>
  <c r="AP8" i="22"/>
  <c r="Y3" i="22"/>
  <c r="W1" i="22"/>
  <c r="AG8" i="22"/>
  <c r="BB23" i="22"/>
  <c r="AT28" i="22"/>
  <c r="B20" i="25" s="1"/>
  <c r="BB29" i="22"/>
  <c r="AT54" i="22"/>
  <c r="B46" i="25" s="1"/>
  <c r="AT56" i="22"/>
  <c r="B48" i="25" s="1"/>
  <c r="AT73" i="22"/>
  <c r="B65" i="25" s="1"/>
  <c r="BB33" i="22"/>
  <c r="AT84" i="22"/>
  <c r="B76" i="25" s="1"/>
  <c r="AT67" i="22"/>
  <c r="B59" i="25" s="1"/>
  <c r="BB82" i="22"/>
  <c r="AT42" i="22"/>
  <c r="B34" i="25" s="1"/>
  <c r="BB16" i="22"/>
  <c r="BB12" i="22"/>
  <c r="AG16" i="22"/>
  <c r="BB50" i="22"/>
  <c r="AG13" i="22"/>
  <c r="AM21" i="22"/>
  <c r="AH20" i="22"/>
  <c r="AT92" i="22"/>
  <c r="B84" i="25" s="1"/>
  <c r="AT41" i="22"/>
  <c r="B33" i="25" s="1"/>
  <c r="AT38" i="22"/>
  <c r="B30" i="25" s="1"/>
  <c r="BB22" i="22"/>
  <c r="BB65" i="22"/>
  <c r="AT34" i="22"/>
  <c r="B26" i="25" s="1"/>
  <c r="AH11" i="22"/>
  <c r="AT27" i="22"/>
  <c r="B19" i="25" s="1"/>
  <c r="AT85" i="22"/>
  <c r="B77" i="25" s="1"/>
  <c r="AT98" i="22"/>
  <c r="B90" i="25" s="1"/>
  <c r="BB93" i="22"/>
  <c r="AT106" i="22"/>
  <c r="B98" i="25" s="1"/>
  <c r="BB26" i="22"/>
  <c r="AT19" i="22"/>
  <c r="B11" i="25" s="1"/>
  <c r="AG9" i="22"/>
  <c r="AT39" i="22"/>
  <c r="B31" i="25" s="1"/>
  <c r="BB63" i="22"/>
  <c r="BB104" i="22"/>
  <c r="AT46" i="22"/>
  <c r="B38" i="25" s="1"/>
  <c r="AT9" i="22"/>
  <c r="BB9" i="22"/>
  <c r="BB28" i="22"/>
  <c r="AT33" i="22"/>
  <c r="B25" i="25" s="1"/>
  <c r="BB84" i="22"/>
  <c r="BB51" i="22"/>
  <c r="BB55" i="22"/>
  <c r="BB67" i="22"/>
  <c r="AH16" i="22"/>
  <c r="BB17" i="22"/>
  <c r="BB78" i="22"/>
  <c r="AT86" i="22"/>
  <c r="B78" i="25" s="1"/>
  <c r="AG22" i="20"/>
  <c r="BB14" i="20"/>
  <c r="BB24" i="20"/>
  <c r="BB33" i="20"/>
  <c r="AT43" i="20"/>
  <c r="BB49" i="20"/>
  <c r="BB87" i="20"/>
  <c r="BB99" i="20"/>
  <c r="BB104" i="20"/>
  <c r="BB29" i="20"/>
  <c r="BB82" i="20"/>
  <c r="AT25" i="20"/>
  <c r="AT26" i="20"/>
  <c r="BB17" i="20"/>
  <c r="BB58" i="20"/>
  <c r="AT85" i="20"/>
  <c r="AT45" i="20"/>
  <c r="BB90" i="20"/>
  <c r="BB34" i="20"/>
  <c r="AT53" i="20"/>
  <c r="BB96" i="20"/>
  <c r="AH14" i="20"/>
  <c r="BB10" i="20"/>
  <c r="BB21" i="20"/>
  <c r="BB54" i="20"/>
  <c r="AT41" i="20"/>
  <c r="BB57" i="20"/>
  <c r="AT74" i="20"/>
  <c r="AH18" i="20"/>
  <c r="BB28" i="20"/>
  <c r="AT81" i="20"/>
  <c r="BB47" i="20"/>
  <c r="AT15" i="20"/>
  <c r="AH17" i="20"/>
  <c r="AH8" i="20"/>
  <c r="AT35" i="20"/>
  <c r="AT54" i="20"/>
  <c r="BB68" i="20"/>
  <c r="BB74" i="20"/>
  <c r="AT33" i="20"/>
  <c r="AT49" i="20"/>
  <c r="BB72" i="20"/>
  <c r="BB9" i="20"/>
  <c r="AG19" i="20"/>
  <c r="AT17" i="20"/>
  <c r="AT50" i="20"/>
  <c r="AG12" i="20"/>
  <c r="Y3" i="20"/>
  <c r="AH7" i="20"/>
  <c r="BB83" i="20"/>
  <c r="AT28" i="20"/>
  <c r="BB77" i="20"/>
  <c r="AH13" i="20"/>
  <c r="AG13" i="20"/>
  <c r="AT88" i="20"/>
  <c r="BB101" i="20"/>
  <c r="BB15" i="20"/>
  <c r="AG17" i="20"/>
  <c r="BB16" i="20"/>
  <c r="BB20" i="20"/>
  <c r="AG16" i="20"/>
  <c r="BB39" i="20"/>
  <c r="BB85" i="20"/>
  <c r="BB91" i="20"/>
  <c r="AT62" i="20"/>
  <c r="AG18" i="20"/>
  <c r="BB13" i="20"/>
  <c r="AG10" i="20"/>
  <c r="AT22" i="20"/>
  <c r="BB22" i="20"/>
  <c r="AG9" i="20"/>
  <c r="AH11" i="20"/>
  <c r="AG20" i="20"/>
  <c r="BB70" i="20"/>
  <c r="BB79" i="20"/>
  <c r="AT30" i="20"/>
  <c r="BB37" i="20"/>
  <c r="BB89" i="20"/>
  <c r="AH21" i="20"/>
  <c r="AH17" i="18"/>
  <c r="BB21" i="18"/>
  <c r="BB92" i="18"/>
  <c r="BB40" i="18"/>
  <c r="BB39" i="18"/>
  <c r="AG20" i="18"/>
  <c r="BB102" i="18"/>
  <c r="BB16" i="18"/>
  <c r="AH13" i="18"/>
  <c r="AG19" i="18"/>
  <c r="BB106" i="18"/>
  <c r="BB90" i="18"/>
  <c r="BB9" i="18"/>
  <c r="BB104" i="18"/>
  <c r="BB103" i="18"/>
  <c r="BB30" i="18"/>
  <c r="BB105" i="18"/>
  <c r="AK23" i="18"/>
  <c r="AS23" i="18" s="1"/>
  <c r="AG22" i="18"/>
  <c r="BB10" i="18"/>
  <c r="AT32" i="18"/>
  <c r="AG9" i="18"/>
  <c r="AT16" i="18"/>
  <c r="AT18" i="18"/>
  <c r="AT90" i="18"/>
  <c r="AT12" i="18"/>
  <c r="BB34" i="18"/>
  <c r="AH15" i="18"/>
  <c r="BB108" i="18"/>
  <c r="AT108" i="18"/>
  <c r="BB94" i="18"/>
  <c r="AH11" i="18"/>
  <c r="AT35" i="18"/>
  <c r="BB91" i="18"/>
  <c r="AT104" i="18"/>
  <c r="BB64" i="18"/>
  <c r="AH20" i="18"/>
  <c r="BB24" i="18"/>
  <c r="BB32" i="18"/>
  <c r="BB31" i="18"/>
  <c r="BB35" i="18"/>
  <c r="BB25" i="18"/>
  <c r="BB33" i="18"/>
  <c r="BB96" i="18"/>
  <c r="BB97" i="18"/>
  <c r="AH9" i="18"/>
  <c r="BB14" i="18"/>
  <c r="BB26" i="18"/>
  <c r="BB18" i="18"/>
  <c r="BB93" i="18"/>
  <c r="AH22" i="18"/>
  <c r="U11" i="8"/>
  <c r="V11" i="8" s="1"/>
  <c r="AK12" i="8" s="1"/>
  <c r="AD9" i="8"/>
  <c r="BD10" i="8" s="1"/>
  <c r="AT21" i="7"/>
  <c r="N11" i="25" s="1"/>
  <c r="BB89" i="7"/>
  <c r="BB15" i="7"/>
  <c r="BB41" i="7"/>
  <c r="BB107" i="7"/>
  <c r="BB18" i="7"/>
  <c r="AM72" i="7"/>
  <c r="AS72" i="7" s="1"/>
  <c r="BB72" i="7"/>
  <c r="BB58" i="7"/>
  <c r="AT71" i="7"/>
  <c r="N61" i="25" s="1"/>
  <c r="BB44" i="7"/>
  <c r="BB93" i="7"/>
  <c r="BB31" i="7"/>
  <c r="AT63" i="7"/>
  <c r="N53" i="25" s="1"/>
  <c r="AT26" i="7"/>
  <c r="N16" i="25" s="1"/>
  <c r="BB26" i="7"/>
  <c r="AT25" i="7"/>
  <c r="N15" i="25" s="1"/>
  <c r="BB25" i="7"/>
  <c r="BB60" i="7"/>
  <c r="W2" i="7"/>
  <c r="AG19" i="7"/>
  <c r="AT97" i="7"/>
  <c r="N87" i="25" s="1"/>
  <c r="BB57" i="7"/>
  <c r="BB64" i="7"/>
  <c r="BB36" i="7"/>
  <c r="AT43" i="7"/>
  <c r="N33" i="25" s="1"/>
  <c r="BB47" i="7"/>
  <c r="AT57" i="7"/>
  <c r="N47" i="25" s="1"/>
  <c r="AT80" i="7"/>
  <c r="N70" i="25" s="1"/>
  <c r="BB80" i="7"/>
  <c r="BB85" i="7"/>
  <c r="BB103" i="7"/>
  <c r="BB32" i="7"/>
  <c r="AH17" i="7"/>
  <c r="BB42" i="7"/>
  <c r="AT46" i="7"/>
  <c r="N36" i="25" s="1"/>
  <c r="BB50" i="7"/>
  <c r="BB59" i="7"/>
  <c r="BB69" i="7"/>
  <c r="AT82" i="7"/>
  <c r="N72" i="25" s="1"/>
  <c r="BB82" i="7"/>
  <c r="BB91" i="7"/>
  <c r="BB100" i="7"/>
  <c r="AT28" i="7"/>
  <c r="N18" i="25" s="1"/>
  <c r="BB28" i="7"/>
  <c r="BB29" i="7"/>
  <c r="BB83" i="7"/>
  <c r="BB98" i="7"/>
  <c r="AH11" i="7"/>
  <c r="BB45" i="7"/>
  <c r="BB78" i="7"/>
  <c r="BB106" i="7"/>
  <c r="AT17" i="7"/>
  <c r="N7" i="25" s="1"/>
  <c r="BB48" i="7"/>
  <c r="AT87" i="7"/>
  <c r="N77" i="25" s="1"/>
  <c r="BB101" i="7"/>
  <c r="AT31" i="7"/>
  <c r="N21" i="25" s="1"/>
  <c r="BB43" i="7"/>
  <c r="BB51" i="7"/>
  <c r="BB40" i="7"/>
  <c r="BB46" i="7"/>
  <c r="AT15" i="7"/>
  <c r="N5" i="25" s="1"/>
  <c r="AT60" i="7"/>
  <c r="N50" i="25" s="1"/>
  <c r="AT67" i="7"/>
  <c r="N57" i="25" s="1"/>
  <c r="BB17" i="7"/>
  <c r="BB73" i="7"/>
  <c r="BB90" i="7"/>
  <c r="AG10" i="7"/>
  <c r="AT51" i="7"/>
  <c r="N41" i="25" s="1"/>
  <c r="AG12" i="7"/>
  <c r="AG13" i="7"/>
  <c r="AH10" i="7"/>
  <c r="AT18" i="7"/>
  <c r="N8" i="25" s="1"/>
  <c r="BB35" i="7"/>
  <c r="AT11" i="7"/>
  <c r="BB61" i="7"/>
  <c r="AT62" i="7"/>
  <c r="N52" i="25" s="1"/>
  <c r="AT83" i="7"/>
  <c r="N73" i="25" s="1"/>
  <c r="AT85" i="7"/>
  <c r="N75" i="25" s="1"/>
  <c r="AT98" i="7"/>
  <c r="N88" i="25" s="1"/>
  <c r="BB105" i="7"/>
  <c r="AG15" i="7"/>
  <c r="BB16" i="7"/>
  <c r="BB38" i="7"/>
  <c r="AT13" i="7"/>
  <c r="BB37" i="7"/>
  <c r="AT59" i="7"/>
  <c r="N49" i="25" s="1"/>
  <c r="AT69" i="7"/>
  <c r="N59" i="25" s="1"/>
  <c r="BB75" i="7"/>
  <c r="BB84" i="7"/>
  <c r="AT86" i="7"/>
  <c r="N76" i="25" s="1"/>
  <c r="AT91" i="7"/>
  <c r="N81" i="25" s="1"/>
  <c r="AT100" i="7"/>
  <c r="N90" i="25" s="1"/>
  <c r="AG9" i="7"/>
  <c r="BB10" i="7"/>
  <c r="AT39" i="7"/>
  <c r="N29" i="25" s="1"/>
  <c r="BB65" i="7"/>
  <c r="AT79" i="7"/>
  <c r="N69" i="25" s="1"/>
  <c r="BB79" i="7"/>
  <c r="BB56" i="7"/>
  <c r="BB76" i="7"/>
  <c r="BB66" i="7"/>
  <c r="AT106" i="7"/>
  <c r="N96" i="25" s="1"/>
  <c r="BB99" i="7"/>
  <c r="BB22" i="7"/>
  <c r="AG11" i="7"/>
  <c r="BB12" i="7"/>
  <c r="AT24" i="7"/>
  <c r="N14" i="25" s="1"/>
  <c r="BB24" i="7"/>
  <c r="AT20" i="7"/>
  <c r="N10" i="25" s="1"/>
  <c r="AT34" i="7"/>
  <c r="N24" i="25" s="1"/>
  <c r="AG8" i="7"/>
  <c r="BB33" i="7"/>
  <c r="AT64" i="7"/>
  <c r="N54" i="25" s="1"/>
  <c r="AT88" i="7"/>
  <c r="N78" i="25" s="1"/>
  <c r="BB102" i="7"/>
  <c r="AH8" i="7"/>
  <c r="AG17" i="7"/>
  <c r="AT40" i="7"/>
  <c r="N30" i="25" s="1"/>
  <c r="AT74" i="7"/>
  <c r="N64" i="25" s="1"/>
  <c r="AT41" i="7"/>
  <c r="N31" i="25" s="1"/>
  <c r="AT49" i="7"/>
  <c r="N39" i="25" s="1"/>
  <c r="AT48" i="7"/>
  <c r="N38" i="25" s="1"/>
  <c r="AM14" i="7"/>
  <c r="AH13" i="7"/>
  <c r="AH21" i="7"/>
  <c r="AT29" i="7"/>
  <c r="N19" i="25" s="1"/>
  <c r="AT35" i="7"/>
  <c r="N25" i="25" s="1"/>
  <c r="BB11" i="7"/>
  <c r="AT61" i="7"/>
  <c r="N51" i="25" s="1"/>
  <c r="AT70" i="7"/>
  <c r="N60" i="25" s="1"/>
  <c r="AT105" i="7"/>
  <c r="N95" i="25" s="1"/>
  <c r="AT16" i="7"/>
  <c r="N6" i="25" s="1"/>
  <c r="AH12" i="7"/>
  <c r="AT38" i="7"/>
  <c r="N28" i="25" s="1"/>
  <c r="BB13" i="7"/>
  <c r="AT37" i="7"/>
  <c r="N27" i="25" s="1"/>
  <c r="AT84" i="7"/>
  <c r="N74" i="25" s="1"/>
  <c r="BB86" i="7"/>
  <c r="AT108" i="7"/>
  <c r="AH16" i="7"/>
  <c r="AT10" i="7"/>
  <c r="AG14" i="7"/>
  <c r="AT78" i="7"/>
  <c r="N68" i="25" s="1"/>
  <c r="AT99" i="7"/>
  <c r="N89" i="25" s="1"/>
  <c r="AT12" i="7"/>
  <c r="AT33" i="7"/>
  <c r="N23" i="25" s="1"/>
  <c r="AT81" i="7"/>
  <c r="N71" i="25" s="1"/>
  <c r="BB81" i="7"/>
  <c r="BB88" i="7"/>
  <c r="AT102" i="7"/>
  <c r="N92" i="25" s="1"/>
  <c r="AH15" i="7"/>
  <c r="AT36" i="7"/>
  <c r="N26" i="25" s="1"/>
  <c r="AT27" i="7"/>
  <c r="N17" i="25" s="1"/>
  <c r="BB27" i="7"/>
  <c r="AT47" i="7"/>
  <c r="N37" i="25" s="1"/>
  <c r="BB62" i="7"/>
  <c r="BB70" i="7"/>
  <c r="AT103" i="7"/>
  <c r="N93" i="25" s="1"/>
  <c r="AT32" i="7"/>
  <c r="N22" i="25" s="1"/>
  <c r="AH9" i="7"/>
  <c r="AT42" i="7"/>
  <c r="N32" i="25" s="1"/>
  <c r="AT50" i="7"/>
  <c r="N40" i="25" s="1"/>
  <c r="BB74" i="7"/>
  <c r="AT77" i="7"/>
  <c r="N67" i="25" s="1"/>
  <c r="BB77" i="7"/>
  <c r="AT75" i="7"/>
  <c r="N65" i="25" s="1"/>
  <c r="AT104" i="7"/>
  <c r="N94" i="25" s="1"/>
  <c r="AH14" i="7"/>
  <c r="AT30" i="7"/>
  <c r="N20" i="25" s="1"/>
  <c r="BB30" i="7"/>
  <c r="BB39" i="7"/>
  <c r="AT45" i="7"/>
  <c r="N35" i="25" s="1"/>
  <c r="AT58" i="7"/>
  <c r="N48" i="25" s="1"/>
  <c r="AT65" i="7"/>
  <c r="N55" i="25" s="1"/>
  <c r="AT56" i="7"/>
  <c r="N46" i="25" s="1"/>
  <c r="AT76" i="7"/>
  <c r="N66" i="25" s="1"/>
  <c r="AT66" i="7"/>
  <c r="N56" i="25" s="1"/>
  <c r="AT107" i="7"/>
  <c r="N97" i="25" s="1"/>
  <c r="AT22" i="7"/>
  <c r="N12" i="25" s="1"/>
  <c r="BB20" i="7"/>
  <c r="AT9" i="7"/>
  <c r="AG16" i="7"/>
  <c r="AT44" i="7"/>
  <c r="N34" i="25" s="1"/>
  <c r="AT73" i="7"/>
  <c r="N63" i="25" s="1"/>
  <c r="AT90" i="7"/>
  <c r="N80" i="25" s="1"/>
  <c r="AT101" i="7"/>
  <c r="N91" i="25" s="1"/>
  <c r="AH19" i="7"/>
  <c r="AH12" i="17"/>
  <c r="AT43" i="17"/>
  <c r="AT84" i="17"/>
  <c r="AT76" i="17"/>
  <c r="AH14" i="17"/>
  <c r="AT60" i="17"/>
  <c r="AT81" i="17"/>
  <c r="AT97" i="17"/>
  <c r="AT54" i="17"/>
  <c r="BB12" i="17"/>
  <c r="AH8" i="17"/>
  <c r="AH13" i="17"/>
  <c r="AG8" i="17"/>
  <c r="BB71" i="17"/>
  <c r="AT23" i="17"/>
  <c r="BB73" i="17"/>
  <c r="BB84" i="17"/>
  <c r="AG18" i="17"/>
  <c r="BB19" i="17"/>
  <c r="AT46" i="17"/>
  <c r="BB16" i="17"/>
  <c r="AT55" i="17"/>
  <c r="BB56" i="17"/>
  <c r="BB59" i="17"/>
  <c r="BB87" i="17"/>
  <c r="AG13" i="17"/>
  <c r="AG9" i="17"/>
  <c r="AH20" i="17"/>
  <c r="BB52" i="17"/>
  <c r="BB65" i="17"/>
  <c r="BB62" i="17"/>
  <c r="AT53" i="17"/>
  <c r="BB79" i="17"/>
  <c r="AT74" i="17"/>
  <c r="AT83" i="17"/>
  <c r="BB99" i="17"/>
  <c r="BB104" i="17"/>
  <c r="BB18" i="17"/>
  <c r="AG14" i="17"/>
  <c r="BB48" i="17"/>
  <c r="BB102" i="17"/>
  <c r="BB27" i="17"/>
  <c r="BB9" i="17"/>
  <c r="AT24" i="17"/>
  <c r="BB39" i="17"/>
  <c r="AT52" i="17"/>
  <c r="AT73" i="17"/>
  <c r="BB66" i="17"/>
  <c r="BB96" i="17"/>
  <c r="AT11" i="17"/>
  <c r="BB40" i="17"/>
  <c r="AT57" i="17"/>
  <c r="BB67" i="17"/>
  <c r="BB72" i="17"/>
  <c r="AT72" i="17"/>
  <c r="AT98" i="17"/>
  <c r="BB15" i="17"/>
  <c r="AT64" i="17"/>
  <c r="AT77" i="17"/>
  <c r="AT106" i="17"/>
  <c r="AT100" i="17"/>
  <c r="AT16" i="17"/>
  <c r="BB69" i="17"/>
  <c r="AT91" i="17"/>
  <c r="BB89" i="17"/>
  <c r="AT90" i="17"/>
  <c r="BB101" i="17"/>
  <c r="AT63" i="17"/>
  <c r="AT61" i="17"/>
  <c r="BB75" i="17"/>
  <c r="AT92" i="17"/>
  <c r="AT17" i="17"/>
  <c r="AT26" i="17"/>
  <c r="AT39" i="17"/>
  <c r="AT70" i="17"/>
  <c r="AT103" i="17"/>
  <c r="AT25" i="17"/>
  <c r="AT79" i="17"/>
  <c r="AT95" i="17"/>
  <c r="AT107" i="17"/>
  <c r="AH19" i="17"/>
  <c r="AT13" i="17"/>
  <c r="AT48" i="17"/>
  <c r="AT88" i="17"/>
  <c r="AT105" i="17"/>
  <c r="AT10" i="17"/>
  <c r="AK8" i="17"/>
  <c r="U3" i="17"/>
  <c r="U2" i="17" s="1"/>
  <c r="AT68" i="17"/>
  <c r="AT9" i="17"/>
  <c r="BB17" i="17"/>
  <c r="AT58" i="17"/>
  <c r="BB58" i="17"/>
  <c r="AT44" i="17"/>
  <c r="AT66" i="17"/>
  <c r="AT96" i="17"/>
  <c r="BB11" i="17"/>
  <c r="BB60" i="17"/>
  <c r="AT67" i="17"/>
  <c r="AT99" i="17"/>
  <c r="BB98" i="17"/>
  <c r="AG17" i="17"/>
  <c r="AT15" i="17"/>
  <c r="BB64" i="17"/>
  <c r="BB106" i="17"/>
  <c r="BB100" i="17"/>
  <c r="AA3" i="17"/>
  <c r="W1" i="17"/>
  <c r="AH7" i="17"/>
  <c r="AG15" i="17"/>
  <c r="AG20" i="17"/>
  <c r="AT56" i="17"/>
  <c r="AT59" i="17"/>
  <c r="AT69" i="17"/>
  <c r="AT80" i="17"/>
  <c r="AT87" i="17"/>
  <c r="BB91" i="17"/>
  <c r="AT89" i="17"/>
  <c r="BB90" i="17"/>
  <c r="AT101" i="17"/>
  <c r="BB22" i="17"/>
  <c r="AT27" i="17"/>
  <c r="BB63" i="17"/>
  <c r="BB61" i="17"/>
  <c r="AT75" i="17"/>
  <c r="BB92" i="17"/>
  <c r="AG16" i="17"/>
  <c r="BB26" i="17"/>
  <c r="AT71" i="17"/>
  <c r="BB44" i="17"/>
  <c r="AT65" i="17"/>
  <c r="AT62" i="17"/>
  <c r="BB70" i="17"/>
  <c r="AT93" i="17"/>
  <c r="BB103" i="17"/>
  <c r="AH10" i="17"/>
  <c r="AG10" i="17"/>
  <c r="AT19" i="17"/>
  <c r="AH22" i="17"/>
  <c r="BB25" i="17"/>
  <c r="AT40" i="17"/>
  <c r="BB74" i="17"/>
  <c r="BB95" i="17"/>
  <c r="AT104" i="17"/>
  <c r="AT18" i="17"/>
  <c r="BB77" i="17"/>
  <c r="BB107" i="17"/>
  <c r="AT108" i="17"/>
  <c r="AH11" i="17"/>
  <c r="AT12" i="17"/>
  <c r="AG11" i="17"/>
  <c r="AT20" i="17"/>
  <c r="BB20" i="17"/>
  <c r="BB13" i="17"/>
  <c r="BB21" i="17"/>
  <c r="AT21" i="17"/>
  <c r="BB80" i="17"/>
  <c r="BB88" i="17"/>
  <c r="AT102" i="17"/>
  <c r="AT94" i="17"/>
  <c r="BB105" i="17"/>
  <c r="AT14" i="17"/>
  <c r="BB14" i="17"/>
  <c r="AT22" i="17"/>
  <c r="AB3" i="17"/>
  <c r="AM8" i="17"/>
  <c r="AG7" i="17"/>
  <c r="AL8" i="17"/>
  <c r="AD3" i="17"/>
  <c r="BB68" i="17"/>
  <c r="AT86" i="17"/>
  <c r="BB86" i="17"/>
  <c r="AH16" i="17"/>
  <c r="AM63" i="16"/>
  <c r="AR63" i="16" s="1"/>
  <c r="AS63" i="16" s="1"/>
  <c r="BB90" i="16"/>
  <c r="BB55" i="16"/>
  <c r="AM29" i="16"/>
  <c r="AR29" i="16" s="1"/>
  <c r="AS29" i="16" s="1"/>
  <c r="AR83" i="16"/>
  <c r="AS83" i="16" s="1"/>
  <c r="AR94" i="16"/>
  <c r="AS94" i="16" s="1"/>
  <c r="AR56" i="16"/>
  <c r="AS56" i="16" s="1"/>
  <c r="AR45" i="16"/>
  <c r="AS45" i="16" s="1"/>
  <c r="AR41" i="16"/>
  <c r="AS41" i="16" s="1"/>
  <c r="AM71" i="16"/>
  <c r="AR71" i="16" s="1"/>
  <c r="AS71" i="16" s="1"/>
  <c r="AR52" i="16"/>
  <c r="AS52" i="16" s="1"/>
  <c r="AH10" i="16"/>
  <c r="AH19" i="16"/>
  <c r="AR72" i="16"/>
  <c r="AS72" i="16" s="1"/>
  <c r="AG10" i="16"/>
  <c r="AG7" i="16"/>
  <c r="AR23" i="16"/>
  <c r="AS23" i="16" s="1"/>
  <c r="AR33" i="16"/>
  <c r="AS33" i="16" s="1"/>
  <c r="AG18" i="16"/>
  <c r="AH12" i="16"/>
  <c r="AH14" i="16"/>
  <c r="AG17" i="16"/>
  <c r="AR19" i="16"/>
  <c r="AS19" i="16" s="1"/>
  <c r="AR90" i="16"/>
  <c r="AS90" i="16" s="1"/>
  <c r="AR49" i="16"/>
  <c r="AS49" i="16" s="1"/>
  <c r="AG21" i="16"/>
  <c r="AG11" i="16"/>
  <c r="AH18" i="16"/>
  <c r="AH13" i="16"/>
  <c r="AG16" i="16"/>
  <c r="AR11" i="16"/>
  <c r="AS11" i="16" s="1"/>
  <c r="AG9" i="16"/>
  <c r="BB9" i="16"/>
  <c r="AH8" i="16"/>
  <c r="AG19" i="16"/>
  <c r="BB8" i="16"/>
  <c r="BB24" i="16"/>
  <c r="AR87" i="16"/>
  <c r="AS87" i="16" s="1"/>
  <c r="BB10" i="16"/>
  <c r="AR100" i="16"/>
  <c r="AS100" i="16" s="1"/>
  <c r="BB30" i="16"/>
  <c r="BB32" i="16"/>
  <c r="BB34" i="16"/>
  <c r="BB26" i="16"/>
  <c r="AH17" i="16"/>
  <c r="BB27" i="16"/>
  <c r="AR25" i="16"/>
  <c r="AS25" i="16" s="1"/>
  <c r="AR88" i="16"/>
  <c r="AS88" i="16" s="1"/>
  <c r="AR89" i="16"/>
  <c r="AS89" i="16" s="1"/>
  <c r="AG12" i="16"/>
  <c r="AH9" i="16"/>
  <c r="AR48" i="16"/>
  <c r="AS48" i="16" s="1"/>
  <c r="AR55" i="16"/>
  <c r="AS55" i="16" s="1"/>
  <c r="W1" i="16"/>
  <c r="AM44" i="16"/>
  <c r="AM70" i="16"/>
  <c r="AM28" i="16"/>
  <c r="AM40" i="16"/>
  <c r="AM76" i="16"/>
  <c r="AM17" i="16"/>
  <c r="AR17" i="16" s="1"/>
  <c r="AS17" i="16" s="1"/>
  <c r="AH11" i="16"/>
  <c r="AM18" i="16"/>
  <c r="AR18" i="16" s="1"/>
  <c r="AS18" i="16" s="1"/>
  <c r="AM22" i="16"/>
  <c r="AM38" i="16"/>
  <c r="AR38" i="16" s="1"/>
  <c r="AS38" i="16" s="1"/>
  <c r="AM47" i="16"/>
  <c r="AM77" i="16"/>
  <c r="AM102" i="16"/>
  <c r="AM91" i="16"/>
  <c r="AM82" i="16"/>
  <c r="AM101" i="16"/>
  <c r="AM13" i="16"/>
  <c r="AR13" i="16" s="1"/>
  <c r="AS13" i="16" s="1"/>
  <c r="AM32" i="16"/>
  <c r="AM54" i="16"/>
  <c r="BB76" i="16"/>
  <c r="AM69" i="16"/>
  <c r="AB3" i="16"/>
  <c r="U3" i="16"/>
  <c r="U2" i="16" s="1"/>
  <c r="AM24" i="16"/>
  <c r="AR24" i="16" s="1"/>
  <c r="AS24" i="16" s="1"/>
  <c r="AM10" i="16"/>
  <c r="AM67" i="16"/>
  <c r="AM79" i="16"/>
  <c r="AM96" i="16"/>
  <c r="BB96" i="16"/>
  <c r="AM103" i="16"/>
  <c r="AM16" i="16"/>
  <c r="AR16" i="16" s="1"/>
  <c r="AS16" i="16" s="1"/>
  <c r="AH15" i="16"/>
  <c r="BB38" i="16"/>
  <c r="AM66" i="16"/>
  <c r="AM92" i="16"/>
  <c r="AM95" i="16"/>
  <c r="BB95" i="16"/>
  <c r="AM31" i="16"/>
  <c r="AR31" i="16" s="1"/>
  <c r="AS31" i="16" s="1"/>
  <c r="AM51" i="16"/>
  <c r="AM35" i="16"/>
  <c r="AM42" i="16"/>
  <c r="AM50" i="16"/>
  <c r="AM84" i="16"/>
  <c r="AM93" i="16"/>
  <c r="AM12" i="16"/>
  <c r="AM80" i="16"/>
  <c r="AM105" i="16"/>
  <c r="AG13" i="16"/>
  <c r="AM68" i="16"/>
  <c r="AM26" i="16"/>
  <c r="AM57" i="16"/>
  <c r="AM73" i="16"/>
  <c r="AM9" i="16"/>
  <c r="AR9" i="16" s="1"/>
  <c r="AS9" i="16" s="1"/>
  <c r="AG15" i="16"/>
  <c r="Y3" i="16"/>
  <c r="AP8" i="16"/>
  <c r="AR8" i="16" s="1"/>
  <c r="AS8" i="16" s="1"/>
  <c r="AH21" i="16"/>
  <c r="AM74" i="16"/>
  <c r="AM104" i="16"/>
  <c r="AM108" i="16"/>
  <c r="AM81" i="16"/>
  <c r="AM106" i="16"/>
  <c r="AD3" i="16"/>
  <c r="AP21" i="16"/>
  <c r="AR21" i="16" s="1"/>
  <c r="AS21" i="16" s="1"/>
  <c r="AH20" i="16"/>
  <c r="AM65" i="16"/>
  <c r="AH16" i="16"/>
  <c r="AH7" i="16"/>
  <c r="AM30" i="16"/>
  <c r="AR30" i="16" s="1"/>
  <c r="AS30" i="16" s="1"/>
  <c r="BB44" i="16"/>
  <c r="AM62" i="16"/>
  <c r="BB70" i="16"/>
  <c r="BB81" i="16"/>
  <c r="AM99" i="16"/>
  <c r="BB106" i="16"/>
  <c r="BB12" i="16"/>
  <c r="BB13" i="16"/>
  <c r="BB31" i="16"/>
  <c r="AM39" i="16"/>
  <c r="BB28" i="16"/>
  <c r="AM43" i="16"/>
  <c r="BB54" i="16"/>
  <c r="BB40" i="16"/>
  <c r="BB51" i="16"/>
  <c r="AM75" i="16"/>
  <c r="AM61" i="16"/>
  <c r="BB105" i="16"/>
  <c r="AM98" i="16"/>
  <c r="AM107" i="16"/>
  <c r="BB17" i="16"/>
  <c r="U1" i="16"/>
  <c r="AM34" i="16"/>
  <c r="AM14" i="16"/>
  <c r="BB14" i="16"/>
  <c r="BB18" i="16"/>
  <c r="AM36" i="16"/>
  <c r="BB68" i="16"/>
  <c r="AM46" i="16"/>
  <c r="BB65" i="16"/>
  <c r="AM59" i="16"/>
  <c r="AG8" i="16"/>
  <c r="BB16" i="16"/>
  <c r="BB22" i="16"/>
  <c r="AM27" i="16"/>
  <c r="AR27" i="16" s="1"/>
  <c r="AS27" i="16" s="1"/>
  <c r="AM60" i="16"/>
  <c r="BB47" i="16"/>
  <c r="AM58" i="16"/>
  <c r="AM78" i="16"/>
  <c r="BB78" i="16"/>
  <c r="AM85" i="16"/>
  <c r="BB77" i="16"/>
  <c r="BB102" i="16"/>
  <c r="BB91" i="16"/>
  <c r="Y95" i="8"/>
  <c r="Z95" i="8" s="1"/>
  <c r="AP96" i="8" s="1"/>
  <c r="U26" i="8"/>
  <c r="AE26" i="8" s="1"/>
  <c r="AA12" i="8"/>
  <c r="BC13" i="8" s="1"/>
  <c r="Y7" i="8"/>
  <c r="Z7" i="8" s="1"/>
  <c r="Y14" i="8"/>
  <c r="BE15" i="8" s="1"/>
  <c r="U45" i="8"/>
  <c r="AB45" i="8" s="1"/>
  <c r="U44" i="8"/>
  <c r="AC44" i="8" s="1"/>
  <c r="BB45" i="8" s="1"/>
  <c r="Y17" i="8"/>
  <c r="Z17" i="8" s="1"/>
  <c r="AP18" i="8" s="1"/>
  <c r="AA82" i="8"/>
  <c r="AQ83" i="8" s="1"/>
  <c r="AA25" i="8"/>
  <c r="BC26" i="8" s="1"/>
  <c r="Y97" i="8"/>
  <c r="Z97" i="8" s="1"/>
  <c r="AP98" i="8" s="1"/>
  <c r="Y60" i="8"/>
  <c r="BE61" i="8" s="1"/>
  <c r="Y38" i="8"/>
  <c r="Z38" i="8" s="1"/>
  <c r="AP39" i="8" s="1"/>
  <c r="AD64" i="8"/>
  <c r="BD65" i="8" s="1"/>
  <c r="AD85" i="8"/>
  <c r="BD86" i="8" s="1"/>
  <c r="AD17" i="8"/>
  <c r="BD18" i="8" s="1"/>
  <c r="Y96" i="8"/>
  <c r="Z96" i="8" s="1"/>
  <c r="AP97" i="8" s="1"/>
  <c r="U9" i="8"/>
  <c r="V9" i="8" s="1"/>
  <c r="U50" i="8"/>
  <c r="W50" i="8" s="1"/>
  <c r="U35" i="8"/>
  <c r="V35" i="8" s="1"/>
  <c r="AK36" i="8" s="1"/>
  <c r="Y85" i="8"/>
  <c r="Z85" i="8" s="1"/>
  <c r="AP86" i="8" s="1"/>
  <c r="AA56" i="8"/>
  <c r="BC57" i="8" s="1"/>
  <c r="AD19" i="8"/>
  <c r="BD20" i="8" s="1"/>
  <c r="U85" i="8"/>
  <c r="W85" i="8" s="1"/>
  <c r="AA80" i="8"/>
  <c r="BC81" i="8" s="1"/>
  <c r="U65" i="8"/>
  <c r="AC65" i="8" s="1"/>
  <c r="U55" i="8"/>
  <c r="AE55" i="8" s="1"/>
  <c r="U41" i="8"/>
  <c r="V41" i="8" s="1"/>
  <c r="AK42" i="8" s="1"/>
  <c r="U21" i="8"/>
  <c r="V21" i="8" s="1"/>
  <c r="AK22" i="8" s="1"/>
  <c r="Y98" i="8"/>
  <c r="AO99" i="8" s="1"/>
  <c r="AD88" i="8"/>
  <c r="BD89" i="8" s="1"/>
  <c r="AA57" i="8"/>
  <c r="AQ58" i="8" s="1"/>
  <c r="AA27" i="8"/>
  <c r="AQ28" i="8" s="1"/>
  <c r="AD15" i="8"/>
  <c r="BD16" i="8" s="1"/>
  <c r="AD10" i="8"/>
  <c r="BD11" i="8" s="1"/>
  <c r="AD79" i="8"/>
  <c r="BD80" i="8" s="1"/>
  <c r="U75" i="8"/>
  <c r="AE75" i="8" s="1"/>
  <c r="U71" i="8"/>
  <c r="AJ72" i="8" s="1"/>
  <c r="U60" i="8"/>
  <c r="V60" i="8" s="1"/>
  <c r="AK61" i="8" s="1"/>
  <c r="U53" i="8"/>
  <c r="AB53" i="8" s="1"/>
  <c r="U52" i="8"/>
  <c r="AJ53" i="8" s="1"/>
  <c r="U48" i="8"/>
  <c r="W48" i="8" s="1"/>
  <c r="AD22" i="8"/>
  <c r="BD23" i="8" s="1"/>
  <c r="U56" i="8"/>
  <c r="V56" i="8" s="1"/>
  <c r="AK57" i="8" s="1"/>
  <c r="AD66" i="8"/>
  <c r="BD67" i="8" s="1"/>
  <c r="AA66" i="8"/>
  <c r="AQ67" i="8" s="1"/>
  <c r="AA69" i="8"/>
  <c r="AQ70" i="8" s="1"/>
  <c r="U69" i="8"/>
  <c r="AB69" i="8" s="1"/>
  <c r="Z9" i="8"/>
  <c r="AP10" i="8" s="1"/>
  <c r="BE10" i="8"/>
  <c r="AO10" i="8"/>
  <c r="AA20" i="8"/>
  <c r="AQ21" i="8" s="1"/>
  <c r="U10" i="8"/>
  <c r="V10" i="8" s="1"/>
  <c r="AK11" i="8" s="1"/>
  <c r="U77" i="8"/>
  <c r="AB77" i="8" s="1"/>
  <c r="Y93" i="8"/>
  <c r="Z93" i="8" s="1"/>
  <c r="AP94" i="8" s="1"/>
  <c r="AA79" i="8"/>
  <c r="AQ80" i="8" s="1"/>
  <c r="AA78" i="8"/>
  <c r="AQ79" i="8" s="1"/>
  <c r="AA77" i="8"/>
  <c r="AQ78" i="8" s="1"/>
  <c r="AA28" i="8"/>
  <c r="BC29" i="8" s="1"/>
  <c r="AA23" i="8"/>
  <c r="AQ24" i="8" s="1"/>
  <c r="AA19" i="8"/>
  <c r="AQ20" i="8" s="1"/>
  <c r="Y101" i="8"/>
  <c r="Z101" i="8" s="1"/>
  <c r="AP102" i="8" s="1"/>
  <c r="Y102" i="8"/>
  <c r="Z102" i="8" s="1"/>
  <c r="AP103" i="8" s="1"/>
  <c r="Y94" i="8"/>
  <c r="BE95" i="8" s="1"/>
  <c r="U86" i="8"/>
  <c r="AE86" i="8" s="1"/>
  <c r="Y81" i="8"/>
  <c r="Z81" i="8" s="1"/>
  <c r="AP82" i="8" s="1"/>
  <c r="U73" i="8"/>
  <c r="V73" i="8" s="1"/>
  <c r="AK74" i="8" s="1"/>
  <c r="AA32" i="8"/>
  <c r="AQ33" i="8" s="1"/>
  <c r="AD28" i="8"/>
  <c r="BD29" i="8" s="1"/>
  <c r="AD14" i="8"/>
  <c r="BD15" i="8" s="1"/>
  <c r="AN13" i="8"/>
  <c r="Y12" i="8"/>
  <c r="AO13" i="8" s="1"/>
  <c r="AA86" i="8"/>
  <c r="AQ87" i="8" s="1"/>
  <c r="AD81" i="8"/>
  <c r="BD82" i="8" s="1"/>
  <c r="U49" i="8"/>
  <c r="AB49" i="8" s="1"/>
  <c r="U47" i="8"/>
  <c r="W47" i="8" s="1"/>
  <c r="U42" i="8"/>
  <c r="AB42" i="8" s="1"/>
  <c r="U25" i="8"/>
  <c r="AJ26" i="8" s="1"/>
  <c r="Y99" i="8"/>
  <c r="Z99" i="8" s="1"/>
  <c r="AP100" i="8" s="1"/>
  <c r="Y91" i="8"/>
  <c r="AO92" i="8" s="1"/>
  <c r="AD86" i="8"/>
  <c r="BD87" i="8" s="1"/>
  <c r="AD82" i="8"/>
  <c r="BD83" i="8" s="1"/>
  <c r="AA71" i="8"/>
  <c r="AQ72" i="8" s="1"/>
  <c r="Y100" i="8"/>
  <c r="Z100" i="8" s="1"/>
  <c r="AP101" i="8" s="1"/>
  <c r="Y92" i="8"/>
  <c r="Z92" i="8" s="1"/>
  <c r="AP93" i="8" s="1"/>
  <c r="AD84" i="8"/>
  <c r="BD85" i="8" s="1"/>
  <c r="AA70" i="8"/>
  <c r="AQ71" i="8" s="1"/>
  <c r="U40" i="8"/>
  <c r="W40" i="8" s="1"/>
  <c r="AA29" i="8"/>
  <c r="AQ30" i="8" s="1"/>
  <c r="U22" i="8"/>
  <c r="AC22" i="8" s="1"/>
  <c r="W3" i="8"/>
  <c r="AD72" i="8"/>
  <c r="BD73" i="8" s="1"/>
  <c r="U72" i="8"/>
  <c r="AJ73" i="8" s="1"/>
  <c r="AD68" i="8"/>
  <c r="BD69" i="8" s="1"/>
  <c r="U68" i="8"/>
  <c r="AB68" i="8" s="1"/>
  <c r="AA68" i="8"/>
  <c r="Y16" i="8"/>
  <c r="Z16" i="8" s="1"/>
  <c r="AP17" i="8" s="1"/>
  <c r="AD63" i="8"/>
  <c r="BD64" i="8" s="1"/>
  <c r="U63" i="8"/>
  <c r="AB63" i="8" s="1"/>
  <c r="AA88" i="8"/>
  <c r="BC89" i="8" s="1"/>
  <c r="U8" i="8"/>
  <c r="AC8" i="8" s="1"/>
  <c r="AA8" i="8"/>
  <c r="Y76" i="8"/>
  <c r="Z76" i="8" s="1"/>
  <c r="AP77" i="8" s="1"/>
  <c r="AA83" i="8"/>
  <c r="AQ84" i="8" s="1"/>
  <c r="U81" i="8"/>
  <c r="AB81" i="8" s="1"/>
  <c r="Y77" i="8"/>
  <c r="AA76" i="8"/>
  <c r="AA75" i="8"/>
  <c r="AQ76" i="8" s="1"/>
  <c r="Y71" i="8"/>
  <c r="BE72" i="8" s="1"/>
  <c r="U66" i="8"/>
  <c r="W66" i="8" s="1"/>
  <c r="Y40" i="8"/>
  <c r="AA36" i="8"/>
  <c r="AQ37" i="8" s="1"/>
  <c r="Y20" i="8"/>
  <c r="U15" i="8"/>
  <c r="W15" i="8" s="1"/>
  <c r="AA11" i="8"/>
  <c r="AQ12" i="8" s="1"/>
  <c r="AA9" i="8"/>
  <c r="BC10" i="8" s="1"/>
  <c r="Y55" i="8"/>
  <c r="Z55" i="8" s="1"/>
  <c r="AP56" i="8" s="1"/>
  <c r="Y42" i="8"/>
  <c r="BE43" i="8" s="1"/>
  <c r="Y32" i="8"/>
  <c r="BE33" i="8" s="1"/>
  <c r="Y8" i="8"/>
  <c r="AD69" i="8"/>
  <c r="BD70" i="8" s="1"/>
  <c r="Y66" i="8"/>
  <c r="AA63" i="8"/>
  <c r="AQ64" i="8" s="1"/>
  <c r="Y62" i="8"/>
  <c r="Z62" i="8" s="1"/>
  <c r="AP63" i="8" s="1"/>
  <c r="Y45" i="8"/>
  <c r="BE22" i="8"/>
  <c r="Y15" i="8"/>
  <c r="Z15" i="8" s="1"/>
  <c r="AP16" i="8" s="1"/>
  <c r="AD75" i="8"/>
  <c r="BD76" i="8" s="1"/>
  <c r="AA62" i="8"/>
  <c r="AQ63" i="8" s="1"/>
  <c r="Y59" i="8"/>
  <c r="BE60" i="8" s="1"/>
  <c r="Y39" i="8"/>
  <c r="Z39" i="8" s="1"/>
  <c r="AP40" i="8" s="1"/>
  <c r="U27" i="8"/>
  <c r="AB27" i="8" s="1"/>
  <c r="U23" i="8"/>
  <c r="V23" i="8" s="1"/>
  <c r="AK24" i="8" s="1"/>
  <c r="AA15" i="8"/>
  <c r="AQ16" i="8" s="1"/>
  <c r="AA106" i="8"/>
  <c r="BC107" i="8" s="1"/>
  <c r="AD76" i="8"/>
  <c r="BD77" i="8" s="1"/>
  <c r="Y69" i="8"/>
  <c r="AO70" i="8" s="1"/>
  <c r="AA107" i="8"/>
  <c r="AQ108" i="8" s="1"/>
  <c r="U82" i="8"/>
  <c r="AE82" i="8" s="1"/>
  <c r="U64" i="8"/>
  <c r="AB64" i="8" s="1"/>
  <c r="AA59" i="8"/>
  <c r="Y54" i="8"/>
  <c r="BE55" i="8" s="1"/>
  <c r="AA26" i="8"/>
  <c r="BC27" i="8" s="1"/>
  <c r="Y19" i="8"/>
  <c r="Z19" i="8" s="1"/>
  <c r="AP20" i="8" s="1"/>
  <c r="Y72" i="8"/>
  <c r="Z72" i="8" s="1"/>
  <c r="AP73" i="8" s="1"/>
  <c r="Y50" i="8"/>
  <c r="BE51" i="8" s="1"/>
  <c r="Y35" i="8"/>
  <c r="AO36" i="8" s="1"/>
  <c r="AD56" i="8"/>
  <c r="BD57" i="8" s="1"/>
  <c r="AA21" i="8"/>
  <c r="AQ22" i="8" s="1"/>
  <c r="AA16" i="8"/>
  <c r="AQ17" i="8" s="1"/>
  <c r="Y82" i="8"/>
  <c r="Z82" i="8" s="1"/>
  <c r="AP83" i="8" s="1"/>
  <c r="AD71" i="8"/>
  <c r="BD72" i="8" s="1"/>
  <c r="AA64" i="8"/>
  <c r="AQ65" i="8" s="1"/>
  <c r="Y56" i="8"/>
  <c r="Z56" i="8" s="1"/>
  <c r="AP57" i="8" s="1"/>
  <c r="Y53" i="8"/>
  <c r="U28" i="8"/>
  <c r="AB28" i="8" s="1"/>
  <c r="AD27" i="8"/>
  <c r="BD28" i="8" s="1"/>
  <c r="AD21" i="8"/>
  <c r="BD22" i="8" s="1"/>
  <c r="AD11" i="8"/>
  <c r="BD12" i="8" s="1"/>
  <c r="AD7" i="8"/>
  <c r="BD8" i="8" s="1"/>
  <c r="U89" i="8"/>
  <c r="AB89" i="8" s="1"/>
  <c r="AD89" i="8"/>
  <c r="BD90" i="8" s="1"/>
  <c r="AA89" i="8"/>
  <c r="U107" i="8"/>
  <c r="AB107" i="8" s="1"/>
  <c r="AD107" i="8"/>
  <c r="BD108" i="8" s="1"/>
  <c r="AD74" i="8"/>
  <c r="BD75" i="8" s="1"/>
  <c r="U74" i="8"/>
  <c r="AA74" i="8"/>
  <c r="Y107" i="8"/>
  <c r="AA105" i="8"/>
  <c r="AA84" i="8"/>
  <c r="U84" i="8"/>
  <c r="AB84" i="8" s="1"/>
  <c r="U90" i="8"/>
  <c r="AB90" i="8" s="1"/>
  <c r="AD90" i="8"/>
  <c r="BD91" i="8" s="1"/>
  <c r="Y90" i="8"/>
  <c r="AA104" i="8"/>
  <c r="AA102" i="8"/>
  <c r="AA101" i="8"/>
  <c r="AA100" i="8"/>
  <c r="AA99" i="8"/>
  <c r="AA98" i="8"/>
  <c r="AA97" i="8"/>
  <c r="AA96" i="8"/>
  <c r="AA95" i="8"/>
  <c r="AA94" i="8"/>
  <c r="AA93" i="8"/>
  <c r="AA92" i="8"/>
  <c r="AA91" i="8"/>
  <c r="AD87" i="8"/>
  <c r="BD88" i="8" s="1"/>
  <c r="U87" i="8"/>
  <c r="U105" i="8"/>
  <c r="AB105" i="8" s="1"/>
  <c r="AD105" i="8"/>
  <c r="BD106" i="8" s="1"/>
  <c r="U106" i="8"/>
  <c r="AD106" i="8"/>
  <c r="BD107" i="8" s="1"/>
  <c r="AA103" i="8"/>
  <c r="Y106" i="8"/>
  <c r="AA90" i="8"/>
  <c r="AA87" i="8"/>
  <c r="AD83" i="8"/>
  <c r="BD84" i="8" s="1"/>
  <c r="U83" i="8"/>
  <c r="Y105" i="8"/>
  <c r="U104" i="8"/>
  <c r="AB104" i="8" s="1"/>
  <c r="AD104" i="8"/>
  <c r="BD105" i="8" s="1"/>
  <c r="U103" i="8"/>
  <c r="AB103" i="8" s="1"/>
  <c r="AD103" i="8"/>
  <c r="BD104" i="8" s="1"/>
  <c r="U102" i="8"/>
  <c r="AB102" i="8" s="1"/>
  <c r="AD102" i="8"/>
  <c r="BD103" i="8" s="1"/>
  <c r="U101" i="8"/>
  <c r="AB101" i="8" s="1"/>
  <c r="AD101" i="8"/>
  <c r="BD102" i="8" s="1"/>
  <c r="U100" i="8"/>
  <c r="AD100" i="8"/>
  <c r="BD101" i="8" s="1"/>
  <c r="U99" i="8"/>
  <c r="AB99" i="8" s="1"/>
  <c r="AD99" i="8"/>
  <c r="BD100" i="8" s="1"/>
  <c r="U98" i="8"/>
  <c r="AD98" i="8"/>
  <c r="BD99" i="8" s="1"/>
  <c r="U97" i="8"/>
  <c r="AB97" i="8" s="1"/>
  <c r="AD97" i="8"/>
  <c r="BD98" i="8" s="1"/>
  <c r="U96" i="8"/>
  <c r="AD96" i="8"/>
  <c r="BD97" i="8" s="1"/>
  <c r="U95" i="8"/>
  <c r="AB95" i="8" s="1"/>
  <c r="AD95" i="8"/>
  <c r="BD96" i="8" s="1"/>
  <c r="U94" i="8"/>
  <c r="AB94" i="8" s="1"/>
  <c r="AD94" i="8"/>
  <c r="BD95" i="8" s="1"/>
  <c r="U93" i="8"/>
  <c r="AB93" i="8" s="1"/>
  <c r="AD93" i="8"/>
  <c r="BD94" i="8" s="1"/>
  <c r="U92" i="8"/>
  <c r="AD92" i="8"/>
  <c r="BD93" i="8" s="1"/>
  <c r="U91" i="8"/>
  <c r="AB91" i="8" s="1"/>
  <c r="AD91" i="8"/>
  <c r="BD92" i="8" s="1"/>
  <c r="AD67" i="8"/>
  <c r="BD68" i="8" s="1"/>
  <c r="U67" i="8"/>
  <c r="AB67" i="8" s="1"/>
  <c r="Y89" i="8"/>
  <c r="U88" i="8"/>
  <c r="AA85" i="8"/>
  <c r="AA81" i="8"/>
  <c r="U79" i="8"/>
  <c r="AD77" i="8"/>
  <c r="BD78" i="8" s="1"/>
  <c r="AA73" i="8"/>
  <c r="AA72" i="8"/>
  <c r="AD62" i="8"/>
  <c r="BD63" i="8" s="1"/>
  <c r="U62" i="8"/>
  <c r="AD59" i="8"/>
  <c r="BD60" i="8" s="1"/>
  <c r="U59" i="8"/>
  <c r="AD47" i="8"/>
  <c r="BD48" i="8" s="1"/>
  <c r="AA47" i="8"/>
  <c r="Y87" i="8"/>
  <c r="Y83" i="8"/>
  <c r="Y79" i="8"/>
  <c r="Y74" i="8"/>
  <c r="AD65" i="8"/>
  <c r="BD66" i="8" s="1"/>
  <c r="AD58" i="8"/>
  <c r="BD59" i="8" s="1"/>
  <c r="U58" i="8"/>
  <c r="AB58" i="8" s="1"/>
  <c r="U37" i="8"/>
  <c r="AB37" i="8" s="1"/>
  <c r="AD37" i="8"/>
  <c r="BD38" i="8" s="1"/>
  <c r="Y37" i="8"/>
  <c r="AA37" i="8"/>
  <c r="Y88" i="8"/>
  <c r="U80" i="8"/>
  <c r="AB80" i="8" s="1"/>
  <c r="AD70" i="8"/>
  <c r="BD71" i="8" s="1"/>
  <c r="U70" i="8"/>
  <c r="Y57" i="8"/>
  <c r="U31" i="8"/>
  <c r="AB31" i="8" s="1"/>
  <c r="AD31" i="8"/>
  <c r="BD32" i="8" s="1"/>
  <c r="AA31" i="8"/>
  <c r="U24" i="8"/>
  <c r="AB24" i="8" s="1"/>
  <c r="AD24" i="8"/>
  <c r="BD25" i="8" s="1"/>
  <c r="Y84" i="8"/>
  <c r="Y80" i="8"/>
  <c r="U76" i="8"/>
  <c r="AB76" i="8" s="1"/>
  <c r="Y70" i="8"/>
  <c r="AA65" i="8"/>
  <c r="Y64" i="8"/>
  <c r="AD80" i="8"/>
  <c r="BD81" i="8" s="1"/>
  <c r="AD78" i="8"/>
  <c r="BD79" i="8" s="1"/>
  <c r="U78" i="8"/>
  <c r="AD73" i="8"/>
  <c r="BD74" i="8" s="1"/>
  <c r="AA67" i="8"/>
  <c r="U13" i="8"/>
  <c r="AB13" i="8" s="1"/>
  <c r="AD13" i="8"/>
  <c r="BD14" i="8" s="1"/>
  <c r="Y13" i="8"/>
  <c r="Y78" i="8"/>
  <c r="Y73" i="8"/>
  <c r="AD61" i="8"/>
  <c r="BD62" i="8" s="1"/>
  <c r="U61" i="8"/>
  <c r="AB61" i="8" s="1"/>
  <c r="Y61" i="8"/>
  <c r="AD60" i="8"/>
  <c r="BD61" i="8" s="1"/>
  <c r="AA60" i="8"/>
  <c r="AD48" i="8"/>
  <c r="BD49" i="8" s="1"/>
  <c r="AA48" i="8"/>
  <c r="Y63" i="8"/>
  <c r="AA61" i="8"/>
  <c r="AA58" i="8"/>
  <c r="AD57" i="8"/>
  <c r="BD58" i="8" s="1"/>
  <c r="U57" i="8"/>
  <c r="AB57" i="8" s="1"/>
  <c r="AD55" i="8"/>
  <c r="BD56" i="8" s="1"/>
  <c r="AA55" i="8"/>
  <c r="Y65" i="8"/>
  <c r="Y48" i="8"/>
  <c r="AD43" i="8"/>
  <c r="BD44" i="8" s="1"/>
  <c r="AA43" i="8"/>
  <c r="U43" i="8"/>
  <c r="AD51" i="8"/>
  <c r="BD52" i="8" s="1"/>
  <c r="AA51" i="8"/>
  <c r="U51" i="8"/>
  <c r="Y67" i="8"/>
  <c r="AD46" i="8"/>
  <c r="BD47" i="8" s="1"/>
  <c r="AA46" i="8"/>
  <c r="U46" i="8"/>
  <c r="AD41" i="8"/>
  <c r="BD42" i="8" s="1"/>
  <c r="AA41" i="8"/>
  <c r="Y75" i="8"/>
  <c r="Y68" i="8"/>
  <c r="AD54" i="8"/>
  <c r="BD55" i="8" s="1"/>
  <c r="AA54" i="8"/>
  <c r="U54" i="8"/>
  <c r="AD49" i="8"/>
  <c r="BD50" i="8" s="1"/>
  <c r="AA49" i="8"/>
  <c r="Y46" i="8"/>
  <c r="U34" i="8"/>
  <c r="AB34" i="8" s="1"/>
  <c r="AA34" i="8"/>
  <c r="AD34" i="8"/>
  <c r="BD35" i="8" s="1"/>
  <c r="Y47" i="8"/>
  <c r="AD40" i="8"/>
  <c r="BD41" i="8" s="1"/>
  <c r="AA40" i="8"/>
  <c r="U36" i="8"/>
  <c r="AB36" i="8" s="1"/>
  <c r="AD36" i="8"/>
  <c r="BD37" i="8" s="1"/>
  <c r="AD50" i="8"/>
  <c r="BD51" i="8" s="1"/>
  <c r="AA50" i="8"/>
  <c r="Y49" i="8"/>
  <c r="AD42" i="8"/>
  <c r="BD43" i="8" s="1"/>
  <c r="AA42" i="8"/>
  <c r="Y41" i="8"/>
  <c r="AA24" i="8"/>
  <c r="Y58" i="8"/>
  <c r="AD52" i="8"/>
  <c r="BD53" i="8" s="1"/>
  <c r="AA52" i="8"/>
  <c r="Y51" i="8"/>
  <c r="AD44" i="8"/>
  <c r="BD45" i="8" s="1"/>
  <c r="AA44" i="8"/>
  <c r="Y43" i="8"/>
  <c r="AD53" i="8"/>
  <c r="BD54" i="8" s="1"/>
  <c r="AA53" i="8"/>
  <c r="Y52" i="8"/>
  <c r="AD45" i="8"/>
  <c r="BD46" i="8" s="1"/>
  <c r="AA45" i="8"/>
  <c r="Y44" i="8"/>
  <c r="U39" i="8"/>
  <c r="AD39" i="8"/>
  <c r="BD40" i="8" s="1"/>
  <c r="AA39" i="8"/>
  <c r="U38" i="8"/>
  <c r="AB38" i="8" s="1"/>
  <c r="AA38" i="8"/>
  <c r="AD38" i="8"/>
  <c r="BD39" i="8" s="1"/>
  <c r="Y34" i="8"/>
  <c r="U33" i="8"/>
  <c r="AB33" i="8" s="1"/>
  <c r="Y31" i="8"/>
  <c r="AD35" i="8"/>
  <c r="BD36" i="8" s="1"/>
  <c r="Y33" i="8"/>
  <c r="AD23" i="8"/>
  <c r="BD24" i="8" s="1"/>
  <c r="Y18" i="8"/>
  <c r="AD18" i="8"/>
  <c r="BD19" i="8" s="1"/>
  <c r="U18" i="8"/>
  <c r="AA35" i="8"/>
  <c r="AD33" i="8"/>
  <c r="BD34" i="8" s="1"/>
  <c r="AA30" i="8"/>
  <c r="U30" i="8"/>
  <c r="AD30" i="8"/>
  <c r="BD31" i="8" s="1"/>
  <c r="Y22" i="8"/>
  <c r="AA22" i="8"/>
  <c r="Y36" i="8"/>
  <c r="U29" i="8"/>
  <c r="AB29" i="8" s="1"/>
  <c r="AD29" i="8"/>
  <c r="BD30" i="8" s="1"/>
  <c r="AD25" i="8"/>
  <c r="BD26" i="8" s="1"/>
  <c r="AA18" i="8"/>
  <c r="AA13" i="8"/>
  <c r="AA33" i="8"/>
  <c r="AD26" i="8"/>
  <c r="BD27" i="8" s="1"/>
  <c r="AO22" i="8"/>
  <c r="U17" i="8"/>
  <c r="AB17" i="8" s="1"/>
  <c r="U12" i="8"/>
  <c r="AB12" i="8" s="1"/>
  <c r="AD12" i="8"/>
  <c r="BD13" i="8" s="1"/>
  <c r="Y10" i="8"/>
  <c r="AA10" i="8"/>
  <c r="AA7" i="8"/>
  <c r="U16" i="8"/>
  <c r="AD16" i="8"/>
  <c r="BD17" i="8" s="1"/>
  <c r="AD32" i="8"/>
  <c r="BD33" i="8" s="1"/>
  <c r="U32" i="8"/>
  <c r="Y30" i="8"/>
  <c r="U20" i="8"/>
  <c r="AB20" i="8" s="1"/>
  <c r="AD20" i="8"/>
  <c r="BD21" i="8" s="1"/>
  <c r="U19" i="8"/>
  <c r="AB19" i="8" s="1"/>
  <c r="U14" i="8"/>
  <c r="AB14" i="8" s="1"/>
  <c r="Y11" i="8"/>
  <c r="Y29" i="8"/>
  <c r="Y28" i="8"/>
  <c r="Y27" i="8"/>
  <c r="Y26" i="8"/>
  <c r="Y25" i="8"/>
  <c r="Y24" i="8"/>
  <c r="Y23" i="8"/>
  <c r="AA17" i="8"/>
  <c r="AA14" i="8"/>
  <c r="U7" i="8"/>
  <c r="AB7" i="8" s="1"/>
  <c r="AA3" i="8" s="1"/>
  <c r="AN12" i="8"/>
  <c r="AN16" i="8"/>
  <c r="AN20" i="8"/>
  <c r="AN8" i="8"/>
  <c r="AD8" i="8"/>
  <c r="BD9" i="8" s="1"/>
  <c r="E100" i="19" l="1"/>
  <c r="E12" i="19"/>
  <c r="H46" i="19"/>
  <c r="H37" i="19"/>
  <c r="K13" i="19"/>
  <c r="K37" i="19"/>
  <c r="K100" i="19"/>
  <c r="K81" i="19"/>
  <c r="K20" i="19"/>
  <c r="K6" i="19"/>
  <c r="K40" i="19"/>
  <c r="K71" i="19"/>
  <c r="K42" i="19"/>
  <c r="K86" i="19"/>
  <c r="K41" i="19"/>
  <c r="H95" i="19"/>
  <c r="K45" i="19"/>
  <c r="K43" i="19"/>
  <c r="H42" i="19"/>
  <c r="K83" i="19"/>
  <c r="E87" i="19"/>
  <c r="E27" i="19"/>
  <c r="E30" i="19"/>
  <c r="E11" i="19"/>
  <c r="E71" i="19"/>
  <c r="E96" i="19"/>
  <c r="E91" i="19"/>
  <c r="E65" i="19"/>
  <c r="E36" i="19"/>
  <c r="H88" i="19"/>
  <c r="E58" i="19"/>
  <c r="E20" i="19"/>
  <c r="E34" i="19"/>
  <c r="E33" i="19"/>
  <c r="E68" i="19"/>
  <c r="K19" i="19"/>
  <c r="E83" i="19"/>
  <c r="E52" i="19"/>
  <c r="E42" i="19"/>
  <c r="H85" i="19"/>
  <c r="H53" i="19"/>
  <c r="H25" i="19"/>
  <c r="E80" i="19"/>
  <c r="H55" i="19"/>
  <c r="H43" i="19"/>
  <c r="H76" i="19"/>
  <c r="H82" i="19"/>
  <c r="H100" i="19"/>
  <c r="H79" i="19"/>
  <c r="H30" i="19"/>
  <c r="H67" i="19"/>
  <c r="H72" i="19"/>
  <c r="H92" i="19"/>
  <c r="H35" i="19"/>
  <c r="H34" i="19"/>
  <c r="H59" i="19"/>
  <c r="H27" i="19"/>
  <c r="K68" i="19"/>
  <c r="K69" i="19"/>
  <c r="K78" i="19"/>
  <c r="K55" i="19"/>
  <c r="H75" i="19"/>
  <c r="K23" i="19"/>
  <c r="K30" i="19"/>
  <c r="K39" i="19"/>
  <c r="K29" i="19"/>
  <c r="K63" i="19"/>
  <c r="K24" i="19"/>
  <c r="K70" i="19"/>
  <c r="K22" i="19"/>
  <c r="K73" i="19"/>
  <c r="K75" i="19"/>
  <c r="K26" i="19"/>
  <c r="E73" i="19"/>
  <c r="E37" i="19"/>
  <c r="E8" i="19"/>
  <c r="H18" i="19"/>
  <c r="H58" i="19"/>
  <c r="H13" i="19"/>
  <c r="H45" i="19"/>
  <c r="H50" i="19"/>
  <c r="H11" i="19"/>
  <c r="H41" i="19"/>
  <c r="H22" i="19"/>
  <c r="H39" i="19"/>
  <c r="K95" i="19"/>
  <c r="K9" i="19"/>
  <c r="K67" i="19"/>
  <c r="K34" i="19"/>
  <c r="K51" i="19"/>
  <c r="K7" i="19"/>
  <c r="K49" i="19"/>
  <c r="K59" i="19"/>
  <c r="K31" i="19"/>
  <c r="K99" i="19"/>
  <c r="K28" i="19"/>
  <c r="K76" i="19"/>
  <c r="K10" i="19"/>
  <c r="H83" i="19"/>
  <c r="K93" i="19"/>
  <c r="H63" i="19"/>
  <c r="E75" i="19"/>
  <c r="E63" i="19"/>
  <c r="E13" i="19"/>
  <c r="E90" i="19"/>
  <c r="E15" i="19"/>
  <c r="E32" i="19"/>
  <c r="E94" i="19"/>
  <c r="E93" i="19"/>
  <c r="E66" i="19"/>
  <c r="E41" i="19"/>
  <c r="E84" i="19"/>
  <c r="K60" i="19"/>
  <c r="K64" i="19"/>
  <c r="E51" i="19"/>
  <c r="H101" i="19"/>
  <c r="H32" i="19"/>
  <c r="H87" i="19"/>
  <c r="H94" i="19"/>
  <c r="H91" i="19"/>
  <c r="K101" i="19"/>
  <c r="K88" i="19"/>
  <c r="K12" i="19"/>
  <c r="K98" i="19"/>
  <c r="K17" i="19"/>
  <c r="K36" i="19"/>
  <c r="K92" i="19"/>
  <c r="K54" i="19"/>
  <c r="K35" i="19"/>
  <c r="K90" i="19"/>
  <c r="K80" i="19"/>
  <c r="K27" i="19"/>
  <c r="K5" i="19"/>
  <c r="K14" i="19"/>
  <c r="K56" i="19"/>
  <c r="K96" i="19"/>
  <c r="K33" i="19"/>
  <c r="K58" i="19"/>
  <c r="K50" i="19"/>
  <c r="K66" i="19"/>
  <c r="K11" i="19"/>
  <c r="K16" i="19"/>
  <c r="K48" i="19"/>
  <c r="E82" i="19"/>
  <c r="H71" i="19"/>
  <c r="K79" i="19"/>
  <c r="H93" i="19"/>
  <c r="E31" i="19"/>
  <c r="E86" i="19"/>
  <c r="E28" i="19"/>
  <c r="H26" i="19"/>
  <c r="H29" i="19"/>
  <c r="H31" i="19"/>
  <c r="H70" i="19"/>
  <c r="H49" i="19"/>
  <c r="H81" i="19"/>
  <c r="H21" i="19"/>
  <c r="K32" i="19"/>
  <c r="K91" i="19"/>
  <c r="K94" i="19"/>
  <c r="K61" i="19"/>
  <c r="K62" i="19"/>
  <c r="K38" i="19"/>
  <c r="H56" i="19"/>
  <c r="K8" i="19"/>
  <c r="E79" i="19"/>
  <c r="E44" i="19"/>
  <c r="E21" i="19"/>
  <c r="E88" i="19"/>
  <c r="E7" i="19"/>
  <c r="E76" i="19"/>
  <c r="E39" i="19"/>
  <c r="E101" i="19"/>
  <c r="E23" i="19"/>
  <c r="E53" i="19"/>
  <c r="E48" i="19"/>
  <c r="E35" i="19"/>
  <c r="E29" i="19"/>
  <c r="E24" i="19"/>
  <c r="E95" i="19"/>
  <c r="E55" i="19"/>
  <c r="E10" i="19"/>
  <c r="E16" i="19"/>
  <c r="E54" i="19"/>
  <c r="E57" i="19"/>
  <c r="E50" i="19"/>
  <c r="E62" i="19"/>
  <c r="E9" i="19"/>
  <c r="K72" i="19"/>
  <c r="E70" i="19"/>
  <c r="H23" i="19"/>
  <c r="E45" i="19"/>
  <c r="K46" i="19"/>
  <c r="H96" i="19"/>
  <c r="H17" i="19"/>
  <c r="H78" i="19"/>
  <c r="H10" i="19"/>
  <c r="E38" i="19"/>
  <c r="H74" i="19"/>
  <c r="H8" i="19"/>
  <c r="H47" i="19"/>
  <c r="H20" i="19"/>
  <c r="H6" i="19"/>
  <c r="H62" i="19"/>
  <c r="H12" i="19"/>
  <c r="H86" i="19"/>
  <c r="H28" i="19"/>
  <c r="H40" i="19"/>
  <c r="E78" i="19"/>
  <c r="H65" i="19"/>
  <c r="K97" i="19"/>
  <c r="K21" i="19"/>
  <c r="K53" i="19"/>
  <c r="K82" i="19"/>
  <c r="K84" i="19"/>
  <c r="E67" i="19"/>
  <c r="E59" i="19"/>
  <c r="E14" i="19"/>
  <c r="H84" i="19"/>
  <c r="H24" i="19"/>
  <c r="H77" i="19"/>
  <c r="K87" i="19"/>
  <c r="K44" i="19"/>
  <c r="K18" i="19"/>
  <c r="K25" i="19"/>
  <c r="K74" i="19"/>
  <c r="K65" i="19"/>
  <c r="K77" i="19"/>
  <c r="K15" i="19"/>
  <c r="K89" i="19"/>
  <c r="H57" i="19"/>
  <c r="K57" i="19"/>
  <c r="E72" i="19"/>
  <c r="E40" i="19"/>
  <c r="E92" i="19"/>
  <c r="E17" i="19"/>
  <c r="E89" i="19"/>
  <c r="E47" i="19"/>
  <c r="K52" i="19"/>
  <c r="E26" i="19"/>
  <c r="E99" i="19"/>
  <c r="E81" i="19"/>
  <c r="E77" i="19"/>
  <c r="H89" i="19"/>
  <c r="E22" i="19"/>
  <c r="E98" i="19"/>
  <c r="E25" i="19"/>
  <c r="K85" i="19"/>
  <c r="E6" i="19"/>
  <c r="E85" i="19"/>
  <c r="E69" i="19"/>
  <c r="E18" i="19"/>
  <c r="E49" i="19"/>
  <c r="E97" i="19"/>
  <c r="K47" i="19"/>
  <c r="E74" i="19"/>
  <c r="E60" i="19"/>
  <c r="E61" i="19"/>
  <c r="E64" i="19"/>
  <c r="H98" i="19"/>
  <c r="H64" i="19"/>
  <c r="H9" i="19"/>
  <c r="H68" i="19"/>
  <c r="H19" i="19"/>
  <c r="H48" i="19"/>
  <c r="E43" i="19"/>
  <c r="H33" i="19"/>
  <c r="H99" i="19"/>
  <c r="H61" i="19"/>
  <c r="H15" i="19"/>
  <c r="H16" i="19"/>
  <c r="H97" i="19"/>
  <c r="H73" i="19"/>
  <c r="H7" i="19"/>
  <c r="H38" i="19"/>
  <c r="H5" i="19"/>
  <c r="H51" i="19"/>
  <c r="H80" i="19"/>
  <c r="H54" i="19"/>
  <c r="H66" i="19"/>
  <c r="H60" i="19"/>
  <c r="E56" i="19"/>
  <c r="H44" i="19"/>
  <c r="H90" i="19"/>
  <c r="AS8" i="17"/>
  <c r="AT45" i="17"/>
  <c r="AT72" i="7"/>
  <c r="N62" i="25" s="1"/>
  <c r="AT47" i="17"/>
  <c r="AS35" i="17"/>
  <c r="AT35" i="17" s="1"/>
  <c r="AS8" i="7"/>
  <c r="AT8" i="7" s="1"/>
  <c r="AS14" i="7"/>
  <c r="AT14" i="7" s="1"/>
  <c r="AS8" i="22"/>
  <c r="AT72" i="24"/>
  <c r="J62" i="25" s="1"/>
  <c r="AS14" i="22"/>
  <c r="AT14" i="22" s="1"/>
  <c r="B6" i="25" s="1"/>
  <c r="AT58" i="22"/>
  <c r="B50" i="25" s="1"/>
  <c r="AT12" i="24"/>
  <c r="AB11" i="8"/>
  <c r="AS8" i="24"/>
  <c r="AS45" i="24"/>
  <c r="AT45" i="24" s="1"/>
  <c r="J35" i="25" s="1"/>
  <c r="AS21" i="22"/>
  <c r="AT21" i="22" s="1"/>
  <c r="B13" i="25" s="1"/>
  <c r="AS95" i="24"/>
  <c r="AT95" i="24" s="1"/>
  <c r="J85" i="25" s="1"/>
  <c r="AS91" i="24"/>
  <c r="AT91" i="24" s="1"/>
  <c r="J81" i="25" s="1"/>
  <c r="AS92" i="23"/>
  <c r="AT92" i="23" s="1"/>
  <c r="F83" i="25" s="1"/>
  <c r="AT8" i="23"/>
  <c r="AO15" i="8"/>
  <c r="S2" i="8"/>
  <c r="BE104" i="8"/>
  <c r="AJ12" i="8"/>
  <c r="AE11" i="8"/>
  <c r="AC11" i="8"/>
  <c r="BB12" i="8" s="1"/>
  <c r="W11" i="8"/>
  <c r="AG11" i="8" s="1"/>
  <c r="V27" i="8"/>
  <c r="AK28" i="8" s="1"/>
  <c r="W2" i="22"/>
  <c r="AS8" i="26"/>
  <c r="AT8" i="26" s="1"/>
  <c r="BE105" i="8"/>
  <c r="AS8" i="20"/>
  <c r="W2" i="26"/>
  <c r="AO98" i="8"/>
  <c r="AT73" i="20"/>
  <c r="AE65" i="8"/>
  <c r="AS107" i="20"/>
  <c r="AT107" i="20" s="1"/>
  <c r="AT18" i="20"/>
  <c r="AS40" i="20"/>
  <c r="AT40" i="20" s="1"/>
  <c r="AS56" i="20"/>
  <c r="AT56" i="20" s="1"/>
  <c r="AO104" i="8"/>
  <c r="AO105" i="8"/>
  <c r="AB26" i="8"/>
  <c r="W26" i="8"/>
  <c r="V26" i="8"/>
  <c r="AK27" i="8" s="1"/>
  <c r="V48" i="8"/>
  <c r="AK49" i="8" s="1"/>
  <c r="W2" i="18"/>
  <c r="AT8" i="20"/>
  <c r="AJ45" i="8"/>
  <c r="V50" i="8"/>
  <c r="AK51" i="8" s="1"/>
  <c r="AO96" i="8"/>
  <c r="AQ13" i="8"/>
  <c r="AJ28" i="8"/>
  <c r="AE44" i="8"/>
  <c r="BE98" i="8"/>
  <c r="AB44" i="8"/>
  <c r="W22" i="8"/>
  <c r="W27" i="8"/>
  <c r="W44" i="8"/>
  <c r="W56" i="8"/>
  <c r="W2" i="20"/>
  <c r="AS8" i="18"/>
  <c r="AT8" i="18" s="1"/>
  <c r="V44" i="8"/>
  <c r="AK45" i="8" s="1"/>
  <c r="AB50" i="8"/>
  <c r="AT23" i="18"/>
  <c r="AS9" i="18"/>
  <c r="AT9" i="18" s="1"/>
  <c r="AC9" i="8"/>
  <c r="BB10" i="8" s="1"/>
  <c r="Z14" i="8"/>
  <c r="AP15" i="8" s="1"/>
  <c r="AQ26" i="8"/>
  <c r="AJ27" i="8"/>
  <c r="W45" i="8"/>
  <c r="AB65" i="8"/>
  <c r="BE96" i="8"/>
  <c r="AO86" i="8"/>
  <c r="AC26" i="8"/>
  <c r="BB27" i="8" s="1"/>
  <c r="AJ46" i="8"/>
  <c r="V28" i="8"/>
  <c r="AK29" i="8" s="1"/>
  <c r="V49" i="8"/>
  <c r="AK50" i="8" s="1"/>
  <c r="AO87" i="8"/>
  <c r="AC68" i="8"/>
  <c r="Z86" i="8"/>
  <c r="AP87" i="8" s="1"/>
  <c r="AJ61" i="8"/>
  <c r="AT8" i="22"/>
  <c r="W28" i="8"/>
  <c r="Z12" i="8"/>
  <c r="AP13" i="8" s="1"/>
  <c r="BE18" i="8"/>
  <c r="BC33" i="8"/>
  <c r="AT8" i="17"/>
  <c r="AO20" i="8"/>
  <c r="AE68" i="8"/>
  <c r="AC85" i="8"/>
  <c r="BB86" i="8" s="1"/>
  <c r="W2" i="24"/>
  <c r="AT8" i="24"/>
  <c r="BC17" i="8"/>
  <c r="AO51" i="8"/>
  <c r="V82" i="8"/>
  <c r="AK83" i="8" s="1"/>
  <c r="X3" i="8"/>
  <c r="BE100" i="8"/>
  <c r="W2" i="17"/>
  <c r="AR47" i="16"/>
  <c r="AS47" i="16" s="1"/>
  <c r="AR22" i="16"/>
  <c r="AS22" i="16" s="1"/>
  <c r="AR35" i="16"/>
  <c r="AS35" i="16" s="1"/>
  <c r="AR69" i="16"/>
  <c r="AS69" i="16" s="1"/>
  <c r="AR43" i="16"/>
  <c r="AS43" i="16" s="1"/>
  <c r="AR60" i="16"/>
  <c r="AS60" i="16" s="1"/>
  <c r="AR36" i="16"/>
  <c r="AS36" i="16" s="1"/>
  <c r="AR54" i="16"/>
  <c r="AS54" i="16" s="1"/>
  <c r="W2" i="16"/>
  <c r="AR92" i="16"/>
  <c r="AS92" i="16" s="1"/>
  <c r="AR67" i="16"/>
  <c r="AS67" i="16" s="1"/>
  <c r="AR104" i="16"/>
  <c r="AS104" i="16" s="1"/>
  <c r="AR79" i="16"/>
  <c r="AS79" i="16" s="1"/>
  <c r="AR82" i="16"/>
  <c r="AS82" i="16" s="1"/>
  <c r="AR34" i="16"/>
  <c r="AS34" i="16" s="1"/>
  <c r="AR39" i="16"/>
  <c r="AS39" i="16" s="1"/>
  <c r="AR12" i="16"/>
  <c r="AS12" i="16" s="1"/>
  <c r="AR66" i="16"/>
  <c r="AS66" i="16" s="1"/>
  <c r="AR103" i="16"/>
  <c r="AS103" i="16" s="1"/>
  <c r="AR40" i="16"/>
  <c r="AS40" i="16" s="1"/>
  <c r="AR44" i="16"/>
  <c r="AS44" i="16" s="1"/>
  <c r="AR32" i="16"/>
  <c r="AS32" i="16" s="1"/>
  <c r="AR59" i="16"/>
  <c r="AS59" i="16" s="1"/>
  <c r="AR61" i="16"/>
  <c r="AS61" i="16" s="1"/>
  <c r="AR105" i="16"/>
  <c r="AS105" i="16" s="1"/>
  <c r="AR95" i="16"/>
  <c r="AS95" i="16" s="1"/>
  <c r="AR96" i="16"/>
  <c r="AS96" i="16" s="1"/>
  <c r="AR98" i="16"/>
  <c r="AS98" i="16" s="1"/>
  <c r="AR65" i="16"/>
  <c r="AS65" i="16" s="1"/>
  <c r="AR93" i="16"/>
  <c r="AS93" i="16" s="1"/>
  <c r="AR50" i="16"/>
  <c r="AS50" i="16" s="1"/>
  <c r="AR91" i="16"/>
  <c r="AS91" i="16" s="1"/>
  <c r="AR77" i="16"/>
  <c r="AS77" i="16" s="1"/>
  <c r="AR70" i="16"/>
  <c r="AS70" i="16" s="1"/>
  <c r="AR62" i="16"/>
  <c r="AS62" i="16" s="1"/>
  <c r="AR81" i="16"/>
  <c r="AS81" i="16" s="1"/>
  <c r="AR57" i="16"/>
  <c r="AS57" i="16" s="1"/>
  <c r="AR58" i="16"/>
  <c r="AS58" i="16" s="1"/>
  <c r="AR14" i="16"/>
  <c r="AS14" i="16" s="1"/>
  <c r="AR107" i="16"/>
  <c r="AS107" i="16" s="1"/>
  <c r="AR75" i="16"/>
  <c r="AS75" i="16" s="1"/>
  <c r="AR99" i="16"/>
  <c r="AS99" i="16" s="1"/>
  <c r="AR108" i="16"/>
  <c r="AS108" i="16" s="1"/>
  <c r="AR74" i="16"/>
  <c r="AS74" i="16" s="1"/>
  <c r="AR73" i="16"/>
  <c r="AS73" i="16" s="1"/>
  <c r="AR26" i="16"/>
  <c r="AS26" i="16" s="1"/>
  <c r="AR80" i="16"/>
  <c r="AS80" i="16" s="1"/>
  <c r="AR42" i="16"/>
  <c r="AS42" i="16" s="1"/>
  <c r="AR51" i="16"/>
  <c r="AS51" i="16" s="1"/>
  <c r="AR10" i="16"/>
  <c r="AS10" i="16" s="1"/>
  <c r="AR101" i="16"/>
  <c r="AS101" i="16" s="1"/>
  <c r="AR78" i="16"/>
  <c r="AS78" i="16" s="1"/>
  <c r="AR46" i="16"/>
  <c r="AS46" i="16" s="1"/>
  <c r="AR76" i="16"/>
  <c r="AS76" i="16" s="1"/>
  <c r="AR28" i="16"/>
  <c r="AS28" i="16" s="1"/>
  <c r="AR85" i="16"/>
  <c r="AS85" i="16" s="1"/>
  <c r="AR106" i="16"/>
  <c r="AS106" i="16" s="1"/>
  <c r="AR68" i="16"/>
  <c r="AS68" i="16" s="1"/>
  <c r="AR84" i="16"/>
  <c r="AS84" i="16" s="1"/>
  <c r="AR102" i="16"/>
  <c r="AS102" i="16" s="1"/>
  <c r="BE8" i="8"/>
  <c r="W73" i="8"/>
  <c r="AO8" i="8"/>
  <c r="V85" i="8"/>
  <c r="AK86" i="8" s="1"/>
  <c r="BC71" i="8"/>
  <c r="AO100" i="8"/>
  <c r="AJ10" i="8"/>
  <c r="AB9" i="8"/>
  <c r="BE13" i="8"/>
  <c r="AC27" i="8"/>
  <c r="BB28" i="8" s="1"/>
  <c r="V45" i="8"/>
  <c r="AK46" i="8" s="1"/>
  <c r="AJ54" i="8"/>
  <c r="AJ78" i="8"/>
  <c r="BE99" i="8"/>
  <c r="AQ57" i="8"/>
  <c r="AC45" i="8"/>
  <c r="BB46" i="8" s="1"/>
  <c r="AE27" i="8"/>
  <c r="AE45" i="8"/>
  <c r="Z91" i="8"/>
  <c r="AP92" i="8" s="1"/>
  <c r="AO17" i="8"/>
  <c r="AJ22" i="8"/>
  <c r="AR22" i="8" s="1"/>
  <c r="AS22" i="8" s="1"/>
  <c r="AC28" i="8"/>
  <c r="BB29" i="8" s="1"/>
  <c r="AJ11" i="8"/>
  <c r="AJ29" i="8"/>
  <c r="AC3" i="8"/>
  <c r="Z60" i="8"/>
  <c r="AP61" i="8" s="1"/>
  <c r="AO97" i="8"/>
  <c r="AO18" i="8"/>
  <c r="AB56" i="8"/>
  <c r="AB21" i="8"/>
  <c r="BC28" i="8"/>
  <c r="AO39" i="8"/>
  <c r="BC83" i="8"/>
  <c r="BE39" i="8"/>
  <c r="AC23" i="8"/>
  <c r="W10" i="8"/>
  <c r="AG10" i="8" s="1"/>
  <c r="AQ29" i="8"/>
  <c r="AE28" i="8"/>
  <c r="AE8" i="8"/>
  <c r="AJ42" i="8"/>
  <c r="AQ10" i="8"/>
  <c r="BE73" i="8"/>
  <c r="AO103" i="8"/>
  <c r="AQ81" i="8"/>
  <c r="AC40" i="8"/>
  <c r="BB41" i="8" s="1"/>
  <c r="V72" i="8"/>
  <c r="AK73" i="8" s="1"/>
  <c r="AQ89" i="8"/>
  <c r="AO33" i="8"/>
  <c r="AC71" i="8"/>
  <c r="W35" i="8"/>
  <c r="BE20" i="8"/>
  <c r="AE69" i="8"/>
  <c r="AC48" i="8"/>
  <c r="BB49" i="8" s="1"/>
  <c r="AB35" i="8"/>
  <c r="AE41" i="8"/>
  <c r="AB48" i="8"/>
  <c r="W63" i="8"/>
  <c r="Z54" i="8"/>
  <c r="AP55" i="8" s="1"/>
  <c r="W81" i="8"/>
  <c r="AJ9" i="8"/>
  <c r="V69" i="8"/>
  <c r="AK70" i="8" s="1"/>
  <c r="W41" i="8"/>
  <c r="AJ82" i="8"/>
  <c r="W55" i="8"/>
  <c r="AO61" i="8"/>
  <c r="AE48" i="8"/>
  <c r="W71" i="8"/>
  <c r="AB82" i="8"/>
  <c r="Z71" i="8"/>
  <c r="AP72" i="8" s="1"/>
  <c r="AE52" i="8"/>
  <c r="AO102" i="8"/>
  <c r="AJ83" i="8"/>
  <c r="BE92" i="8"/>
  <c r="AE85" i="8"/>
  <c r="AB41" i="8"/>
  <c r="AC35" i="8"/>
  <c r="BB36" i="8" s="1"/>
  <c r="W69" i="8"/>
  <c r="V40" i="8"/>
  <c r="AK41" i="8" s="1"/>
  <c r="AJ64" i="8"/>
  <c r="AJ49" i="8"/>
  <c r="AE71" i="8"/>
  <c r="Z50" i="8"/>
  <c r="AP51" i="8" s="1"/>
  <c r="AJ86" i="8"/>
  <c r="AE35" i="8"/>
  <c r="AJ36" i="8"/>
  <c r="AC41" i="8"/>
  <c r="BB42" i="8" s="1"/>
  <c r="AC75" i="8"/>
  <c r="BB76" i="8" s="1"/>
  <c r="AB71" i="8"/>
  <c r="V71" i="8"/>
  <c r="AK72" i="8" s="1"/>
  <c r="AC63" i="8"/>
  <c r="BB64" i="8" s="1"/>
  <c r="AO72" i="8"/>
  <c r="BC58" i="8"/>
  <c r="AB85" i="8"/>
  <c r="V47" i="8"/>
  <c r="AK48" i="8" s="1"/>
  <c r="BE102" i="8"/>
  <c r="W82" i="8"/>
  <c r="BC80" i="8"/>
  <c r="AB8" i="8"/>
  <c r="BE16" i="8"/>
  <c r="AE10" i="8"/>
  <c r="Z32" i="8"/>
  <c r="AP33" i="8" s="1"/>
  <c r="BC12" i="8"/>
  <c r="W8" i="8"/>
  <c r="BC16" i="8"/>
  <c r="AB60" i="8"/>
  <c r="AE60" i="8"/>
  <c r="BE97" i="8"/>
  <c r="AC56" i="8"/>
  <c r="BB57" i="8" s="1"/>
  <c r="W21" i="8"/>
  <c r="AG21" i="8" s="1"/>
  <c r="AJ57" i="8"/>
  <c r="AO16" i="8"/>
  <c r="AC10" i="8"/>
  <c r="BB11" i="8" s="1"/>
  <c r="V8" i="8"/>
  <c r="AK9" i="8" s="1"/>
  <c r="AC60" i="8"/>
  <c r="BB61" i="8" s="1"/>
  <c r="BC108" i="8"/>
  <c r="AO82" i="8"/>
  <c r="BE86" i="8"/>
  <c r="AC21" i="8"/>
  <c r="AB10" i="8"/>
  <c r="AE56" i="8"/>
  <c r="AO83" i="8"/>
  <c r="AO40" i="8"/>
  <c r="AJ43" i="8"/>
  <c r="BE103" i="8"/>
  <c r="W60" i="8"/>
  <c r="BE82" i="8"/>
  <c r="AE21" i="8"/>
  <c r="AJ41" i="8"/>
  <c r="AB55" i="8"/>
  <c r="AJ51" i="8"/>
  <c r="AC55" i="8"/>
  <c r="BB56" i="8" s="1"/>
  <c r="V55" i="8"/>
  <c r="AK56" i="8" s="1"/>
  <c r="AC72" i="8"/>
  <c r="BB73" i="8" s="1"/>
  <c r="V75" i="8"/>
  <c r="AK76" i="8" s="1"/>
  <c r="AC52" i="8"/>
  <c r="BB53" i="8" s="1"/>
  <c r="W52" i="8"/>
  <c r="AO94" i="8"/>
  <c r="AE73" i="8"/>
  <c r="AB75" i="8"/>
  <c r="AE9" i="8"/>
  <c r="W9" i="8"/>
  <c r="AG9" i="8" s="1"/>
  <c r="AB40" i="8"/>
  <c r="AE40" i="8"/>
  <c r="AE50" i="8"/>
  <c r="AJ56" i="8"/>
  <c r="AE72" i="8"/>
  <c r="W75" i="8"/>
  <c r="AB52" i="8"/>
  <c r="V52" i="8"/>
  <c r="AK53" i="8" s="1"/>
  <c r="BE94" i="8"/>
  <c r="AJ74" i="8"/>
  <c r="BC70" i="8"/>
  <c r="BC20" i="8"/>
  <c r="AJ76" i="8"/>
  <c r="AC50" i="8"/>
  <c r="BB51" i="8" s="1"/>
  <c r="W72" i="8"/>
  <c r="AB73" i="8"/>
  <c r="AB72" i="8"/>
  <c r="BE56" i="8"/>
  <c r="AC73" i="8"/>
  <c r="BB74" i="8" s="1"/>
  <c r="AE23" i="8"/>
  <c r="BC22" i="8"/>
  <c r="BC24" i="8"/>
  <c r="AE53" i="8"/>
  <c r="AJ69" i="8"/>
  <c r="V63" i="8"/>
  <c r="AK64" i="8" s="1"/>
  <c r="AC77" i="8"/>
  <c r="BB78" i="8" s="1"/>
  <c r="V77" i="8"/>
  <c r="AK78" i="8" s="1"/>
  <c r="AC64" i="8"/>
  <c r="BB65" i="8" s="1"/>
  <c r="AE42" i="8"/>
  <c r="W65" i="8"/>
  <c r="BC87" i="8"/>
  <c r="AE15" i="8"/>
  <c r="W53" i="8"/>
  <c r="AQ27" i="8"/>
  <c r="BE36" i="8"/>
  <c r="BC67" i="8"/>
  <c r="AE64" i="8"/>
  <c r="AJ66" i="8"/>
  <c r="V65" i="8"/>
  <c r="AK66" i="8" s="1"/>
  <c r="AO95" i="8"/>
  <c r="AC82" i="8"/>
  <c r="BB83" i="8" s="1"/>
  <c r="AO93" i="8"/>
  <c r="V53" i="8"/>
  <c r="AK54" i="8" s="1"/>
  <c r="W77" i="8"/>
  <c r="AE63" i="8"/>
  <c r="AE77" i="8"/>
  <c r="V64" i="8"/>
  <c r="AK65" i="8" s="1"/>
  <c r="Z98" i="8"/>
  <c r="AP99" i="8" s="1"/>
  <c r="BE93" i="8"/>
  <c r="AC53" i="8"/>
  <c r="BB54" i="8" s="1"/>
  <c r="V86" i="8"/>
  <c r="AK87" i="8" s="1"/>
  <c r="V25" i="8"/>
  <c r="AK26" i="8" s="1"/>
  <c r="AE22" i="8"/>
  <c r="Z2" i="8"/>
  <c r="AE25" i="8"/>
  <c r="AO43" i="8"/>
  <c r="AC49" i="8"/>
  <c r="BB50" i="8" s="1"/>
  <c r="V68" i="8"/>
  <c r="AK69" i="8" s="1"/>
  <c r="AC47" i="8"/>
  <c r="BB48" i="8" s="1"/>
  <c r="AE66" i="8"/>
  <c r="AO60" i="8"/>
  <c r="BC64" i="8"/>
  <c r="BE101" i="8"/>
  <c r="AC69" i="8"/>
  <c r="BB70" i="8" s="1"/>
  <c r="AJ70" i="8"/>
  <c r="W86" i="8"/>
  <c r="AB25" i="8"/>
  <c r="V42" i="8"/>
  <c r="AK43" i="8" s="1"/>
  <c r="AJ67" i="8"/>
  <c r="Z94" i="8"/>
  <c r="AP95" i="8" s="1"/>
  <c r="AJ23" i="8"/>
  <c r="W25" i="8"/>
  <c r="AJ50" i="8"/>
  <c r="AO56" i="8"/>
  <c r="AJ48" i="8"/>
  <c r="V66" i="8"/>
  <c r="AK67" i="8" s="1"/>
  <c r="BC76" i="8"/>
  <c r="AQ107" i="8"/>
  <c r="Z59" i="8"/>
  <c r="AP60" i="8" s="1"/>
  <c r="AO101" i="8"/>
  <c r="BE17" i="8"/>
  <c r="BC21" i="8"/>
  <c r="AE49" i="8"/>
  <c r="AO55" i="8"/>
  <c r="AB86" i="8"/>
  <c r="BC78" i="8"/>
  <c r="AC42" i="8"/>
  <c r="BB43" i="8" s="1"/>
  <c r="AE47" i="8"/>
  <c r="BC79" i="8"/>
  <c r="BC72" i="8"/>
  <c r="AK10" i="8"/>
  <c r="AC25" i="8"/>
  <c r="BB26" i="8" s="1"/>
  <c r="BC37" i="8"/>
  <c r="W42" i="8"/>
  <c r="AJ87" i="8"/>
  <c r="V22" i="8"/>
  <c r="AK23" i="8" s="1"/>
  <c r="W68" i="8"/>
  <c r="AC86" i="8"/>
  <c r="BB87" i="8" s="1"/>
  <c r="AJ24" i="8"/>
  <c r="AB23" i="8"/>
  <c r="AB22" i="8"/>
  <c r="W49" i="8"/>
  <c r="AO57" i="8"/>
  <c r="BB23" i="8"/>
  <c r="AB47" i="8"/>
  <c r="BC65" i="8"/>
  <c r="BC30" i="8"/>
  <c r="W23" i="8"/>
  <c r="BE57" i="8"/>
  <c r="BE40" i="8"/>
  <c r="BE83" i="8"/>
  <c r="AQ60" i="8"/>
  <c r="BC60" i="8"/>
  <c r="AO67" i="8"/>
  <c r="Z66" i="8"/>
  <c r="AP67" i="8" s="1"/>
  <c r="BE67" i="8"/>
  <c r="V15" i="8"/>
  <c r="AB15" i="8"/>
  <c r="AC15" i="8"/>
  <c r="BB16" i="8" s="1"/>
  <c r="AJ16" i="8"/>
  <c r="BC9" i="8"/>
  <c r="AQ9" i="8"/>
  <c r="AQ69" i="8"/>
  <c r="BC69" i="8"/>
  <c r="Z35" i="8"/>
  <c r="AP36" i="8" s="1"/>
  <c r="W64" i="8"/>
  <c r="AO21" i="8"/>
  <c r="BE21" i="8"/>
  <c r="Z20" i="8"/>
  <c r="AP21" i="8" s="1"/>
  <c r="AQ77" i="8"/>
  <c r="BC77" i="8"/>
  <c r="BC84" i="8"/>
  <c r="AO9" i="8"/>
  <c r="Z8" i="8"/>
  <c r="AP9" i="8" s="1"/>
  <c r="BE9" i="8"/>
  <c r="Z77" i="8"/>
  <c r="AP78" i="8" s="1"/>
  <c r="AO78" i="8"/>
  <c r="BE78" i="8"/>
  <c r="Z42" i="8"/>
  <c r="AP43" i="8" s="1"/>
  <c r="AB66" i="8"/>
  <c r="AC66" i="8"/>
  <c r="BB67" i="8" s="1"/>
  <c r="Z69" i="8"/>
  <c r="AP70" i="8" s="1"/>
  <c r="BE70" i="8"/>
  <c r="V81" i="8"/>
  <c r="AK82" i="8" s="1"/>
  <c r="AE81" i="8"/>
  <c r="AC81" i="8"/>
  <c r="BB82" i="8" s="1"/>
  <c r="BC63" i="8"/>
  <c r="AO73" i="8"/>
  <c r="AJ65" i="8"/>
  <c r="Z53" i="8"/>
  <c r="AP54" i="8" s="1"/>
  <c r="BE54" i="8"/>
  <c r="AO54" i="8"/>
  <c r="Z45" i="8"/>
  <c r="AP46" i="8" s="1"/>
  <c r="AO46" i="8"/>
  <c r="BE46" i="8"/>
  <c r="Z40" i="8"/>
  <c r="AP41" i="8" s="1"/>
  <c r="BE41" i="8"/>
  <c r="AO41" i="8"/>
  <c r="AO63" i="8"/>
  <c r="BE63" i="8"/>
  <c r="BE77" i="8"/>
  <c r="AO77" i="8"/>
  <c r="Z80" i="8"/>
  <c r="AP81" i="8" s="1"/>
  <c r="BE81" i="8"/>
  <c r="AO81" i="8"/>
  <c r="Z88" i="8"/>
  <c r="AP89" i="8" s="1"/>
  <c r="BE89" i="8"/>
  <c r="AO89" i="8"/>
  <c r="AO38" i="8"/>
  <c r="Z37" i="8"/>
  <c r="AP38" i="8" s="1"/>
  <c r="BE38" i="8"/>
  <c r="V62" i="8"/>
  <c r="AK63" i="8" s="1"/>
  <c r="W62" i="8"/>
  <c r="AE62" i="8"/>
  <c r="AB62" i="8"/>
  <c r="AC62" i="8"/>
  <c r="AJ63" i="8"/>
  <c r="Z89" i="8"/>
  <c r="AP90" i="8" s="1"/>
  <c r="BE90" i="8"/>
  <c r="AO90" i="8"/>
  <c r="AJ97" i="8"/>
  <c r="AC96" i="8"/>
  <c r="BB97" i="8" s="1"/>
  <c r="V96" i="8"/>
  <c r="AK97" i="8" s="1"/>
  <c r="AE96" i="8"/>
  <c r="W96" i="8"/>
  <c r="BC91" i="8"/>
  <c r="AQ91" i="8"/>
  <c r="BC94" i="8"/>
  <c r="AQ94" i="8"/>
  <c r="BC102" i="8"/>
  <c r="AQ102" i="8"/>
  <c r="V74" i="8"/>
  <c r="AK75" i="8" s="1"/>
  <c r="W74" i="8"/>
  <c r="AC74" i="8"/>
  <c r="BB75" i="8" s="1"/>
  <c r="AE74" i="8"/>
  <c r="AJ75" i="8"/>
  <c r="BE26" i="8"/>
  <c r="Z25" i="8"/>
  <c r="AP26" i="8" s="1"/>
  <c r="AO26" i="8"/>
  <c r="AC20" i="8"/>
  <c r="BB21" i="8" s="1"/>
  <c r="V20" i="8"/>
  <c r="AK21" i="8" s="1"/>
  <c r="W20" i="8"/>
  <c r="AE20" i="8"/>
  <c r="AJ21" i="8"/>
  <c r="Z3" i="8"/>
  <c r="BC8" i="8"/>
  <c r="AQ8" i="8"/>
  <c r="BB9" i="8"/>
  <c r="Z44" i="8"/>
  <c r="AP45" i="8" s="1"/>
  <c r="BE45" i="8"/>
  <c r="AO45" i="8"/>
  <c r="Z41" i="8"/>
  <c r="AP42" i="8" s="1"/>
  <c r="AO42" i="8"/>
  <c r="BE42" i="8"/>
  <c r="AQ35" i="8"/>
  <c r="BC35" i="8"/>
  <c r="BE69" i="8"/>
  <c r="AO69" i="8"/>
  <c r="Z68" i="8"/>
  <c r="AP69" i="8" s="1"/>
  <c r="V51" i="8"/>
  <c r="AK52" i="8" s="1"/>
  <c r="W51" i="8"/>
  <c r="AE51" i="8"/>
  <c r="AJ52" i="8"/>
  <c r="AB51" i="8"/>
  <c r="AC51" i="8"/>
  <c r="AO71" i="8"/>
  <c r="BE71" i="8"/>
  <c r="Z70" i="8"/>
  <c r="AP71" i="8" s="1"/>
  <c r="Z84" i="8"/>
  <c r="AP85" i="8" s="1"/>
  <c r="AO85" i="8"/>
  <c r="BE85" i="8"/>
  <c r="W24" i="8"/>
  <c r="AE24" i="8"/>
  <c r="AJ25" i="8"/>
  <c r="AC24" i="8"/>
  <c r="V24" i="8"/>
  <c r="AK25" i="8" s="1"/>
  <c r="AJ94" i="8"/>
  <c r="AC93" i="8"/>
  <c r="V93" i="8"/>
  <c r="AK94" i="8" s="1"/>
  <c r="AE93" i="8"/>
  <c r="W93" i="8"/>
  <c r="AJ100" i="8"/>
  <c r="AC99" i="8"/>
  <c r="BB100" i="8" s="1"/>
  <c r="V99" i="8"/>
  <c r="AK100" i="8" s="1"/>
  <c r="W99" i="8"/>
  <c r="AE99" i="8"/>
  <c r="AJ103" i="8"/>
  <c r="AC102" i="8"/>
  <c r="BB103" i="8" s="1"/>
  <c r="V102" i="8"/>
  <c r="AK103" i="8" s="1"/>
  <c r="AE102" i="8"/>
  <c r="W102" i="8"/>
  <c r="BC95" i="8"/>
  <c r="AQ95" i="8"/>
  <c r="BC103" i="8"/>
  <c r="AQ103" i="8"/>
  <c r="BE25" i="8"/>
  <c r="Z24" i="8"/>
  <c r="AP25" i="8" s="1"/>
  <c r="AO25" i="8"/>
  <c r="AC39" i="8"/>
  <c r="V39" i="8"/>
  <c r="AK40" i="8" s="1"/>
  <c r="W39" i="8"/>
  <c r="AE39" i="8"/>
  <c r="AJ40" i="8"/>
  <c r="AB39" i="8"/>
  <c r="AO64" i="8"/>
  <c r="Z63" i="8"/>
  <c r="AP64" i="8" s="1"/>
  <c r="BE64" i="8"/>
  <c r="BE27" i="8"/>
  <c r="Z26" i="8"/>
  <c r="AP27" i="8" s="1"/>
  <c r="AO27" i="8"/>
  <c r="AQ46" i="8"/>
  <c r="BC46" i="8"/>
  <c r="AQ43" i="8"/>
  <c r="BC43" i="8"/>
  <c r="AQ41" i="8"/>
  <c r="BC41" i="8"/>
  <c r="AC34" i="8"/>
  <c r="BB35" i="8" s="1"/>
  <c r="W34" i="8"/>
  <c r="AE34" i="8"/>
  <c r="V34" i="8"/>
  <c r="AK35" i="8" s="1"/>
  <c r="AJ35" i="8"/>
  <c r="AO76" i="8"/>
  <c r="Z75" i="8"/>
  <c r="AP76" i="8" s="1"/>
  <c r="BE76" i="8"/>
  <c r="AQ52" i="8"/>
  <c r="BC52" i="8"/>
  <c r="V78" i="8"/>
  <c r="AK79" i="8" s="1"/>
  <c r="W78" i="8"/>
  <c r="AE78" i="8"/>
  <c r="AC78" i="8"/>
  <c r="AJ79" i="8"/>
  <c r="BB72" i="8"/>
  <c r="W79" i="8"/>
  <c r="AC79" i="8"/>
  <c r="BB80" i="8" s="1"/>
  <c r="AE79" i="8"/>
  <c r="V79" i="8"/>
  <c r="AK80" i="8" s="1"/>
  <c r="AJ80" i="8"/>
  <c r="BE107" i="8"/>
  <c r="AO107" i="8"/>
  <c r="Z106" i="8"/>
  <c r="AP107" i="8" s="1"/>
  <c r="BC96" i="8"/>
  <c r="AQ96" i="8"/>
  <c r="BC105" i="8"/>
  <c r="AQ105" i="8"/>
  <c r="AB78" i="8"/>
  <c r="BC31" i="8"/>
  <c r="AQ31" i="8"/>
  <c r="AO35" i="8"/>
  <c r="BE35" i="8"/>
  <c r="Z34" i="8"/>
  <c r="AP35" i="8" s="1"/>
  <c r="BC56" i="8"/>
  <c r="AQ56" i="8"/>
  <c r="T3" i="8"/>
  <c r="W7" i="8"/>
  <c r="AC7" i="8"/>
  <c r="AJ8" i="8"/>
  <c r="V7" i="8"/>
  <c r="AE7" i="8"/>
  <c r="BE28" i="8"/>
  <c r="Z27" i="8"/>
  <c r="AP28" i="8" s="1"/>
  <c r="AO28" i="8"/>
  <c r="AC32" i="8"/>
  <c r="AJ33" i="8"/>
  <c r="V32" i="8"/>
  <c r="AK33" i="8" s="1"/>
  <c r="AE32" i="8"/>
  <c r="W32" i="8"/>
  <c r="AB32" i="8"/>
  <c r="AQ11" i="8"/>
  <c r="BC11" i="8"/>
  <c r="AQ14" i="8"/>
  <c r="BC14" i="8"/>
  <c r="AQ23" i="8"/>
  <c r="BC23" i="8"/>
  <c r="Z43" i="8"/>
  <c r="AP44" i="8" s="1"/>
  <c r="BE44" i="8"/>
  <c r="AO44" i="8"/>
  <c r="Z51" i="8"/>
  <c r="AP52" i="8" s="1"/>
  <c r="BE52" i="8"/>
  <c r="AO52" i="8"/>
  <c r="AO59" i="8"/>
  <c r="Z58" i="8"/>
  <c r="AP59" i="8" s="1"/>
  <c r="BE59" i="8"/>
  <c r="Z46" i="8"/>
  <c r="AP47" i="8" s="1"/>
  <c r="BE47" i="8"/>
  <c r="AO47" i="8"/>
  <c r="BB24" i="8"/>
  <c r="V57" i="8"/>
  <c r="AK58" i="8" s="1"/>
  <c r="AE57" i="8"/>
  <c r="AJ58" i="8"/>
  <c r="AC57" i="8"/>
  <c r="BB58" i="8" s="1"/>
  <c r="W57" i="8"/>
  <c r="BE62" i="8"/>
  <c r="AO62" i="8"/>
  <c r="Z61" i="8"/>
  <c r="AP62" i="8" s="1"/>
  <c r="Z78" i="8"/>
  <c r="AP79" i="8" s="1"/>
  <c r="AO79" i="8"/>
  <c r="BE79" i="8"/>
  <c r="AQ32" i="8"/>
  <c r="BC32" i="8"/>
  <c r="AC37" i="8"/>
  <c r="BB38" i="8" s="1"/>
  <c r="AE37" i="8"/>
  <c r="V37" i="8"/>
  <c r="AK38" i="8" s="1"/>
  <c r="W37" i="8"/>
  <c r="AJ38" i="8"/>
  <c r="Z74" i="8"/>
  <c r="AP75" i="8" s="1"/>
  <c r="AO75" i="8"/>
  <c r="BE75" i="8"/>
  <c r="AQ48" i="8"/>
  <c r="BC48" i="8"/>
  <c r="BB66" i="8"/>
  <c r="AJ92" i="8"/>
  <c r="AC91" i="8"/>
  <c r="V91" i="8"/>
  <c r="AK92" i="8" s="1"/>
  <c r="AE91" i="8"/>
  <c r="W91" i="8"/>
  <c r="AJ95" i="8"/>
  <c r="AC94" i="8"/>
  <c r="BB95" i="8" s="1"/>
  <c r="V94" i="8"/>
  <c r="AK95" i="8" s="1"/>
  <c r="W94" i="8"/>
  <c r="AE94" i="8"/>
  <c r="AJ98" i="8"/>
  <c r="AC97" i="8"/>
  <c r="V97" i="8"/>
  <c r="AK98" i="8" s="1"/>
  <c r="AE97" i="8"/>
  <c r="W97" i="8"/>
  <c r="AJ101" i="8"/>
  <c r="AC100" i="8"/>
  <c r="BB101" i="8" s="1"/>
  <c r="V100" i="8"/>
  <c r="AK101" i="8" s="1"/>
  <c r="W100" i="8"/>
  <c r="AE100" i="8"/>
  <c r="AJ104" i="8"/>
  <c r="AC103" i="8"/>
  <c r="BB104" i="8" s="1"/>
  <c r="V103" i="8"/>
  <c r="AK104" i="8" s="1"/>
  <c r="AE103" i="8"/>
  <c r="W103" i="8"/>
  <c r="W83" i="8"/>
  <c r="AC83" i="8"/>
  <c r="AE83" i="8"/>
  <c r="AJ84" i="8"/>
  <c r="V83" i="8"/>
  <c r="AK84" i="8" s="1"/>
  <c r="AB100" i="8"/>
  <c r="AC105" i="8"/>
  <c r="BB106" i="8" s="1"/>
  <c r="V105" i="8"/>
  <c r="AK106" i="8" s="1"/>
  <c r="AE105" i="8"/>
  <c r="AJ106" i="8"/>
  <c r="W105" i="8"/>
  <c r="BC97" i="8"/>
  <c r="AQ97" i="8"/>
  <c r="BE91" i="8"/>
  <c r="AO91" i="8"/>
  <c r="Z90" i="8"/>
  <c r="AP91" i="8" s="1"/>
  <c r="Y3" i="8"/>
  <c r="AP8" i="8"/>
  <c r="AC36" i="8"/>
  <c r="BB37" i="8" s="1"/>
  <c r="AE36" i="8"/>
  <c r="AJ37" i="8"/>
  <c r="V36" i="8"/>
  <c r="AK37" i="8" s="1"/>
  <c r="W36" i="8"/>
  <c r="BE66" i="8"/>
  <c r="Z65" i="8"/>
  <c r="AP66" i="8" s="1"/>
  <c r="AO66" i="8"/>
  <c r="V70" i="8"/>
  <c r="AK71" i="8" s="1"/>
  <c r="W70" i="8"/>
  <c r="AE70" i="8"/>
  <c r="AC70" i="8"/>
  <c r="BB71" i="8" s="1"/>
  <c r="AJ71" i="8"/>
  <c r="AB70" i="8"/>
  <c r="BE106" i="8"/>
  <c r="AO106" i="8"/>
  <c r="Z105" i="8"/>
  <c r="AP106" i="8" s="1"/>
  <c r="BE31" i="8"/>
  <c r="AO31" i="8"/>
  <c r="Z30" i="8"/>
  <c r="AP31" i="8" s="1"/>
  <c r="AJ30" i="8"/>
  <c r="V29" i="8"/>
  <c r="AK30" i="8" s="1"/>
  <c r="AE29" i="8"/>
  <c r="W29" i="8"/>
  <c r="AC29" i="8"/>
  <c r="BC36" i="8"/>
  <c r="AQ36" i="8"/>
  <c r="V18" i="8"/>
  <c r="AK19" i="8" s="1"/>
  <c r="AJ19" i="8"/>
  <c r="W18" i="8"/>
  <c r="AE18" i="8"/>
  <c r="AB18" i="8"/>
  <c r="AC18" i="8"/>
  <c r="BB19" i="8" s="1"/>
  <c r="AQ15" i="8"/>
  <c r="BC15" i="8"/>
  <c r="Z28" i="8"/>
  <c r="AP29" i="8" s="1"/>
  <c r="BE29" i="8"/>
  <c r="AO29" i="8"/>
  <c r="AO12" i="8"/>
  <c r="BE12" i="8"/>
  <c r="Z11" i="8"/>
  <c r="AP12" i="8" s="1"/>
  <c r="AO11" i="8"/>
  <c r="BE11" i="8"/>
  <c r="Z10" i="8"/>
  <c r="AP11" i="8" s="1"/>
  <c r="AQ19" i="8"/>
  <c r="BC19" i="8"/>
  <c r="Z22" i="8"/>
  <c r="AP23" i="8" s="1"/>
  <c r="BE23" i="8"/>
  <c r="AO23" i="8"/>
  <c r="AO19" i="8"/>
  <c r="BE19" i="8"/>
  <c r="Z18" i="8"/>
  <c r="AP19" i="8" s="1"/>
  <c r="AO32" i="8"/>
  <c r="BE32" i="8"/>
  <c r="Z31" i="8"/>
  <c r="AP32" i="8" s="1"/>
  <c r="AQ39" i="8"/>
  <c r="BC39" i="8"/>
  <c r="Z52" i="8"/>
  <c r="AP53" i="8" s="1"/>
  <c r="BE53" i="8"/>
  <c r="AO53" i="8"/>
  <c r="AQ45" i="8"/>
  <c r="BC45" i="8"/>
  <c r="AQ53" i="8"/>
  <c r="BC53" i="8"/>
  <c r="Z49" i="8"/>
  <c r="AP50" i="8" s="1"/>
  <c r="AO50" i="8"/>
  <c r="BE50" i="8"/>
  <c r="AQ50" i="8"/>
  <c r="BC50" i="8"/>
  <c r="AQ42" i="8"/>
  <c r="BC42" i="8"/>
  <c r="V43" i="8"/>
  <c r="AK44" i="8" s="1"/>
  <c r="W43" i="8"/>
  <c r="AE43" i="8"/>
  <c r="AJ44" i="8"/>
  <c r="AB43" i="8"/>
  <c r="AC43" i="8"/>
  <c r="V61" i="8"/>
  <c r="AK62" i="8" s="1"/>
  <c r="AC61" i="8"/>
  <c r="BB62" i="8" s="1"/>
  <c r="AE61" i="8"/>
  <c r="W61" i="8"/>
  <c r="AJ62" i="8"/>
  <c r="BE14" i="8"/>
  <c r="Z13" i="8"/>
  <c r="AP14" i="8" s="1"/>
  <c r="AO14" i="8"/>
  <c r="AB79" i="8"/>
  <c r="AC80" i="8"/>
  <c r="BB81" i="8" s="1"/>
  <c r="AJ81" i="8"/>
  <c r="AE80" i="8"/>
  <c r="V80" i="8"/>
  <c r="AK81" i="8" s="1"/>
  <c r="W80" i="8"/>
  <c r="V58" i="8"/>
  <c r="AK59" i="8" s="1"/>
  <c r="AJ59" i="8"/>
  <c r="AC58" i="8"/>
  <c r="W58" i="8"/>
  <c r="AE58" i="8"/>
  <c r="Z79" i="8"/>
  <c r="AP80" i="8" s="1"/>
  <c r="BE80" i="8"/>
  <c r="AO80" i="8"/>
  <c r="AQ73" i="8"/>
  <c r="BC73" i="8"/>
  <c r="AQ82" i="8"/>
  <c r="BC82" i="8"/>
  <c r="AB83" i="8"/>
  <c r="BC104" i="8"/>
  <c r="AQ104" i="8"/>
  <c r="W87" i="8"/>
  <c r="AC87" i="8"/>
  <c r="AE87" i="8"/>
  <c r="V87" i="8"/>
  <c r="AK88" i="8" s="1"/>
  <c r="AJ88" i="8"/>
  <c r="BC98" i="8"/>
  <c r="AQ98" i="8"/>
  <c r="AB87" i="8"/>
  <c r="BB69" i="8"/>
  <c r="AC107" i="8"/>
  <c r="V107" i="8"/>
  <c r="AK108" i="8" s="1"/>
  <c r="AJ108" i="8"/>
  <c r="AE107" i="8"/>
  <c r="W107" i="8"/>
  <c r="AQ18" i="8"/>
  <c r="BC18" i="8"/>
  <c r="BE30" i="8"/>
  <c r="AO30" i="8"/>
  <c r="Z29" i="8"/>
  <c r="AP30" i="8" s="1"/>
  <c r="AC14" i="8"/>
  <c r="AE14" i="8"/>
  <c r="V14" i="8"/>
  <c r="AK15" i="8" s="1"/>
  <c r="AJ15" i="8"/>
  <c r="W14" i="8"/>
  <c r="AO37" i="8"/>
  <c r="BE37" i="8"/>
  <c r="Z36" i="8"/>
  <c r="AP37" i="8" s="1"/>
  <c r="AC38" i="8"/>
  <c r="BB39" i="8" s="1"/>
  <c r="AE38" i="8"/>
  <c r="AJ39" i="8"/>
  <c r="V38" i="8"/>
  <c r="AK39" i="8" s="1"/>
  <c r="W38" i="8"/>
  <c r="AQ54" i="8"/>
  <c r="BC54" i="8"/>
  <c r="AQ51" i="8"/>
  <c r="BC51" i="8"/>
  <c r="AQ44" i="8"/>
  <c r="BC44" i="8"/>
  <c r="AQ59" i="8"/>
  <c r="BC59" i="8"/>
  <c r="Z73" i="8"/>
  <c r="AP74" i="8" s="1"/>
  <c r="BE74" i="8"/>
  <c r="AO74" i="8"/>
  <c r="AQ68" i="8"/>
  <c r="BC68" i="8"/>
  <c r="AJ32" i="8"/>
  <c r="W31" i="8"/>
  <c r="V31" i="8"/>
  <c r="AK32" i="8" s="1"/>
  <c r="AC31" i="8"/>
  <c r="BB32" i="8" s="1"/>
  <c r="AE31" i="8"/>
  <c r="Z83" i="8"/>
  <c r="AP84" i="8" s="1"/>
  <c r="BE84" i="8"/>
  <c r="AO84" i="8"/>
  <c r="BC74" i="8"/>
  <c r="AQ74" i="8"/>
  <c r="BC99" i="8"/>
  <c r="AQ99" i="8"/>
  <c r="AJ91" i="8"/>
  <c r="AC90" i="8"/>
  <c r="BB91" i="8" s="1"/>
  <c r="V90" i="8"/>
  <c r="AK91" i="8" s="1"/>
  <c r="AE90" i="8"/>
  <c r="W90" i="8"/>
  <c r="BC106" i="8"/>
  <c r="AQ106" i="8"/>
  <c r="BC90" i="8"/>
  <c r="AQ90" i="8"/>
  <c r="AC12" i="8"/>
  <c r="V12" i="8"/>
  <c r="AK13" i="8" s="1"/>
  <c r="W12" i="8"/>
  <c r="AE12" i="8"/>
  <c r="AJ13" i="8"/>
  <c r="AJ31" i="8"/>
  <c r="AC30" i="8"/>
  <c r="V30" i="8"/>
  <c r="AK31" i="8" s="1"/>
  <c r="W30" i="8"/>
  <c r="AE30" i="8"/>
  <c r="AO34" i="8"/>
  <c r="BE34" i="8"/>
  <c r="Z33" i="8"/>
  <c r="AP34" i="8" s="1"/>
  <c r="AQ40" i="8"/>
  <c r="BC40" i="8"/>
  <c r="AQ25" i="8"/>
  <c r="BC25" i="8"/>
  <c r="Z47" i="8"/>
  <c r="AP48" i="8" s="1"/>
  <c r="AO48" i="8"/>
  <c r="BE48" i="8"/>
  <c r="V54" i="8"/>
  <c r="AK55" i="8" s="1"/>
  <c r="W54" i="8"/>
  <c r="AE54" i="8"/>
  <c r="AJ55" i="8"/>
  <c r="AC54" i="8"/>
  <c r="AB54" i="8"/>
  <c r="V46" i="8"/>
  <c r="AK47" i="8" s="1"/>
  <c r="W46" i="8"/>
  <c r="AE46" i="8"/>
  <c r="AJ47" i="8"/>
  <c r="AC46" i="8"/>
  <c r="BB47" i="8" s="1"/>
  <c r="AB46" i="8"/>
  <c r="AQ62" i="8"/>
  <c r="BC62" i="8"/>
  <c r="AQ49" i="8"/>
  <c r="BC49" i="8"/>
  <c r="AQ61" i="8"/>
  <c r="BC61" i="8"/>
  <c r="AJ14" i="8"/>
  <c r="AC13" i="8"/>
  <c r="BB14" i="8" s="1"/>
  <c r="V13" i="8"/>
  <c r="AK14" i="8" s="1"/>
  <c r="W13" i="8"/>
  <c r="AE13" i="8"/>
  <c r="Z64" i="8"/>
  <c r="AP65" i="8" s="1"/>
  <c r="AO65" i="8"/>
  <c r="BE65" i="8"/>
  <c r="V76" i="8"/>
  <c r="AK77" i="8" s="1"/>
  <c r="AE76" i="8"/>
  <c r="AC76" i="8"/>
  <c r="W76" i="8"/>
  <c r="AJ77" i="8"/>
  <c r="Z87" i="8"/>
  <c r="AP88" i="8" s="1"/>
  <c r="BE88" i="8"/>
  <c r="AO88" i="8"/>
  <c r="V59" i="8"/>
  <c r="AK60" i="8" s="1"/>
  <c r="W59" i="8"/>
  <c r="AB59" i="8"/>
  <c r="AC59" i="8"/>
  <c r="AJ60" i="8"/>
  <c r="AE59" i="8"/>
  <c r="AQ86" i="8"/>
  <c r="BC86" i="8"/>
  <c r="V67" i="8"/>
  <c r="AK68" i="8" s="1"/>
  <c r="W67" i="8"/>
  <c r="AE67" i="8"/>
  <c r="AC67" i="8"/>
  <c r="AJ68" i="8"/>
  <c r="AJ93" i="8"/>
  <c r="AC92" i="8"/>
  <c r="V92" i="8"/>
  <c r="AK93" i="8" s="1"/>
  <c r="AE92" i="8"/>
  <c r="W92" i="8"/>
  <c r="AJ96" i="8"/>
  <c r="AC95" i="8"/>
  <c r="BB96" i="8" s="1"/>
  <c r="V95" i="8"/>
  <c r="AK96" i="8" s="1"/>
  <c r="AE95" i="8"/>
  <c r="W95" i="8"/>
  <c r="AJ99" i="8"/>
  <c r="AC98" i="8"/>
  <c r="BB99" i="8" s="1"/>
  <c r="V98" i="8"/>
  <c r="AK99" i="8" s="1"/>
  <c r="AE98" i="8"/>
  <c r="W98" i="8"/>
  <c r="AJ102" i="8"/>
  <c r="AC101" i="8"/>
  <c r="V101" i="8"/>
  <c r="AK102" i="8" s="1"/>
  <c r="AE101" i="8"/>
  <c r="W101" i="8"/>
  <c r="AC104" i="8"/>
  <c r="V104" i="8"/>
  <c r="AK105" i="8" s="1"/>
  <c r="AJ105" i="8"/>
  <c r="AE104" i="8"/>
  <c r="W104" i="8"/>
  <c r="AQ88" i="8"/>
  <c r="BC88" i="8"/>
  <c r="AC106" i="8"/>
  <c r="V106" i="8"/>
  <c r="AK107" i="8" s="1"/>
  <c r="W106" i="8"/>
  <c r="AJ107" i="8"/>
  <c r="AE106" i="8"/>
  <c r="BC92" i="8"/>
  <c r="AQ92" i="8"/>
  <c r="BC100" i="8"/>
  <c r="AQ100" i="8"/>
  <c r="AB96" i="8"/>
  <c r="AE84" i="8"/>
  <c r="V84" i="8"/>
  <c r="AK85" i="8" s="1"/>
  <c r="W84" i="8"/>
  <c r="AJ85" i="8"/>
  <c r="AC84" i="8"/>
  <c r="AB106" i="8"/>
  <c r="AB74" i="8"/>
  <c r="AC16" i="8"/>
  <c r="BB17" i="8" s="1"/>
  <c r="V16" i="8"/>
  <c r="AK17" i="8" s="1"/>
  <c r="W16" i="8"/>
  <c r="AE16" i="8"/>
  <c r="AJ17" i="8"/>
  <c r="AB16" i="8"/>
  <c r="BE24" i="8"/>
  <c r="Z23" i="8"/>
  <c r="AP24" i="8" s="1"/>
  <c r="AO24" i="8"/>
  <c r="W19" i="8"/>
  <c r="AE19" i="8"/>
  <c r="AJ20" i="8"/>
  <c r="V19" i="8"/>
  <c r="AK20" i="8" s="1"/>
  <c r="AC19" i="8"/>
  <c r="BB20" i="8" s="1"/>
  <c r="BB22" i="8"/>
  <c r="AJ18" i="8"/>
  <c r="AC17" i="8"/>
  <c r="AE17" i="8"/>
  <c r="V17" i="8"/>
  <c r="AK18" i="8" s="1"/>
  <c r="W17" i="8"/>
  <c r="AQ34" i="8"/>
  <c r="BC34" i="8"/>
  <c r="AB30" i="8"/>
  <c r="AC33" i="8"/>
  <c r="BB34" i="8" s="1"/>
  <c r="W33" i="8"/>
  <c r="AE33" i="8"/>
  <c r="AJ34" i="8"/>
  <c r="V33" i="8"/>
  <c r="AK34" i="8" s="1"/>
  <c r="AQ55" i="8"/>
  <c r="BC55" i="8"/>
  <c r="AQ47" i="8"/>
  <c r="BC47" i="8"/>
  <c r="BE68" i="8"/>
  <c r="AO68" i="8"/>
  <c r="Z67" i="8"/>
  <c r="AP68" i="8" s="1"/>
  <c r="Z48" i="8"/>
  <c r="AP49" i="8" s="1"/>
  <c r="AO49" i="8"/>
  <c r="BE49" i="8"/>
  <c r="AQ66" i="8"/>
  <c r="BC66" i="8"/>
  <c r="AO58" i="8"/>
  <c r="BE58" i="8"/>
  <c r="Z57" i="8"/>
  <c r="AP58" i="8" s="1"/>
  <c r="AQ38" i="8"/>
  <c r="BC38" i="8"/>
  <c r="W88" i="8"/>
  <c r="AC88" i="8"/>
  <c r="AE88" i="8"/>
  <c r="AJ89" i="8"/>
  <c r="V88" i="8"/>
  <c r="AK89" i="8" s="1"/>
  <c r="AB98" i="8"/>
  <c r="AB92" i="8"/>
  <c r="AB88" i="8"/>
  <c r="BC93" i="8"/>
  <c r="AQ93" i="8"/>
  <c r="BC101" i="8"/>
  <c r="AQ101" i="8"/>
  <c r="BC85" i="8"/>
  <c r="AQ85" i="8"/>
  <c r="AO108" i="8"/>
  <c r="BE108" i="8"/>
  <c r="Z107" i="8"/>
  <c r="AP108" i="8" s="1"/>
  <c r="AQ75" i="8"/>
  <c r="BC75" i="8"/>
  <c r="AJ90" i="8"/>
  <c r="AC89" i="8"/>
  <c r="W89" i="8"/>
  <c r="V89" i="8"/>
  <c r="AK90" i="8" s="1"/>
  <c r="AE89" i="8"/>
  <c r="B18" i="19" l="1"/>
  <c r="H4" i="19"/>
  <c r="H52" i="19"/>
  <c r="H36" i="19"/>
  <c r="H69" i="19"/>
  <c r="E5" i="19"/>
  <c r="E4" i="19"/>
  <c r="H14" i="19"/>
  <c r="K4" i="19"/>
  <c r="E19" i="19"/>
  <c r="AR10" i="8"/>
  <c r="AS10" i="8" s="1"/>
  <c r="AR57" i="8"/>
  <c r="AS57" i="8" s="1"/>
  <c r="AR51" i="8"/>
  <c r="AS51" i="8" s="1"/>
  <c r="AR86" i="8"/>
  <c r="AS86" i="8" s="1"/>
  <c r="AH9" i="8"/>
  <c r="AG8" i="8"/>
  <c r="AR87" i="8"/>
  <c r="AS87" i="8" s="1"/>
  <c r="AH8" i="8"/>
  <c r="AH21" i="8"/>
  <c r="AR72" i="8"/>
  <c r="AS72" i="8" s="1"/>
  <c r="AR83" i="8"/>
  <c r="AS83" i="8" s="1"/>
  <c r="AR61" i="8"/>
  <c r="AS61" i="8" s="1"/>
  <c r="AR46" i="8"/>
  <c r="AS46" i="8" s="1"/>
  <c r="AR78" i="8"/>
  <c r="AS78" i="8" s="1"/>
  <c r="AR56" i="8"/>
  <c r="AS56" i="8" s="1"/>
  <c r="AR70" i="8"/>
  <c r="AS70" i="8" s="1"/>
  <c r="AR96" i="8"/>
  <c r="AS96" i="8" s="1"/>
  <c r="AR42" i="8"/>
  <c r="AS42" i="8" s="1"/>
  <c r="AR24" i="8"/>
  <c r="AS24" i="8" s="1"/>
  <c r="AR29" i="8"/>
  <c r="AS29" i="8" s="1"/>
  <c r="AR27" i="8"/>
  <c r="AS27" i="8" s="1"/>
  <c r="AR43" i="8"/>
  <c r="AS43" i="8" s="1"/>
  <c r="AR49" i="8"/>
  <c r="AS49" i="8" s="1"/>
  <c r="AR23" i="8"/>
  <c r="AS23" i="8" s="1"/>
  <c r="AR9" i="8"/>
  <c r="AS9" i="8" s="1"/>
  <c r="AR67" i="8"/>
  <c r="AS67" i="8" s="1"/>
  <c r="AR54" i="8"/>
  <c r="AS54" i="8" s="1"/>
  <c r="AR12" i="8"/>
  <c r="AS12" i="8" s="1"/>
  <c r="AR28" i="8"/>
  <c r="AS28" i="8" s="1"/>
  <c r="AG22" i="8"/>
  <c r="AG17" i="8"/>
  <c r="AR76" i="8"/>
  <c r="AS76" i="8" s="1"/>
  <c r="AR45" i="8"/>
  <c r="AS45" i="8" s="1"/>
  <c r="AH18" i="8"/>
  <c r="AH15" i="8"/>
  <c r="AG19" i="8"/>
  <c r="AR36" i="8"/>
  <c r="AS36" i="8" s="1"/>
  <c r="AR25" i="8"/>
  <c r="AS25" i="8" s="1"/>
  <c r="AH7" i="8"/>
  <c r="AR18" i="8"/>
  <c r="AS18" i="8" s="1"/>
  <c r="AR102" i="8"/>
  <c r="AS102" i="8" s="1"/>
  <c r="AR77" i="8"/>
  <c r="AS77" i="8" s="1"/>
  <c r="AR48" i="8"/>
  <c r="AS48" i="8" s="1"/>
  <c r="AR82" i="8"/>
  <c r="AS82" i="8" s="1"/>
  <c r="AR50" i="8"/>
  <c r="AS50" i="8" s="1"/>
  <c r="AR53" i="8"/>
  <c r="AS53" i="8" s="1"/>
  <c r="AR41" i="8"/>
  <c r="AS41" i="8" s="1"/>
  <c r="AR52" i="8"/>
  <c r="AS52" i="8" s="1"/>
  <c r="AR26" i="8"/>
  <c r="AS26" i="8" s="1"/>
  <c r="AH11" i="8"/>
  <c r="AG16" i="8"/>
  <c r="AR91" i="8"/>
  <c r="AS91" i="8" s="1"/>
  <c r="AR73" i="8"/>
  <c r="AS73" i="8" s="1"/>
  <c r="AR11" i="8"/>
  <c r="AS11" i="8" s="1"/>
  <c r="AR64" i="8"/>
  <c r="AS64" i="8" s="1"/>
  <c r="AR65" i="8"/>
  <c r="AS65" i="8" s="1"/>
  <c r="W1" i="8"/>
  <c r="AR71" i="8"/>
  <c r="AS71" i="8" s="1"/>
  <c r="AR69" i="8"/>
  <c r="AS69" i="8" s="1"/>
  <c r="AR81" i="8"/>
  <c r="AS81" i="8" s="1"/>
  <c r="AR47" i="8"/>
  <c r="AS47" i="8" s="1"/>
  <c r="AK16" i="8"/>
  <c r="AR16" i="8" s="1"/>
  <c r="AS16" i="8" s="1"/>
  <c r="AG15" i="8"/>
  <c r="AR66" i="8"/>
  <c r="AS66" i="8" s="1"/>
  <c r="AH16" i="8"/>
  <c r="AR74" i="8"/>
  <c r="AS74" i="8" s="1"/>
  <c r="AR108" i="8"/>
  <c r="AS108" i="8" s="1"/>
  <c r="AR92" i="8"/>
  <c r="AS92" i="8" s="1"/>
  <c r="AR33" i="8"/>
  <c r="AS33" i="8" s="1"/>
  <c r="AG13" i="8"/>
  <c r="BB31" i="8"/>
  <c r="AR19" i="8"/>
  <c r="AS19" i="8" s="1"/>
  <c r="U3" i="8"/>
  <c r="U2" i="8" s="1"/>
  <c r="AK8" i="8"/>
  <c r="AR8" i="8" s="1"/>
  <c r="AS8" i="8" s="1"/>
  <c r="AR100" i="8"/>
  <c r="AS100" i="8" s="1"/>
  <c r="AR94" i="8"/>
  <c r="AS94" i="8" s="1"/>
  <c r="BB89" i="8"/>
  <c r="AR20" i="8"/>
  <c r="AS20" i="8" s="1"/>
  <c r="AR17" i="8"/>
  <c r="AS17" i="8" s="1"/>
  <c r="BB102" i="8"/>
  <c r="AR99" i="8"/>
  <c r="AS99" i="8" s="1"/>
  <c r="BB68" i="8"/>
  <c r="AR60" i="8"/>
  <c r="AS60" i="8" s="1"/>
  <c r="BB30" i="8"/>
  <c r="AR104" i="8"/>
  <c r="AS104" i="8" s="1"/>
  <c r="AR95" i="8"/>
  <c r="AS95" i="8" s="1"/>
  <c r="BB92" i="8"/>
  <c r="AR89" i="8"/>
  <c r="AS89" i="8" s="1"/>
  <c r="AR107" i="8"/>
  <c r="AS107" i="8" s="1"/>
  <c r="AG12" i="8"/>
  <c r="AR39" i="8"/>
  <c r="AS39" i="8" s="1"/>
  <c r="AR30" i="8"/>
  <c r="AS30" i="8" s="1"/>
  <c r="BB98" i="8"/>
  <c r="AR38" i="8"/>
  <c r="AS38" i="8" s="1"/>
  <c r="AR58" i="8"/>
  <c r="AS58" i="8" s="1"/>
  <c r="AH10" i="8"/>
  <c r="AR35" i="8"/>
  <c r="AS35" i="8" s="1"/>
  <c r="AG20" i="8"/>
  <c r="AR97" i="8"/>
  <c r="AS97" i="8" s="1"/>
  <c r="AR88" i="8"/>
  <c r="AS88" i="8" s="1"/>
  <c r="AR84" i="8"/>
  <c r="AS84" i="8" s="1"/>
  <c r="BB90" i="8"/>
  <c r="AR34" i="8"/>
  <c r="AS34" i="8" s="1"/>
  <c r="AR85" i="8"/>
  <c r="AS85" i="8" s="1"/>
  <c r="BB107" i="8"/>
  <c r="AR105" i="8"/>
  <c r="AS105" i="8" s="1"/>
  <c r="BB93" i="8"/>
  <c r="AR68" i="8"/>
  <c r="AS68" i="8" s="1"/>
  <c r="AR14" i="8"/>
  <c r="AS14" i="8" s="1"/>
  <c r="BB55" i="8"/>
  <c r="AR31" i="8"/>
  <c r="AS31" i="8" s="1"/>
  <c r="AR13" i="8"/>
  <c r="AS13" i="8" s="1"/>
  <c r="AR32" i="8"/>
  <c r="AS32" i="8" s="1"/>
  <c r="BB15" i="8"/>
  <c r="AH17" i="8"/>
  <c r="BB59" i="8"/>
  <c r="BB44" i="8"/>
  <c r="AR106" i="8"/>
  <c r="AS106" i="8" s="1"/>
  <c r="U1" i="8"/>
  <c r="AR80" i="8"/>
  <c r="AS80" i="8" s="1"/>
  <c r="AR79" i="8"/>
  <c r="AS79" i="8" s="1"/>
  <c r="BB40" i="8"/>
  <c r="AR103" i="8"/>
  <c r="AS103" i="8" s="1"/>
  <c r="AH19" i="8"/>
  <c r="AR37" i="8"/>
  <c r="AS37" i="8" s="1"/>
  <c r="AB3" i="8"/>
  <c r="BB85" i="8"/>
  <c r="AR93" i="8"/>
  <c r="AS93" i="8" s="1"/>
  <c r="BB60" i="8"/>
  <c r="AG14" i="8"/>
  <c r="BB88" i="8"/>
  <c r="AR62" i="8"/>
  <c r="AS62" i="8" s="1"/>
  <c r="AH14" i="8"/>
  <c r="AG18" i="8"/>
  <c r="BB84" i="8"/>
  <c r="AR101" i="8"/>
  <c r="AS101" i="8" s="1"/>
  <c r="AR98" i="8"/>
  <c r="AS98" i="8" s="1"/>
  <c r="AH22" i="8"/>
  <c r="BB79" i="8"/>
  <c r="BB52" i="8"/>
  <c r="AR21" i="8"/>
  <c r="AS21" i="8" s="1"/>
  <c r="BB63" i="8"/>
  <c r="AH20" i="8"/>
  <c r="AR59" i="8"/>
  <c r="AS59" i="8" s="1"/>
  <c r="AR90" i="8"/>
  <c r="AS90" i="8" s="1"/>
  <c r="BB18" i="8"/>
  <c r="BB105" i="8"/>
  <c r="BB77" i="8"/>
  <c r="AR55" i="8"/>
  <c r="AS55" i="8" s="1"/>
  <c r="BB13" i="8"/>
  <c r="AR15" i="8"/>
  <c r="AS15" i="8" s="1"/>
  <c r="BB108" i="8"/>
  <c r="AR44" i="8"/>
  <c r="AS44" i="8" s="1"/>
  <c r="AH13" i="8"/>
  <c r="BB33" i="8"/>
  <c r="BB8" i="8"/>
  <c r="AR40" i="8"/>
  <c r="AS40" i="8" s="1"/>
  <c r="BB94" i="8"/>
  <c r="BB25" i="8"/>
  <c r="AR75" i="8"/>
  <c r="AS75" i="8" s="1"/>
  <c r="AR63" i="8"/>
  <c r="AS63" i="8" s="1"/>
  <c r="AH12" i="8"/>
  <c r="AD3" i="8"/>
  <c r="AG7" i="8"/>
  <c r="B11" i="19" l="1"/>
  <c r="B71" i="19"/>
  <c r="B55" i="19"/>
  <c r="B97" i="19"/>
  <c r="B58" i="19"/>
  <c r="B89" i="19"/>
  <c r="B76" i="19"/>
  <c r="B9" i="19"/>
  <c r="B64" i="19"/>
  <c r="B81" i="19"/>
  <c r="B84" i="19"/>
  <c r="B26" i="19"/>
  <c r="B85" i="19"/>
  <c r="B90" i="19"/>
  <c r="B15" i="19"/>
  <c r="B88" i="19"/>
  <c r="B62" i="19"/>
  <c r="B77" i="19"/>
  <c r="B61" i="19"/>
  <c r="B87" i="19"/>
  <c r="B48" i="19"/>
  <c r="B78" i="19"/>
  <c r="B14" i="19"/>
  <c r="B72" i="19"/>
  <c r="B8" i="19"/>
  <c r="B19" i="19"/>
  <c r="B25" i="19"/>
  <c r="B66" i="19"/>
  <c r="B57" i="19"/>
  <c r="B82" i="19"/>
  <c r="B27" i="19"/>
  <c r="B30" i="19"/>
  <c r="B93" i="19"/>
  <c r="B54" i="19"/>
  <c r="B35" i="19"/>
  <c r="B56" i="19"/>
  <c r="B13" i="19"/>
  <c r="B96" i="19"/>
  <c r="B65" i="19"/>
  <c r="B60" i="19"/>
  <c r="B37" i="19"/>
  <c r="B44" i="19"/>
  <c r="B50" i="19"/>
  <c r="B45" i="19"/>
  <c r="B20" i="19"/>
  <c r="B52" i="19"/>
  <c r="B79" i="19"/>
  <c r="B83" i="19"/>
  <c r="B47" i="19"/>
  <c r="B99" i="19"/>
  <c r="B101" i="19"/>
  <c r="B34" i="19"/>
  <c r="B91" i="19"/>
  <c r="B16" i="19"/>
  <c r="B4" i="19"/>
  <c r="B70" i="19"/>
  <c r="B12" i="19"/>
  <c r="B67" i="19"/>
  <c r="B7" i="19"/>
  <c r="B49" i="19"/>
  <c r="B73" i="19"/>
  <c r="B21" i="19"/>
  <c r="B63" i="19"/>
  <c r="B39" i="19"/>
  <c r="B38" i="19"/>
  <c r="B74" i="19"/>
  <c r="B68" i="19"/>
  <c r="B53" i="19"/>
  <c r="B59" i="19"/>
  <c r="B36" i="19"/>
  <c r="B40" i="19"/>
  <c r="B51" i="19"/>
  <c r="B86" i="19"/>
  <c r="B17" i="19"/>
  <c r="B94" i="19"/>
  <c r="B33" i="19"/>
  <c r="B75" i="19"/>
  <c r="B28" i="19"/>
  <c r="B10" i="19"/>
  <c r="B80" i="19"/>
  <c r="B31" i="19"/>
  <c r="B100" i="19"/>
  <c r="B95" i="19"/>
  <c r="B29" i="19"/>
  <c r="B43" i="19"/>
  <c r="B69" i="19"/>
  <c r="B22" i="19"/>
  <c r="B46" i="19"/>
  <c r="B98" i="19"/>
  <c r="B32" i="19"/>
  <c r="B41" i="19"/>
  <c r="B24" i="19"/>
  <c r="B5" i="19"/>
  <c r="B23" i="19"/>
  <c r="B92" i="19"/>
  <c r="B42" i="19"/>
  <c r="B6" i="19"/>
  <c r="W2" i="8"/>
</calcChain>
</file>

<file path=xl/sharedStrings.xml><?xml version="1.0" encoding="utf-8"?>
<sst xmlns="http://schemas.openxmlformats.org/spreadsheetml/2006/main" count="2085" uniqueCount="106">
  <si>
    <t>Row/Case</t>
  </si>
  <si>
    <t>Status</t>
  </si>
  <si>
    <t>p-xylene</t>
  </si>
  <si>
    <t>m-xylene</t>
  </si>
  <si>
    <t>o-xylene</t>
  </si>
  <si>
    <t>benzene</t>
  </si>
  <si>
    <t>toluene</t>
  </si>
  <si>
    <t>methanol</t>
  </si>
  <si>
    <t>fuel</t>
  </si>
  <si>
    <t>VARY   1</t>
  </si>
  <si>
    <t xml:space="preserve">PXY     </t>
  </si>
  <si>
    <t xml:space="preserve">MXY     </t>
  </si>
  <si>
    <t xml:space="preserve">OXY     </t>
  </si>
  <si>
    <t xml:space="preserve">BENZE   </t>
  </si>
  <si>
    <t xml:space="preserve">TOLUENE </t>
  </si>
  <si>
    <t>METHANOL</t>
  </si>
  <si>
    <t xml:space="preserve">WATER   </t>
  </si>
  <si>
    <t xml:space="preserve">ETHENE  </t>
  </si>
  <si>
    <t>Price $/kg</t>
  </si>
  <si>
    <t xml:space="preserve">B1      </t>
  </si>
  <si>
    <t>water input</t>
  </si>
  <si>
    <t>Target p-xylene</t>
  </si>
  <si>
    <t>kg/kmol</t>
  </si>
  <si>
    <t xml:space="preserve">PARAM   </t>
  </si>
  <si>
    <t>Flowrates</t>
  </si>
  <si>
    <t>Price$/kmol</t>
  </si>
  <si>
    <t>LENGTH</t>
  </si>
  <si>
    <t>Selectivity</t>
  </si>
  <si>
    <t>Reacted</t>
  </si>
  <si>
    <t>Input</t>
  </si>
  <si>
    <t>Output</t>
  </si>
  <si>
    <t>Mass balance check</t>
  </si>
  <si>
    <t>METER</t>
  </si>
  <si>
    <t>KMOL/HR</t>
  </si>
  <si>
    <t>toluene conversion</t>
  </si>
  <si>
    <t>p-xylene selectivity</t>
  </si>
  <si>
    <t>h20 slectivity</t>
  </si>
  <si>
    <t>ethene selectivity</t>
  </si>
  <si>
    <t>benzene selectivity</t>
  </si>
  <si>
    <t>o xylene selectivity</t>
  </si>
  <si>
    <t>toluene reacted kmol/hr</t>
  </si>
  <si>
    <t>Toluene feed</t>
  </si>
  <si>
    <t>Methanol feed</t>
  </si>
  <si>
    <t>water</t>
  </si>
  <si>
    <t>m xylene flow</t>
  </si>
  <si>
    <t>o xylene</t>
  </si>
  <si>
    <t>h20</t>
  </si>
  <si>
    <t>ethene</t>
  </si>
  <si>
    <t>in</t>
  </si>
  <si>
    <t>out</t>
  </si>
  <si>
    <t>Input Cost ($/hr)</t>
  </si>
  <si>
    <t>Output Revenue ($/hr)</t>
  </si>
  <si>
    <t>Profit</t>
  </si>
  <si>
    <t>Extent of Reaction</t>
  </si>
  <si>
    <t>OK</t>
  </si>
  <si>
    <t>Toluene</t>
  </si>
  <si>
    <t>Methanol</t>
  </si>
  <si>
    <t xml:space="preserve">p-xylene </t>
  </si>
  <si>
    <t>$/hr</t>
  </si>
  <si>
    <t>$/year</t>
  </si>
  <si>
    <t>xi</t>
  </si>
  <si>
    <t>xi2</t>
  </si>
  <si>
    <t>xi3</t>
  </si>
  <si>
    <t>xi4</t>
  </si>
  <si>
    <t>fuel methanol</t>
  </si>
  <si>
    <t>xylene</t>
  </si>
  <si>
    <t>Ethylene fuel</t>
  </si>
  <si>
    <t>In out</t>
  </si>
  <si>
    <t>Recycle only</t>
  </si>
  <si>
    <t>Recycle + p m fuel</t>
  </si>
  <si>
    <t>Toluene rec meoh fuel</t>
  </si>
  <si>
    <t>conversion</t>
  </si>
  <si>
    <t>10 bar</t>
  </si>
  <si>
    <t>5 bar</t>
  </si>
  <si>
    <t>1 bar</t>
  </si>
  <si>
    <t>1bar</t>
  </si>
  <si>
    <t>Conversion</t>
  </si>
  <si>
    <t>MeOH 3000 : Tol 3000</t>
    <phoneticPr fontId="0" type="noConversion"/>
  </si>
  <si>
    <t>MeOH 2000 : Tol 4000</t>
    <phoneticPr fontId="0" type="noConversion"/>
  </si>
  <si>
    <t>MeOH 2000 : Tol 4000</t>
    <phoneticPr fontId="3" type="noConversion"/>
  </si>
  <si>
    <t>Length</t>
    <phoneticPr fontId="0" type="noConversion"/>
  </si>
  <si>
    <t>P-Xy</t>
    <phoneticPr fontId="0" type="noConversion"/>
  </si>
  <si>
    <t>M-Xy</t>
    <phoneticPr fontId="0" type="noConversion"/>
  </si>
  <si>
    <t>O-Xy</t>
    <phoneticPr fontId="0" type="noConversion"/>
  </si>
  <si>
    <t>Benzene</t>
    <phoneticPr fontId="0" type="noConversion"/>
  </si>
  <si>
    <t>Toluene</t>
    <phoneticPr fontId="0" type="noConversion"/>
  </si>
  <si>
    <t>MeOH</t>
    <phoneticPr fontId="0" type="noConversion"/>
  </si>
  <si>
    <t>Water</t>
    <phoneticPr fontId="0" type="noConversion"/>
  </si>
  <si>
    <t>Ethene</t>
    <phoneticPr fontId="0" type="noConversion"/>
  </si>
  <si>
    <t>Cov</t>
    <phoneticPr fontId="0" type="noConversion"/>
  </si>
  <si>
    <t>Selectiv</t>
    <phoneticPr fontId="0" type="noConversion"/>
  </si>
  <si>
    <t>Length</t>
    <phoneticPr fontId="3" type="noConversion"/>
  </si>
  <si>
    <t>P-Xy</t>
    <phoneticPr fontId="3" type="noConversion"/>
  </si>
  <si>
    <t>M-Xy</t>
    <phoneticPr fontId="3" type="noConversion"/>
  </si>
  <si>
    <t>O-Xy</t>
    <phoneticPr fontId="3" type="noConversion"/>
  </si>
  <si>
    <t>Benzene</t>
    <phoneticPr fontId="3" type="noConversion"/>
  </si>
  <si>
    <t>Toluene</t>
    <phoneticPr fontId="3" type="noConversion"/>
  </si>
  <si>
    <t>MeOH</t>
    <phoneticPr fontId="3" type="noConversion"/>
  </si>
  <si>
    <t>Water</t>
    <phoneticPr fontId="3" type="noConversion"/>
  </si>
  <si>
    <t>Ethene</t>
    <phoneticPr fontId="3" type="noConversion"/>
  </si>
  <si>
    <t>Cov</t>
    <phoneticPr fontId="3" type="noConversion"/>
  </si>
  <si>
    <t>Selectiv</t>
    <phoneticPr fontId="3" type="noConversion"/>
  </si>
  <si>
    <t>730K</t>
  </si>
  <si>
    <t>760K</t>
  </si>
  <si>
    <t>790K</t>
  </si>
  <si>
    <t>820K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</si>
</sst>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0E+0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13" borderId="0" applyNumberFormat="0" applyBorder="0" applyAlignment="0" applyProtection="0"/>
  </cellStyleXfs>
  <cellXfs count="105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11" fontId="0" fillId="4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4" borderId="4" xfId="0" applyFill="1" applyBorder="1"/>
    <xf numFmtId="0" fontId="0" fillId="9" borderId="1" xfId="0" applyFill="1" applyBorder="1"/>
    <xf numFmtId="11" fontId="0" fillId="9" borderId="1" xfId="0" applyNumberFormat="1" applyFill="1" applyBorder="1"/>
    <xf numFmtId="0" fontId="1" fillId="11" borderId="1" xfId="0" applyFont="1" applyFill="1" applyBorder="1"/>
    <xf numFmtId="0" fontId="0" fillId="10" borderId="1" xfId="0" applyFill="1" applyBorder="1"/>
    <xf numFmtId="0" fontId="1" fillId="11" borderId="3" xfId="0" applyFont="1" applyFill="1" applyBorder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12" borderId="1" xfId="0" applyFont="1" applyFill="1" applyBorder="1"/>
    <xf numFmtId="11" fontId="1" fillId="12" borderId="1" xfId="0" applyNumberFormat="1" applyFont="1" applyFill="1" applyBorder="1"/>
    <xf numFmtId="0" fontId="1" fillId="2" borderId="1" xfId="0" applyFont="1" applyFill="1" applyBorder="1"/>
    <xf numFmtId="11" fontId="1" fillId="2" borderId="1" xfId="0" applyNumberFormat="1" applyFont="1" applyFill="1" applyBorder="1"/>
    <xf numFmtId="0" fontId="1" fillId="8" borderId="1" xfId="0" applyFont="1" applyFill="1" applyBorder="1"/>
    <xf numFmtId="165" fontId="1" fillId="8" borderId="1" xfId="0" applyNumberFormat="1" applyFont="1" applyFill="1" applyBorder="1"/>
    <xf numFmtId="0" fontId="0" fillId="10" borderId="1" xfId="0" applyFill="1" applyBorder="1" applyAlignment="1">
      <alignment horizontal="center"/>
    </xf>
    <xf numFmtId="0" fontId="0" fillId="0" borderId="0" xfId="0" applyFill="1"/>
    <xf numFmtId="0" fontId="1" fillId="2" borderId="6" xfId="0" applyFont="1" applyFill="1" applyBorder="1" applyAlignment="1"/>
    <xf numFmtId="0" fontId="1" fillId="2" borderId="8" xfId="0" applyFont="1" applyFill="1" applyBorder="1" applyAlignment="1"/>
    <xf numFmtId="0" fontId="0" fillId="0" borderId="0" xfId="0" applyAlignment="1">
      <alignment horizontal="center"/>
    </xf>
    <xf numFmtId="0" fontId="3" fillId="13" borderId="9" xfId="1" applyBorder="1"/>
    <xf numFmtId="0" fontId="3" fillId="13" borderId="11" xfId="1" applyBorder="1"/>
    <xf numFmtId="0" fontId="3" fillId="13" borderId="15" xfId="1" applyBorder="1"/>
    <xf numFmtId="0" fontId="3" fillId="13" borderId="16" xfId="1" applyBorder="1"/>
    <xf numFmtId="0" fontId="3" fillId="13" borderId="10" xfId="1" applyBorder="1" applyAlignment="1">
      <alignment horizontal="center"/>
    </xf>
    <xf numFmtId="0" fontId="3" fillId="13" borderId="11" xfId="1" applyBorder="1" applyAlignment="1">
      <alignment horizontal="center"/>
    </xf>
    <xf numFmtId="0" fontId="3" fillId="13" borderId="17" xfId="1" applyBorder="1" applyAlignment="1">
      <alignment horizontal="center"/>
    </xf>
    <xf numFmtId="0" fontId="3" fillId="13" borderId="0" xfId="1" applyBorder="1" applyAlignment="1">
      <alignment horizontal="center"/>
    </xf>
    <xf numFmtId="11" fontId="3" fillId="13" borderId="0" xfId="1" applyNumberFormat="1" applyBorder="1" applyAlignment="1">
      <alignment horizontal="center"/>
    </xf>
    <xf numFmtId="11" fontId="3" fillId="13" borderId="16" xfId="1" applyNumberFormat="1" applyBorder="1" applyAlignment="1">
      <alignment horizontal="center"/>
    </xf>
    <xf numFmtId="0" fontId="3" fillId="13" borderId="16" xfId="1" applyBorder="1" applyAlignment="1">
      <alignment horizontal="center"/>
    </xf>
    <xf numFmtId="0" fontId="3" fillId="13" borderId="18" xfId="1" applyBorder="1" applyAlignment="1">
      <alignment horizontal="center"/>
    </xf>
    <xf numFmtId="0" fontId="3" fillId="13" borderId="12" xfId="1" applyBorder="1" applyAlignment="1">
      <alignment horizontal="center"/>
    </xf>
    <xf numFmtId="0" fontId="3" fillId="13" borderId="14" xfId="1" applyBorder="1" applyAlignment="1">
      <alignment horizontal="center"/>
    </xf>
    <xf numFmtId="0" fontId="0" fillId="13" borderId="18" xfId="1" applyFont="1" applyBorder="1" applyAlignment="1">
      <alignment horizontal="center"/>
    </xf>
    <xf numFmtId="0" fontId="0" fillId="13" borderId="10" xfId="1" applyFont="1" applyBorder="1" applyAlignment="1">
      <alignment horizontal="center"/>
    </xf>
    <xf numFmtId="0" fontId="0" fillId="13" borderId="11" xfId="1" applyFont="1" applyBorder="1" applyAlignment="1">
      <alignment horizontal="center"/>
    </xf>
    <xf numFmtId="0" fontId="0" fillId="13" borderId="17" xfId="1" applyFont="1" applyBorder="1" applyAlignment="1">
      <alignment horizontal="center"/>
    </xf>
    <xf numFmtId="0" fontId="0" fillId="13" borderId="0" xfId="1" applyFont="1" applyAlignment="1">
      <alignment horizontal="center"/>
    </xf>
    <xf numFmtId="11" fontId="0" fillId="13" borderId="0" xfId="1" applyNumberFormat="1" applyFont="1" applyAlignment="1">
      <alignment horizontal="center"/>
    </xf>
    <xf numFmtId="11" fontId="0" fillId="13" borderId="16" xfId="1" applyNumberFormat="1" applyFont="1" applyBorder="1" applyAlignment="1">
      <alignment horizontal="center"/>
    </xf>
    <xf numFmtId="0" fontId="0" fillId="13" borderId="15" xfId="1" applyFont="1" applyBorder="1"/>
    <xf numFmtId="0" fontId="0" fillId="13" borderId="16" xfId="1" applyFont="1" applyBorder="1"/>
    <xf numFmtId="0" fontId="0" fillId="13" borderId="16" xfId="1" applyFont="1" applyBorder="1" applyAlignment="1">
      <alignment horizontal="center"/>
    </xf>
    <xf numFmtId="0" fontId="0" fillId="13" borderId="9" xfId="1" applyFont="1" applyBorder="1"/>
    <xf numFmtId="0" fontId="0" fillId="13" borderId="11" xfId="1" applyFont="1" applyBorder="1"/>
    <xf numFmtId="0" fontId="0" fillId="10" borderId="6" xfId="0" applyFill="1" applyBorder="1"/>
    <xf numFmtId="11" fontId="0" fillId="9" borderId="6" xfId="0" applyNumberFormat="1" applyFill="1" applyBorder="1"/>
    <xf numFmtId="0" fontId="0" fillId="14" borderId="1" xfId="0" applyFill="1" applyBorder="1"/>
    <xf numFmtId="11" fontId="0" fillId="14" borderId="1" xfId="0" applyNumberFormat="1" applyFill="1" applyBorder="1"/>
    <xf numFmtId="0" fontId="0" fillId="0" borderId="0" xfId="0" applyFill="1" applyBorder="1"/>
    <xf numFmtId="11" fontId="0" fillId="0" borderId="0" xfId="0" applyNumberFormat="1" applyFill="1" applyBorder="1"/>
    <xf numFmtId="0" fontId="2" fillId="0" borderId="0" xfId="0" applyFont="1" applyFill="1" applyBorder="1"/>
    <xf numFmtId="0" fontId="0" fillId="12" borderId="1" xfId="0" applyFill="1" applyBorder="1"/>
    <xf numFmtId="0" fontId="0" fillId="15" borderId="1" xfId="0" applyFill="1" applyBorder="1"/>
    <xf numFmtId="0" fontId="0" fillId="0" borderId="1" xfId="0" applyBorder="1"/>
    <xf numFmtId="0" fontId="1" fillId="2" borderId="7" xfId="0" applyFont="1" applyFill="1" applyBorder="1" applyAlignment="1"/>
    <xf numFmtId="0" fontId="1" fillId="2" borderId="8" xfId="0" applyFont="1" applyFill="1" applyBorder="1"/>
    <xf numFmtId="11" fontId="1" fillId="2" borderId="8" xfId="0" applyNumberFormat="1" applyFont="1" applyFill="1" applyBorder="1"/>
    <xf numFmtId="0" fontId="0" fillId="16" borderId="1" xfId="0" applyFill="1" applyBorder="1"/>
    <xf numFmtId="0" fontId="1" fillId="8" borderId="1" xfId="0" applyFont="1" applyFill="1" applyBorder="1" applyAlignment="1"/>
    <xf numFmtId="0" fontId="1" fillId="12" borderId="3" xfId="0" applyFont="1" applyFill="1" applyBorder="1"/>
    <xf numFmtId="0" fontId="1" fillId="12" borderId="4" xfId="0" applyFont="1" applyFill="1" applyBorder="1"/>
    <xf numFmtId="11" fontId="0" fillId="12" borderId="1" xfId="0" applyNumberFormat="1" applyFill="1" applyBorder="1"/>
    <xf numFmtId="0" fontId="1" fillId="8" borderId="1" xfId="0" applyFont="1" applyFill="1" applyBorder="1" applyAlignment="1">
      <alignment horizontal="center"/>
    </xf>
    <xf numFmtId="0" fontId="0" fillId="13" borderId="12" xfId="1" applyFont="1" applyBorder="1" applyAlignment="1">
      <alignment horizontal="center"/>
    </xf>
    <xf numFmtId="0" fontId="0" fillId="13" borderId="14" xfId="1" applyFont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12" borderId="19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3" borderId="12" xfId="1" applyFont="1" applyBorder="1" applyAlignment="1">
      <alignment horizontal="center"/>
    </xf>
    <xf numFmtId="0" fontId="0" fillId="13" borderId="13" xfId="1" applyFont="1" applyBorder="1" applyAlignment="1">
      <alignment horizontal="center"/>
    </xf>
    <xf numFmtId="0" fontId="0" fillId="13" borderId="14" xfId="1" applyFont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Selectivity conversion graph 1:1</a:t>
            </a:r>
            <a:r>
              <a:rPr lang="en-GB" baseline="0"/>
              <a:t> ratio at 3000kmol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C-4BE5-970A-1F283E7F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75040"/>
        <c:axId val="570176352"/>
      </c:scatterChart>
      <c:valAx>
        <c:axId val="57017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76352"/>
        <c:crosses val="autoZero"/>
        <c:crossBetween val="midCat"/>
      </c:valAx>
      <c:valAx>
        <c:axId val="5701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P-xylene 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7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9080316875544"/>
          <c:y val="1.1818226176672103E-2"/>
          <c:w val="0.83154037846323869"/>
          <c:h val="0.903442440638636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5-4B3F-8E3F-1D47177F5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44648"/>
        <c:axId val="836388296"/>
      </c:scatterChart>
      <c:valAx>
        <c:axId val="77544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88296"/>
        <c:crosses val="autoZero"/>
        <c:crossBetween val="midCat"/>
      </c:valAx>
      <c:valAx>
        <c:axId val="8363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44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Recycle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case comparison'!$F$4:$F$100</c:f>
              <c:numCache>
                <c:formatCode>General</c:formatCode>
                <c:ptCount val="97"/>
                <c:pt idx="0">
                  <c:v>2.7989999999999932E-2</c:v>
                </c:pt>
                <c:pt idx="1">
                  <c:v>7.753999999999997E-2</c:v>
                </c:pt>
                <c:pt idx="2">
                  <c:v>0.11927333333333338</c:v>
                </c:pt>
                <c:pt idx="3">
                  <c:v>0.15456333333333336</c:v>
                </c:pt>
                <c:pt idx="4">
                  <c:v>0.18434</c:v>
                </c:pt>
                <c:pt idx="5">
                  <c:v>0.20964999999999995</c:v>
                </c:pt>
                <c:pt idx="6">
                  <c:v>0.23101666666666673</c:v>
                </c:pt>
                <c:pt idx="7">
                  <c:v>0.24929333333333337</c:v>
                </c:pt>
                <c:pt idx="8">
                  <c:v>0.26473999999999992</c:v>
                </c:pt>
                <c:pt idx="9">
                  <c:v>0.27794000000000008</c:v>
                </c:pt>
                <c:pt idx="10">
                  <c:v>0.2891366666666666</c:v>
                </c:pt>
                <c:pt idx="11">
                  <c:v>0.29864666666666667</c:v>
                </c:pt>
                <c:pt idx="12">
                  <c:v>0.30671999999999994</c:v>
                </c:pt>
                <c:pt idx="13">
                  <c:v>0.31357000000000002</c:v>
                </c:pt>
                <c:pt idx="14">
                  <c:v>0.31936666666666663</c:v>
                </c:pt>
                <c:pt idx="15">
                  <c:v>0.32427</c:v>
                </c:pt>
                <c:pt idx="16">
                  <c:v>0.32839333333333337</c:v>
                </c:pt>
                <c:pt idx="17">
                  <c:v>0.33180666666666669</c:v>
                </c:pt>
                <c:pt idx="18">
                  <c:v>0.3347033333333333</c:v>
                </c:pt>
                <c:pt idx="19">
                  <c:v>0.33711666666666662</c:v>
                </c:pt>
                <c:pt idx="20">
                  <c:v>0.33910999999999997</c:v>
                </c:pt>
                <c:pt idx="21">
                  <c:v>0.34071666666666672</c:v>
                </c:pt>
                <c:pt idx="22">
                  <c:v>0.34205666666666668</c:v>
                </c:pt>
                <c:pt idx="23">
                  <c:v>0.34312666666666669</c:v>
                </c:pt>
                <c:pt idx="24">
                  <c:v>0.34399666666666667</c:v>
                </c:pt>
                <c:pt idx="25">
                  <c:v>0.34466333333333332</c:v>
                </c:pt>
                <c:pt idx="26">
                  <c:v>0.34516333333333332</c:v>
                </c:pt>
                <c:pt idx="27">
                  <c:v>0.34552666666666665</c:v>
                </c:pt>
                <c:pt idx="28">
                  <c:v>0.34576999999999997</c:v>
                </c:pt>
                <c:pt idx="29">
                  <c:v>0.34592666666666666</c:v>
                </c:pt>
                <c:pt idx="30">
                  <c:v>0.34599666666666667</c:v>
                </c:pt>
                <c:pt idx="31">
                  <c:v>0.3459666666666667</c:v>
                </c:pt>
                <c:pt idx="32">
                  <c:v>0.34592000000000001</c:v>
                </c:pt>
                <c:pt idx="33">
                  <c:v>0.34583999999999998</c:v>
                </c:pt>
                <c:pt idx="34">
                  <c:v>0.34572000000000003</c:v>
                </c:pt>
                <c:pt idx="35">
                  <c:v>0.34557333333333334</c:v>
                </c:pt>
                <c:pt idx="36">
                  <c:v>0.34540999999999999</c:v>
                </c:pt>
                <c:pt idx="37">
                  <c:v>0.34523333333333334</c:v>
                </c:pt>
                <c:pt idx="38">
                  <c:v>0.34505000000000002</c:v>
                </c:pt>
                <c:pt idx="39">
                  <c:v>0.34486666666666665</c:v>
                </c:pt>
                <c:pt idx="40">
                  <c:v>0.34468666666666664</c:v>
                </c:pt>
                <c:pt idx="41">
                  <c:v>0.34451333333333334</c:v>
                </c:pt>
                <c:pt idx="42">
                  <c:v>0.34434666666666663</c:v>
                </c:pt>
                <c:pt idx="43">
                  <c:v>0.34420333333333331</c:v>
                </c:pt>
                <c:pt idx="44">
                  <c:v>0.34405333333333338</c:v>
                </c:pt>
                <c:pt idx="45">
                  <c:v>0.3439233333333333</c:v>
                </c:pt>
                <c:pt idx="46">
                  <c:v>0.34381333333333336</c:v>
                </c:pt>
                <c:pt idx="47">
                  <c:v>0.34371666666666667</c:v>
                </c:pt>
                <c:pt idx="48">
                  <c:v>0.34366333333333332</c:v>
                </c:pt>
                <c:pt idx="49">
                  <c:v>0.34361333333333333</c:v>
                </c:pt>
                <c:pt idx="50">
                  <c:v>0.34357333333333334</c:v>
                </c:pt>
                <c:pt idx="51">
                  <c:v>0.34356333333333333</c:v>
                </c:pt>
                <c:pt idx="52">
                  <c:v>0.34356666666666669</c:v>
                </c:pt>
                <c:pt idx="53">
                  <c:v>0.34362666666666669</c:v>
                </c:pt>
                <c:pt idx="54">
                  <c:v>0.34366000000000002</c:v>
                </c:pt>
                <c:pt idx="55">
                  <c:v>0.34374666666666664</c:v>
                </c:pt>
                <c:pt idx="56">
                  <c:v>0.34384999999999999</c:v>
                </c:pt>
                <c:pt idx="57">
                  <c:v>0.34399999999999997</c:v>
                </c:pt>
                <c:pt idx="58">
                  <c:v>0.34415000000000001</c:v>
                </c:pt>
                <c:pt idx="59">
                  <c:v>0.3442966666666667</c:v>
                </c:pt>
                <c:pt idx="60">
                  <c:v>0.34449333333333332</c:v>
                </c:pt>
                <c:pt idx="61">
                  <c:v>0.34471000000000002</c:v>
                </c:pt>
                <c:pt idx="62">
                  <c:v>0.3449666666666667</c:v>
                </c:pt>
                <c:pt idx="63">
                  <c:v>0.34523000000000004</c:v>
                </c:pt>
                <c:pt idx="64">
                  <c:v>0.34550666666666668</c:v>
                </c:pt>
                <c:pt idx="65">
                  <c:v>0.34580666666666671</c:v>
                </c:pt>
                <c:pt idx="66">
                  <c:v>0.34612666666666669</c:v>
                </c:pt>
                <c:pt idx="67">
                  <c:v>0.3464666666666667</c:v>
                </c:pt>
                <c:pt idx="68">
                  <c:v>0.34683333333333333</c:v>
                </c:pt>
                <c:pt idx="69">
                  <c:v>0.34721333333333337</c:v>
                </c:pt>
                <c:pt idx="70">
                  <c:v>0.34760666666666662</c:v>
                </c:pt>
                <c:pt idx="71">
                  <c:v>0.3480233333333333</c:v>
                </c:pt>
                <c:pt idx="72">
                  <c:v>0.34845666666666664</c:v>
                </c:pt>
                <c:pt idx="73">
                  <c:v>0.3489066666666667</c:v>
                </c:pt>
                <c:pt idx="74">
                  <c:v>0.34938333333333338</c:v>
                </c:pt>
                <c:pt idx="75">
                  <c:v>0.34986666666666666</c:v>
                </c:pt>
                <c:pt idx="76">
                  <c:v>0.35036666666666666</c:v>
                </c:pt>
                <c:pt idx="77">
                  <c:v>0.35088333333333338</c:v>
                </c:pt>
                <c:pt idx="78">
                  <c:v>0.35141</c:v>
                </c:pt>
                <c:pt idx="79">
                  <c:v>0.35195666666666664</c:v>
                </c:pt>
                <c:pt idx="80">
                  <c:v>0.35251666666666664</c:v>
                </c:pt>
                <c:pt idx="81">
                  <c:v>0.35309333333333331</c:v>
                </c:pt>
                <c:pt idx="82">
                  <c:v>0.35367999999999999</c:v>
                </c:pt>
                <c:pt idx="83">
                  <c:v>0.35427999999999998</c:v>
                </c:pt>
                <c:pt idx="84">
                  <c:v>0.35489333333333334</c:v>
                </c:pt>
                <c:pt idx="85">
                  <c:v>0.35552</c:v>
                </c:pt>
                <c:pt idx="86">
                  <c:v>0.35616000000000003</c:v>
                </c:pt>
                <c:pt idx="87">
                  <c:v>0.35681000000000002</c:v>
                </c:pt>
                <c:pt idx="88">
                  <c:v>0.35747000000000001</c:v>
                </c:pt>
                <c:pt idx="89">
                  <c:v>0.35814333333333337</c:v>
                </c:pt>
                <c:pt idx="90">
                  <c:v>0.35882666666666668</c:v>
                </c:pt>
                <c:pt idx="91">
                  <c:v>0.35952000000000001</c:v>
                </c:pt>
                <c:pt idx="92">
                  <c:v>0.36022333333333334</c:v>
                </c:pt>
                <c:pt idx="93">
                  <c:v>0.36093666666666663</c:v>
                </c:pt>
                <c:pt idx="94">
                  <c:v>0.36165999999999998</c:v>
                </c:pt>
                <c:pt idx="95">
                  <c:v>0.36239000000000005</c:v>
                </c:pt>
                <c:pt idx="96">
                  <c:v>0.36313000000000001</c:v>
                </c:pt>
              </c:numCache>
            </c:numRef>
          </c:xVal>
          <c:yVal>
            <c:numRef>
              <c:f>'4 case comparison'!$E$4:$E$100</c:f>
              <c:numCache>
                <c:formatCode>General</c:formatCode>
                <c:ptCount val="97"/>
                <c:pt idx="0">
                  <c:v>32541564.425087184</c:v>
                </c:pt>
                <c:pt idx="1">
                  <c:v>32054293.933144189</c:v>
                </c:pt>
                <c:pt idx="2">
                  <c:v>31533336.054593354</c:v>
                </c:pt>
                <c:pt idx="3">
                  <c:v>30988303.607555121</c:v>
                </c:pt>
                <c:pt idx="4">
                  <c:v>30409491.146840811</c:v>
                </c:pt>
                <c:pt idx="5">
                  <c:v>29804728.219931275</c:v>
                </c:pt>
                <c:pt idx="6">
                  <c:v>29168265.314436868</c:v>
                </c:pt>
                <c:pt idx="7">
                  <c:v>28507982.860201068</c:v>
                </c:pt>
                <c:pt idx="8">
                  <c:v>27814902.874640785</c:v>
                </c:pt>
                <c:pt idx="9">
                  <c:v>27097134.205920346</c:v>
                </c:pt>
                <c:pt idx="10">
                  <c:v>26347188.092865851</c:v>
                </c:pt>
                <c:pt idx="11">
                  <c:v>25568480.882149145</c:v>
                </c:pt>
                <c:pt idx="12">
                  <c:v>24761332.706084445</c:v>
                </c:pt>
                <c:pt idx="13">
                  <c:v>23922937.966878626</c:v>
                </c:pt>
                <c:pt idx="14">
                  <c:v>23055219.41715508</c:v>
                </c:pt>
                <c:pt idx="15">
                  <c:v>22155806.487325825</c:v>
                </c:pt>
                <c:pt idx="16">
                  <c:v>21227472.469191503</c:v>
                </c:pt>
                <c:pt idx="17">
                  <c:v>20263217.044137433</c:v>
                </c:pt>
                <c:pt idx="18">
                  <c:v>19271535.206378818</c:v>
                </c:pt>
                <c:pt idx="19">
                  <c:v>18247148.918287463</c:v>
                </c:pt>
                <c:pt idx="20">
                  <c:v>17191338.450953875</c:v>
                </c:pt>
                <c:pt idx="21">
                  <c:v>16100849.892442901</c:v>
                </c:pt>
                <c:pt idx="22">
                  <c:v>14980593.781283198</c:v>
                </c:pt>
                <c:pt idx="23">
                  <c:v>13824884.163579613</c:v>
                </c:pt>
                <c:pt idx="24">
                  <c:v>12633089.590201372</c:v>
                </c:pt>
                <c:pt idx="25">
                  <c:v>11412346.418312663</c:v>
                </c:pt>
                <c:pt idx="26">
                  <c:v>10152819.087363765</c:v>
                </c:pt>
                <c:pt idx="27">
                  <c:v>8857594.3127689101</c:v>
                </c:pt>
                <c:pt idx="28">
                  <c:v>7526833.9685023678</c:v>
                </c:pt>
                <c:pt idx="29">
                  <c:v>6156724.5902214348</c:v>
                </c:pt>
                <c:pt idx="30">
                  <c:v>4752215.1608902644</c:v>
                </c:pt>
                <c:pt idx="31">
                  <c:v>3297590.1722053969</c:v>
                </c:pt>
                <c:pt idx="32">
                  <c:v>1813759.8953989509</c:v>
                </c:pt>
                <c:pt idx="33">
                  <c:v>291624.39029698726</c:v>
                </c:pt>
                <c:pt idx="34">
                  <c:v>-1273906.9126949036</c:v>
                </c:pt>
                <c:pt idx="35">
                  <c:v>-2879736.8141861223</c:v>
                </c:pt>
                <c:pt idx="36">
                  <c:v>-4526845.7238663398</c:v>
                </c:pt>
                <c:pt idx="37">
                  <c:v>-6215599.7021072982</c:v>
                </c:pt>
                <c:pt idx="38">
                  <c:v>-7947726.4293363262</c:v>
                </c:pt>
                <c:pt idx="39">
                  <c:v>-9723945.012670083</c:v>
                </c:pt>
                <c:pt idx="40">
                  <c:v>-11544443.179475449</c:v>
                </c:pt>
                <c:pt idx="41">
                  <c:v>-13410556.996982995</c:v>
                </c:pt>
                <c:pt idx="42">
                  <c:v>-15322481.259589519</c:v>
                </c:pt>
                <c:pt idx="43">
                  <c:v>-17284054.661092073</c:v>
                </c:pt>
                <c:pt idx="44">
                  <c:v>-19296133.096379939</c:v>
                </c:pt>
                <c:pt idx="45">
                  <c:v>-21351390.36075196</c:v>
                </c:pt>
                <c:pt idx="46">
                  <c:v>-23457013.990221165</c:v>
                </c:pt>
                <c:pt idx="47">
                  <c:v>-25613705.017133385</c:v>
                </c:pt>
                <c:pt idx="48">
                  <c:v>-27806268.848030332</c:v>
                </c:pt>
                <c:pt idx="49">
                  <c:v>-30060776.050269108</c:v>
                </c:pt>
                <c:pt idx="50">
                  <c:v>-32376862.406115893</c:v>
                </c:pt>
                <c:pt idx="51">
                  <c:v>-34739480.922882505</c:v>
                </c:pt>
                <c:pt idx="52">
                  <c:v>-37159063.569405265</c:v>
                </c:pt>
                <c:pt idx="53">
                  <c:v>-39603022.402088307</c:v>
                </c:pt>
                <c:pt idx="54">
                  <c:v>-42149070.090539202</c:v>
                </c:pt>
                <c:pt idx="55">
                  <c:v>-44725755.687829107</c:v>
                </c:pt>
                <c:pt idx="56">
                  <c:v>-47357501.756939657</c:v>
                </c:pt>
                <c:pt idx="57">
                  <c:v>-50022108.624304265</c:v>
                </c:pt>
                <c:pt idx="58">
                  <c:v>-52770461.348977491</c:v>
                </c:pt>
                <c:pt idx="59">
                  <c:v>-55598624.735177934</c:v>
                </c:pt>
                <c:pt idx="60">
                  <c:v>-58463334.817274094</c:v>
                </c:pt>
                <c:pt idx="61">
                  <c:v>-61383080.233383313</c:v>
                </c:pt>
                <c:pt idx="62">
                  <c:v>-64340390.74568785</c:v>
                </c:pt>
                <c:pt idx="63">
                  <c:v>-67381357.420956343</c:v>
                </c:pt>
                <c:pt idx="64">
                  <c:v>-70482053.936103791</c:v>
                </c:pt>
                <c:pt idx="65">
                  <c:v>-73646066.622664198</c:v>
                </c:pt>
                <c:pt idx="66">
                  <c:v>-76871443.260114953</c:v>
                </c:pt>
                <c:pt idx="67">
                  <c:v>-80159189.747826055</c:v>
                </c:pt>
                <c:pt idx="68">
                  <c:v>-83500569.054250747</c:v>
                </c:pt>
                <c:pt idx="69">
                  <c:v>-86914708.714372396</c:v>
                </c:pt>
                <c:pt idx="70">
                  <c:v>-90402877.538810253</c:v>
                </c:pt>
                <c:pt idx="71">
                  <c:v>-93942755.017562881</c:v>
                </c:pt>
                <c:pt idx="72">
                  <c:v>-97546817.235675439</c:v>
                </c:pt>
                <c:pt idx="73">
                  <c:v>-101214200.75924529</c:v>
                </c:pt>
                <c:pt idx="74">
                  <c:v>-104935218.0042752</c:v>
                </c:pt>
                <c:pt idx="75">
                  <c:v>-108729492.07666019</c:v>
                </c:pt>
                <c:pt idx="76">
                  <c:v>-112594634.92112702</c:v>
                </c:pt>
                <c:pt idx="77">
                  <c:v>-116524083.02561484</c:v>
                </c:pt>
                <c:pt idx="78">
                  <c:v>-120522951.73036698</c:v>
                </c:pt>
                <c:pt idx="79">
                  <c:v>-124582252.73596361</c:v>
                </c:pt>
                <c:pt idx="80">
                  <c:v>-128708713.80905423</c:v>
                </c:pt>
                <c:pt idx="81">
                  <c:v>-132903867.53222823</c:v>
                </c:pt>
                <c:pt idx="82">
                  <c:v>-137159163.50302303</c:v>
                </c:pt>
                <c:pt idx="83">
                  <c:v>-141479199.76959994</c:v>
                </c:pt>
                <c:pt idx="84">
                  <c:v>-145865445.30607778</c:v>
                </c:pt>
                <c:pt idx="85">
                  <c:v>-150317330.3702977</c:v>
                </c:pt>
                <c:pt idx="86">
                  <c:v>-154835479.54991773</c:v>
                </c:pt>
                <c:pt idx="87">
                  <c:v>-159415547.14488134</c:v>
                </c:pt>
                <c:pt idx="88">
                  <c:v>-164082836.07743058</c:v>
                </c:pt>
                <c:pt idx="89">
                  <c:v>-168794639.39615071</c:v>
                </c:pt>
                <c:pt idx="90">
                  <c:v>-173565279.19796658</c:v>
                </c:pt>
                <c:pt idx="91">
                  <c:v>-178400439.62227717</c:v>
                </c:pt>
                <c:pt idx="92">
                  <c:v>-183297934.49843669</c:v>
                </c:pt>
                <c:pt idx="93">
                  <c:v>-188256955.2793884</c:v>
                </c:pt>
                <c:pt idx="94">
                  <c:v>-193278195.19274995</c:v>
                </c:pt>
                <c:pt idx="95">
                  <c:v>-198354455.32015368</c:v>
                </c:pt>
                <c:pt idx="96">
                  <c:v>-203496018.81455189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6-4FAB-949C-01D11E2446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case comparison'!$I$4:$I$53</c:f>
              <c:numCache>
                <c:formatCode>General</c:formatCode>
                <c:ptCount val="50"/>
                <c:pt idx="0">
                  <c:v>2.7989999999999932E-2</c:v>
                </c:pt>
                <c:pt idx="1">
                  <c:v>7.753999999999997E-2</c:v>
                </c:pt>
                <c:pt idx="2">
                  <c:v>0.11927333333333338</c:v>
                </c:pt>
                <c:pt idx="3">
                  <c:v>0.15456333333333336</c:v>
                </c:pt>
                <c:pt idx="4">
                  <c:v>0.18434</c:v>
                </c:pt>
                <c:pt idx="5">
                  <c:v>0.20964999999999995</c:v>
                </c:pt>
                <c:pt idx="6">
                  <c:v>0.23101666666666673</c:v>
                </c:pt>
                <c:pt idx="7">
                  <c:v>0.24929333333333337</c:v>
                </c:pt>
                <c:pt idx="8">
                  <c:v>0.26473999999999992</c:v>
                </c:pt>
                <c:pt idx="9">
                  <c:v>0.27794000000000008</c:v>
                </c:pt>
                <c:pt idx="10">
                  <c:v>0.2891366666666666</c:v>
                </c:pt>
                <c:pt idx="11">
                  <c:v>0.29864666666666667</c:v>
                </c:pt>
                <c:pt idx="12">
                  <c:v>0.30671999999999994</c:v>
                </c:pt>
                <c:pt idx="13">
                  <c:v>0.31357000000000002</c:v>
                </c:pt>
                <c:pt idx="14">
                  <c:v>0.31936666666666663</c:v>
                </c:pt>
                <c:pt idx="15">
                  <c:v>0.32427</c:v>
                </c:pt>
                <c:pt idx="16">
                  <c:v>0.32839333333333337</c:v>
                </c:pt>
                <c:pt idx="17">
                  <c:v>0.33180666666666669</c:v>
                </c:pt>
                <c:pt idx="18">
                  <c:v>0.3347033333333333</c:v>
                </c:pt>
                <c:pt idx="19">
                  <c:v>0.33711666666666662</c:v>
                </c:pt>
                <c:pt idx="20">
                  <c:v>0.33910999999999997</c:v>
                </c:pt>
                <c:pt idx="21">
                  <c:v>0.34071666666666672</c:v>
                </c:pt>
                <c:pt idx="22">
                  <c:v>0.34205666666666668</c:v>
                </c:pt>
                <c:pt idx="23">
                  <c:v>0.34312666666666669</c:v>
                </c:pt>
                <c:pt idx="24">
                  <c:v>0.34399666666666667</c:v>
                </c:pt>
                <c:pt idx="25">
                  <c:v>0.34466333333333332</c:v>
                </c:pt>
                <c:pt idx="26">
                  <c:v>0.34516333333333332</c:v>
                </c:pt>
                <c:pt idx="27">
                  <c:v>0.34552666666666665</c:v>
                </c:pt>
                <c:pt idx="28">
                  <c:v>0.34576999999999997</c:v>
                </c:pt>
                <c:pt idx="29">
                  <c:v>0.34592666666666666</c:v>
                </c:pt>
                <c:pt idx="30">
                  <c:v>0.34599666666666667</c:v>
                </c:pt>
                <c:pt idx="31">
                  <c:v>0.3459666666666667</c:v>
                </c:pt>
                <c:pt idx="32">
                  <c:v>0.34592000000000001</c:v>
                </c:pt>
                <c:pt idx="33">
                  <c:v>0.34583999999999998</c:v>
                </c:pt>
                <c:pt idx="34">
                  <c:v>0.34572000000000003</c:v>
                </c:pt>
                <c:pt idx="35">
                  <c:v>0.34557333333333334</c:v>
                </c:pt>
                <c:pt idx="36">
                  <c:v>0.34540999999999999</c:v>
                </c:pt>
                <c:pt idx="37">
                  <c:v>0.34523333333333334</c:v>
                </c:pt>
                <c:pt idx="38">
                  <c:v>0.34505000000000002</c:v>
                </c:pt>
                <c:pt idx="39">
                  <c:v>0.34486666666666665</c:v>
                </c:pt>
                <c:pt idx="40">
                  <c:v>0.34468666666666664</c:v>
                </c:pt>
                <c:pt idx="41">
                  <c:v>0.34451333333333334</c:v>
                </c:pt>
                <c:pt idx="42">
                  <c:v>0.34434666666666663</c:v>
                </c:pt>
                <c:pt idx="43">
                  <c:v>0.34420333333333331</c:v>
                </c:pt>
                <c:pt idx="44">
                  <c:v>0.34405333333333338</c:v>
                </c:pt>
                <c:pt idx="45">
                  <c:v>0.3439233333333333</c:v>
                </c:pt>
                <c:pt idx="46">
                  <c:v>0.34381333333333336</c:v>
                </c:pt>
                <c:pt idx="47">
                  <c:v>0.34371666666666667</c:v>
                </c:pt>
                <c:pt idx="48">
                  <c:v>0.34366333333333332</c:v>
                </c:pt>
                <c:pt idx="49">
                  <c:v>0.34361333333333333</c:v>
                </c:pt>
              </c:numCache>
            </c:numRef>
          </c:xVal>
          <c:yVal>
            <c:numRef>
              <c:f>'4 case comparison'!$H$4:$H$53</c:f>
              <c:numCache>
                <c:formatCode>General</c:formatCode>
                <c:ptCount val="50"/>
                <c:pt idx="0">
                  <c:v>32010223.145926021</c:v>
                </c:pt>
                <c:pt idx="1">
                  <c:v>30432245.003701072</c:v>
                </c:pt>
                <c:pt idx="2">
                  <c:v>28741073.192573648</c:v>
                </c:pt>
                <c:pt idx="3">
                  <c:v>26965672.164494883</c:v>
                </c:pt>
                <c:pt idx="4">
                  <c:v>25080793.153332502</c:v>
                </c:pt>
                <c:pt idx="5">
                  <c:v>23113132.654861577</c:v>
                </c:pt>
                <c:pt idx="6">
                  <c:v>21038031.353561092</c:v>
                </c:pt>
                <c:pt idx="7">
                  <c:v>18886880.253893118</c:v>
                </c:pt>
                <c:pt idx="8">
                  <c:v>16628413.389836919</c:v>
                </c:pt>
                <c:pt idx="9">
                  <c:v>14286548.391194854</c:v>
                </c:pt>
                <c:pt idx="10">
                  <c:v>11842920.069264408</c:v>
                </c:pt>
                <c:pt idx="11">
                  <c:v>9303086.3570266087</c:v>
                </c:pt>
                <c:pt idx="12">
                  <c:v>6667404.1846828479</c:v>
                </c:pt>
                <c:pt idx="13">
                  <c:v>3932221.8098124578</c:v>
                </c:pt>
                <c:pt idx="14">
                  <c:v>1098398.5101155704</c:v>
                </c:pt>
                <c:pt idx="15">
                  <c:v>-1836459.6049215035</c:v>
                </c:pt>
                <c:pt idx="16">
                  <c:v>-4871662.8214834202</c:v>
                </c:pt>
                <c:pt idx="17">
                  <c:v>-8022712.475766995</c:v>
                </c:pt>
                <c:pt idx="18">
                  <c:v>-11265911.177929113</c:v>
                </c:pt>
                <c:pt idx="19">
                  <c:v>-14615275.405478679</c:v>
                </c:pt>
                <c:pt idx="20">
                  <c:v>-18070924.86164441</c:v>
                </c:pt>
                <c:pt idx="21">
                  <c:v>-21638465.090127576</c:v>
                </c:pt>
                <c:pt idx="22">
                  <c:v>-25308702.70633335</c:v>
                </c:pt>
                <c:pt idx="23">
                  <c:v>-29094771.108726099</c:v>
                </c:pt>
                <c:pt idx="24">
                  <c:v>-32997817.987016011</c:v>
                </c:pt>
                <c:pt idx="25">
                  <c:v>-37000046.105420366</c:v>
                </c:pt>
                <c:pt idx="26">
                  <c:v>-41130450.748455375</c:v>
                </c:pt>
                <c:pt idx="27">
                  <c:v>-45379839.529626757</c:v>
                </c:pt>
                <c:pt idx="28">
                  <c:v>-49750362.902234294</c:v>
                </c:pt>
                <c:pt idx="29">
                  <c:v>-54245743.577966921</c:v>
                </c:pt>
                <c:pt idx="30">
                  <c:v>-58863696.458309755</c:v>
                </c:pt>
                <c:pt idx="31">
                  <c:v>-63641652.834808528</c:v>
                </c:pt>
                <c:pt idx="32">
                  <c:v>-68520716.349773377</c:v>
                </c:pt>
                <c:pt idx="33">
                  <c:v>-73526819.16011788</c:v>
                </c:pt>
                <c:pt idx="34">
                  <c:v>-78675004.034071684</c:v>
                </c:pt>
                <c:pt idx="35">
                  <c:v>-83959616.183454663</c:v>
                </c:pt>
                <c:pt idx="36">
                  <c:v>-89383165.775117084</c:v>
                </c:pt>
                <c:pt idx="37">
                  <c:v>-94947934.011490941</c:v>
                </c:pt>
                <c:pt idx="38">
                  <c:v>-100656955.75643374</c:v>
                </c:pt>
                <c:pt idx="39">
                  <c:v>-106513247.71792775</c:v>
                </c:pt>
                <c:pt idx="40">
                  <c:v>-112517898.0361834</c:v>
                </c:pt>
                <c:pt idx="41">
                  <c:v>-118675488.20408875</c:v>
                </c:pt>
                <c:pt idx="42">
                  <c:v>-124986899.33638132</c:v>
                </c:pt>
                <c:pt idx="43">
                  <c:v>-131461353.67149644</c:v>
                </c:pt>
                <c:pt idx="44">
                  <c:v>-138106616.85482156</c:v>
                </c:pt>
                <c:pt idx="45">
                  <c:v>-144901396.67344692</c:v>
                </c:pt>
                <c:pt idx="46">
                  <c:v>-151861369.00958392</c:v>
                </c:pt>
                <c:pt idx="47">
                  <c:v>-158995616.46421742</c:v>
                </c:pt>
                <c:pt idx="48">
                  <c:v>-166250813.04568759</c:v>
                </c:pt>
                <c:pt idx="49">
                  <c:v>-173714028.36745161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6-4FAB-949C-01D11E244688}"/>
            </c:ext>
          </c:extLst>
        </c:ser>
        <c:ser>
          <c:idx val="2"/>
          <c:order val="2"/>
          <c:tx>
            <c:v>EP1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case comparison'!$M$3:$M$7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xVal>
          <c:yVal>
            <c:numRef>
              <c:f>'4 case comparison'!$N$3:$N$7</c:f>
              <c:numCache>
                <c:formatCode>General</c:formatCode>
                <c:ptCount val="5"/>
                <c:pt idx="0">
                  <c:v>32552830.188679218</c:v>
                </c:pt>
                <c:pt idx="1">
                  <c:v>32552830.188679218</c:v>
                </c:pt>
                <c:pt idx="2">
                  <c:v>32552830.188679218</c:v>
                </c:pt>
                <c:pt idx="3">
                  <c:v>32552830.188679218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F6-4FAB-949C-01D11E244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327808"/>
        <c:axId val="1302334040"/>
      </c:scatterChart>
      <c:valAx>
        <c:axId val="13023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34040"/>
        <c:crosses val="autoZero"/>
        <c:crossBetween val="midCat"/>
      </c:valAx>
      <c:valAx>
        <c:axId val="13023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 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case comparison'!$C$4:$C$100</c:f>
              <c:numCache>
                <c:formatCode>General</c:formatCode>
                <c:ptCount val="97"/>
                <c:pt idx="0">
                  <c:v>2.7989999999999932E-2</c:v>
                </c:pt>
                <c:pt idx="1">
                  <c:v>7.753999999999997E-2</c:v>
                </c:pt>
                <c:pt idx="2">
                  <c:v>0.11927333333333338</c:v>
                </c:pt>
                <c:pt idx="3">
                  <c:v>0.15456333333333336</c:v>
                </c:pt>
                <c:pt idx="4">
                  <c:v>0.18434</c:v>
                </c:pt>
                <c:pt idx="5">
                  <c:v>0.20964999999999995</c:v>
                </c:pt>
                <c:pt idx="6">
                  <c:v>0.23101666666666673</c:v>
                </c:pt>
                <c:pt idx="7">
                  <c:v>0.24929333333333337</c:v>
                </c:pt>
                <c:pt idx="8">
                  <c:v>0.26473999999999992</c:v>
                </c:pt>
                <c:pt idx="9">
                  <c:v>0.27794000000000008</c:v>
                </c:pt>
                <c:pt idx="10">
                  <c:v>0.2891366666666666</c:v>
                </c:pt>
                <c:pt idx="11">
                  <c:v>0.29864666666666667</c:v>
                </c:pt>
                <c:pt idx="12">
                  <c:v>0.30671999999999994</c:v>
                </c:pt>
                <c:pt idx="13">
                  <c:v>0.31357000000000002</c:v>
                </c:pt>
                <c:pt idx="14">
                  <c:v>0.31936666666666663</c:v>
                </c:pt>
                <c:pt idx="15">
                  <c:v>0.32427</c:v>
                </c:pt>
                <c:pt idx="16">
                  <c:v>0.32839333333333337</c:v>
                </c:pt>
                <c:pt idx="17">
                  <c:v>0.33180666666666669</c:v>
                </c:pt>
                <c:pt idx="18">
                  <c:v>0.3347033333333333</c:v>
                </c:pt>
                <c:pt idx="19">
                  <c:v>0.33711666666666662</c:v>
                </c:pt>
                <c:pt idx="20">
                  <c:v>0.33910999999999997</c:v>
                </c:pt>
                <c:pt idx="21">
                  <c:v>0.34071666666666672</c:v>
                </c:pt>
                <c:pt idx="22">
                  <c:v>0.34205666666666668</c:v>
                </c:pt>
                <c:pt idx="23">
                  <c:v>0.34312666666666669</c:v>
                </c:pt>
                <c:pt idx="24">
                  <c:v>0.34399666666666667</c:v>
                </c:pt>
                <c:pt idx="25">
                  <c:v>0.34466333333333332</c:v>
                </c:pt>
                <c:pt idx="26">
                  <c:v>0.34516333333333332</c:v>
                </c:pt>
                <c:pt idx="27">
                  <c:v>0.34552666666666665</c:v>
                </c:pt>
                <c:pt idx="28">
                  <c:v>0.34576999999999997</c:v>
                </c:pt>
                <c:pt idx="29">
                  <c:v>0.34592666666666666</c:v>
                </c:pt>
                <c:pt idx="30">
                  <c:v>0.34599666666666667</c:v>
                </c:pt>
                <c:pt idx="31">
                  <c:v>0.3459666666666667</c:v>
                </c:pt>
                <c:pt idx="32">
                  <c:v>0.34592000000000001</c:v>
                </c:pt>
                <c:pt idx="33">
                  <c:v>0.34583999999999998</c:v>
                </c:pt>
                <c:pt idx="34">
                  <c:v>0.34572000000000003</c:v>
                </c:pt>
                <c:pt idx="35">
                  <c:v>0.34557333333333334</c:v>
                </c:pt>
                <c:pt idx="36">
                  <c:v>0.34540999999999999</c:v>
                </c:pt>
                <c:pt idx="37">
                  <c:v>0.34523333333333334</c:v>
                </c:pt>
                <c:pt idx="38">
                  <c:v>0.34505000000000002</c:v>
                </c:pt>
                <c:pt idx="39">
                  <c:v>0.34486666666666665</c:v>
                </c:pt>
                <c:pt idx="40">
                  <c:v>0.34468666666666664</c:v>
                </c:pt>
                <c:pt idx="41">
                  <c:v>0.34451333333333334</c:v>
                </c:pt>
                <c:pt idx="42">
                  <c:v>0.34434666666666663</c:v>
                </c:pt>
                <c:pt idx="43">
                  <c:v>0.34420333333333331</c:v>
                </c:pt>
                <c:pt idx="44">
                  <c:v>0.34405333333333338</c:v>
                </c:pt>
                <c:pt idx="45">
                  <c:v>0.3439233333333333</c:v>
                </c:pt>
                <c:pt idx="46">
                  <c:v>0.34381333333333336</c:v>
                </c:pt>
                <c:pt idx="47">
                  <c:v>0.34371666666666667</c:v>
                </c:pt>
                <c:pt idx="48">
                  <c:v>0.34366333333333332</c:v>
                </c:pt>
                <c:pt idx="49">
                  <c:v>0.34361333333333333</c:v>
                </c:pt>
                <c:pt idx="50">
                  <c:v>0.34357333333333334</c:v>
                </c:pt>
                <c:pt idx="51">
                  <c:v>0.34356333333333333</c:v>
                </c:pt>
                <c:pt idx="52">
                  <c:v>0.34356666666666669</c:v>
                </c:pt>
                <c:pt idx="53">
                  <c:v>0.34362666666666669</c:v>
                </c:pt>
                <c:pt idx="54">
                  <c:v>0.34366000000000002</c:v>
                </c:pt>
                <c:pt idx="55">
                  <c:v>0.34374666666666664</c:v>
                </c:pt>
                <c:pt idx="56">
                  <c:v>0.34384999999999999</c:v>
                </c:pt>
                <c:pt idx="57">
                  <c:v>0.34399999999999997</c:v>
                </c:pt>
                <c:pt idx="58">
                  <c:v>0.34415000000000001</c:v>
                </c:pt>
                <c:pt idx="59">
                  <c:v>0.3442966666666667</c:v>
                </c:pt>
                <c:pt idx="60">
                  <c:v>0.34449333333333332</c:v>
                </c:pt>
                <c:pt idx="61">
                  <c:v>0.34471000000000002</c:v>
                </c:pt>
                <c:pt idx="62">
                  <c:v>0.3449666666666667</c:v>
                </c:pt>
                <c:pt idx="63">
                  <c:v>0.34523000000000004</c:v>
                </c:pt>
                <c:pt idx="64">
                  <c:v>0.34550666666666668</c:v>
                </c:pt>
                <c:pt idx="65">
                  <c:v>0.34580666666666671</c:v>
                </c:pt>
                <c:pt idx="66">
                  <c:v>0.34612666666666669</c:v>
                </c:pt>
                <c:pt idx="67">
                  <c:v>0.3464666666666667</c:v>
                </c:pt>
                <c:pt idx="68">
                  <c:v>0.34683333333333333</c:v>
                </c:pt>
                <c:pt idx="69">
                  <c:v>0.34721333333333337</c:v>
                </c:pt>
                <c:pt idx="70">
                  <c:v>0.34760666666666662</c:v>
                </c:pt>
                <c:pt idx="71">
                  <c:v>0.3480233333333333</c:v>
                </c:pt>
                <c:pt idx="72">
                  <c:v>0.34845666666666664</c:v>
                </c:pt>
                <c:pt idx="73">
                  <c:v>0.3489066666666667</c:v>
                </c:pt>
                <c:pt idx="74">
                  <c:v>0.34938333333333338</c:v>
                </c:pt>
                <c:pt idx="75">
                  <c:v>0.34986666666666666</c:v>
                </c:pt>
                <c:pt idx="76">
                  <c:v>0.35036666666666666</c:v>
                </c:pt>
                <c:pt idx="77">
                  <c:v>0.35088333333333338</c:v>
                </c:pt>
                <c:pt idx="78">
                  <c:v>0.35141</c:v>
                </c:pt>
                <c:pt idx="79">
                  <c:v>0.35195666666666664</c:v>
                </c:pt>
                <c:pt idx="80">
                  <c:v>0.35251666666666664</c:v>
                </c:pt>
                <c:pt idx="81">
                  <c:v>0.35309333333333331</c:v>
                </c:pt>
                <c:pt idx="82">
                  <c:v>0.35367999999999999</c:v>
                </c:pt>
                <c:pt idx="83">
                  <c:v>0.35427999999999998</c:v>
                </c:pt>
                <c:pt idx="84">
                  <c:v>0.35489333333333334</c:v>
                </c:pt>
                <c:pt idx="85">
                  <c:v>0.35552</c:v>
                </c:pt>
                <c:pt idx="86">
                  <c:v>0.35616000000000003</c:v>
                </c:pt>
                <c:pt idx="87">
                  <c:v>0.35681000000000002</c:v>
                </c:pt>
                <c:pt idx="88">
                  <c:v>0.35747000000000001</c:v>
                </c:pt>
                <c:pt idx="89">
                  <c:v>0.35814333333333337</c:v>
                </c:pt>
                <c:pt idx="90">
                  <c:v>0.35882666666666668</c:v>
                </c:pt>
                <c:pt idx="91">
                  <c:v>0.35952000000000001</c:v>
                </c:pt>
                <c:pt idx="92">
                  <c:v>0.36022333333333334</c:v>
                </c:pt>
                <c:pt idx="93">
                  <c:v>0.36093666666666663</c:v>
                </c:pt>
                <c:pt idx="94">
                  <c:v>0.36165999999999998</c:v>
                </c:pt>
                <c:pt idx="95">
                  <c:v>0.36239000000000005</c:v>
                </c:pt>
                <c:pt idx="96">
                  <c:v>0.36313000000000001</c:v>
                </c:pt>
              </c:numCache>
            </c:numRef>
          </c:xVal>
          <c:yVal>
            <c:numRef>
              <c:f>'4 case comparison'!$B$4:$B$100</c:f>
              <c:numCache>
                <c:formatCode>General</c:formatCode>
                <c:ptCount val="97"/>
                <c:pt idx="0">
                  <c:v>-4246982325.7386041</c:v>
                </c:pt>
                <c:pt idx="1">
                  <c:v>-1450931919.2212365</c:v>
                </c:pt>
                <c:pt idx="2">
                  <c:v>-899849642.6264776</c:v>
                </c:pt>
                <c:pt idx="3">
                  <c:v>-667183605.4807564</c:v>
                </c:pt>
                <c:pt idx="4">
                  <c:v>-541280067.52598512</c:v>
                </c:pt>
                <c:pt idx="5">
                  <c:v>-463295160.12251341</c:v>
                </c:pt>
                <c:pt idx="6">
                  <c:v>-411749335.08173639</c:v>
                </c:pt>
                <c:pt idx="7">
                  <c:v>-375483646.15583569</c:v>
                </c:pt>
                <c:pt idx="8">
                  <c:v>-349682656.01409197</c:v>
                </c:pt>
                <c:pt idx="9">
                  <c:v>-330739296.48898458</c:v>
                </c:pt>
                <c:pt idx="10">
                  <c:v>-316944830.54877448</c:v>
                </c:pt>
                <c:pt idx="11">
                  <c:v>-306948838.79074091</c:v>
                </c:pt>
                <c:pt idx="12">
                  <c:v>-299871527.9656105</c:v>
                </c:pt>
                <c:pt idx="13">
                  <c:v>-295104389.41325903</c:v>
                </c:pt>
                <c:pt idx="14">
                  <c:v>-292210625.12494844</c:v>
                </c:pt>
                <c:pt idx="15">
                  <c:v>-290854098.64131629</c:v>
                </c:pt>
                <c:pt idx="16">
                  <c:v>-290803144.14401782</c:v>
                </c:pt>
                <c:pt idx="17">
                  <c:v>-291957313.2978996</c:v>
                </c:pt>
                <c:pt idx="18">
                  <c:v>-293975130.0349431</c:v>
                </c:pt>
                <c:pt idx="19">
                  <c:v>-296834616.18768936</c:v>
                </c:pt>
                <c:pt idx="20">
                  <c:v>-300447965.89434952</c:v>
                </c:pt>
                <c:pt idx="21">
                  <c:v>-304792170.04876095</c:v>
                </c:pt>
                <c:pt idx="22">
                  <c:v>-309675734.72723049</c:v>
                </c:pt>
                <c:pt idx="23">
                  <c:v>-315146349.0077219</c:v>
                </c:pt>
                <c:pt idx="24">
                  <c:v>-321110783.02345496</c:v>
                </c:pt>
                <c:pt idx="25">
                  <c:v>-327563253.42201692</c:v>
                </c:pt>
                <c:pt idx="26">
                  <c:v>-334505353.22631198</c:v>
                </c:pt>
                <c:pt idx="27">
                  <c:v>-341887797.61319876</c:v>
                </c:pt>
                <c:pt idx="28">
                  <c:v>-349699457.93316698</c:v>
                </c:pt>
                <c:pt idx="29">
                  <c:v>-357908691.38266742</c:v>
                </c:pt>
                <c:pt idx="30">
                  <c:v>-366512296.19129056</c:v>
                </c:pt>
                <c:pt idx="31">
                  <c:v>-375621137.22135872</c:v>
                </c:pt>
                <c:pt idx="32">
                  <c:v>-384986610.40195787</c:v>
                </c:pt>
                <c:pt idx="33">
                  <c:v>-394692554.34245521</c:v>
                </c:pt>
                <c:pt idx="34">
                  <c:v>-404788118.17708224</c:v>
                </c:pt>
                <c:pt idx="35">
                  <c:v>-415239713.547369</c:v>
                </c:pt>
                <c:pt idx="36">
                  <c:v>-426039775.24197125</c:v>
                </c:pt>
                <c:pt idx="37">
                  <c:v>-437190901.96997255</c:v>
                </c:pt>
                <c:pt idx="38">
                  <c:v>-448689234.11729664</c:v>
                </c:pt>
                <c:pt idx="39">
                  <c:v>-460531105.42180806</c:v>
                </c:pt>
                <c:pt idx="40">
                  <c:v>-472715077.76259744</c:v>
                </c:pt>
                <c:pt idx="41">
                  <c:v>-485244141.71175647</c:v>
                </c:pt>
                <c:pt idx="42">
                  <c:v>-498119728.38395464</c:v>
                </c:pt>
                <c:pt idx="43">
                  <c:v>-511319811.87578386</c:v>
                </c:pt>
                <c:pt idx="44">
                  <c:v>-524939178.73895121</c:v>
                </c:pt>
                <c:pt idx="45">
                  <c:v>-538868915.13951004</c:v>
                </c:pt>
                <c:pt idx="46">
                  <c:v>-553143649.20668912</c:v>
                </c:pt>
                <c:pt idx="47">
                  <c:v>-567794099.48159277</c:v>
                </c:pt>
                <c:pt idx="48">
                  <c:v>-582642045.08483422</c:v>
                </c:pt>
                <c:pt idx="49">
                  <c:v>-597950052.11007023</c:v>
                </c:pt>
                <c:pt idx="50">
                  <c:v>-613703380.95122635</c:v>
                </c:pt>
                <c:pt idx="51">
                  <c:v>-629749627.47421134</c:v>
                </c:pt>
                <c:pt idx="52">
                  <c:v>-646207184.02022731</c:v>
                </c:pt>
                <c:pt idx="53">
                  <c:v>-662744361.32876289</c:v>
                </c:pt>
                <c:pt idx="54">
                  <c:v>-680073506.63166249</c:v>
                </c:pt>
                <c:pt idx="55">
                  <c:v>-697521705.5225122</c:v>
                </c:pt>
                <c:pt idx="56">
                  <c:v>-715353358.15793622</c:v>
                </c:pt>
                <c:pt idx="57">
                  <c:v>-733325137.32811093</c:v>
                </c:pt>
                <c:pt idx="58">
                  <c:v>-751896659.07079744</c:v>
                </c:pt>
                <c:pt idx="59">
                  <c:v>-771076817.74240279</c:v>
                </c:pt>
                <c:pt idx="60">
                  <c:v>-790380190.9749856</c:v>
                </c:pt>
                <c:pt idx="61">
                  <c:v>-810053573.95592189</c:v>
                </c:pt>
                <c:pt idx="62">
                  <c:v>-829885878.81401777</c:v>
                </c:pt>
                <c:pt idx="63">
                  <c:v>-850292833.84720802</c:v>
                </c:pt>
                <c:pt idx="64">
                  <c:v>-871110856.79714382</c:v>
                </c:pt>
                <c:pt idx="65">
                  <c:v>-892303306.77467954</c:v>
                </c:pt>
                <c:pt idx="66">
                  <c:v>-913877283.97820258</c:v>
                </c:pt>
                <c:pt idx="67">
                  <c:v>-935828096.77732861</c:v>
                </c:pt>
                <c:pt idx="68">
                  <c:v>-958075118.21178162</c:v>
                </c:pt>
                <c:pt idx="69">
                  <c:v>-980785715.13288975</c:v>
                </c:pt>
                <c:pt idx="70">
                  <c:v>-1003960757.007362</c:v>
                </c:pt>
                <c:pt idx="71">
                  <c:v>-1027430943.2412003</c:v>
                </c:pt>
                <c:pt idx="72">
                  <c:v>-1051289407.7831321</c:v>
                </c:pt>
                <c:pt idx="73">
                  <c:v>-1075529864.9688108</c:v>
                </c:pt>
                <c:pt idx="74">
                  <c:v>-1100016180.5784819</c:v>
                </c:pt>
                <c:pt idx="75">
                  <c:v>-1125000032.6793768</c:v>
                </c:pt>
                <c:pt idx="76">
                  <c:v>-1150393361.5179136</c:v>
                </c:pt>
                <c:pt idx="77">
                  <c:v>-1176153484.7315221</c:v>
                </c:pt>
                <c:pt idx="78">
                  <c:v>-1202346861.4759507</c:v>
                </c:pt>
                <c:pt idx="79">
                  <c:v>-1228859492.4229085</c:v>
                </c:pt>
                <c:pt idx="80">
                  <c:v>-1255751825.5715625</c:v>
                </c:pt>
                <c:pt idx="81">
                  <c:v>-1283011949.4737694</c:v>
                </c:pt>
                <c:pt idx="82">
                  <c:v>-1310645420.0708275</c:v>
                </c:pt>
                <c:pt idx="83">
                  <c:v>-1338641334.975667</c:v>
                </c:pt>
                <c:pt idx="84">
                  <c:v>-1366999081.7917521</c:v>
                </c:pt>
                <c:pt idx="85">
                  <c:v>-1395714840.3299563</c:v>
                </c:pt>
                <c:pt idx="86">
                  <c:v>-1424779578.8279204</c:v>
                </c:pt>
                <c:pt idx="87">
                  <c:v>-1454191630.2339244</c:v>
                </c:pt>
                <c:pt idx="88">
                  <c:v>-1484101120.907784</c:v>
                </c:pt>
                <c:pt idx="89">
                  <c:v>-1514213241.7725179</c:v>
                </c:pt>
                <c:pt idx="90">
                  <c:v>-1544650589.9843099</c:v>
                </c:pt>
                <c:pt idx="91">
                  <c:v>-1575428623.625309</c:v>
                </c:pt>
                <c:pt idx="92">
                  <c:v>-1606536723.1264579</c:v>
                </c:pt>
                <c:pt idx="93">
                  <c:v>-1637964974.9240727</c:v>
                </c:pt>
                <c:pt idx="94">
                  <c:v>-1669707312.4420047</c:v>
                </c:pt>
                <c:pt idx="95">
                  <c:v>-1701753573.8442254</c:v>
                </c:pt>
                <c:pt idx="96">
                  <c:v>-1734110421.5820937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0A-444C-8849-50698C544462}"/>
            </c:ext>
          </c:extLst>
        </c:ser>
        <c:ser>
          <c:idx val="1"/>
          <c:order val="1"/>
          <c:tx>
            <c:v>Toluene recycle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case comparison'!$L$4:$L$100</c:f>
              <c:numCache>
                <c:formatCode>General</c:formatCode>
                <c:ptCount val="97"/>
                <c:pt idx="0">
                  <c:v>2.7989999999999932E-2</c:v>
                </c:pt>
                <c:pt idx="1">
                  <c:v>7.753999999999997E-2</c:v>
                </c:pt>
                <c:pt idx="2">
                  <c:v>0.11927333333333338</c:v>
                </c:pt>
                <c:pt idx="3">
                  <c:v>0.15456333333333336</c:v>
                </c:pt>
                <c:pt idx="4">
                  <c:v>0.18434</c:v>
                </c:pt>
                <c:pt idx="5">
                  <c:v>0.20964999999999995</c:v>
                </c:pt>
                <c:pt idx="6">
                  <c:v>0.23101666666666673</c:v>
                </c:pt>
                <c:pt idx="7">
                  <c:v>0.24929333333333337</c:v>
                </c:pt>
                <c:pt idx="8">
                  <c:v>0.26473999999999992</c:v>
                </c:pt>
                <c:pt idx="9">
                  <c:v>0.27794000000000008</c:v>
                </c:pt>
                <c:pt idx="10">
                  <c:v>0.2891366666666666</c:v>
                </c:pt>
                <c:pt idx="11">
                  <c:v>0.29864666666666667</c:v>
                </c:pt>
                <c:pt idx="12">
                  <c:v>0.30671999999999994</c:v>
                </c:pt>
                <c:pt idx="13">
                  <c:v>0.31357000000000002</c:v>
                </c:pt>
                <c:pt idx="14">
                  <c:v>0.31936666666666663</c:v>
                </c:pt>
                <c:pt idx="15">
                  <c:v>0.32427</c:v>
                </c:pt>
                <c:pt idx="16">
                  <c:v>0.32839333333333337</c:v>
                </c:pt>
                <c:pt idx="17">
                  <c:v>0.33180666666666669</c:v>
                </c:pt>
                <c:pt idx="18">
                  <c:v>0.3347033333333333</c:v>
                </c:pt>
                <c:pt idx="19">
                  <c:v>0.33711666666666662</c:v>
                </c:pt>
                <c:pt idx="20">
                  <c:v>0.33910999999999997</c:v>
                </c:pt>
                <c:pt idx="21">
                  <c:v>0.34071666666666672</c:v>
                </c:pt>
                <c:pt idx="22">
                  <c:v>0.34205666666666668</c:v>
                </c:pt>
                <c:pt idx="23">
                  <c:v>0.34312666666666669</c:v>
                </c:pt>
                <c:pt idx="24">
                  <c:v>0.34399666666666667</c:v>
                </c:pt>
                <c:pt idx="25">
                  <c:v>0.34466333333333332</c:v>
                </c:pt>
                <c:pt idx="26">
                  <c:v>0.34516333333333332</c:v>
                </c:pt>
                <c:pt idx="27">
                  <c:v>0.34552666666666665</c:v>
                </c:pt>
                <c:pt idx="28">
                  <c:v>0.34576999999999997</c:v>
                </c:pt>
                <c:pt idx="29">
                  <c:v>0.34592666666666666</c:v>
                </c:pt>
                <c:pt idx="30">
                  <c:v>0.34599666666666667</c:v>
                </c:pt>
                <c:pt idx="31">
                  <c:v>0.3459666666666667</c:v>
                </c:pt>
                <c:pt idx="32">
                  <c:v>0.34592000000000001</c:v>
                </c:pt>
                <c:pt idx="33">
                  <c:v>0.34583999999999998</c:v>
                </c:pt>
                <c:pt idx="34">
                  <c:v>0.34572000000000003</c:v>
                </c:pt>
                <c:pt idx="35">
                  <c:v>0.34557333333333334</c:v>
                </c:pt>
                <c:pt idx="36">
                  <c:v>0.34540999999999999</c:v>
                </c:pt>
                <c:pt idx="37">
                  <c:v>0.34523333333333334</c:v>
                </c:pt>
                <c:pt idx="38">
                  <c:v>0.34505000000000002</c:v>
                </c:pt>
                <c:pt idx="39">
                  <c:v>0.34486666666666665</c:v>
                </c:pt>
                <c:pt idx="40">
                  <c:v>0.34468666666666664</c:v>
                </c:pt>
                <c:pt idx="41">
                  <c:v>0.34451333333333334</c:v>
                </c:pt>
                <c:pt idx="42">
                  <c:v>0.34434666666666663</c:v>
                </c:pt>
                <c:pt idx="43">
                  <c:v>0.34420333333333331</c:v>
                </c:pt>
                <c:pt idx="44">
                  <c:v>0.34405333333333338</c:v>
                </c:pt>
                <c:pt idx="45">
                  <c:v>0.3439233333333333</c:v>
                </c:pt>
                <c:pt idx="46">
                  <c:v>0.34381333333333336</c:v>
                </c:pt>
                <c:pt idx="47">
                  <c:v>0.34371666666666667</c:v>
                </c:pt>
                <c:pt idx="48">
                  <c:v>0.34366333333333332</c:v>
                </c:pt>
                <c:pt idx="49">
                  <c:v>0.34361333333333333</c:v>
                </c:pt>
                <c:pt idx="50">
                  <c:v>0.34357333333333334</c:v>
                </c:pt>
                <c:pt idx="51">
                  <c:v>0.34356333333333333</c:v>
                </c:pt>
                <c:pt idx="52">
                  <c:v>0.34356666666666669</c:v>
                </c:pt>
                <c:pt idx="53">
                  <c:v>0.34362666666666669</c:v>
                </c:pt>
                <c:pt idx="54">
                  <c:v>0.34366000000000002</c:v>
                </c:pt>
                <c:pt idx="55">
                  <c:v>0.34374666666666664</c:v>
                </c:pt>
                <c:pt idx="56">
                  <c:v>0.34384999999999999</c:v>
                </c:pt>
                <c:pt idx="57">
                  <c:v>0.34399999999999997</c:v>
                </c:pt>
                <c:pt idx="58">
                  <c:v>0.34415000000000001</c:v>
                </c:pt>
                <c:pt idx="59">
                  <c:v>0.3442966666666667</c:v>
                </c:pt>
                <c:pt idx="60">
                  <c:v>0.34449333333333332</c:v>
                </c:pt>
                <c:pt idx="61">
                  <c:v>0.34471000000000002</c:v>
                </c:pt>
                <c:pt idx="62">
                  <c:v>0.3449666666666667</c:v>
                </c:pt>
                <c:pt idx="63">
                  <c:v>0.34523000000000004</c:v>
                </c:pt>
                <c:pt idx="64">
                  <c:v>0.34550666666666668</c:v>
                </c:pt>
                <c:pt idx="65">
                  <c:v>0.34580666666666671</c:v>
                </c:pt>
                <c:pt idx="66">
                  <c:v>0.34612666666666669</c:v>
                </c:pt>
                <c:pt idx="67">
                  <c:v>0.3464666666666667</c:v>
                </c:pt>
                <c:pt idx="68">
                  <c:v>0.34683333333333333</c:v>
                </c:pt>
                <c:pt idx="69">
                  <c:v>0.34721333333333337</c:v>
                </c:pt>
                <c:pt idx="70">
                  <c:v>0.34760666666666662</c:v>
                </c:pt>
                <c:pt idx="71">
                  <c:v>0.3480233333333333</c:v>
                </c:pt>
                <c:pt idx="72">
                  <c:v>0.34845666666666664</c:v>
                </c:pt>
                <c:pt idx="73">
                  <c:v>0.3489066666666667</c:v>
                </c:pt>
                <c:pt idx="74">
                  <c:v>0.34938333333333338</c:v>
                </c:pt>
                <c:pt idx="75">
                  <c:v>0.34986666666666666</c:v>
                </c:pt>
                <c:pt idx="76">
                  <c:v>0.35036666666666666</c:v>
                </c:pt>
                <c:pt idx="77">
                  <c:v>0.35088333333333338</c:v>
                </c:pt>
                <c:pt idx="78">
                  <c:v>0.35141</c:v>
                </c:pt>
                <c:pt idx="79">
                  <c:v>0.35195666666666664</c:v>
                </c:pt>
                <c:pt idx="80">
                  <c:v>0.35251666666666664</c:v>
                </c:pt>
                <c:pt idx="81">
                  <c:v>0.35309333333333331</c:v>
                </c:pt>
                <c:pt idx="82">
                  <c:v>0.35367999999999999</c:v>
                </c:pt>
                <c:pt idx="83">
                  <c:v>0.35427999999999998</c:v>
                </c:pt>
                <c:pt idx="84">
                  <c:v>0.35489333333333334</c:v>
                </c:pt>
                <c:pt idx="85">
                  <c:v>0.35552</c:v>
                </c:pt>
                <c:pt idx="86">
                  <c:v>0.35616000000000003</c:v>
                </c:pt>
                <c:pt idx="87">
                  <c:v>0.35681000000000002</c:v>
                </c:pt>
                <c:pt idx="88">
                  <c:v>0.35747000000000001</c:v>
                </c:pt>
                <c:pt idx="89">
                  <c:v>0.35814333333333337</c:v>
                </c:pt>
                <c:pt idx="90">
                  <c:v>0.35882666666666668</c:v>
                </c:pt>
                <c:pt idx="91">
                  <c:v>0.35952000000000001</c:v>
                </c:pt>
                <c:pt idx="92">
                  <c:v>0.36022333333333334</c:v>
                </c:pt>
                <c:pt idx="93">
                  <c:v>0.36093666666666663</c:v>
                </c:pt>
                <c:pt idx="94">
                  <c:v>0.36165999999999998</c:v>
                </c:pt>
                <c:pt idx="95">
                  <c:v>0.36239000000000005</c:v>
                </c:pt>
                <c:pt idx="96">
                  <c:v>0.36313000000000001</c:v>
                </c:pt>
              </c:numCache>
            </c:numRef>
          </c:xVal>
          <c:yVal>
            <c:numRef>
              <c:f>'4 case comparison'!$K$4:$K$100</c:f>
              <c:numCache>
                <c:formatCode>General</c:formatCode>
                <c:ptCount val="97"/>
                <c:pt idx="0">
                  <c:v>-447706126.59942442</c:v>
                </c:pt>
                <c:pt idx="1">
                  <c:v>-134343104.08076563</c:v>
                </c:pt>
                <c:pt idx="2">
                  <c:v>-72645282.766686603</c:v>
                </c:pt>
                <c:pt idx="3">
                  <c:v>-46643490.189193383</c:v>
                </c:pt>
                <c:pt idx="4">
                  <c:v>-32615310.10565329</c:v>
                </c:pt>
                <c:pt idx="5">
                  <c:v>-23963732.23599055</c:v>
                </c:pt>
                <c:pt idx="6">
                  <c:v>-18279783.693224657</c:v>
                </c:pt>
                <c:pt idx="7">
                  <c:v>-14313481.143999234</c:v>
                </c:pt>
                <c:pt idx="8">
                  <c:v>-11525887.939358871</c:v>
                </c:pt>
                <c:pt idx="9">
                  <c:v>-9510524.1678559538</c:v>
                </c:pt>
                <c:pt idx="10">
                  <c:v>-8079382.6234339653</c:v>
                </c:pt>
                <c:pt idx="11">
                  <c:v>-7078758.6709517492</c:v>
                </c:pt>
                <c:pt idx="12">
                  <c:v>-6409692.4721126268</c:v>
                </c:pt>
                <c:pt idx="13">
                  <c:v>-6006485.9247650169</c:v>
                </c:pt>
                <c:pt idx="14">
                  <c:v>-5818353.9762100559</c:v>
                </c:pt>
                <c:pt idx="15">
                  <c:v>-5809625.7148600267</c:v>
                </c:pt>
                <c:pt idx="16">
                  <c:v>-5951397.9392120671</c:v>
                </c:pt>
                <c:pt idx="17">
                  <c:v>-6236086.6218528096</c:v>
                </c:pt>
                <c:pt idx="18">
                  <c:v>-6622841.8713152353</c:v>
                </c:pt>
                <c:pt idx="19">
                  <c:v>-7111137.6264599534</c:v>
                </c:pt>
                <c:pt idx="20">
                  <c:v>-7689858.1179450992</c:v>
                </c:pt>
                <c:pt idx="21">
                  <c:v>-8358782.5864448966</c:v>
                </c:pt>
                <c:pt idx="22">
                  <c:v>-9093132.790835036</c:v>
                </c:pt>
                <c:pt idx="23">
                  <c:v>-9901295.3612837587</c:v>
                </c:pt>
                <c:pt idx="24">
                  <c:v>-10773161.009296091</c:v>
                </c:pt>
                <c:pt idx="25">
                  <c:v>-11705929.390795266</c:v>
                </c:pt>
                <c:pt idx="26">
                  <c:v>-12701968.889131226</c:v>
                </c:pt>
                <c:pt idx="27">
                  <c:v>-13755108.681989703</c:v>
                </c:pt>
                <c:pt idx="28">
                  <c:v>-14863524.044685982</c:v>
                </c:pt>
                <c:pt idx="29">
                  <c:v>-16027500.597413382</c:v>
                </c:pt>
                <c:pt idx="30">
                  <c:v>-17240965.880362071</c:v>
                </c:pt>
                <c:pt idx="31">
                  <c:v>-18524128.916836649</c:v>
                </c:pt>
                <c:pt idx="32">
                  <c:v>-19842380.831599731</c:v>
                </c:pt>
                <c:pt idx="33">
                  <c:v>-21208190.323548973</c:v>
                </c:pt>
                <c:pt idx="34">
                  <c:v>-22628990.784873705</c:v>
                </c:pt>
                <c:pt idx="35">
                  <c:v>-24098549.329890318</c:v>
                </c:pt>
                <c:pt idx="36">
                  <c:v>-25616991.748221189</c:v>
                </c:pt>
                <c:pt idx="37">
                  <c:v>-27184468.752511702</c:v>
                </c:pt>
                <c:pt idx="38">
                  <c:v>-28801489.534601424</c:v>
                </c:pt>
                <c:pt idx="39">
                  <c:v>-30468111.645730868</c:v>
                </c:pt>
                <c:pt idx="40">
                  <c:v>-32184441.73506736</c:v>
                </c:pt>
                <c:pt idx="41">
                  <c:v>-33951119.766918465</c:v>
                </c:pt>
                <c:pt idx="42">
                  <c:v>-35767768.004970364</c:v>
                </c:pt>
                <c:pt idx="43">
                  <c:v>-37634097.02144815</c:v>
                </c:pt>
                <c:pt idx="44">
                  <c:v>-39560178.630499184</c:v>
                </c:pt>
                <c:pt idx="45">
                  <c:v>-41531265.013318233</c:v>
                </c:pt>
                <c:pt idx="46">
                  <c:v>-43555640.633740202</c:v>
                </c:pt>
                <c:pt idx="47">
                  <c:v>-45634934.9026049</c:v>
                </c:pt>
                <c:pt idx="48">
                  <c:v>-47747606.920122139</c:v>
                </c:pt>
                <c:pt idx="49">
                  <c:v>-49926852.251328036</c:v>
                </c:pt>
                <c:pt idx="50">
                  <c:v>-52170986.692097649</c:v>
                </c:pt>
                <c:pt idx="51">
                  <c:v>-54462809.118465111</c:v>
                </c:pt>
                <c:pt idx="52">
                  <c:v>-56815996.547843821</c:v>
                </c:pt>
                <c:pt idx="53">
                  <c:v>-59185692.779898092</c:v>
                </c:pt>
                <c:pt idx="54">
                  <c:v>-61670128.768923491</c:v>
                </c:pt>
                <c:pt idx="55">
                  <c:v>-64178597.74791263</c:v>
                </c:pt>
                <c:pt idx="56">
                  <c:v>-66744628.113833226</c:v>
                </c:pt>
                <c:pt idx="57">
                  <c:v>-69338992.956694067</c:v>
                </c:pt>
                <c:pt idx="58">
                  <c:v>-72022899.62196824</c:v>
                </c:pt>
                <c:pt idx="59">
                  <c:v>-74793036.267188579</c:v>
                </c:pt>
                <c:pt idx="60">
                  <c:v>-77593438.494888455</c:v>
                </c:pt>
                <c:pt idx="61">
                  <c:v>-80449243.51938124</c:v>
                </c:pt>
                <c:pt idx="62">
                  <c:v>-83337286.595284566</c:v>
                </c:pt>
                <c:pt idx="63">
                  <c:v>-86312812.610663563</c:v>
                </c:pt>
                <c:pt idx="64">
                  <c:v>-89353718.800023168</c:v>
                </c:pt>
                <c:pt idx="65">
                  <c:v>-92453671.016121954</c:v>
                </c:pt>
                <c:pt idx="66">
                  <c:v>-95615539.596376792</c:v>
                </c:pt>
                <c:pt idx="67">
                  <c:v>-98838578.626859084</c:v>
                </c:pt>
                <c:pt idx="68">
                  <c:v>-102113570.77086802</c:v>
                </c:pt>
                <c:pt idx="69">
                  <c:v>-105461263.61291614</c:v>
                </c:pt>
                <c:pt idx="70">
                  <c:v>-108883688.77239572</c:v>
                </c:pt>
                <c:pt idx="71">
                  <c:v>-112356765.02309588</c:v>
                </c:pt>
                <c:pt idx="72">
                  <c:v>-115894339.92297229</c:v>
                </c:pt>
                <c:pt idx="73">
                  <c:v>-119494112.02289185</c:v>
                </c:pt>
                <c:pt idx="74">
                  <c:v>-123144105.21263498</c:v>
                </c:pt>
                <c:pt idx="75">
                  <c:v>-126868697.52792819</c:v>
                </c:pt>
                <c:pt idx="76">
                  <c:v>-130665861.45247941</c:v>
                </c:pt>
                <c:pt idx="77">
                  <c:v>-134524981.67147499</c:v>
                </c:pt>
                <c:pt idx="78">
                  <c:v>-138453031.91648999</c:v>
                </c:pt>
                <c:pt idx="79">
                  <c:v>-142440596.68441075</c:v>
                </c:pt>
                <c:pt idx="80">
                  <c:v>-146493485.25814399</c:v>
                </c:pt>
                <c:pt idx="81">
                  <c:v>-150614169.30761945</c:v>
                </c:pt>
                <c:pt idx="82">
                  <c:v>-154794572.72128406</c:v>
                </c:pt>
                <c:pt idx="83">
                  <c:v>-159038078.77163601</c:v>
                </c:pt>
                <c:pt idx="84">
                  <c:v>-163347275.04775131</c:v>
                </c:pt>
                <c:pt idx="85">
                  <c:v>-167721214.78213444</c:v>
                </c:pt>
                <c:pt idx="86">
                  <c:v>-172160004.65532196</c:v>
                </c:pt>
                <c:pt idx="87">
                  <c:v>-176658844.48620245</c:v>
                </c:pt>
                <c:pt idx="88">
                  <c:v>-181244177.27396154</c:v>
                </c:pt>
                <c:pt idx="89">
                  <c:v>-185872975.1128076</c:v>
                </c:pt>
                <c:pt idx="90">
                  <c:v>-190558817.21621832</c:v>
                </c:pt>
                <c:pt idx="91">
                  <c:v>-195308779.8427774</c:v>
                </c:pt>
                <c:pt idx="92">
                  <c:v>-200120112.45728511</c:v>
                </c:pt>
                <c:pt idx="93">
                  <c:v>-204991393.77711615</c:v>
                </c:pt>
                <c:pt idx="94">
                  <c:v>-209924561.27556309</c:v>
                </c:pt>
                <c:pt idx="95">
                  <c:v>-214910841.27381754</c:v>
                </c:pt>
                <c:pt idx="96">
                  <c:v>-219960920.24693289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0A-444C-8849-50698C544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93328"/>
        <c:axId val="1465686512"/>
      </c:scatterChart>
      <c:valAx>
        <c:axId val="3370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86512"/>
        <c:crosses val="autoZero"/>
        <c:crossBetween val="midCat"/>
      </c:valAx>
      <c:valAx>
        <c:axId val="14656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9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4945013708119"/>
          <c:y val="1.181829517550052E-2"/>
          <c:w val="0.83154037846323869"/>
          <c:h val="0.903442440638636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0-474F-AA95-AA61CDD8A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44648"/>
        <c:axId val="836388296"/>
      </c:scatterChart>
      <c:valAx>
        <c:axId val="77544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88296"/>
        <c:crosses val="autoZero"/>
        <c:crossBetween val="midCat"/>
      </c:valAx>
      <c:valAx>
        <c:axId val="8363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44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 bar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'Selectivity conversion'!$B$3:$B$102</c:f>
              <c:numCache>
                <c:formatCode>General</c:formatCode>
                <c:ptCount val="100"/>
                <c:pt idx="0">
                  <c:v>6.6900000000000544E-3</c:v>
                </c:pt>
                <c:pt idx="1">
                  <c:v>0.11864333333333328</c:v>
                </c:pt>
                <c:pt idx="2">
                  <c:v>0.19657666666666668</c:v>
                </c:pt>
                <c:pt idx="3">
                  <c:v>0.25162333333333331</c:v>
                </c:pt>
                <c:pt idx="4">
                  <c:v>0.29107666666666665</c:v>
                </c:pt>
                <c:pt idx="5">
                  <c:v>0.31959666666666664</c:v>
                </c:pt>
                <c:pt idx="6">
                  <c:v>0.34034333333333333</c:v>
                </c:pt>
                <c:pt idx="7">
                  <c:v>0.35558666666666666</c:v>
                </c:pt>
                <c:pt idx="8">
                  <c:v>0.36682999999999999</c:v>
                </c:pt>
                <c:pt idx="9">
                  <c:v>0.37527666666666665</c:v>
                </c:pt>
                <c:pt idx="10">
                  <c:v>0.38164333333333333</c:v>
                </c:pt>
                <c:pt idx="11">
                  <c:v>0.38657333333333332</c:v>
                </c:pt>
                <c:pt idx="12">
                  <c:v>0.39041999999999999</c:v>
                </c:pt>
                <c:pt idx="13">
                  <c:v>0.39349000000000001</c:v>
                </c:pt>
                <c:pt idx="14">
                  <c:v>0.3959766666666667</c:v>
                </c:pt>
                <c:pt idx="15">
                  <c:v>0.39812666666666668</c:v>
                </c:pt>
                <c:pt idx="16">
                  <c:v>0.40000666666666668</c:v>
                </c:pt>
                <c:pt idx="17">
                  <c:v>0.40171333333333337</c:v>
                </c:pt>
                <c:pt idx="18">
                  <c:v>0.40332000000000001</c:v>
                </c:pt>
                <c:pt idx="19">
                  <c:v>0.40488333333333337</c:v>
                </c:pt>
                <c:pt idx="20">
                  <c:v>0.40640666666666669</c:v>
                </c:pt>
                <c:pt idx="21">
                  <c:v>0.40793666666666667</c:v>
                </c:pt>
                <c:pt idx="22">
                  <c:v>0.40951666666666664</c:v>
                </c:pt>
                <c:pt idx="23">
                  <c:v>0.41111666666666663</c:v>
                </c:pt>
                <c:pt idx="24">
                  <c:v>0.41277666666666663</c:v>
                </c:pt>
                <c:pt idx="25">
                  <c:v>0.41450333333333333</c:v>
                </c:pt>
                <c:pt idx="26">
                  <c:v>0.41631000000000001</c:v>
                </c:pt>
                <c:pt idx="27">
                  <c:v>0.4181266666666667</c:v>
                </c:pt>
                <c:pt idx="28">
                  <c:v>0.42005666666666669</c:v>
                </c:pt>
                <c:pt idx="29">
                  <c:v>0.42201666666666665</c:v>
                </c:pt>
                <c:pt idx="30">
                  <c:v>0.42403666666666662</c:v>
                </c:pt>
                <c:pt idx="31">
                  <c:v>0.4261233333333333</c:v>
                </c:pt>
                <c:pt idx="32">
                  <c:v>0.42825333333333332</c:v>
                </c:pt>
                <c:pt idx="33">
                  <c:v>0.43043999999999999</c:v>
                </c:pt>
                <c:pt idx="34">
                  <c:v>0.43267333333333335</c:v>
                </c:pt>
                <c:pt idx="35">
                  <c:v>0.43494666666666665</c:v>
                </c:pt>
                <c:pt idx="36">
                  <c:v>0.43726333333333334</c:v>
                </c:pt>
                <c:pt idx="37">
                  <c:v>0.4396133333333333</c:v>
                </c:pt>
                <c:pt idx="38">
                  <c:v>0.442</c:v>
                </c:pt>
                <c:pt idx="39">
                  <c:v>0.44441999999999998</c:v>
                </c:pt>
                <c:pt idx="40">
                  <c:v>0.44686666666666663</c:v>
                </c:pt>
                <c:pt idx="41">
                  <c:v>0.44934000000000002</c:v>
                </c:pt>
                <c:pt idx="42">
                  <c:v>0.45183333333333331</c:v>
                </c:pt>
                <c:pt idx="43">
                  <c:v>0.45435333333333333</c:v>
                </c:pt>
                <c:pt idx="44">
                  <c:v>0.45689000000000002</c:v>
                </c:pt>
                <c:pt idx="45">
                  <c:v>0.45944333333333331</c:v>
                </c:pt>
                <c:pt idx="46">
                  <c:v>0.46200999999999998</c:v>
                </c:pt>
                <c:pt idx="47">
                  <c:v>0.46458666666666665</c:v>
                </c:pt>
                <c:pt idx="48">
                  <c:v>0.46717666666666668</c:v>
                </c:pt>
                <c:pt idx="49">
                  <c:v>0.46977333333333332</c:v>
                </c:pt>
                <c:pt idx="50">
                  <c:v>0.47237666666666672</c:v>
                </c:pt>
                <c:pt idx="51">
                  <c:v>0.47498666666666667</c:v>
                </c:pt>
                <c:pt idx="52">
                  <c:v>0.47760333333333332</c:v>
                </c:pt>
                <c:pt idx="53">
                  <c:v>0.48022000000000004</c:v>
                </c:pt>
                <c:pt idx="54">
                  <c:v>0.48283333333333334</c:v>
                </c:pt>
                <c:pt idx="55">
                  <c:v>0.48545333333333329</c:v>
                </c:pt>
                <c:pt idx="56">
                  <c:v>0.48807</c:v>
                </c:pt>
                <c:pt idx="57">
                  <c:v>0.49067666666666665</c:v>
                </c:pt>
                <c:pt idx="58">
                  <c:v>0.49328999999999995</c:v>
                </c:pt>
                <c:pt idx="59">
                  <c:v>0.49590000000000001</c:v>
                </c:pt>
                <c:pt idx="60">
                  <c:v>0.49850666666666665</c:v>
                </c:pt>
                <c:pt idx="61">
                  <c:v>0.5011066666666667</c:v>
                </c:pt>
                <c:pt idx="62">
                  <c:v>0.50370333333333328</c:v>
                </c:pt>
                <c:pt idx="63">
                  <c:v>0.50629000000000002</c:v>
                </c:pt>
                <c:pt idx="64">
                  <c:v>0.50887333333333329</c:v>
                </c:pt>
                <c:pt idx="65">
                  <c:v>0.51144999999999996</c:v>
                </c:pt>
                <c:pt idx="66">
                  <c:v>0.51401666666666668</c:v>
                </c:pt>
                <c:pt idx="67">
                  <c:v>0.51657333333333333</c:v>
                </c:pt>
                <c:pt idx="68">
                  <c:v>0.51912333333333327</c:v>
                </c:pt>
                <c:pt idx="69">
                  <c:v>0.52166333333333337</c:v>
                </c:pt>
                <c:pt idx="70">
                  <c:v>0.52419333333333329</c:v>
                </c:pt>
                <c:pt idx="71">
                  <c:v>0.52671666666666672</c:v>
                </c:pt>
                <c:pt idx="72">
                  <c:v>0.52922666666666673</c:v>
                </c:pt>
                <c:pt idx="73">
                  <c:v>0.53172666666666668</c:v>
                </c:pt>
                <c:pt idx="74">
                  <c:v>0.53421666666666667</c:v>
                </c:pt>
                <c:pt idx="75">
                  <c:v>0.53669333333333336</c:v>
                </c:pt>
                <c:pt idx="76">
                  <c:v>0.53916333333333333</c:v>
                </c:pt>
                <c:pt idx="77">
                  <c:v>0.54161999999999999</c:v>
                </c:pt>
                <c:pt idx="78">
                  <c:v>0.5440666666666667</c:v>
                </c:pt>
                <c:pt idx="79">
                  <c:v>0.54649999999999999</c:v>
                </c:pt>
                <c:pt idx="80">
                  <c:v>0.54892333333333332</c:v>
                </c:pt>
                <c:pt idx="81">
                  <c:v>0.5513366666666667</c:v>
                </c:pt>
                <c:pt idx="82">
                  <c:v>0.55373666666666665</c:v>
                </c:pt>
                <c:pt idx="83">
                  <c:v>0.5561233333333333</c:v>
                </c:pt>
                <c:pt idx="84">
                  <c:v>0.55850333333333335</c:v>
                </c:pt>
                <c:pt idx="85">
                  <c:v>0.56086666666666662</c:v>
                </c:pt>
                <c:pt idx="86">
                  <c:v>0.56322000000000005</c:v>
                </c:pt>
                <c:pt idx="87">
                  <c:v>0.56556000000000006</c:v>
                </c:pt>
                <c:pt idx="88">
                  <c:v>0.56789000000000001</c:v>
                </c:pt>
                <c:pt idx="89">
                  <c:v>0.57020666666666664</c:v>
                </c:pt>
                <c:pt idx="90">
                  <c:v>0.57250999999999996</c:v>
                </c:pt>
                <c:pt idx="91">
                  <c:v>0.57480333333333333</c:v>
                </c:pt>
                <c:pt idx="92">
                  <c:v>0.57708333333333328</c:v>
                </c:pt>
                <c:pt idx="93">
                  <c:v>0.57935000000000003</c:v>
                </c:pt>
                <c:pt idx="94">
                  <c:v>0.58160666666666661</c:v>
                </c:pt>
                <c:pt idx="95">
                  <c:v>0.58385333333333334</c:v>
                </c:pt>
                <c:pt idx="96">
                  <c:v>0.58608666666666664</c:v>
                </c:pt>
                <c:pt idx="97">
                  <c:v>0.58830666666666664</c:v>
                </c:pt>
                <c:pt idx="98">
                  <c:v>0.59051666666666669</c:v>
                </c:pt>
                <c:pt idx="99">
                  <c:v>0.59271333333333331</c:v>
                </c:pt>
              </c:numCache>
            </c:numRef>
          </c:xVal>
          <c:yVal>
            <c:numRef>
              <c:f>'Selectivity conversion'!$C$3:$C$102</c:f>
              <c:numCache>
                <c:formatCode>General</c:formatCode>
                <c:ptCount val="100"/>
                <c:pt idx="0">
                  <c:v>0.96009466865968329</c:v>
                </c:pt>
                <c:pt idx="1">
                  <c:v>0.93062961818335099</c:v>
                </c:pt>
                <c:pt idx="2">
                  <c:v>0.89930815797059671</c:v>
                </c:pt>
                <c:pt idx="3">
                  <c:v>0.86673731900857109</c:v>
                </c:pt>
                <c:pt idx="4">
                  <c:v>0.83341616756181069</c:v>
                </c:pt>
                <c:pt idx="5">
                  <c:v>0.79961201097216283</c:v>
                </c:pt>
                <c:pt idx="6">
                  <c:v>0.76562001116519596</c:v>
                </c:pt>
                <c:pt idx="7">
                  <c:v>0.73174472233679555</c:v>
                </c:pt>
                <c:pt idx="8">
                  <c:v>0.69816627138819987</c:v>
                </c:pt>
                <c:pt idx="9">
                  <c:v>0.66521055576774468</c:v>
                </c:pt>
                <c:pt idx="10">
                  <c:v>0.63299153660049079</c:v>
                </c:pt>
                <c:pt idx="11">
                  <c:v>0.60164522470941262</c:v>
                </c:pt>
                <c:pt idx="12">
                  <c:v>0.57132575175452083</c:v>
                </c:pt>
                <c:pt idx="13">
                  <c:v>0.54203156369920447</c:v>
                </c:pt>
                <c:pt idx="14">
                  <c:v>0.51378364045019487</c:v>
                </c:pt>
                <c:pt idx="15">
                  <c:v>0.48677221654749736</c:v>
                </c:pt>
                <c:pt idx="16">
                  <c:v>0.4609148180863652</c:v>
                </c:pt>
                <c:pt idx="17">
                  <c:v>0.43624973032178826</c:v>
                </c:pt>
                <c:pt idx="18">
                  <c:v>0.4127640583159774</c:v>
                </c:pt>
                <c:pt idx="19">
                  <c:v>0.3904466307166673</c:v>
                </c:pt>
                <c:pt idx="20">
                  <c:v>0.36924345073079512</c:v>
                </c:pt>
                <c:pt idx="21">
                  <c:v>0.34916776296974206</c:v>
                </c:pt>
                <c:pt idx="22">
                  <c:v>0.33020634080826994</c:v>
                </c:pt>
                <c:pt idx="23">
                  <c:v>0.3122544289942028</c:v>
                </c:pt>
                <c:pt idx="24">
                  <c:v>0.29532757827073564</c:v>
                </c:pt>
                <c:pt idx="25">
                  <c:v>0.27937772916984988</c:v>
                </c:pt>
                <c:pt idx="26">
                  <c:v>0.26440232839310451</c:v>
                </c:pt>
                <c:pt idx="27">
                  <c:v>0.25019691002726441</c:v>
                </c:pt>
                <c:pt idx="28">
                  <c:v>0.23693311219914773</c:v>
                </c:pt>
                <c:pt idx="29">
                  <c:v>0.22441372773587145</c:v>
                </c:pt>
                <c:pt idx="30">
                  <c:v>0.21264513288945139</c:v>
                </c:pt>
                <c:pt idx="31">
                  <c:v>0.20159578212880466</c:v>
                </c:pt>
                <c:pt idx="32">
                  <c:v>0.19119913446869455</c:v>
                </c:pt>
                <c:pt idx="33">
                  <c:v>0.18144224514450333</c:v>
                </c:pt>
                <c:pt idx="34">
                  <c:v>0.17229780742977766</c:v>
                </c:pt>
                <c:pt idx="35">
                  <c:v>0.16369593206829958</c:v>
                </c:pt>
                <c:pt idx="36">
                  <c:v>0.15561942079143765</c:v>
                </c:pt>
                <c:pt idx="37">
                  <c:v>0.14803236177246673</c:v>
                </c:pt>
                <c:pt idx="38">
                  <c:v>0.14091478129713425</c:v>
                </c:pt>
                <c:pt idx="39">
                  <c:v>0.13423188275355144</c:v>
                </c:pt>
                <c:pt idx="40">
                  <c:v>0.12795539310756379</c:v>
                </c:pt>
                <c:pt idx="41">
                  <c:v>0.12206124538211599</c:v>
                </c:pt>
                <c:pt idx="42">
                  <c:v>0.11651493913684988</c:v>
                </c:pt>
                <c:pt idx="43">
                  <c:v>0.11131204789224246</c:v>
                </c:pt>
                <c:pt idx="44">
                  <c:v>0.10642240656029532</c:v>
                </c:pt>
                <c:pt idx="45">
                  <c:v>0.10182467188554266</c:v>
                </c:pt>
                <c:pt idx="46">
                  <c:v>9.7500775596487815E-2</c:v>
                </c:pt>
                <c:pt idx="47">
                  <c:v>9.3434307197795885E-2</c:v>
                </c:pt>
                <c:pt idx="48">
                  <c:v>8.9606358765063898E-2</c:v>
                </c:pt>
                <c:pt idx="49">
                  <c:v>8.6002469275962876E-2</c:v>
                </c:pt>
                <c:pt idx="50">
                  <c:v>8.260851156915737E-2</c:v>
                </c:pt>
                <c:pt idx="51">
                  <c:v>7.9410650123512228E-2</c:v>
                </c:pt>
                <c:pt idx="52">
                  <c:v>7.6395335040933543E-2</c:v>
                </c:pt>
                <c:pt idx="53">
                  <c:v>7.3552399594630238E-2</c:v>
                </c:pt>
                <c:pt idx="54">
                  <c:v>7.0867103900586814E-2</c:v>
                </c:pt>
                <c:pt idx="55">
                  <c:v>6.8334477739020572E-2</c:v>
                </c:pt>
                <c:pt idx="56">
                  <c:v>6.5942795090868117E-2</c:v>
                </c:pt>
                <c:pt idx="57">
                  <c:v>6.3684911312948789E-2</c:v>
                </c:pt>
                <c:pt idx="58">
                  <c:v>6.1551352483664105E-2</c:v>
                </c:pt>
                <c:pt idx="59">
                  <c:v>5.9533508099751289E-2</c:v>
                </c:pt>
                <c:pt idx="60">
                  <c:v>5.7623635925965554E-2</c:v>
                </c:pt>
                <c:pt idx="61">
                  <c:v>5.5814597025250781E-2</c:v>
                </c:pt>
                <c:pt idx="62">
                  <c:v>5.4098907425667225E-2</c:v>
                </c:pt>
                <c:pt idx="63">
                  <c:v>5.2476051274960994E-2</c:v>
                </c:pt>
                <c:pt idx="64">
                  <c:v>5.0936578847388357E-2</c:v>
                </c:pt>
                <c:pt idx="65">
                  <c:v>4.9475152344641053E-2</c:v>
                </c:pt>
                <c:pt idx="66">
                  <c:v>4.8086962160760034E-2</c:v>
                </c:pt>
                <c:pt idx="67">
                  <c:v>4.6766899827065535E-2</c:v>
                </c:pt>
                <c:pt idx="68">
                  <c:v>4.5509801781208066E-2</c:v>
                </c:pt>
                <c:pt idx="69">
                  <c:v>4.4311337452635484E-2</c:v>
                </c:pt>
                <c:pt idx="70">
                  <c:v>4.3171221813834586E-2</c:v>
                </c:pt>
                <c:pt idx="71">
                  <c:v>4.2086067778375473E-2</c:v>
                </c:pt>
                <c:pt idx="72">
                  <c:v>4.1051345359266349E-2</c:v>
                </c:pt>
                <c:pt idx="73">
                  <c:v>4.0063503805213202E-2</c:v>
                </c:pt>
                <c:pt idx="74">
                  <c:v>3.9119707983652073E-2</c:v>
                </c:pt>
                <c:pt idx="75">
                  <c:v>3.8191642651296834E-2</c:v>
                </c:pt>
                <c:pt idx="76">
                  <c:v>3.7328886113669947E-2</c:v>
                </c:pt>
                <c:pt idx="77">
                  <c:v>3.6503329517619983E-2</c:v>
                </c:pt>
                <c:pt idx="78">
                  <c:v>3.5713699301556177E-2</c:v>
                </c:pt>
                <c:pt idx="79">
                  <c:v>3.4942726440988107E-2</c:v>
                </c:pt>
                <c:pt idx="80">
                  <c:v>3.4218500458473258E-2</c:v>
                </c:pt>
                <c:pt idx="81">
                  <c:v>3.3523860194315636E-2</c:v>
                </c:pt>
                <c:pt idx="82">
                  <c:v>3.2859602338054794E-2</c:v>
                </c:pt>
                <c:pt idx="83">
                  <c:v>3.2217194027703691E-2</c:v>
                </c:pt>
                <c:pt idx="84">
                  <c:v>3.1629414327577869E-2</c:v>
                </c:pt>
                <c:pt idx="85">
                  <c:v>3.1036669440152147E-2</c:v>
                </c:pt>
                <c:pt idx="86">
                  <c:v>3.0466188463951327E-2</c:v>
                </c:pt>
                <c:pt idx="87">
                  <c:v>2.9918311054530022E-2</c:v>
                </c:pt>
                <c:pt idx="88">
                  <c:v>2.9390374896546865E-2</c:v>
                </c:pt>
                <c:pt idx="89">
                  <c:v>2.888145818475173E-2</c:v>
                </c:pt>
                <c:pt idx="90">
                  <c:v>2.8390712243745377E-2</c:v>
                </c:pt>
                <c:pt idx="91">
                  <c:v>2.7916910711489724E-2</c:v>
                </c:pt>
                <c:pt idx="92">
                  <c:v>2.7459350180505417E-2</c:v>
                </c:pt>
                <c:pt idx="93">
                  <c:v>2.7017116883864101E-2</c:v>
                </c:pt>
                <c:pt idx="94">
                  <c:v>2.6581710434314142E-2</c:v>
                </c:pt>
                <c:pt idx="95">
                  <c:v>2.6169814336933935E-2</c:v>
                </c:pt>
                <c:pt idx="96">
                  <c:v>2.5771216998623638E-2</c:v>
                </c:pt>
                <c:pt idx="97">
                  <c:v>2.5385456564603493E-2</c:v>
                </c:pt>
                <c:pt idx="98">
                  <c:v>2.5012220936468064E-2</c:v>
                </c:pt>
                <c:pt idx="99">
                  <c:v>2.465064618084065E-2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87-423F-98E7-2B60A8063A83}"/>
            </c:ext>
          </c:extLst>
        </c:ser>
        <c:ser>
          <c:idx val="1"/>
          <c:order val="1"/>
          <c:tx>
            <c:v>5 bar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'Selectivity conversion'!$F$3:$F$102</c:f>
              <c:numCache>
                <c:formatCode>General</c:formatCode>
                <c:ptCount val="100"/>
                <c:pt idx="0">
                  <c:v>1.8133333333333515E-3</c:v>
                </c:pt>
                <c:pt idx="1">
                  <c:v>3.6163333333333263E-2</c:v>
                </c:pt>
                <c:pt idx="2">
                  <c:v>6.6586666666666738E-2</c:v>
                </c:pt>
                <c:pt idx="3">
                  <c:v>9.3526666666666647E-2</c:v>
                </c:pt>
                <c:pt idx="4">
                  <c:v>0.11749999999999999</c:v>
                </c:pt>
                <c:pt idx="5">
                  <c:v>0.13875666666666667</c:v>
                </c:pt>
                <c:pt idx="6">
                  <c:v>0.1577266666666666</c:v>
                </c:pt>
                <c:pt idx="7">
                  <c:v>0.1746233333333333</c:v>
                </c:pt>
                <c:pt idx="8">
                  <c:v>0.18983666666666674</c:v>
                </c:pt>
                <c:pt idx="9">
                  <c:v>0.2034066666666666</c:v>
                </c:pt>
                <c:pt idx="10">
                  <c:v>0.21560666666666672</c:v>
                </c:pt>
                <c:pt idx="11">
                  <c:v>0.22675000000000001</c:v>
                </c:pt>
                <c:pt idx="12">
                  <c:v>0.23675666666666667</c:v>
                </c:pt>
                <c:pt idx="13">
                  <c:v>0.24585333333333331</c:v>
                </c:pt>
                <c:pt idx="14">
                  <c:v>0.25412999999999997</c:v>
                </c:pt>
                <c:pt idx="15">
                  <c:v>0.26169000000000003</c:v>
                </c:pt>
                <c:pt idx="16">
                  <c:v>0.26860999999999996</c:v>
                </c:pt>
                <c:pt idx="17">
                  <c:v>0.27498</c:v>
                </c:pt>
                <c:pt idx="18">
                  <c:v>0.28085000000000004</c:v>
                </c:pt>
                <c:pt idx="19">
                  <c:v>0.28628666666666669</c:v>
                </c:pt>
                <c:pt idx="20">
                  <c:v>0.29133999999999999</c:v>
                </c:pt>
                <c:pt idx="21">
                  <c:v>0.29604333333333338</c:v>
                </c:pt>
                <c:pt idx="22">
                  <c:v>0.30045333333333335</c:v>
                </c:pt>
                <c:pt idx="23">
                  <c:v>0.30459333333333338</c:v>
                </c:pt>
                <c:pt idx="24">
                  <c:v>0.30844333333333329</c:v>
                </c:pt>
                <c:pt idx="25">
                  <c:v>0.31213333333333337</c:v>
                </c:pt>
                <c:pt idx="26">
                  <c:v>0.31563333333333338</c:v>
                </c:pt>
                <c:pt idx="27">
                  <c:v>0.31897000000000003</c:v>
                </c:pt>
                <c:pt idx="28">
                  <c:v>0.3221566666666667</c:v>
                </c:pt>
                <c:pt idx="29">
                  <c:v>0.32521333333333335</c:v>
                </c:pt>
                <c:pt idx="30">
                  <c:v>0.32815</c:v>
                </c:pt>
                <c:pt idx="31">
                  <c:v>0.33098333333333335</c:v>
                </c:pt>
                <c:pt idx="32">
                  <c:v>0.33372333333333337</c:v>
                </c:pt>
                <c:pt idx="33">
                  <c:v>0.33636666666666665</c:v>
                </c:pt>
                <c:pt idx="34">
                  <c:v>0.33895333333333327</c:v>
                </c:pt>
                <c:pt idx="35">
                  <c:v>0.34147333333333335</c:v>
                </c:pt>
                <c:pt idx="36">
                  <c:v>0.34393333333333331</c:v>
                </c:pt>
                <c:pt idx="37">
                  <c:v>0.34633333333333333</c:v>
                </c:pt>
                <c:pt idx="38">
                  <c:v>0.34868666666666664</c:v>
                </c:pt>
                <c:pt idx="39">
                  <c:v>0.35100999999999999</c:v>
                </c:pt>
                <c:pt idx="40">
                  <c:v>0.35327999999999998</c:v>
                </c:pt>
                <c:pt idx="41">
                  <c:v>0.35551666666666665</c:v>
                </c:pt>
                <c:pt idx="42">
                  <c:v>0.35772000000000004</c:v>
                </c:pt>
                <c:pt idx="43">
                  <c:v>0.3598966666666667</c:v>
                </c:pt>
                <c:pt idx="44">
                  <c:v>0.36204333333333338</c:v>
                </c:pt>
                <c:pt idx="45">
                  <c:v>0.36416666666666669</c:v>
                </c:pt>
                <c:pt idx="46">
                  <c:v>0.36626666666666663</c:v>
                </c:pt>
                <c:pt idx="47">
                  <c:v>0.36834666666666666</c:v>
                </c:pt>
                <c:pt idx="48">
                  <c:v>0.37041333333333332</c:v>
                </c:pt>
                <c:pt idx="49">
                  <c:v>0.3724566666666666</c:v>
                </c:pt>
                <c:pt idx="50">
                  <c:v>0.37448666666666669</c:v>
                </c:pt>
                <c:pt idx="51">
                  <c:v>0.37650666666666666</c:v>
                </c:pt>
                <c:pt idx="52">
                  <c:v>0.37850666666666666</c:v>
                </c:pt>
                <c:pt idx="53">
                  <c:v>0.38049333333333335</c:v>
                </c:pt>
                <c:pt idx="54">
                  <c:v>0.38246666666666668</c:v>
                </c:pt>
                <c:pt idx="55">
                  <c:v>0.38440000000000002</c:v>
                </c:pt>
                <c:pt idx="56">
                  <c:v>0.38635333333333333</c:v>
                </c:pt>
                <c:pt idx="57">
                  <c:v>0.38830000000000003</c:v>
                </c:pt>
                <c:pt idx="58">
                  <c:v>0.39023333333333332</c:v>
                </c:pt>
                <c:pt idx="59">
                  <c:v>0.39217000000000002</c:v>
                </c:pt>
                <c:pt idx="60">
                  <c:v>0.39408666666666664</c:v>
                </c:pt>
                <c:pt idx="61">
                  <c:v>0.39599000000000001</c:v>
                </c:pt>
                <c:pt idx="62">
                  <c:v>0.39788333333333337</c:v>
                </c:pt>
                <c:pt idx="63">
                  <c:v>0.39977666666666667</c:v>
                </c:pt>
                <c:pt idx="64">
                  <c:v>0.40166000000000002</c:v>
                </c:pt>
                <c:pt idx="65">
                  <c:v>0.40353666666666665</c:v>
                </c:pt>
                <c:pt idx="66">
                  <c:v>0.40540333333333334</c:v>
                </c:pt>
                <c:pt idx="67">
                  <c:v>0.40726666666666667</c:v>
                </c:pt>
                <c:pt idx="68">
                  <c:v>0.40912333333333328</c:v>
                </c:pt>
                <c:pt idx="69">
                  <c:v>0.41097</c:v>
                </c:pt>
                <c:pt idx="70">
                  <c:v>0.41281000000000001</c:v>
                </c:pt>
                <c:pt idx="71">
                  <c:v>0.41464333333333336</c:v>
                </c:pt>
                <c:pt idx="72">
                  <c:v>0.41647000000000001</c:v>
                </c:pt>
                <c:pt idx="73">
                  <c:v>0.41829666666666671</c:v>
                </c:pt>
                <c:pt idx="74">
                  <c:v>0.42011333333333328</c:v>
                </c:pt>
                <c:pt idx="75">
                  <c:v>0.42192000000000002</c:v>
                </c:pt>
                <c:pt idx="76">
                  <c:v>0.42372333333333334</c:v>
                </c:pt>
                <c:pt idx="77">
                  <c:v>0.42552000000000001</c:v>
                </c:pt>
                <c:pt idx="78">
                  <c:v>0.42730666666666667</c:v>
                </c:pt>
                <c:pt idx="79">
                  <c:v>0.42908999999999997</c:v>
                </c:pt>
                <c:pt idx="80">
                  <c:v>0.43086999999999998</c:v>
                </c:pt>
                <c:pt idx="81">
                  <c:v>0.43264000000000002</c:v>
                </c:pt>
                <c:pt idx="82">
                  <c:v>0.43440333333333336</c:v>
                </c:pt>
                <c:pt idx="83">
                  <c:v>0.43616333333333335</c:v>
                </c:pt>
                <c:pt idx="84">
                  <c:v>0.43791333333333332</c:v>
                </c:pt>
                <c:pt idx="85">
                  <c:v>0.43966</c:v>
                </c:pt>
                <c:pt idx="86">
                  <c:v>0.44139666666666666</c:v>
                </c:pt>
                <c:pt idx="87">
                  <c:v>0.44313000000000002</c:v>
                </c:pt>
                <c:pt idx="88">
                  <c:v>0.44485666666666662</c:v>
                </c:pt>
                <c:pt idx="89">
                  <c:v>0.44657666666666668</c:v>
                </c:pt>
                <c:pt idx="90">
                  <c:v>0.44830000000000003</c:v>
                </c:pt>
                <c:pt idx="91">
                  <c:v>0.45000999999999997</c:v>
                </c:pt>
                <c:pt idx="92">
                  <c:v>0.45171333333333336</c:v>
                </c:pt>
                <c:pt idx="93">
                  <c:v>0.45340999999999998</c:v>
                </c:pt>
                <c:pt idx="94">
                  <c:v>0.4551</c:v>
                </c:pt>
                <c:pt idx="95">
                  <c:v>0.45678333333333332</c:v>
                </c:pt>
                <c:pt idx="96">
                  <c:v>0.45845666666666662</c:v>
                </c:pt>
                <c:pt idx="97">
                  <c:v>0.46012666666666668</c:v>
                </c:pt>
                <c:pt idx="98">
                  <c:v>0.46178999999999998</c:v>
                </c:pt>
                <c:pt idx="99">
                  <c:v>0.46344999999999997</c:v>
                </c:pt>
              </c:numCache>
            </c:numRef>
          </c:xVal>
          <c:yVal>
            <c:numRef>
              <c:f>'Selectivity conversion'!$G$3:$G$102</c:f>
              <c:numCache>
                <c:formatCode>General</c:formatCode>
                <c:ptCount val="100"/>
                <c:pt idx="0">
                  <c:v>0.92782720588234369</c:v>
                </c:pt>
                <c:pt idx="1">
                  <c:v>0.91286570190801175</c:v>
                </c:pt>
                <c:pt idx="2">
                  <c:v>0.89802262715258219</c:v>
                </c:pt>
                <c:pt idx="3">
                  <c:v>0.88277496614156414</c:v>
                </c:pt>
                <c:pt idx="4">
                  <c:v>0.86749787234042552</c:v>
                </c:pt>
                <c:pt idx="5">
                  <c:v>0.85186057126384318</c:v>
                </c:pt>
                <c:pt idx="6">
                  <c:v>0.83618073460416786</c:v>
                </c:pt>
                <c:pt idx="7">
                  <c:v>0.82029892912363778</c:v>
                </c:pt>
                <c:pt idx="8">
                  <c:v>0.80455303682112667</c:v>
                </c:pt>
                <c:pt idx="9">
                  <c:v>0.7885926387204617</c:v>
                </c:pt>
                <c:pt idx="10">
                  <c:v>0.772639992579079</c:v>
                </c:pt>
                <c:pt idx="11">
                  <c:v>0.75698934215362002</c:v>
                </c:pt>
                <c:pt idx="12">
                  <c:v>0.74124065496219749</c:v>
                </c:pt>
                <c:pt idx="13">
                  <c:v>0.72562096642984975</c:v>
                </c:pt>
                <c:pt idx="14">
                  <c:v>0.71008670103228022</c:v>
                </c:pt>
                <c:pt idx="15">
                  <c:v>0.6946934668246143</c:v>
                </c:pt>
                <c:pt idx="16">
                  <c:v>0.67943859126614792</c:v>
                </c:pt>
                <c:pt idx="17">
                  <c:v>0.66436831769583238</c:v>
                </c:pt>
                <c:pt idx="18">
                  <c:v>0.6494771823630644</c:v>
                </c:pt>
                <c:pt idx="19">
                  <c:v>0.63478448175488433</c:v>
                </c:pt>
                <c:pt idx="20">
                  <c:v>0.62030960389922429</c:v>
                </c:pt>
                <c:pt idx="21">
                  <c:v>0.60605992365982453</c:v>
                </c:pt>
                <c:pt idx="22">
                  <c:v>0.59204646312239284</c:v>
                </c:pt>
                <c:pt idx="23">
                  <c:v>0.57827595263630183</c:v>
                </c:pt>
                <c:pt idx="24">
                  <c:v>0.56466341737542292</c:v>
                </c:pt>
                <c:pt idx="25">
                  <c:v>0.55140324647586492</c:v>
                </c:pt>
                <c:pt idx="26">
                  <c:v>0.53841165909810962</c:v>
                </c:pt>
                <c:pt idx="27">
                  <c:v>0.52568266608144965</c:v>
                </c:pt>
                <c:pt idx="28">
                  <c:v>0.51322958808861108</c:v>
                </c:pt>
                <c:pt idx="29">
                  <c:v>0.50104136771760066</c:v>
                </c:pt>
                <c:pt idx="30">
                  <c:v>0.48913098684544665</c:v>
                </c:pt>
                <c:pt idx="31">
                  <c:v>0.47749433506218841</c:v>
                </c:pt>
                <c:pt idx="32">
                  <c:v>0.46613262482895007</c:v>
                </c:pt>
                <c:pt idx="33">
                  <c:v>0.45503319789911806</c:v>
                </c:pt>
                <c:pt idx="34">
                  <c:v>0.44422241016462449</c:v>
                </c:pt>
                <c:pt idx="35">
                  <c:v>0.43367954549891641</c:v>
                </c:pt>
                <c:pt idx="36">
                  <c:v>0.42336886993603412</c:v>
                </c:pt>
                <c:pt idx="37">
                  <c:v>0.41334071222329166</c:v>
                </c:pt>
                <c:pt idx="38">
                  <c:v>0.40356767298242935</c:v>
                </c:pt>
                <c:pt idx="39">
                  <c:v>0.39410558103757726</c:v>
                </c:pt>
                <c:pt idx="40">
                  <c:v>0.38484016455314013</c:v>
                </c:pt>
                <c:pt idx="41">
                  <c:v>0.37581829262575595</c:v>
                </c:pt>
                <c:pt idx="42">
                  <c:v>0.36703660218420364</c:v>
                </c:pt>
                <c:pt idx="43">
                  <c:v>0.35848715835100814</c:v>
                </c:pt>
                <c:pt idx="44">
                  <c:v>0.35016986916851567</c:v>
                </c:pt>
                <c:pt idx="45">
                  <c:v>0.34207688787185353</c:v>
                </c:pt>
                <c:pt idx="46">
                  <c:v>0.33420367673825996</c:v>
                </c:pt>
                <c:pt idx="47">
                  <c:v>0.32654383551726635</c:v>
                </c:pt>
                <c:pt idx="48">
                  <c:v>0.31909398509772863</c:v>
                </c:pt>
                <c:pt idx="49">
                  <c:v>0.31184835819826917</c:v>
                </c:pt>
                <c:pt idx="50">
                  <c:v>0.30479945881473303</c:v>
                </c:pt>
                <c:pt idx="51">
                  <c:v>0.29795399815850981</c:v>
                </c:pt>
                <c:pt idx="52">
                  <c:v>0.29128681132873047</c:v>
                </c:pt>
                <c:pt idx="53">
                  <c:v>0.28480218663489504</c:v>
                </c:pt>
                <c:pt idx="54">
                  <c:v>0.27849660101098134</c:v>
                </c:pt>
                <c:pt idx="55">
                  <c:v>0.2723048907388137</c:v>
                </c:pt>
                <c:pt idx="56">
                  <c:v>0.26634514175279966</c:v>
                </c:pt>
                <c:pt idx="57">
                  <c:v>0.26054854493947976</c:v>
                </c:pt>
                <c:pt idx="58">
                  <c:v>0.25491329973520116</c:v>
                </c:pt>
                <c:pt idx="59">
                  <c:v>0.24945474326610059</c:v>
                </c:pt>
                <c:pt idx="60">
                  <c:v>0.24411804510006258</c:v>
                </c:pt>
                <c:pt idx="61">
                  <c:v>0.23892859247287387</c:v>
                </c:pt>
                <c:pt idx="62">
                  <c:v>0.23387425124617767</c:v>
                </c:pt>
                <c:pt idx="63">
                  <c:v>0.22896784037754414</c:v>
                </c:pt>
                <c:pt idx="64">
                  <c:v>0.22419542233066109</c:v>
                </c:pt>
                <c:pt idx="65">
                  <c:v>0.21955295264370855</c:v>
                </c:pt>
                <c:pt idx="66">
                  <c:v>0.21501467674168109</c:v>
                </c:pt>
                <c:pt idx="67">
                  <c:v>0.2106293992470126</c:v>
                </c:pt>
                <c:pt idx="68">
                  <c:v>0.20634283060527797</c:v>
                </c:pt>
                <c:pt idx="69">
                  <c:v>0.2021761523549975</c:v>
                </c:pt>
                <c:pt idx="70">
                  <c:v>0.19812262299847386</c:v>
                </c:pt>
                <c:pt idx="71">
                  <c:v>0.19417893289815341</c:v>
                </c:pt>
                <c:pt idx="72">
                  <c:v>0.19033944021578184</c:v>
                </c:pt>
                <c:pt idx="73">
                  <c:v>0.18662034122512727</c:v>
                </c:pt>
                <c:pt idx="74">
                  <c:v>0.18297998952663566</c:v>
                </c:pt>
                <c:pt idx="75">
                  <c:v>0.17943607002907344</c:v>
                </c:pt>
                <c:pt idx="76">
                  <c:v>0.17598354272048586</c:v>
                </c:pt>
                <c:pt idx="77">
                  <c:v>0.17262095005326816</c:v>
                </c:pt>
                <c:pt idx="78">
                  <c:v>0.16934676110833749</c:v>
                </c:pt>
                <c:pt idx="79">
                  <c:v>0.1661555073916117</c:v>
                </c:pt>
                <c:pt idx="80">
                  <c:v>0.16304608505272281</c:v>
                </c:pt>
                <c:pt idx="81">
                  <c:v>0.16001679610453648</c:v>
                </c:pt>
                <c:pt idx="82">
                  <c:v>0.15706601391947575</c:v>
                </c:pt>
                <c:pt idx="83">
                  <c:v>0.15418765141498977</c:v>
                </c:pt>
                <c:pt idx="84">
                  <c:v>0.15138155190524763</c:v>
                </c:pt>
                <c:pt idx="85">
                  <c:v>0.14864440704180504</c:v>
                </c:pt>
                <c:pt idx="86">
                  <c:v>0.14597754098732055</c:v>
                </c:pt>
                <c:pt idx="87">
                  <c:v>0.14337478091455477</c:v>
                </c:pt>
                <c:pt idx="88">
                  <c:v>0.14083787287291039</c:v>
                </c:pt>
                <c:pt idx="89">
                  <c:v>0.13836295372948279</c:v>
                </c:pt>
                <c:pt idx="90">
                  <c:v>0.13595955089597739</c:v>
                </c:pt>
                <c:pt idx="91">
                  <c:v>0.13360443841988698</c:v>
                </c:pt>
                <c:pt idx="92">
                  <c:v>0.13130746638723673</c:v>
                </c:pt>
                <c:pt idx="93">
                  <c:v>0.12906640788690149</c:v>
                </c:pt>
                <c:pt idx="94">
                  <c:v>0.12687687687687688</c:v>
                </c:pt>
                <c:pt idx="95">
                  <c:v>0.12473966504907508</c:v>
                </c:pt>
                <c:pt idx="96">
                  <c:v>0.12265135927059628</c:v>
                </c:pt>
                <c:pt idx="97">
                  <c:v>0.12060881786174819</c:v>
                </c:pt>
                <c:pt idx="98">
                  <c:v>0.11862174004056679</c:v>
                </c:pt>
                <c:pt idx="99">
                  <c:v>0.11668141115546446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87-423F-98E7-2B60A8063A83}"/>
            </c:ext>
          </c:extLst>
        </c:ser>
        <c:ser>
          <c:idx val="2"/>
          <c:order val="2"/>
          <c:tx>
            <c:v>1 bar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'Selectivity conversion'!$I$3:$I$102</c:f>
              <c:numCache>
                <c:formatCode>General</c:formatCode>
                <c:ptCount val="100"/>
                <c:pt idx="0">
                  <c:v>1.1079999999999927E-2</c:v>
                </c:pt>
                <c:pt idx="1">
                  <c:v>2.1510000000000067E-2</c:v>
                </c:pt>
                <c:pt idx="2">
                  <c:v>3.1329999999999927E-2</c:v>
                </c:pt>
                <c:pt idx="3">
                  <c:v>4.0583333333333332E-2</c:v>
                </c:pt>
                <c:pt idx="4">
                  <c:v>4.9316666666666606E-2</c:v>
                </c:pt>
                <c:pt idx="5">
                  <c:v>5.7573333333333268E-2</c:v>
                </c:pt>
                <c:pt idx="6">
                  <c:v>6.5396666666666686E-2</c:v>
                </c:pt>
                <c:pt idx="7">
                  <c:v>7.2829999999999923E-2</c:v>
                </c:pt>
                <c:pt idx="8">
                  <c:v>7.9910000000000009E-2</c:v>
                </c:pt>
                <c:pt idx="9">
                  <c:v>8.6656666666666604E-2</c:v>
                </c:pt>
                <c:pt idx="10">
                  <c:v>9.3136666666666618E-2</c:v>
                </c:pt>
                <c:pt idx="11">
                  <c:v>9.930999999999994E-2</c:v>
                </c:pt>
                <c:pt idx="12">
                  <c:v>0.10523000000000002</c:v>
                </c:pt>
                <c:pt idx="13">
                  <c:v>0.11092000000000007</c:v>
                </c:pt>
                <c:pt idx="14">
                  <c:v>0.1163766666666667</c:v>
                </c:pt>
                <c:pt idx="15">
                  <c:v>0.12168333333333339</c:v>
                </c:pt>
                <c:pt idx="16">
                  <c:v>0.12680999999999995</c:v>
                </c:pt>
                <c:pt idx="17">
                  <c:v>0.13175333333333342</c:v>
                </c:pt>
                <c:pt idx="18">
                  <c:v>0.13657333333333327</c:v>
                </c:pt>
                <c:pt idx="19">
                  <c:v>0.14126999999999998</c:v>
                </c:pt>
                <c:pt idx="20">
                  <c:v>0.14581333333333335</c:v>
                </c:pt>
                <c:pt idx="21">
                  <c:v>0.15023666666666669</c:v>
                </c:pt>
                <c:pt idx="22">
                  <c:v>0.1545566666666667</c:v>
                </c:pt>
                <c:pt idx="23">
                  <c:v>0.15877333333333338</c:v>
                </c:pt>
                <c:pt idx="24">
                  <c:v>0.16289333333333328</c:v>
                </c:pt>
                <c:pt idx="25">
                  <c:v>0.16690333333333335</c:v>
                </c:pt>
                <c:pt idx="26">
                  <c:v>0.1708533333333333</c:v>
                </c:pt>
                <c:pt idx="27">
                  <c:v>0.17473333333333327</c:v>
                </c:pt>
                <c:pt idx="28">
                  <c:v>0.17854333333333336</c:v>
                </c:pt>
                <c:pt idx="29">
                  <c:v>0.18228666666666671</c:v>
                </c:pt>
                <c:pt idx="30">
                  <c:v>0.18597333333333335</c:v>
                </c:pt>
                <c:pt idx="31">
                  <c:v>0.18960333333333332</c:v>
                </c:pt>
                <c:pt idx="32">
                  <c:v>0.19317999999999999</c:v>
                </c:pt>
                <c:pt idx="33">
                  <c:v>0.19670666666666664</c:v>
                </c:pt>
                <c:pt idx="34">
                  <c:v>0.2002133333333333</c:v>
                </c:pt>
                <c:pt idx="35">
                  <c:v>0.20364999999999994</c:v>
                </c:pt>
                <c:pt idx="36">
                  <c:v>0.20704333333333336</c:v>
                </c:pt>
                <c:pt idx="37">
                  <c:v>0.21039666666666668</c:v>
                </c:pt>
                <c:pt idx="38">
                  <c:v>0.21371333333333328</c:v>
                </c:pt>
                <c:pt idx="39">
                  <c:v>0.21699333333333334</c:v>
                </c:pt>
                <c:pt idx="40">
                  <c:v>0.22024333333333335</c:v>
                </c:pt>
                <c:pt idx="41">
                  <c:v>0.22345666666666664</c:v>
                </c:pt>
                <c:pt idx="42">
                  <c:v>0.22664333333333328</c:v>
                </c:pt>
                <c:pt idx="43">
                  <c:v>0.22980000000000003</c:v>
                </c:pt>
                <c:pt idx="44">
                  <c:v>0.23292666666666673</c:v>
                </c:pt>
                <c:pt idx="45">
                  <c:v>0.23602666666666663</c:v>
                </c:pt>
                <c:pt idx="46">
                  <c:v>0.23910000000000006</c:v>
                </c:pt>
                <c:pt idx="47">
                  <c:v>0.24214999999999995</c:v>
                </c:pt>
                <c:pt idx="48">
                  <c:v>0.24517666666666674</c:v>
                </c:pt>
                <c:pt idx="49">
                  <c:v>0.24817666666666674</c:v>
                </c:pt>
                <c:pt idx="50">
                  <c:v>0.25115666666666658</c:v>
                </c:pt>
                <c:pt idx="51">
                  <c:v>0.25411666666666666</c:v>
                </c:pt>
                <c:pt idx="52">
                  <c:v>0.2570533333333333</c:v>
                </c:pt>
                <c:pt idx="53">
                  <c:v>0.25996999999999998</c:v>
                </c:pt>
                <c:pt idx="54">
                  <c:v>0.26286666666666664</c:v>
                </c:pt>
                <c:pt idx="55">
                  <c:v>0.26574333333333333</c:v>
                </c:pt>
                <c:pt idx="56">
                  <c:v>0.26860333333333331</c:v>
                </c:pt>
                <c:pt idx="57">
                  <c:v>0.27144333333333331</c:v>
                </c:pt>
                <c:pt idx="58">
                  <c:v>0.27426666666666671</c:v>
                </c:pt>
                <c:pt idx="59">
                  <c:v>0.27707000000000004</c:v>
                </c:pt>
                <c:pt idx="60">
                  <c:v>0.27986</c:v>
                </c:pt>
                <c:pt idx="61">
                  <c:v>0.28262999999999994</c:v>
                </c:pt>
                <c:pt idx="62">
                  <c:v>0.28538333333333338</c:v>
                </c:pt>
                <c:pt idx="63">
                  <c:v>0.28812000000000004</c:v>
                </c:pt>
                <c:pt idx="64">
                  <c:v>0.2908433333333334</c:v>
                </c:pt>
                <c:pt idx="65">
                  <c:v>0.29355000000000003</c:v>
                </c:pt>
                <c:pt idx="66">
                  <c:v>0.29623999999999995</c:v>
                </c:pt>
                <c:pt idx="67">
                  <c:v>0.29891666666666666</c:v>
                </c:pt>
                <c:pt idx="68">
                  <c:v>0.30157666666666666</c:v>
                </c:pt>
                <c:pt idx="69">
                  <c:v>0.30421999999999993</c:v>
                </c:pt>
                <c:pt idx="70">
                  <c:v>0.30685000000000007</c:v>
                </c:pt>
                <c:pt idx="71">
                  <c:v>0.30946666666666672</c:v>
                </c:pt>
                <c:pt idx="72">
                  <c:v>0.31207000000000001</c:v>
                </c:pt>
                <c:pt idx="73">
                  <c:v>0.31466</c:v>
                </c:pt>
                <c:pt idx="74">
                  <c:v>0.31723333333333326</c:v>
                </c:pt>
                <c:pt idx="75">
                  <c:v>0.31979333333333337</c:v>
                </c:pt>
                <c:pt idx="76">
                  <c:v>0.32234000000000002</c:v>
                </c:pt>
                <c:pt idx="77">
                  <c:v>0.32487333333333329</c:v>
                </c:pt>
                <c:pt idx="78">
                  <c:v>0.32739333333333337</c:v>
                </c:pt>
                <c:pt idx="79">
                  <c:v>0.32990000000000003</c:v>
                </c:pt>
                <c:pt idx="80">
                  <c:v>0.33239333333333337</c:v>
                </c:pt>
                <c:pt idx="81">
                  <c:v>0.33487666666666671</c:v>
                </c:pt>
                <c:pt idx="82">
                  <c:v>0.33733666666666667</c:v>
                </c:pt>
                <c:pt idx="83">
                  <c:v>0.33979333333333339</c:v>
                </c:pt>
                <c:pt idx="84">
                  <c:v>0.34223666666666669</c:v>
                </c:pt>
                <c:pt idx="85">
                  <c:v>0.34466999999999998</c:v>
                </c:pt>
                <c:pt idx="86">
                  <c:v>0.34709666666666666</c:v>
                </c:pt>
                <c:pt idx="87">
                  <c:v>0.34950333333333333</c:v>
                </c:pt>
                <c:pt idx="88">
                  <c:v>0.35189999999999999</c:v>
                </c:pt>
                <c:pt idx="89">
                  <c:v>0.35428333333333328</c:v>
                </c:pt>
                <c:pt idx="90">
                  <c:v>0.35665333333333332</c:v>
                </c:pt>
                <c:pt idx="91">
                  <c:v>0.3590133333333333</c:v>
                </c:pt>
                <c:pt idx="92">
                  <c:v>0.36136333333333331</c:v>
                </c:pt>
                <c:pt idx="93">
                  <c:v>0.36369999999999997</c:v>
                </c:pt>
                <c:pt idx="94">
                  <c:v>0.36602666666666667</c:v>
                </c:pt>
                <c:pt idx="95">
                  <c:v>0.36834</c:v>
                </c:pt>
                <c:pt idx="96">
                  <c:v>0.37064333333333338</c:v>
                </c:pt>
                <c:pt idx="97">
                  <c:v>0.37292666666666668</c:v>
                </c:pt>
                <c:pt idx="98">
                  <c:v>0.37520666666666663</c:v>
                </c:pt>
                <c:pt idx="99">
                  <c:v>0.37747666666666668</c:v>
                </c:pt>
              </c:numCache>
            </c:numRef>
          </c:xVal>
          <c:yVal>
            <c:numRef>
              <c:f>'Selectivity conversion'!$J$3:$J$102</c:f>
              <c:numCache>
                <c:formatCode>General</c:formatCode>
                <c:ptCount val="100"/>
                <c:pt idx="0">
                  <c:v>0.75641997593261623</c:v>
                </c:pt>
                <c:pt idx="1">
                  <c:v>0.74147063381372769</c:v>
                </c:pt>
                <c:pt idx="2">
                  <c:v>0.72655176082562145</c:v>
                </c:pt>
                <c:pt idx="3">
                  <c:v>0.71166242299794669</c:v>
                </c:pt>
                <c:pt idx="4">
                  <c:v>0.69668807029401913</c:v>
                </c:pt>
                <c:pt idx="5">
                  <c:v>0.68179133858267793</c:v>
                </c:pt>
                <c:pt idx="6">
                  <c:v>0.66710841531168741</c:v>
                </c:pt>
                <c:pt idx="7">
                  <c:v>0.6526019497459844</c:v>
                </c:pt>
                <c:pt idx="8">
                  <c:v>0.6384182204980603</c:v>
                </c:pt>
                <c:pt idx="9">
                  <c:v>0.62434896334192458</c:v>
                </c:pt>
                <c:pt idx="10">
                  <c:v>0.61081206828674739</c:v>
                </c:pt>
                <c:pt idx="11">
                  <c:v>0.59723089316282374</c:v>
                </c:pt>
                <c:pt idx="12">
                  <c:v>0.5839082644366308</c:v>
                </c:pt>
                <c:pt idx="13">
                  <c:v>0.57082281524221623</c:v>
                </c:pt>
                <c:pt idx="14">
                  <c:v>0.55786096869360968</c:v>
                </c:pt>
                <c:pt idx="15">
                  <c:v>0.5454814408985067</c:v>
                </c:pt>
                <c:pt idx="16">
                  <c:v>0.53332281891543798</c:v>
                </c:pt>
                <c:pt idx="17">
                  <c:v>0.52134291352527418</c:v>
                </c:pt>
                <c:pt idx="18">
                  <c:v>0.50977984965342205</c:v>
                </c:pt>
                <c:pt idx="19">
                  <c:v>0.49858427125362786</c:v>
                </c:pt>
                <c:pt idx="20">
                  <c:v>0.48750914411119234</c:v>
                </c:pt>
                <c:pt idx="21">
                  <c:v>0.47667236138536973</c:v>
                </c:pt>
                <c:pt idx="22">
                  <c:v>0.46613539802014359</c:v>
                </c:pt>
                <c:pt idx="23">
                  <c:v>0.45587000335908612</c:v>
                </c:pt>
                <c:pt idx="24">
                  <c:v>0.44583981337480572</c:v>
                </c:pt>
                <c:pt idx="25">
                  <c:v>0.43593497233927819</c:v>
                </c:pt>
                <c:pt idx="26">
                  <c:v>0.42641056656781651</c:v>
                </c:pt>
                <c:pt idx="27">
                  <c:v>0.41715757344525006</c:v>
                </c:pt>
                <c:pt idx="28">
                  <c:v>0.40815488303493075</c:v>
                </c:pt>
                <c:pt idx="29">
                  <c:v>0.39940569798485892</c:v>
                </c:pt>
                <c:pt idx="30">
                  <c:v>0.390891167192429</c:v>
                </c:pt>
                <c:pt idx="31">
                  <c:v>0.38261282326260088</c:v>
                </c:pt>
                <c:pt idx="32">
                  <c:v>0.37456603513131104</c:v>
                </c:pt>
                <c:pt idx="33">
                  <c:v>0.36674066291601715</c:v>
                </c:pt>
                <c:pt idx="34">
                  <c:v>0.35925179808204588</c:v>
                </c:pt>
                <c:pt idx="35">
                  <c:v>0.35185203371798029</c:v>
                </c:pt>
                <c:pt idx="36">
                  <c:v>0.34465892808268794</c:v>
                </c:pt>
                <c:pt idx="37">
                  <c:v>0.33766536225225363</c:v>
                </c:pt>
                <c:pt idx="38">
                  <c:v>0.3308668933462271</c:v>
                </c:pt>
                <c:pt idx="39">
                  <c:v>0.32426341823097482</c:v>
                </c:pt>
                <c:pt idx="40">
                  <c:v>0.31783633254128008</c:v>
                </c:pt>
                <c:pt idx="41">
                  <c:v>0.31159359756552357</c:v>
                </c:pt>
                <c:pt idx="42">
                  <c:v>0.30552115658964901</c:v>
                </c:pt>
                <c:pt idx="43">
                  <c:v>0.29961850884827379</c:v>
                </c:pt>
                <c:pt idx="44">
                  <c:v>0.29388219468216026</c:v>
                </c:pt>
                <c:pt idx="45">
                  <c:v>0.28830075697661284</c:v>
                </c:pt>
                <c:pt idx="46">
                  <c:v>0.28287745713090751</c:v>
                </c:pt>
                <c:pt idx="47">
                  <c:v>0.27759928419024027</c:v>
                </c:pt>
                <c:pt idx="48">
                  <c:v>0.27246475330713898</c:v>
                </c:pt>
                <c:pt idx="49">
                  <c:v>0.26747209649040327</c:v>
                </c:pt>
                <c:pt idx="50">
                  <c:v>0.26261430448458473</c:v>
                </c:pt>
                <c:pt idx="51">
                  <c:v>0.25788548566931202</c:v>
                </c:pt>
                <c:pt idx="52">
                  <c:v>0.25328466206753469</c:v>
                </c:pt>
                <c:pt idx="53">
                  <c:v>0.24880691361823803</c:v>
                </c:pt>
                <c:pt idx="54">
                  <c:v>0.24444712148110576</c:v>
                </c:pt>
                <c:pt idx="55">
                  <c:v>0.24020295272380618</c:v>
                </c:pt>
                <c:pt idx="56">
                  <c:v>0.2360705377198099</c:v>
                </c:pt>
                <c:pt idx="57">
                  <c:v>0.23204720445028429</c:v>
                </c:pt>
                <c:pt idx="58">
                  <c:v>0.22812712688381132</c:v>
                </c:pt>
                <c:pt idx="59">
                  <c:v>0.2243103427533355</c:v>
                </c:pt>
                <c:pt idx="60">
                  <c:v>0.22058767478977584</c:v>
                </c:pt>
                <c:pt idx="61">
                  <c:v>0.21695974713701072</c:v>
                </c:pt>
                <c:pt idx="62">
                  <c:v>0.2134252175436547</c:v>
                </c:pt>
                <c:pt idx="63">
                  <c:v>0.20998079503910405</c:v>
                </c:pt>
                <c:pt idx="64">
                  <c:v>0.20661982969066964</c:v>
                </c:pt>
                <c:pt idx="65">
                  <c:v>0.2033418497700562</c:v>
                </c:pt>
                <c:pt idx="66">
                  <c:v>0.20014402736519946</c:v>
                </c:pt>
                <c:pt idx="67">
                  <c:v>0.19702258154446614</c:v>
                </c:pt>
                <c:pt idx="68">
                  <c:v>0.19397610336785562</c:v>
                </c:pt>
                <c:pt idx="69">
                  <c:v>0.19100212565467975</c:v>
                </c:pt>
                <c:pt idx="70">
                  <c:v>0.18810167834446795</c:v>
                </c:pt>
                <c:pt idx="71">
                  <c:v>0.18526820336062039</c:v>
                </c:pt>
                <c:pt idx="72">
                  <c:v>0.18250072099208511</c:v>
                </c:pt>
                <c:pt idx="73">
                  <c:v>0.17979618212250259</c:v>
                </c:pt>
                <c:pt idx="74">
                  <c:v>0.17715561626562995</c:v>
                </c:pt>
                <c:pt idx="75">
                  <c:v>0.17457420417352873</c:v>
                </c:pt>
                <c:pt idx="76">
                  <c:v>0.17205021612789809</c:v>
                </c:pt>
                <c:pt idx="77">
                  <c:v>0.16958506905255383</c:v>
                </c:pt>
                <c:pt idx="78">
                  <c:v>0.16717505956138384</c:v>
                </c:pt>
                <c:pt idx="79">
                  <c:v>0.1648186319086592</c:v>
                </c:pt>
                <c:pt idx="80">
                  <c:v>0.16251429029864217</c:v>
                </c:pt>
                <c:pt idx="81">
                  <c:v>0.16025900082617481</c:v>
                </c:pt>
                <c:pt idx="82">
                  <c:v>0.15802808272645527</c:v>
                </c:pt>
                <c:pt idx="83">
                  <c:v>0.15587023484863347</c:v>
                </c:pt>
                <c:pt idx="84">
                  <c:v>0.15375812059880589</c:v>
                </c:pt>
                <c:pt idx="85">
                  <c:v>0.15169002234020948</c:v>
                </c:pt>
                <c:pt idx="86">
                  <c:v>0.14969028800814377</c:v>
                </c:pt>
                <c:pt idx="87">
                  <c:v>0.14770865323172883</c:v>
                </c:pt>
                <c:pt idx="88">
                  <c:v>0.14576678980771052</c:v>
                </c:pt>
                <c:pt idx="89">
                  <c:v>0.14386696147151526</c:v>
                </c:pt>
                <c:pt idx="90">
                  <c:v>0.14200624322404576</c:v>
                </c:pt>
                <c:pt idx="91">
                  <c:v>0.14018235163039441</c:v>
                </c:pt>
                <c:pt idx="92">
                  <c:v>0.13839533618057542</c:v>
                </c:pt>
                <c:pt idx="93">
                  <c:v>0.13664375400971498</c:v>
                </c:pt>
                <c:pt idx="94">
                  <c:v>0.13492732769925689</c:v>
                </c:pt>
                <c:pt idx="95">
                  <c:v>0.13324555211670377</c:v>
                </c:pt>
                <c:pt idx="96">
                  <c:v>0.13159551410610379</c:v>
                </c:pt>
                <c:pt idx="97">
                  <c:v>0.12994958794401043</c:v>
                </c:pt>
                <c:pt idx="98">
                  <c:v>0.12836392388194953</c:v>
                </c:pt>
                <c:pt idx="99">
                  <c:v>0.12680872106885194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87-423F-98E7-2B60A8063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416392"/>
        <c:axId val="1381414424"/>
      </c:scatterChart>
      <c:valAx>
        <c:axId val="138141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14424"/>
        <c:crosses val="autoZero"/>
        <c:crossBetween val="midCat"/>
      </c:valAx>
      <c:valAx>
        <c:axId val="138141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1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bar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comparison'!$C$4:$C$101</c:f>
              <c:numCache>
                <c:formatCode>General</c:formatCode>
                <c:ptCount val="98"/>
                <c:pt idx="0">
                  <c:v>3.1329999999999927E-2</c:v>
                </c:pt>
                <c:pt idx="1">
                  <c:v>4.0583333333333332E-2</c:v>
                </c:pt>
                <c:pt idx="2">
                  <c:v>4.9316666666666606E-2</c:v>
                </c:pt>
                <c:pt idx="3">
                  <c:v>5.7573333333333268E-2</c:v>
                </c:pt>
                <c:pt idx="4">
                  <c:v>6.5396666666666686E-2</c:v>
                </c:pt>
                <c:pt idx="5">
                  <c:v>7.2829999999999923E-2</c:v>
                </c:pt>
                <c:pt idx="6">
                  <c:v>7.9910000000000009E-2</c:v>
                </c:pt>
                <c:pt idx="7">
                  <c:v>8.6656666666666604E-2</c:v>
                </c:pt>
                <c:pt idx="8">
                  <c:v>9.3136666666666618E-2</c:v>
                </c:pt>
                <c:pt idx="9">
                  <c:v>9.930999999999994E-2</c:v>
                </c:pt>
                <c:pt idx="10">
                  <c:v>0.10523000000000002</c:v>
                </c:pt>
                <c:pt idx="11">
                  <c:v>0.11092000000000007</c:v>
                </c:pt>
                <c:pt idx="12">
                  <c:v>0.1163766666666667</c:v>
                </c:pt>
                <c:pt idx="13">
                  <c:v>0.12168333333333339</c:v>
                </c:pt>
                <c:pt idx="14">
                  <c:v>0.12680999999999995</c:v>
                </c:pt>
                <c:pt idx="15">
                  <c:v>0.13175333333333342</c:v>
                </c:pt>
                <c:pt idx="16">
                  <c:v>0.13657333333333327</c:v>
                </c:pt>
                <c:pt idx="17">
                  <c:v>0.14126999999999998</c:v>
                </c:pt>
                <c:pt idx="18">
                  <c:v>0.14581333333333335</c:v>
                </c:pt>
                <c:pt idx="19">
                  <c:v>0.15023666666666669</c:v>
                </c:pt>
                <c:pt idx="20">
                  <c:v>0.1545566666666667</c:v>
                </c:pt>
                <c:pt idx="21">
                  <c:v>0.15877333333333338</c:v>
                </c:pt>
                <c:pt idx="22">
                  <c:v>0.16289333333333328</c:v>
                </c:pt>
                <c:pt idx="23">
                  <c:v>0.16690333333333335</c:v>
                </c:pt>
                <c:pt idx="24">
                  <c:v>0.1708533333333333</c:v>
                </c:pt>
                <c:pt idx="25">
                  <c:v>0.17473333333333327</c:v>
                </c:pt>
                <c:pt idx="26">
                  <c:v>0.17854333333333336</c:v>
                </c:pt>
                <c:pt idx="27">
                  <c:v>0.18228666666666671</c:v>
                </c:pt>
                <c:pt idx="28">
                  <c:v>0.18597333333333335</c:v>
                </c:pt>
                <c:pt idx="29">
                  <c:v>0.18960333333333332</c:v>
                </c:pt>
                <c:pt idx="30">
                  <c:v>0.19317999999999999</c:v>
                </c:pt>
                <c:pt idx="31">
                  <c:v>0.19670666666666664</c:v>
                </c:pt>
                <c:pt idx="32">
                  <c:v>0.2002133333333333</c:v>
                </c:pt>
                <c:pt idx="33">
                  <c:v>0.20364999999999994</c:v>
                </c:pt>
                <c:pt idx="34">
                  <c:v>0.20704333333333336</c:v>
                </c:pt>
                <c:pt idx="35">
                  <c:v>0.21039666666666668</c:v>
                </c:pt>
                <c:pt idx="36">
                  <c:v>0.21371333333333328</c:v>
                </c:pt>
                <c:pt idx="37">
                  <c:v>0.21699333333333334</c:v>
                </c:pt>
                <c:pt idx="38">
                  <c:v>0.22024333333333335</c:v>
                </c:pt>
                <c:pt idx="39">
                  <c:v>0.22345666666666664</c:v>
                </c:pt>
                <c:pt idx="40">
                  <c:v>0.22664333333333328</c:v>
                </c:pt>
                <c:pt idx="41">
                  <c:v>0.22980000000000003</c:v>
                </c:pt>
                <c:pt idx="42">
                  <c:v>0.23292666666666673</c:v>
                </c:pt>
                <c:pt idx="43">
                  <c:v>0.23602666666666663</c:v>
                </c:pt>
                <c:pt idx="44">
                  <c:v>0.23910000000000006</c:v>
                </c:pt>
                <c:pt idx="45">
                  <c:v>0.24214999999999995</c:v>
                </c:pt>
                <c:pt idx="46">
                  <c:v>0.24517666666666674</c:v>
                </c:pt>
                <c:pt idx="47">
                  <c:v>0.24817666666666674</c:v>
                </c:pt>
                <c:pt idx="48">
                  <c:v>0.25115666666666658</c:v>
                </c:pt>
                <c:pt idx="49">
                  <c:v>0.25411666666666666</c:v>
                </c:pt>
                <c:pt idx="50">
                  <c:v>0.2570533333333333</c:v>
                </c:pt>
                <c:pt idx="51">
                  <c:v>0.25996999999999998</c:v>
                </c:pt>
                <c:pt idx="52">
                  <c:v>0.26286666666666664</c:v>
                </c:pt>
                <c:pt idx="53">
                  <c:v>0.26574333333333333</c:v>
                </c:pt>
                <c:pt idx="54">
                  <c:v>0.26860333333333331</c:v>
                </c:pt>
                <c:pt idx="55">
                  <c:v>0.27144333333333331</c:v>
                </c:pt>
                <c:pt idx="56">
                  <c:v>0.27426666666666671</c:v>
                </c:pt>
                <c:pt idx="57">
                  <c:v>0.27707000000000004</c:v>
                </c:pt>
                <c:pt idx="58">
                  <c:v>0.27986</c:v>
                </c:pt>
                <c:pt idx="59">
                  <c:v>0.28262999999999994</c:v>
                </c:pt>
                <c:pt idx="60">
                  <c:v>0.28538333333333338</c:v>
                </c:pt>
                <c:pt idx="61">
                  <c:v>0.28812000000000004</c:v>
                </c:pt>
                <c:pt idx="62">
                  <c:v>0.2908433333333334</c:v>
                </c:pt>
                <c:pt idx="63">
                  <c:v>0.29355000000000003</c:v>
                </c:pt>
                <c:pt idx="64">
                  <c:v>0.29623999999999995</c:v>
                </c:pt>
                <c:pt idx="65">
                  <c:v>0.29891666666666666</c:v>
                </c:pt>
                <c:pt idx="66">
                  <c:v>0.30157666666666666</c:v>
                </c:pt>
                <c:pt idx="67">
                  <c:v>0.30421999999999993</c:v>
                </c:pt>
                <c:pt idx="68">
                  <c:v>0.30685000000000007</c:v>
                </c:pt>
                <c:pt idx="69">
                  <c:v>0.30946666666666672</c:v>
                </c:pt>
                <c:pt idx="70">
                  <c:v>0.31207000000000001</c:v>
                </c:pt>
                <c:pt idx="71">
                  <c:v>0.31466</c:v>
                </c:pt>
                <c:pt idx="72">
                  <c:v>0.31723333333333326</c:v>
                </c:pt>
                <c:pt idx="73">
                  <c:v>0.31979333333333337</c:v>
                </c:pt>
                <c:pt idx="74">
                  <c:v>0.32234000000000002</c:v>
                </c:pt>
                <c:pt idx="75">
                  <c:v>0.32487333333333329</c:v>
                </c:pt>
                <c:pt idx="76">
                  <c:v>0.32739333333333337</c:v>
                </c:pt>
                <c:pt idx="77">
                  <c:v>0.32990000000000003</c:v>
                </c:pt>
                <c:pt idx="78">
                  <c:v>0.33239333333333337</c:v>
                </c:pt>
                <c:pt idx="79">
                  <c:v>0.33487666666666671</c:v>
                </c:pt>
                <c:pt idx="80">
                  <c:v>0.33733666666666667</c:v>
                </c:pt>
                <c:pt idx="81">
                  <c:v>0.33979333333333339</c:v>
                </c:pt>
                <c:pt idx="82">
                  <c:v>0.34223666666666669</c:v>
                </c:pt>
                <c:pt idx="83">
                  <c:v>0.34466999999999998</c:v>
                </c:pt>
                <c:pt idx="84">
                  <c:v>0.34709666666666666</c:v>
                </c:pt>
                <c:pt idx="85">
                  <c:v>0.34950333333333333</c:v>
                </c:pt>
                <c:pt idx="86">
                  <c:v>0.35189999999999999</c:v>
                </c:pt>
                <c:pt idx="87">
                  <c:v>0.35428333333333328</c:v>
                </c:pt>
                <c:pt idx="88">
                  <c:v>0.35665333333333332</c:v>
                </c:pt>
                <c:pt idx="89">
                  <c:v>0.3590133333333333</c:v>
                </c:pt>
                <c:pt idx="90">
                  <c:v>0.36136333333333331</c:v>
                </c:pt>
                <c:pt idx="91">
                  <c:v>0.36369999999999997</c:v>
                </c:pt>
                <c:pt idx="92">
                  <c:v>0.36602666666666667</c:v>
                </c:pt>
                <c:pt idx="93">
                  <c:v>0.36834</c:v>
                </c:pt>
                <c:pt idx="94">
                  <c:v>0.37064333333333338</c:v>
                </c:pt>
                <c:pt idx="95">
                  <c:v>0.37292666666666668</c:v>
                </c:pt>
                <c:pt idx="96">
                  <c:v>0.37520666666666663</c:v>
                </c:pt>
                <c:pt idx="97">
                  <c:v>0.37747666666666668</c:v>
                </c:pt>
              </c:numCache>
            </c:numRef>
          </c:xVal>
          <c:yVal>
            <c:numRef>
              <c:f>'Pressure comparison'!$B$4:$B$101</c:f>
              <c:numCache>
                <c:formatCode>General</c:formatCode>
                <c:ptCount val="98"/>
                <c:pt idx="0">
                  <c:v>33136208.087927893</c:v>
                </c:pt>
                <c:pt idx="1">
                  <c:v>32597031.582042344</c:v>
                </c:pt>
                <c:pt idx="2">
                  <c:v>32021594.226235058</c:v>
                </c:pt>
                <c:pt idx="3">
                  <c:v>31424381.433701433</c:v>
                </c:pt>
                <c:pt idx="4">
                  <c:v>30816840.318269212</c:v>
                </c:pt>
                <c:pt idx="5">
                  <c:v>30185830.230602704</c:v>
                </c:pt>
                <c:pt idx="6">
                  <c:v>29549275.103151858</c:v>
                </c:pt>
                <c:pt idx="7">
                  <c:v>28883523.800024122</c:v>
                </c:pt>
                <c:pt idx="8">
                  <c:v>28220832.960248519</c:v>
                </c:pt>
                <c:pt idx="9">
                  <c:v>27523041.213553399</c:v>
                </c:pt>
                <c:pt idx="10">
                  <c:v>26810208.929562476</c:v>
                </c:pt>
                <c:pt idx="11">
                  <c:v>26076413.461367775</c:v>
                </c:pt>
                <c:pt idx="12">
                  <c:v>25317085.988485023</c:v>
                </c:pt>
                <c:pt idx="13">
                  <c:v>24564097.622053087</c:v>
                </c:pt>
                <c:pt idx="14">
                  <c:v>23787983.352288488</c:v>
                </c:pt>
                <c:pt idx="15">
                  <c:v>22993148.783304378</c:v>
                </c:pt>
                <c:pt idx="16">
                  <c:v>22190022.143329028</c:v>
                </c:pt>
                <c:pt idx="17">
                  <c:v>21380038.858751185</c:v>
                </c:pt>
                <c:pt idx="18">
                  <c:v>20543076.953225479</c:v>
                </c:pt>
                <c:pt idx="19">
                  <c:v>19686423.25070614</c:v>
                </c:pt>
                <c:pt idx="20">
                  <c:v>18816516.798886091</c:v>
                </c:pt>
                <c:pt idx="21">
                  <c:v>17934885.909887116</c:v>
                </c:pt>
                <c:pt idx="22">
                  <c:v>17034488.822687358</c:v>
                </c:pt>
                <c:pt idx="23">
                  <c:v>16106996.319681261</c:v>
                </c:pt>
                <c:pt idx="24">
                  <c:v>15175814.376338152</c:v>
                </c:pt>
                <c:pt idx="25">
                  <c:v>14231870.929307945</c:v>
                </c:pt>
                <c:pt idx="26">
                  <c:v>13274946.324376389</c:v>
                </c:pt>
                <c:pt idx="27">
                  <c:v>12308546.120984189</c:v>
                </c:pt>
                <c:pt idx="28">
                  <c:v>11324536.996792041</c:v>
                </c:pt>
                <c:pt idx="29">
                  <c:v>10328127.736706316</c:v>
                </c:pt>
                <c:pt idx="30">
                  <c:v>9319967.2335059736</c:v>
                </c:pt>
                <c:pt idx="31">
                  <c:v>8299201.8173840772</c:v>
                </c:pt>
                <c:pt idx="32">
                  <c:v>7281074.5326837348</c:v>
                </c:pt>
                <c:pt idx="33">
                  <c:v>6234583.2543148138</c:v>
                </c:pt>
                <c:pt idx="34">
                  <c:v>5177305.9119135141</c:v>
                </c:pt>
                <c:pt idx="35">
                  <c:v>4108862.5669023604</c:v>
                </c:pt>
                <c:pt idx="36">
                  <c:v>3027839.8609732394</c:v>
                </c:pt>
                <c:pt idx="37">
                  <c:v>1938816.0934053303</c:v>
                </c:pt>
                <c:pt idx="38">
                  <c:v>832077.34210873605</c:v>
                </c:pt>
                <c:pt idx="39">
                  <c:v>-279442.36946539604</c:v>
                </c:pt>
                <c:pt idx="40">
                  <c:v>-1406273.324405629</c:v>
                </c:pt>
                <c:pt idx="41">
                  <c:v>-2542623.718596966</c:v>
                </c:pt>
                <c:pt idx="42">
                  <c:v>-3686149.8533067936</c:v>
                </c:pt>
                <c:pt idx="43">
                  <c:v>-4841371.5254081469</c:v>
                </c:pt>
                <c:pt idx="44">
                  <c:v>-6003978.912130435</c:v>
                </c:pt>
                <c:pt idx="45">
                  <c:v>-7179738.3904319433</c:v>
                </c:pt>
                <c:pt idx="46">
                  <c:v>-8364798.128613824</c:v>
                </c:pt>
                <c:pt idx="47">
                  <c:v>-9555476.5862717759</c:v>
                </c:pt>
                <c:pt idx="48">
                  <c:v>-10757297.447381105</c:v>
                </c:pt>
                <c:pt idx="49">
                  <c:v>-11972075.465405768</c:v>
                </c:pt>
                <c:pt idx="50">
                  <c:v>-13192104.131234867</c:v>
                </c:pt>
                <c:pt idx="51">
                  <c:v>-14420731.465896824</c:v>
                </c:pt>
                <c:pt idx="52">
                  <c:v>-15657971.138198975</c:v>
                </c:pt>
                <c:pt idx="53">
                  <c:v>-16903780.902073659</c:v>
                </c:pt>
                <c:pt idx="54">
                  <c:v>-18159931.799510494</c:v>
                </c:pt>
                <c:pt idx="55">
                  <c:v>-19420923.070737336</c:v>
                </c:pt>
                <c:pt idx="56">
                  <c:v>-20691457.074241307</c:v>
                </c:pt>
                <c:pt idx="57">
                  <c:v>-21967809.730298758</c:v>
                </c:pt>
                <c:pt idx="58">
                  <c:v>-23256815.030995231</c:v>
                </c:pt>
                <c:pt idx="59">
                  <c:v>-24551108.293067548</c:v>
                </c:pt>
                <c:pt idx="60">
                  <c:v>-25849941.193599023</c:v>
                </c:pt>
                <c:pt idx="61">
                  <c:v>-27156043.447657198</c:v>
                </c:pt>
                <c:pt idx="62">
                  <c:v>-28473349.515992567</c:v>
                </c:pt>
                <c:pt idx="63">
                  <c:v>-29798491.436288226</c:v>
                </c:pt>
                <c:pt idx="64">
                  <c:v>-31127747.915124696</c:v>
                </c:pt>
                <c:pt idx="65">
                  <c:v>-32468352.871670157</c:v>
                </c:pt>
                <c:pt idx="66">
                  <c:v>-33814373.482407302</c:v>
                </c:pt>
                <c:pt idx="67">
                  <c:v>-35165833.647881463</c:v>
                </c:pt>
                <c:pt idx="68">
                  <c:v>-36522770.882366806</c:v>
                </c:pt>
                <c:pt idx="69">
                  <c:v>-37891369.418242484</c:v>
                </c:pt>
                <c:pt idx="70">
                  <c:v>-39265939.79946553</c:v>
                </c:pt>
                <c:pt idx="71">
                  <c:v>-40649775.000348687</c:v>
                </c:pt>
                <c:pt idx="72">
                  <c:v>-42036952.486393511</c:v>
                </c:pt>
                <c:pt idx="73">
                  <c:v>-43430673.984983996</c:v>
                </c:pt>
                <c:pt idx="74">
                  <c:v>-44834276.850745142</c:v>
                </c:pt>
                <c:pt idx="75">
                  <c:v>-46240999.277552068</c:v>
                </c:pt>
                <c:pt idx="76">
                  <c:v>-47655834.733171679</c:v>
                </c:pt>
                <c:pt idx="77">
                  <c:v>-49075958.304066502</c:v>
                </c:pt>
                <c:pt idx="78">
                  <c:v>-50500893.285658151</c:v>
                </c:pt>
                <c:pt idx="79">
                  <c:v>-51938971.258520789</c:v>
                </c:pt>
                <c:pt idx="80">
                  <c:v>-53397722.923495516</c:v>
                </c:pt>
                <c:pt idx="81">
                  <c:v>-54845079.150550477</c:v>
                </c:pt>
                <c:pt idx="82">
                  <c:v>-56299052.759066634</c:v>
                </c:pt>
                <c:pt idx="83">
                  <c:v>-57764089.020113751</c:v>
                </c:pt>
                <c:pt idx="84">
                  <c:v>-59211166.67616117</c:v>
                </c:pt>
                <c:pt idx="85">
                  <c:v>-60684413.949274227</c:v>
                </c:pt>
                <c:pt idx="86">
                  <c:v>-62167643.52169738</c:v>
                </c:pt>
                <c:pt idx="87">
                  <c:v>-63650793.783802368</c:v>
                </c:pt>
                <c:pt idx="88">
                  <c:v>-65140181.529553257</c:v>
                </c:pt>
                <c:pt idx="89">
                  <c:v>-66639118.019871183</c:v>
                </c:pt>
                <c:pt idx="90">
                  <c:v>-68145050.181656256</c:v>
                </c:pt>
                <c:pt idx="91">
                  <c:v>-69657126.64649944</c:v>
                </c:pt>
                <c:pt idx="92">
                  <c:v>-71175341.271018788</c:v>
                </c:pt>
                <c:pt idx="93">
                  <c:v>-72694663.266568497</c:v>
                </c:pt>
                <c:pt idx="94">
                  <c:v>-74224354.76751934</c:v>
                </c:pt>
                <c:pt idx="95">
                  <c:v>-75790391.049131572</c:v>
                </c:pt>
                <c:pt idx="96">
                  <c:v>-77328325.781924069</c:v>
                </c:pt>
                <c:pt idx="97">
                  <c:v>-78876406.814699352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F-4591-8AF0-C953386B72B7}"/>
            </c:ext>
          </c:extLst>
        </c:ser>
        <c:ser>
          <c:idx val="1"/>
          <c:order val="1"/>
          <c:tx>
            <c:v>5 bar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comparison'!$F$4:$F$102</c:f>
              <c:numCache>
                <c:formatCode>General</c:formatCode>
                <c:ptCount val="99"/>
                <c:pt idx="0">
                  <c:v>3.6163333333333263E-2</c:v>
                </c:pt>
                <c:pt idx="1">
                  <c:v>6.6586666666666738E-2</c:v>
                </c:pt>
                <c:pt idx="2">
                  <c:v>9.3526666666666647E-2</c:v>
                </c:pt>
                <c:pt idx="3">
                  <c:v>0.11749999999999999</c:v>
                </c:pt>
                <c:pt idx="4">
                  <c:v>0.13875666666666667</c:v>
                </c:pt>
                <c:pt idx="5">
                  <c:v>0.1577266666666666</c:v>
                </c:pt>
                <c:pt idx="6">
                  <c:v>0.1746233333333333</c:v>
                </c:pt>
                <c:pt idx="7">
                  <c:v>0.18983666666666674</c:v>
                </c:pt>
                <c:pt idx="8">
                  <c:v>0.2034066666666666</c:v>
                </c:pt>
                <c:pt idx="9">
                  <c:v>0.21560666666666672</c:v>
                </c:pt>
                <c:pt idx="10">
                  <c:v>0.22675000000000001</c:v>
                </c:pt>
                <c:pt idx="11">
                  <c:v>0.23675666666666667</c:v>
                </c:pt>
                <c:pt idx="12">
                  <c:v>0.24585333333333331</c:v>
                </c:pt>
                <c:pt idx="13">
                  <c:v>0.25412999999999997</c:v>
                </c:pt>
                <c:pt idx="14">
                  <c:v>0.26169000000000003</c:v>
                </c:pt>
                <c:pt idx="15">
                  <c:v>0.26860999999999996</c:v>
                </c:pt>
                <c:pt idx="16">
                  <c:v>0.27498</c:v>
                </c:pt>
                <c:pt idx="17">
                  <c:v>0.28085000000000004</c:v>
                </c:pt>
                <c:pt idx="18">
                  <c:v>0.28628666666666669</c:v>
                </c:pt>
                <c:pt idx="19">
                  <c:v>0.29133999999999999</c:v>
                </c:pt>
                <c:pt idx="20">
                  <c:v>0.29604333333333338</c:v>
                </c:pt>
                <c:pt idx="21">
                  <c:v>0.30045333333333335</c:v>
                </c:pt>
                <c:pt idx="22">
                  <c:v>0.30459333333333338</c:v>
                </c:pt>
                <c:pt idx="23">
                  <c:v>0.30844333333333329</c:v>
                </c:pt>
                <c:pt idx="24">
                  <c:v>0.31213333333333337</c:v>
                </c:pt>
                <c:pt idx="25">
                  <c:v>0.31563333333333338</c:v>
                </c:pt>
                <c:pt idx="26">
                  <c:v>0.31897000000000003</c:v>
                </c:pt>
                <c:pt idx="27">
                  <c:v>0.3221566666666667</c:v>
                </c:pt>
                <c:pt idx="28">
                  <c:v>0.32521333333333335</c:v>
                </c:pt>
                <c:pt idx="29">
                  <c:v>0.32815</c:v>
                </c:pt>
                <c:pt idx="30">
                  <c:v>0.33098333333333335</c:v>
                </c:pt>
                <c:pt idx="31">
                  <c:v>0.33372333333333337</c:v>
                </c:pt>
                <c:pt idx="32">
                  <c:v>0.33636666666666665</c:v>
                </c:pt>
                <c:pt idx="33">
                  <c:v>0.33895333333333327</c:v>
                </c:pt>
                <c:pt idx="34">
                  <c:v>0.34147333333333335</c:v>
                </c:pt>
                <c:pt idx="35">
                  <c:v>0.34393333333333331</c:v>
                </c:pt>
                <c:pt idx="36">
                  <c:v>0.34633333333333333</c:v>
                </c:pt>
                <c:pt idx="37">
                  <c:v>0.34868666666666664</c:v>
                </c:pt>
                <c:pt idx="38">
                  <c:v>0.35100999999999999</c:v>
                </c:pt>
                <c:pt idx="39">
                  <c:v>0.35327999999999998</c:v>
                </c:pt>
                <c:pt idx="40">
                  <c:v>0.35551666666666665</c:v>
                </c:pt>
                <c:pt idx="41">
                  <c:v>0.35772000000000004</c:v>
                </c:pt>
                <c:pt idx="42">
                  <c:v>0.3598966666666667</c:v>
                </c:pt>
                <c:pt idx="43">
                  <c:v>0.36204333333333338</c:v>
                </c:pt>
                <c:pt idx="44">
                  <c:v>0.36416666666666669</c:v>
                </c:pt>
                <c:pt idx="45">
                  <c:v>0.36626666666666663</c:v>
                </c:pt>
                <c:pt idx="46">
                  <c:v>0.36834666666666666</c:v>
                </c:pt>
                <c:pt idx="47">
                  <c:v>0.37041333333333332</c:v>
                </c:pt>
                <c:pt idx="48">
                  <c:v>0.3724566666666666</c:v>
                </c:pt>
                <c:pt idx="49">
                  <c:v>0.37448666666666669</c:v>
                </c:pt>
                <c:pt idx="50">
                  <c:v>0.37650666666666666</c:v>
                </c:pt>
                <c:pt idx="51">
                  <c:v>0.37850666666666666</c:v>
                </c:pt>
                <c:pt idx="52">
                  <c:v>0.38049333333333335</c:v>
                </c:pt>
                <c:pt idx="53">
                  <c:v>0.38246666666666668</c:v>
                </c:pt>
                <c:pt idx="54">
                  <c:v>0.38440000000000002</c:v>
                </c:pt>
                <c:pt idx="55">
                  <c:v>0.38635333333333333</c:v>
                </c:pt>
                <c:pt idx="56">
                  <c:v>0.38830000000000003</c:v>
                </c:pt>
                <c:pt idx="57">
                  <c:v>0.39023333333333332</c:v>
                </c:pt>
                <c:pt idx="58">
                  <c:v>0.39217000000000002</c:v>
                </c:pt>
                <c:pt idx="59">
                  <c:v>0.39408666666666664</c:v>
                </c:pt>
                <c:pt idx="60">
                  <c:v>0.39599000000000001</c:v>
                </c:pt>
                <c:pt idx="61">
                  <c:v>0.39788333333333337</c:v>
                </c:pt>
                <c:pt idx="62">
                  <c:v>0.39977666666666667</c:v>
                </c:pt>
                <c:pt idx="63">
                  <c:v>0.40166000000000002</c:v>
                </c:pt>
                <c:pt idx="64">
                  <c:v>0.40353666666666665</c:v>
                </c:pt>
                <c:pt idx="65">
                  <c:v>0.40540333333333334</c:v>
                </c:pt>
                <c:pt idx="66">
                  <c:v>0.40726666666666667</c:v>
                </c:pt>
                <c:pt idx="67">
                  <c:v>0.40912333333333328</c:v>
                </c:pt>
                <c:pt idx="68">
                  <c:v>0.41097</c:v>
                </c:pt>
                <c:pt idx="69">
                  <c:v>0.41281000000000001</c:v>
                </c:pt>
                <c:pt idx="70">
                  <c:v>0.41464333333333336</c:v>
                </c:pt>
                <c:pt idx="71">
                  <c:v>0.41647000000000001</c:v>
                </c:pt>
                <c:pt idx="72">
                  <c:v>0.41829666666666671</c:v>
                </c:pt>
                <c:pt idx="73">
                  <c:v>0.42011333333333328</c:v>
                </c:pt>
                <c:pt idx="74">
                  <c:v>0.42192000000000002</c:v>
                </c:pt>
                <c:pt idx="75">
                  <c:v>0.42372333333333334</c:v>
                </c:pt>
                <c:pt idx="76">
                  <c:v>0.42552000000000001</c:v>
                </c:pt>
                <c:pt idx="77">
                  <c:v>0.42730666666666667</c:v>
                </c:pt>
                <c:pt idx="78">
                  <c:v>0.42908999999999997</c:v>
                </c:pt>
                <c:pt idx="79">
                  <c:v>0.43086999999999998</c:v>
                </c:pt>
                <c:pt idx="80">
                  <c:v>0.43264000000000002</c:v>
                </c:pt>
                <c:pt idx="81">
                  <c:v>0.43440333333333336</c:v>
                </c:pt>
                <c:pt idx="82">
                  <c:v>0.43616333333333335</c:v>
                </c:pt>
                <c:pt idx="83">
                  <c:v>0.43791333333333332</c:v>
                </c:pt>
                <c:pt idx="84">
                  <c:v>0.43966</c:v>
                </c:pt>
                <c:pt idx="85">
                  <c:v>0.44139666666666666</c:v>
                </c:pt>
                <c:pt idx="86">
                  <c:v>0.44313000000000002</c:v>
                </c:pt>
                <c:pt idx="87">
                  <c:v>0.44485666666666662</c:v>
                </c:pt>
                <c:pt idx="88">
                  <c:v>0.44657666666666668</c:v>
                </c:pt>
                <c:pt idx="89">
                  <c:v>0.44830000000000003</c:v>
                </c:pt>
                <c:pt idx="90">
                  <c:v>0.45000999999999997</c:v>
                </c:pt>
                <c:pt idx="91">
                  <c:v>0.45171333333333336</c:v>
                </c:pt>
                <c:pt idx="92">
                  <c:v>0.45340999999999998</c:v>
                </c:pt>
                <c:pt idx="93">
                  <c:v>0.4551</c:v>
                </c:pt>
                <c:pt idx="94">
                  <c:v>0.45678333333333332</c:v>
                </c:pt>
                <c:pt idx="95">
                  <c:v>0.45845666666666662</c:v>
                </c:pt>
                <c:pt idx="96">
                  <c:v>0.46012666666666668</c:v>
                </c:pt>
                <c:pt idx="97">
                  <c:v>0.46178999999999998</c:v>
                </c:pt>
                <c:pt idx="98">
                  <c:v>0.46344999999999997</c:v>
                </c:pt>
              </c:numCache>
            </c:numRef>
          </c:xVal>
          <c:yVal>
            <c:numRef>
              <c:f>'Pressure comparison'!$E$4:$E$102</c:f>
              <c:numCache>
                <c:formatCode>General</c:formatCode>
                <c:ptCount val="99"/>
                <c:pt idx="0">
                  <c:v>32498333.199865125</c:v>
                </c:pt>
                <c:pt idx="1">
                  <c:v>31891976.632873643</c:v>
                </c:pt>
                <c:pt idx="2">
                  <c:v>31247814.778743953</c:v>
                </c:pt>
                <c:pt idx="3">
                  <c:v>30581393.980973691</c:v>
                </c:pt>
                <c:pt idx="4">
                  <c:v>29876762.899045687</c:v>
                </c:pt>
                <c:pt idx="5">
                  <c:v>29146200.878111441</c:v>
                </c:pt>
                <c:pt idx="6">
                  <c:v>28378714.449751891</c:v>
                </c:pt>
                <c:pt idx="7">
                  <c:v>27590869.989631638</c:v>
                </c:pt>
                <c:pt idx="8">
                  <c:v>26760771.071233626</c:v>
                </c:pt>
                <c:pt idx="9">
                  <c:v>25900845.462420985</c:v>
                </c:pt>
                <c:pt idx="10">
                  <c:v>25024651.399376191</c:v>
                </c:pt>
                <c:pt idx="11">
                  <c:v>24108213.657321088</c:v>
                </c:pt>
                <c:pt idx="12">
                  <c:v>23163888.117114983</c:v>
                </c:pt>
                <c:pt idx="13">
                  <c:v>22185479.999463134</c:v>
                </c:pt>
                <c:pt idx="14">
                  <c:v>21176702.642708056</c:v>
                </c:pt>
                <c:pt idx="15">
                  <c:v>20134778.96730065</c:v>
                </c:pt>
                <c:pt idx="16">
                  <c:v>19062242.297193561</c:v>
                </c:pt>
                <c:pt idx="17">
                  <c:v>17957697.536690596</c:v>
                </c:pt>
                <c:pt idx="18">
                  <c:v>16819918.991885323</c:v>
                </c:pt>
                <c:pt idx="19">
                  <c:v>15650426.819632791</c:v>
                </c:pt>
                <c:pt idx="20">
                  <c:v>14449766.800135316</c:v>
                </c:pt>
                <c:pt idx="21">
                  <c:v>13215108.705456864</c:v>
                </c:pt>
                <c:pt idx="22">
                  <c:v>11947987.95503749</c:v>
                </c:pt>
                <c:pt idx="23">
                  <c:v>10639392.885549096</c:v>
                </c:pt>
                <c:pt idx="24">
                  <c:v>9307069.2558175363</c:v>
                </c:pt>
                <c:pt idx="25">
                  <c:v>7943601.5500402721</c:v>
                </c:pt>
                <c:pt idx="26">
                  <c:v>6545764.648964541</c:v>
                </c:pt>
                <c:pt idx="27">
                  <c:v>5116987.0857022032</c:v>
                </c:pt>
                <c:pt idx="28">
                  <c:v>3653197.6809548652</c:v>
                </c:pt>
                <c:pt idx="29">
                  <c:v>2158822.6211560685</c:v>
                </c:pt>
                <c:pt idx="30">
                  <c:v>631292.51988732722</c:v>
                </c:pt>
                <c:pt idx="31">
                  <c:v>-928515.73871886649</c:v>
                </c:pt>
                <c:pt idx="32">
                  <c:v>-2521072.8108058101</c:v>
                </c:pt>
                <c:pt idx="33">
                  <c:v>-4144440.7379303155</c:v>
                </c:pt>
                <c:pt idx="34">
                  <c:v>-5799047.102366982</c:v>
                </c:pt>
                <c:pt idx="35">
                  <c:v>-7494853.8545681946</c:v>
                </c:pt>
                <c:pt idx="36">
                  <c:v>-9216614.5958138518</c:v>
                </c:pt>
                <c:pt idx="37">
                  <c:v>-10972043.48336377</c:v>
                </c:pt>
                <c:pt idx="38">
                  <c:v>-12746032.346026942</c:v>
                </c:pt>
                <c:pt idx="39">
                  <c:v>-14564255.354784459</c:v>
                </c:pt>
                <c:pt idx="40">
                  <c:v>-16414477.682476295</c:v>
                </c:pt>
                <c:pt idx="41">
                  <c:v>-18297321.064038433</c:v>
                </c:pt>
                <c:pt idx="42">
                  <c:v>-20213561.787544284</c:v>
                </c:pt>
                <c:pt idx="43">
                  <c:v>-22160192.86054137</c:v>
                </c:pt>
                <c:pt idx="44">
                  <c:v>-24138302.156111632</c:v>
                </c:pt>
                <c:pt idx="45">
                  <c:v>-26149141.022013851</c:v>
                </c:pt>
                <c:pt idx="46">
                  <c:v>-28191084.793995164</c:v>
                </c:pt>
                <c:pt idx="47">
                  <c:v>-30266482.175504062</c:v>
                </c:pt>
                <c:pt idx="48">
                  <c:v>-32371937.368017096</c:v>
                </c:pt>
                <c:pt idx="49">
                  <c:v>-34510817.23737146</c:v>
                </c:pt>
                <c:pt idx="50">
                  <c:v>-36678145.35228166</c:v>
                </c:pt>
                <c:pt idx="51">
                  <c:v>-38879661.055491507</c:v>
                </c:pt>
                <c:pt idx="52">
                  <c:v>-41113084.317499191</c:v>
                </c:pt>
                <c:pt idx="53">
                  <c:v>-43376396.933721468</c:v>
                </c:pt>
                <c:pt idx="54">
                  <c:v>-45695074.400023088</c:v>
                </c:pt>
                <c:pt idx="55">
                  <c:v>-48021358.590918794</c:v>
                </c:pt>
                <c:pt idx="56">
                  <c:v>-50380455.678746335</c:v>
                </c:pt>
                <c:pt idx="57">
                  <c:v>-52766696.564485639</c:v>
                </c:pt>
                <c:pt idx="58">
                  <c:v>-55174118.857839815</c:v>
                </c:pt>
                <c:pt idx="59">
                  <c:v>-57626968.192214407</c:v>
                </c:pt>
                <c:pt idx="60">
                  <c:v>-60107137.814117506</c:v>
                </c:pt>
                <c:pt idx="61">
                  <c:v>-62622948.50821694</c:v>
                </c:pt>
                <c:pt idx="62">
                  <c:v>-65164369.31106291</c:v>
                </c:pt>
                <c:pt idx="63">
                  <c:v>-67734091.831062943</c:v>
                </c:pt>
                <c:pt idx="64">
                  <c:v>-70333405.366165832</c:v>
                </c:pt>
                <c:pt idx="65">
                  <c:v>-72979226.106820658</c:v>
                </c:pt>
                <c:pt idx="66">
                  <c:v>-75632748.076100752</c:v>
                </c:pt>
                <c:pt idx="67">
                  <c:v>-78330129.622649059</c:v>
                </c:pt>
                <c:pt idx="68">
                  <c:v>-81052584.564614773</c:v>
                </c:pt>
                <c:pt idx="69">
                  <c:v>-83802021.811406568</c:v>
                </c:pt>
                <c:pt idx="70">
                  <c:v>-86580271.371710733</c:v>
                </c:pt>
                <c:pt idx="71">
                  <c:v>-89386137.419746608</c:v>
                </c:pt>
                <c:pt idx="72">
                  <c:v>-92206504.206500426</c:v>
                </c:pt>
                <c:pt idx="73">
                  <c:v>-95072785.300641239</c:v>
                </c:pt>
                <c:pt idx="74">
                  <c:v>-97964329.656670079</c:v>
                </c:pt>
                <c:pt idx="75">
                  <c:v>-100887704.02011342</c:v>
                </c:pt>
                <c:pt idx="76">
                  <c:v>-103839117.13240464</c:v>
                </c:pt>
                <c:pt idx="77">
                  <c:v>-106813578.07770097</c:v>
                </c:pt>
                <c:pt idx="78">
                  <c:v>-109821746.16886236</c:v>
                </c:pt>
                <c:pt idx="79">
                  <c:v>-112858646.72132762</c:v>
                </c:pt>
                <c:pt idx="80">
                  <c:v>-115920706.0292917</c:v>
                </c:pt>
                <c:pt idx="81">
                  <c:v>-119006122.47438461</c:v>
                </c:pt>
                <c:pt idx="82">
                  <c:v>-122127375.56982245</c:v>
                </c:pt>
                <c:pt idx="83">
                  <c:v>-125271798.70892659</c:v>
                </c:pt>
                <c:pt idx="84">
                  <c:v>-128446665.71604176</c:v>
                </c:pt>
                <c:pt idx="85">
                  <c:v>-131643583.69867556</c:v>
                </c:pt>
                <c:pt idx="86">
                  <c:v>-134873710.67832178</c:v>
                </c:pt>
                <c:pt idx="87">
                  <c:v>-138126745.7166197</c:v>
                </c:pt>
                <c:pt idx="88">
                  <c:v>-141406302.73679858</c:v>
                </c:pt>
                <c:pt idx="89">
                  <c:v>-144698534.24755844</c:v>
                </c:pt>
                <c:pt idx="90">
                  <c:v>-148032637.33085686</c:v>
                </c:pt>
                <c:pt idx="91">
                  <c:v>-151389037.13112262</c:v>
                </c:pt>
                <c:pt idx="92">
                  <c:v>-154769291.10129863</c:v>
                </c:pt>
                <c:pt idx="93">
                  <c:v>-158180267.1957821</c:v>
                </c:pt>
                <c:pt idx="94">
                  <c:v>-161615450.39620459</c:v>
                </c:pt>
                <c:pt idx="95">
                  <c:v>-165077199.70011407</c:v>
                </c:pt>
                <c:pt idx="96">
                  <c:v>-168573575.02800202</c:v>
                </c:pt>
                <c:pt idx="97">
                  <c:v>-172080932.13866889</c:v>
                </c:pt>
                <c:pt idx="98">
                  <c:v>-175612383.18437412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F-4591-8AF0-C953386B72B7}"/>
            </c:ext>
          </c:extLst>
        </c:ser>
        <c:ser>
          <c:idx val="2"/>
          <c:order val="2"/>
          <c:tx>
            <c:v>10 bar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'Pressure comparison'!$I$4:$I$42</c:f>
              <c:numCache>
                <c:formatCode>General</c:formatCode>
                <c:ptCount val="39"/>
                <c:pt idx="0">
                  <c:v>0.11864333333333328</c:v>
                </c:pt>
                <c:pt idx="1">
                  <c:v>0.19657666666666668</c:v>
                </c:pt>
                <c:pt idx="2">
                  <c:v>0.25162333333333331</c:v>
                </c:pt>
                <c:pt idx="3">
                  <c:v>0.29107666666666665</c:v>
                </c:pt>
                <c:pt idx="4">
                  <c:v>0.31959666666666664</c:v>
                </c:pt>
                <c:pt idx="5">
                  <c:v>0.34034333333333333</c:v>
                </c:pt>
                <c:pt idx="6">
                  <c:v>0.35558666666666666</c:v>
                </c:pt>
                <c:pt idx="7">
                  <c:v>0.36682999999999999</c:v>
                </c:pt>
                <c:pt idx="8">
                  <c:v>0.37527666666666665</c:v>
                </c:pt>
                <c:pt idx="9">
                  <c:v>0.38164333333333333</c:v>
                </c:pt>
                <c:pt idx="10">
                  <c:v>0.38657333333333332</c:v>
                </c:pt>
                <c:pt idx="11">
                  <c:v>0.39041999999999999</c:v>
                </c:pt>
                <c:pt idx="12">
                  <c:v>0.39349000000000001</c:v>
                </c:pt>
                <c:pt idx="13">
                  <c:v>0.3959766666666667</c:v>
                </c:pt>
                <c:pt idx="14">
                  <c:v>0.39812666666666668</c:v>
                </c:pt>
                <c:pt idx="15">
                  <c:v>0.40000666666666668</c:v>
                </c:pt>
                <c:pt idx="16">
                  <c:v>0.40171333333333337</c:v>
                </c:pt>
                <c:pt idx="17">
                  <c:v>0.40332000000000001</c:v>
                </c:pt>
                <c:pt idx="18">
                  <c:v>0.40488333333333337</c:v>
                </c:pt>
                <c:pt idx="19">
                  <c:v>0.40640666666666669</c:v>
                </c:pt>
                <c:pt idx="20">
                  <c:v>0.40793666666666667</c:v>
                </c:pt>
                <c:pt idx="21">
                  <c:v>0.40951666666666664</c:v>
                </c:pt>
                <c:pt idx="22">
                  <c:v>0.41111666666666663</c:v>
                </c:pt>
                <c:pt idx="23">
                  <c:v>0.41277666666666663</c:v>
                </c:pt>
                <c:pt idx="24">
                  <c:v>0.41450333333333333</c:v>
                </c:pt>
                <c:pt idx="25">
                  <c:v>0.41631000000000001</c:v>
                </c:pt>
                <c:pt idx="26">
                  <c:v>0.4181266666666667</c:v>
                </c:pt>
                <c:pt idx="27">
                  <c:v>0.42005666666666669</c:v>
                </c:pt>
                <c:pt idx="28">
                  <c:v>0.42201666666666665</c:v>
                </c:pt>
                <c:pt idx="29">
                  <c:v>0.42403666666666662</c:v>
                </c:pt>
                <c:pt idx="30">
                  <c:v>0.4261233333333333</c:v>
                </c:pt>
                <c:pt idx="31">
                  <c:v>0.42825333333333332</c:v>
                </c:pt>
                <c:pt idx="32">
                  <c:v>0.43043999999999999</c:v>
                </c:pt>
                <c:pt idx="33">
                  <c:v>0.43267333333333335</c:v>
                </c:pt>
                <c:pt idx="34">
                  <c:v>0.43494666666666665</c:v>
                </c:pt>
                <c:pt idx="35">
                  <c:v>0.43726333333333334</c:v>
                </c:pt>
                <c:pt idx="36">
                  <c:v>0.4396133333333333</c:v>
                </c:pt>
                <c:pt idx="37">
                  <c:v>0.442</c:v>
                </c:pt>
                <c:pt idx="38">
                  <c:v>0.44441999999999998</c:v>
                </c:pt>
              </c:numCache>
            </c:numRef>
          </c:xVal>
          <c:yVal>
            <c:numRef>
              <c:f>'Pressure comparison'!$H$4:$H$42</c:f>
              <c:numCache>
                <c:formatCode>General</c:formatCode>
                <c:ptCount val="39"/>
                <c:pt idx="0">
                  <c:v>31541078.1747321</c:v>
                </c:pt>
                <c:pt idx="1">
                  <c:v>30123887.13994794</c:v>
                </c:pt>
                <c:pt idx="2">
                  <c:v>28545951.663269851</c:v>
                </c:pt>
                <c:pt idx="3">
                  <c:v>26810954.470585812</c:v>
                </c:pt>
                <c:pt idx="4">
                  <c:v>24911988.393007588</c:v>
                </c:pt>
                <c:pt idx="5">
                  <c:v>22846997.696750086</c:v>
                </c:pt>
                <c:pt idx="6">
                  <c:v>20612455.090376608</c:v>
                </c:pt>
                <c:pt idx="7">
                  <c:v>18199424.804105714</c:v>
                </c:pt>
                <c:pt idx="8">
                  <c:v>15613191.894833915</c:v>
                </c:pt>
                <c:pt idx="9">
                  <c:v>12845727.37985212</c:v>
                </c:pt>
                <c:pt idx="10">
                  <c:v>9888437.5493320841</c:v>
                </c:pt>
                <c:pt idx="11">
                  <c:v>6744928.5225306666</c:v>
                </c:pt>
                <c:pt idx="12">
                  <c:v>3398003.0837044176</c:v>
                </c:pt>
                <c:pt idx="13">
                  <c:v>-165485.56202715554</c:v>
                </c:pt>
                <c:pt idx="14">
                  <c:v>-3930326.16561577</c:v>
                </c:pt>
                <c:pt idx="15">
                  <c:v>-7918997.6411277167</c:v>
                </c:pt>
                <c:pt idx="16">
                  <c:v>-12131427.200569306</c:v>
                </c:pt>
                <c:pt idx="17">
                  <c:v>-16578207.305834716</c:v>
                </c:pt>
                <c:pt idx="18">
                  <c:v>-21265237.514005393</c:v>
                </c:pt>
                <c:pt idx="19">
                  <c:v>-26207690.010842562</c:v>
                </c:pt>
                <c:pt idx="20">
                  <c:v>-31400365.826607537</c:v>
                </c:pt>
                <c:pt idx="21">
                  <c:v>-36845295.745824814</c:v>
                </c:pt>
                <c:pt idx="22">
                  <c:v>-42568903.386585355</c:v>
                </c:pt>
                <c:pt idx="23">
                  <c:v>-48559510.906270154</c:v>
                </c:pt>
                <c:pt idx="24">
                  <c:v>-54824035.428521924</c:v>
                </c:pt>
                <c:pt idx="25">
                  <c:v>-61345229.976009667</c:v>
                </c:pt>
                <c:pt idx="26">
                  <c:v>-68208850.15807344</c:v>
                </c:pt>
                <c:pt idx="27">
                  <c:v>-75306384.618039504</c:v>
                </c:pt>
                <c:pt idx="28">
                  <c:v>-82723427.641097575</c:v>
                </c:pt>
                <c:pt idx="29">
                  <c:v>-90439080.239906028</c:v>
                </c:pt>
                <c:pt idx="30">
                  <c:v>-98449264.332359314</c:v>
                </c:pt>
                <c:pt idx="31">
                  <c:v>-106775843.87689666</c:v>
                </c:pt>
                <c:pt idx="32">
                  <c:v>-115401719.92804195</c:v>
                </c:pt>
                <c:pt idx="33">
                  <c:v>-124303148.38649437</c:v>
                </c:pt>
                <c:pt idx="34">
                  <c:v>-133527352.07170975</c:v>
                </c:pt>
                <c:pt idx="35">
                  <c:v>-143053541.4963955</c:v>
                </c:pt>
                <c:pt idx="36">
                  <c:v>-152883067.59848312</c:v>
                </c:pt>
                <c:pt idx="37">
                  <c:v>-162996296.55997676</c:v>
                </c:pt>
                <c:pt idx="38">
                  <c:v>-173401892.24668115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5F-4591-8AF0-C953386B7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976952"/>
        <c:axId val="776978920"/>
      </c:scatterChart>
      <c:valAx>
        <c:axId val="77697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78920"/>
        <c:crosses val="autoZero"/>
        <c:crossBetween val="midCat"/>
      </c:valAx>
      <c:valAx>
        <c:axId val="77697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7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730K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comparison'!$C$5:$C$104</c:f>
              <c:numCache>
                <c:formatCode>General</c:formatCode>
                <c:ptCount val="100"/>
                <c:pt idx="0">
                  <c:v>7.2486666666666685E-2</c:v>
                </c:pt>
                <c:pt idx="1">
                  <c:v>8.2386666666666622E-2</c:v>
                </c:pt>
                <c:pt idx="2">
                  <c:v>9.1800000000000034E-2</c:v>
                </c:pt>
                <c:pt idx="3">
                  <c:v>0.10074333333333334</c:v>
                </c:pt>
                <c:pt idx="4">
                  <c:v>0.10930999999999995</c:v>
                </c:pt>
                <c:pt idx="5">
                  <c:v>0.1174433333333333</c:v>
                </c:pt>
                <c:pt idx="6">
                  <c:v>0.12519000000000005</c:v>
                </c:pt>
                <c:pt idx="7">
                  <c:v>0.13264333333333328</c:v>
                </c:pt>
                <c:pt idx="8">
                  <c:v>0.13977666666666663</c:v>
                </c:pt>
                <c:pt idx="9">
                  <c:v>0.14665333333333336</c:v>
                </c:pt>
                <c:pt idx="10">
                  <c:v>0.15325666666666665</c:v>
                </c:pt>
                <c:pt idx="11">
                  <c:v>0.15963666666666662</c:v>
                </c:pt>
                <c:pt idx="12">
                  <c:v>0.16576333333333332</c:v>
                </c:pt>
                <c:pt idx="13">
                  <c:v>0.17168333333333338</c:v>
                </c:pt>
                <c:pt idx="14">
                  <c:v>0.17742333333333332</c:v>
                </c:pt>
                <c:pt idx="15">
                  <c:v>0.18297666666666662</c:v>
                </c:pt>
                <c:pt idx="16">
                  <c:v>0.18835999999999997</c:v>
                </c:pt>
                <c:pt idx="17">
                  <c:v>0.19359333333333339</c:v>
                </c:pt>
                <c:pt idx="18">
                  <c:v>0.19868333333333341</c:v>
                </c:pt>
                <c:pt idx="19">
                  <c:v>0.20364000000000002</c:v>
                </c:pt>
                <c:pt idx="20">
                  <c:v>0.20847333333333334</c:v>
                </c:pt>
                <c:pt idx="21">
                  <c:v>0.21324666666666658</c:v>
                </c:pt>
                <c:pt idx="22">
                  <c:v>0.21785999999999997</c:v>
                </c:pt>
                <c:pt idx="23">
                  <c:v>0.22237000000000004</c:v>
                </c:pt>
                <c:pt idx="24">
                  <c:v>0.22678333333333331</c:v>
                </c:pt>
                <c:pt idx="25">
                  <c:v>0.23108666666666675</c:v>
                </c:pt>
                <c:pt idx="26">
                  <c:v>0.23532666666666668</c:v>
                </c:pt>
                <c:pt idx="27">
                  <c:v>0.23948999999999993</c:v>
                </c:pt>
                <c:pt idx="28">
                  <c:v>0.24357999999999994</c:v>
                </c:pt>
                <c:pt idx="29">
                  <c:v>0.24760000000000007</c:v>
                </c:pt>
                <c:pt idx="30">
                  <c:v>0.25155666666666671</c:v>
                </c:pt>
                <c:pt idx="31">
                  <c:v>0.25544999999999995</c:v>
                </c:pt>
                <c:pt idx="32">
                  <c:v>0.25928333333333331</c:v>
                </c:pt>
                <c:pt idx="33">
                  <c:v>0.26306333333333337</c:v>
                </c:pt>
                <c:pt idx="34">
                  <c:v>0.26678999999999997</c:v>
                </c:pt>
                <c:pt idx="35">
                  <c:v>0.27046666666666669</c:v>
                </c:pt>
                <c:pt idx="36">
                  <c:v>0.27409666666666666</c:v>
                </c:pt>
                <c:pt idx="37">
                  <c:v>0.27767999999999998</c:v>
                </c:pt>
                <c:pt idx="38">
                  <c:v>0.28122333333333338</c:v>
                </c:pt>
                <c:pt idx="39">
                  <c:v>0.28472333333333338</c:v>
                </c:pt>
                <c:pt idx="40">
                  <c:v>0.2881833333333334</c:v>
                </c:pt>
                <c:pt idx="41">
                  <c:v>0.29160999999999998</c:v>
                </c:pt>
                <c:pt idx="42">
                  <c:v>0.29499666666666657</c:v>
                </c:pt>
                <c:pt idx="43">
                  <c:v>0.29835000000000006</c:v>
                </c:pt>
                <c:pt idx="44">
                  <c:v>0.30167000000000005</c:v>
                </c:pt>
                <c:pt idx="45">
                  <c:v>0.30496000000000001</c:v>
                </c:pt>
                <c:pt idx="46">
                  <c:v>0.30821666666666669</c:v>
                </c:pt>
                <c:pt idx="47">
                  <c:v>0.31144333333333329</c:v>
                </c:pt>
                <c:pt idx="48">
                  <c:v>0.31464333333333327</c:v>
                </c:pt>
                <c:pt idx="49">
                  <c:v>0.31781666666666669</c:v>
                </c:pt>
                <c:pt idx="50">
                  <c:v>0.32096000000000002</c:v>
                </c:pt>
                <c:pt idx="51">
                  <c:v>0.32407999999999998</c:v>
                </c:pt>
                <c:pt idx="52">
                  <c:v>0.32717000000000002</c:v>
                </c:pt>
                <c:pt idx="53">
                  <c:v>0.33024000000000003</c:v>
                </c:pt>
                <c:pt idx="54">
                  <c:v>0.33328333333333332</c:v>
                </c:pt>
                <c:pt idx="55">
                  <c:v>0.33630333333333334</c:v>
                </c:pt>
                <c:pt idx="56">
                  <c:v>0.33930333333333335</c:v>
                </c:pt>
                <c:pt idx="57">
                  <c:v>0.34227666666666662</c:v>
                </c:pt>
                <c:pt idx="58">
                  <c:v>0.34523333333333334</c:v>
                </c:pt>
                <c:pt idx="59">
                  <c:v>0.34816333333333332</c:v>
                </c:pt>
                <c:pt idx="60">
                  <c:v>0.35107666666666665</c:v>
                </c:pt>
                <c:pt idx="61">
                  <c:v>0.35397000000000001</c:v>
                </c:pt>
                <c:pt idx="62">
                  <c:v>0.35683999999999999</c:v>
                </c:pt>
                <c:pt idx="63">
                  <c:v>0.35969333333333331</c:v>
                </c:pt>
                <c:pt idx="64">
                  <c:v>0.36252666666666666</c:v>
                </c:pt>
                <c:pt idx="65">
                  <c:v>0.36534</c:v>
                </c:pt>
                <c:pt idx="66">
                  <c:v>0.36813666666666667</c:v>
                </c:pt>
                <c:pt idx="67">
                  <c:v>0.37091666666666667</c:v>
                </c:pt>
                <c:pt idx="68">
                  <c:v>0.37367666666666666</c:v>
                </c:pt>
                <c:pt idx="69">
                  <c:v>0.37641999999999998</c:v>
                </c:pt>
                <c:pt idx="70">
                  <c:v>0.37914666666666669</c:v>
                </c:pt>
                <c:pt idx="71">
                  <c:v>0.38185333333333332</c:v>
                </c:pt>
                <c:pt idx="72">
                  <c:v>0.3845466666666667</c:v>
                </c:pt>
                <c:pt idx="73">
                  <c:v>0.38721666666666671</c:v>
                </c:pt>
                <c:pt idx="74">
                  <c:v>0.3898766666666667</c:v>
                </c:pt>
                <c:pt idx="75">
                  <c:v>0.39251666666666662</c:v>
                </c:pt>
                <c:pt idx="76">
                  <c:v>0.39514333333333335</c:v>
                </c:pt>
                <c:pt idx="77">
                  <c:v>0.39775666666666665</c:v>
                </c:pt>
                <c:pt idx="78">
                  <c:v>0.40035333333333334</c:v>
                </c:pt>
                <c:pt idx="79">
                  <c:v>0.40293333333333331</c:v>
                </c:pt>
                <c:pt idx="80">
                  <c:v>0.40550000000000003</c:v>
                </c:pt>
                <c:pt idx="81">
                  <c:v>0.40805000000000002</c:v>
                </c:pt>
                <c:pt idx="82">
                  <c:v>0.41058666666666666</c:v>
                </c:pt>
                <c:pt idx="83">
                  <c:v>0.41310666666666662</c:v>
                </c:pt>
                <c:pt idx="84">
                  <c:v>0.41561333333333328</c:v>
                </c:pt>
                <c:pt idx="85">
                  <c:v>0.41810666666666663</c:v>
                </c:pt>
                <c:pt idx="86">
                  <c:v>0.42058333333333331</c:v>
                </c:pt>
                <c:pt idx="87">
                  <c:v>0.42305000000000004</c:v>
                </c:pt>
                <c:pt idx="88">
                  <c:v>0.42550333333333334</c:v>
                </c:pt>
                <c:pt idx="89">
                  <c:v>0.42796333333333336</c:v>
                </c:pt>
                <c:pt idx="90">
                  <c:v>0.4303866666666667</c:v>
                </c:pt>
                <c:pt idx="91">
                  <c:v>0.43279666666666672</c:v>
                </c:pt>
                <c:pt idx="92">
                  <c:v>0.43519333333333332</c:v>
                </c:pt>
              </c:numCache>
            </c:numRef>
          </c:xVal>
          <c:yVal>
            <c:numRef>
              <c:f>'Temperature comparison'!$B$5:$B$104</c:f>
              <c:numCache>
                <c:formatCode>General</c:formatCode>
                <c:ptCount val="100"/>
                <c:pt idx="0">
                  <c:v>32292732.025588106</c:v>
                </c:pt>
                <c:pt idx="1">
                  <c:v>31905621.103468817</c:v>
                </c:pt>
                <c:pt idx="2">
                  <c:v>31510200.120104302</c:v>
                </c:pt>
                <c:pt idx="3">
                  <c:v>31100672.998380732</c:v>
                </c:pt>
                <c:pt idx="4">
                  <c:v>30692007.097477444</c:v>
                </c:pt>
                <c:pt idx="5">
                  <c:v>30259674.745822296</c:v>
                </c:pt>
                <c:pt idx="6">
                  <c:v>29817514.190603308</c:v>
                </c:pt>
                <c:pt idx="7">
                  <c:v>29369123.058564059</c:v>
                </c:pt>
                <c:pt idx="8">
                  <c:v>28904460.872217312</c:v>
                </c:pt>
                <c:pt idx="9">
                  <c:v>28437935.809758928</c:v>
                </c:pt>
                <c:pt idx="10">
                  <c:v>27961352.043073565</c:v>
                </c:pt>
                <c:pt idx="11">
                  <c:v>27474451.520232279</c:v>
                </c:pt>
                <c:pt idx="12">
                  <c:v>26971823.270485185</c:v>
                </c:pt>
                <c:pt idx="13">
                  <c:v>26460026.603838719</c:v>
                </c:pt>
                <c:pt idx="14">
                  <c:v>25939501.27825525</c:v>
                </c:pt>
                <c:pt idx="15">
                  <c:v>25406831.491986871</c:v>
                </c:pt>
                <c:pt idx="16">
                  <c:v>24865363.884481166</c:v>
                </c:pt>
                <c:pt idx="17">
                  <c:v>24310388.006209977</c:v>
                </c:pt>
                <c:pt idx="18">
                  <c:v>23748123.155718729</c:v>
                </c:pt>
                <c:pt idx="19">
                  <c:v>23176427.609678358</c:v>
                </c:pt>
                <c:pt idx="20">
                  <c:v>22593552.566986006</c:v>
                </c:pt>
                <c:pt idx="21">
                  <c:v>22020142.315889593</c:v>
                </c:pt>
                <c:pt idx="22">
                  <c:v>21417602.366831094</c:v>
                </c:pt>
                <c:pt idx="23">
                  <c:v>20808300.016565479</c:v>
                </c:pt>
                <c:pt idx="24">
                  <c:v>20190555.734918512</c:v>
                </c:pt>
                <c:pt idx="25">
                  <c:v>19553810.320153162</c:v>
                </c:pt>
                <c:pt idx="26">
                  <c:v>18918489.383332927</c:v>
                </c:pt>
                <c:pt idx="27">
                  <c:v>18270806.842071209</c:v>
                </c:pt>
                <c:pt idx="28">
                  <c:v>17614432.485856988</c:v>
                </c:pt>
                <c:pt idx="29">
                  <c:v>16950409.395764552</c:v>
                </c:pt>
                <c:pt idx="30">
                  <c:v>16274350.461248076</c:v>
                </c:pt>
                <c:pt idx="31">
                  <c:v>15590087.568580901</c:v>
                </c:pt>
                <c:pt idx="32">
                  <c:v>14900529.953363381</c:v>
                </c:pt>
                <c:pt idx="33">
                  <c:v>14200019.624762528</c:v>
                </c:pt>
                <c:pt idx="34">
                  <c:v>13490676.757000649</c:v>
                </c:pt>
                <c:pt idx="35">
                  <c:v>12773934.36942395</c:v>
                </c:pt>
                <c:pt idx="36">
                  <c:v>12048322.85794476</c:v>
                </c:pt>
                <c:pt idx="37">
                  <c:v>11316374.659803871</c:v>
                </c:pt>
                <c:pt idx="38">
                  <c:v>10573402.360925684</c:v>
                </c:pt>
                <c:pt idx="39">
                  <c:v>9823625.5608672798</c:v>
                </c:pt>
                <c:pt idx="40">
                  <c:v>9069056.9104125313</c:v>
                </c:pt>
                <c:pt idx="41">
                  <c:v>8300515.3063234175</c:v>
                </c:pt>
                <c:pt idx="42">
                  <c:v>7529673.3320594067</c:v>
                </c:pt>
                <c:pt idx="43">
                  <c:v>6749471.9297491834</c:v>
                </c:pt>
                <c:pt idx="44">
                  <c:v>5962558.6336437846</c:v>
                </c:pt>
                <c:pt idx="45">
                  <c:v>5165864.1580592953</c:v>
                </c:pt>
                <c:pt idx="46">
                  <c:v>4363916.9774173647</c:v>
                </c:pt>
                <c:pt idx="47">
                  <c:v>3555598.4701660052</c:v>
                </c:pt>
                <c:pt idx="48">
                  <c:v>2736899.2323509008</c:v>
                </c:pt>
                <c:pt idx="49">
                  <c:v>1911274.0447673423</c:v>
                </c:pt>
                <c:pt idx="50">
                  <c:v>1081859.5623112342</c:v>
                </c:pt>
                <c:pt idx="51">
                  <c:v>241767.23932797904</c:v>
                </c:pt>
                <c:pt idx="52">
                  <c:v>-599894.66612026445</c:v>
                </c:pt>
                <c:pt idx="53">
                  <c:v>-1452781.3857807196</c:v>
                </c:pt>
                <c:pt idx="54">
                  <c:v>-2311282.1240837509</c:v>
                </c:pt>
                <c:pt idx="55">
                  <c:v>-3175338.2122545736</c:v>
                </c:pt>
                <c:pt idx="56">
                  <c:v>-4049494.9562467518</c:v>
                </c:pt>
                <c:pt idx="57">
                  <c:v>-4926016.2636871971</c:v>
                </c:pt>
                <c:pt idx="58">
                  <c:v>-5813319.998827938</c:v>
                </c:pt>
                <c:pt idx="59">
                  <c:v>-6700988.9906151509</c:v>
                </c:pt>
                <c:pt idx="60">
                  <c:v>-7599400.0960211847</c:v>
                </c:pt>
                <c:pt idx="61">
                  <c:v>-8504762.4576753303</c:v>
                </c:pt>
                <c:pt idx="62">
                  <c:v>-9413255.8038772549</c:v>
                </c:pt>
                <c:pt idx="63">
                  <c:v>-10330203.747074528</c:v>
                </c:pt>
                <c:pt idx="64">
                  <c:v>-11254190.186099207</c:v>
                </c:pt>
                <c:pt idx="65">
                  <c:v>-12180321.631329425</c:v>
                </c:pt>
                <c:pt idx="66">
                  <c:v>-13116481.507836899</c:v>
                </c:pt>
                <c:pt idx="67">
                  <c:v>-14050818.760581139</c:v>
                </c:pt>
                <c:pt idx="68">
                  <c:v>-14995319.424317161</c:v>
                </c:pt>
                <c:pt idx="69">
                  <c:v>-15945553.371903429</c:v>
                </c:pt>
                <c:pt idx="70">
                  <c:v>-16903864.727073465</c:v>
                </c:pt>
                <c:pt idx="71">
                  <c:v>-17865721.709637001</c:v>
                </c:pt>
                <c:pt idx="72">
                  <c:v>-18836352.595326375</c:v>
                </c:pt>
                <c:pt idx="73">
                  <c:v>-19813848.426927928</c:v>
                </c:pt>
                <c:pt idx="74">
                  <c:v>-20796826.409644041</c:v>
                </c:pt>
                <c:pt idx="75">
                  <c:v>-21777397.443716589</c:v>
                </c:pt>
                <c:pt idx="76">
                  <c:v>-22768238.828066561</c:v>
                </c:pt>
                <c:pt idx="77">
                  <c:v>-23767991.933669049</c:v>
                </c:pt>
                <c:pt idx="78">
                  <c:v>-24768628.849143658</c:v>
                </c:pt>
                <c:pt idx="79">
                  <c:v>-25774102.989840932</c:v>
                </c:pt>
                <c:pt idx="80">
                  <c:v>-26786206.722750504</c:v>
                </c:pt>
                <c:pt idx="81">
                  <c:v>-27806035.49958786</c:v>
                </c:pt>
                <c:pt idx="82">
                  <c:v>-28829988.927805565</c:v>
                </c:pt>
                <c:pt idx="83">
                  <c:v>-29856759.331781942</c:v>
                </c:pt>
                <c:pt idx="84">
                  <c:v>-30890639.28503811</c:v>
                </c:pt>
                <c:pt idx="85">
                  <c:v>-31930068.174559973</c:v>
                </c:pt>
                <c:pt idx="86">
                  <c:v>-32972338.155245002</c:v>
                </c:pt>
                <c:pt idx="87">
                  <c:v>-34024325.298074223</c:v>
                </c:pt>
                <c:pt idx="88">
                  <c:v>-35070651.238395542</c:v>
                </c:pt>
                <c:pt idx="89">
                  <c:v>-36093747.392349355</c:v>
                </c:pt>
                <c:pt idx="90">
                  <c:v>-37158047.170721807</c:v>
                </c:pt>
                <c:pt idx="91">
                  <c:v>-38227081.232863888</c:v>
                </c:pt>
                <c:pt idx="92">
                  <c:v>-39302767.458357148</c:v>
                </c:pt>
                <c:pt idx="93">
                  <c:v>-40383540.794113129</c:v>
                </c:pt>
                <c:pt idx="94">
                  <c:v>-41467295.540650725</c:v>
                </c:pt>
                <c:pt idx="95">
                  <c:v>-368615869.58867007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D-4DA7-8C36-39FEE9CD420C}"/>
            </c:ext>
          </c:extLst>
        </c:ser>
        <c:ser>
          <c:idx val="1"/>
          <c:order val="1"/>
          <c:tx>
            <c:v>760K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'Temperature comparison'!$G$5:$G$104</c:f>
              <c:numCache>
                <c:formatCode>General</c:formatCode>
                <c:ptCount val="100"/>
                <c:pt idx="0">
                  <c:v>7.1176666666666735E-2</c:v>
                </c:pt>
                <c:pt idx="1">
                  <c:v>7.9386666666666619E-2</c:v>
                </c:pt>
                <c:pt idx="2">
                  <c:v>8.7230000000000016E-2</c:v>
                </c:pt>
                <c:pt idx="3">
                  <c:v>9.4713333333333288E-2</c:v>
                </c:pt>
                <c:pt idx="4">
                  <c:v>0.10192000000000007</c:v>
                </c:pt>
                <c:pt idx="5">
                  <c:v>0.10878999999999997</c:v>
                </c:pt>
                <c:pt idx="6">
                  <c:v>0.11539333333333328</c:v>
                </c:pt>
                <c:pt idx="7">
                  <c:v>0.12171999999999995</c:v>
                </c:pt>
                <c:pt idx="8">
                  <c:v>0.12783666666666674</c:v>
                </c:pt>
                <c:pt idx="9">
                  <c:v>0.13375333333333342</c:v>
                </c:pt>
                <c:pt idx="10">
                  <c:v>0.13946666666666668</c:v>
                </c:pt>
                <c:pt idx="11">
                  <c:v>0.14500666666666667</c:v>
                </c:pt>
                <c:pt idx="12">
                  <c:v>0.15038333333333337</c:v>
                </c:pt>
                <c:pt idx="13">
                  <c:v>0.15560000000000007</c:v>
                </c:pt>
                <c:pt idx="14">
                  <c:v>0.16064999999999993</c:v>
                </c:pt>
                <c:pt idx="15">
                  <c:v>0.16557999999999992</c:v>
                </c:pt>
                <c:pt idx="16">
                  <c:v>0.17040333333333335</c:v>
                </c:pt>
                <c:pt idx="17">
                  <c:v>0.17508666666666675</c:v>
                </c:pt>
                <c:pt idx="18">
                  <c:v>0.17964333333333327</c:v>
                </c:pt>
                <c:pt idx="19">
                  <c:v>0.18410999999999997</c:v>
                </c:pt>
                <c:pt idx="20">
                  <c:v>0.18848666666666669</c:v>
                </c:pt>
                <c:pt idx="21">
                  <c:v>0.19277666666666665</c:v>
                </c:pt>
                <c:pt idx="22">
                  <c:v>0.19698333333333326</c:v>
                </c:pt>
                <c:pt idx="23">
                  <c:v>0.20111333333333339</c:v>
                </c:pt>
                <c:pt idx="24">
                  <c:v>0.20517333333333332</c:v>
                </c:pt>
                <c:pt idx="25">
                  <c:v>0.20916333333333326</c:v>
                </c:pt>
                <c:pt idx="26">
                  <c:v>0.21312000000000003</c:v>
                </c:pt>
                <c:pt idx="27">
                  <c:v>0.21698666666666669</c:v>
                </c:pt>
                <c:pt idx="28">
                  <c:v>0.22079666666666661</c:v>
                </c:pt>
                <c:pt idx="29">
                  <c:v>0.22455000000000003</c:v>
                </c:pt>
                <c:pt idx="30">
                  <c:v>0.22825666666666666</c:v>
                </c:pt>
                <c:pt idx="31">
                  <c:v>0.23191000000000001</c:v>
                </c:pt>
                <c:pt idx="32">
                  <c:v>0.23551999999999998</c:v>
                </c:pt>
                <c:pt idx="33">
                  <c:v>0.23908666666666675</c:v>
                </c:pt>
                <c:pt idx="34">
                  <c:v>0.24261333333333338</c:v>
                </c:pt>
                <c:pt idx="35">
                  <c:v>0.24610000000000007</c:v>
                </c:pt>
                <c:pt idx="36">
                  <c:v>0.24954666666666661</c:v>
                </c:pt>
                <c:pt idx="37">
                  <c:v>0.25296000000000002</c:v>
                </c:pt>
                <c:pt idx="38">
                  <c:v>0.25633666666666671</c:v>
                </c:pt>
                <c:pt idx="39">
                  <c:v>0.25968333333333338</c:v>
                </c:pt>
                <c:pt idx="40">
                  <c:v>0.2629966666666666</c:v>
                </c:pt>
                <c:pt idx="41">
                  <c:v>0.26628000000000007</c:v>
                </c:pt>
                <c:pt idx="42">
                  <c:v>0.26953333333333329</c:v>
                </c:pt>
                <c:pt idx="43">
                  <c:v>0.27275666666666665</c:v>
                </c:pt>
                <c:pt idx="44">
                  <c:v>0.27595666666666663</c:v>
                </c:pt>
                <c:pt idx="45">
                  <c:v>0.27912666666666669</c:v>
                </c:pt>
                <c:pt idx="46">
                  <c:v>0.28227333333333338</c:v>
                </c:pt>
                <c:pt idx="47">
                  <c:v>0.28539333333333328</c:v>
                </c:pt>
                <c:pt idx="48">
                  <c:v>0.28848999999999991</c:v>
                </c:pt>
                <c:pt idx="49">
                  <c:v>0.29156666666666659</c:v>
                </c:pt>
                <c:pt idx="50">
                  <c:v>0.29461666666666664</c:v>
                </c:pt>
                <c:pt idx="51">
                  <c:v>0.29764666666666667</c:v>
                </c:pt>
                <c:pt idx="52">
                  <c:v>0.30065333333333333</c:v>
                </c:pt>
                <c:pt idx="53">
                  <c:v>0.30364000000000002</c:v>
                </c:pt>
                <c:pt idx="54">
                  <c:v>0.30660666666666669</c:v>
                </c:pt>
                <c:pt idx="55">
                  <c:v>0.30955000000000005</c:v>
                </c:pt>
                <c:pt idx="56">
                  <c:v>0.31247666666666662</c:v>
                </c:pt>
                <c:pt idx="57">
                  <c:v>0.31538333333333335</c:v>
                </c:pt>
                <c:pt idx="58">
                  <c:v>0.3182733333333333</c:v>
                </c:pt>
                <c:pt idx="59">
                  <c:v>0.32113666666666668</c:v>
                </c:pt>
                <c:pt idx="60">
                  <c:v>0.3239866666666667</c:v>
                </c:pt>
                <c:pt idx="61">
                  <c:v>0.32682</c:v>
                </c:pt>
                <c:pt idx="62">
                  <c:v>0.32963333333333339</c:v>
                </c:pt>
                <c:pt idx="63">
                  <c:v>0.3324333333333333</c:v>
                </c:pt>
                <c:pt idx="64">
                  <c:v>0.33521333333333336</c:v>
                </c:pt>
                <c:pt idx="65">
                  <c:v>0.33798</c:v>
                </c:pt>
                <c:pt idx="66">
                  <c:v>0.34072666666666668</c:v>
                </c:pt>
                <c:pt idx="67">
                  <c:v>0.34345666666666663</c:v>
                </c:pt>
                <c:pt idx="68">
                  <c:v>0.34617333333333333</c:v>
                </c:pt>
                <c:pt idx="69">
                  <c:v>0.34887333333333331</c:v>
                </c:pt>
                <c:pt idx="70">
                  <c:v>0.35155666666666668</c:v>
                </c:pt>
                <c:pt idx="71">
                  <c:v>0.35422666666666669</c:v>
                </c:pt>
                <c:pt idx="72">
                  <c:v>0.35688000000000003</c:v>
                </c:pt>
                <c:pt idx="73">
                  <c:v>0.35951666666666665</c:v>
                </c:pt>
                <c:pt idx="74">
                  <c:v>0.36214000000000002</c:v>
                </c:pt>
                <c:pt idx="75">
                  <c:v>0.36475000000000002</c:v>
                </c:pt>
                <c:pt idx="76">
                  <c:v>0.36734666666666665</c:v>
                </c:pt>
                <c:pt idx="77">
                  <c:v>0.36992666666666668</c:v>
                </c:pt>
                <c:pt idx="78">
                  <c:v>0.37249333333333334</c:v>
                </c:pt>
                <c:pt idx="79">
                  <c:v>0.37504666666666669</c:v>
                </c:pt>
                <c:pt idx="80">
                  <c:v>0.37759333333333334</c:v>
                </c:pt>
                <c:pt idx="81">
                  <c:v>0.38011666666666666</c:v>
                </c:pt>
                <c:pt idx="82">
                  <c:v>0.38263000000000003</c:v>
                </c:pt>
                <c:pt idx="83">
                  <c:v>0.38512666666666673</c:v>
                </c:pt>
                <c:pt idx="84">
                  <c:v>0.3876</c:v>
                </c:pt>
                <c:pt idx="85">
                  <c:v>0.39007000000000003</c:v>
                </c:pt>
                <c:pt idx="86">
                  <c:v>0.39252999999999999</c:v>
                </c:pt>
                <c:pt idx="87">
                  <c:v>0.3949766666666667</c:v>
                </c:pt>
                <c:pt idx="88">
                  <c:v>0.39740999999999999</c:v>
                </c:pt>
                <c:pt idx="89">
                  <c:v>0.39982666666666666</c:v>
                </c:pt>
                <c:pt idx="90">
                  <c:v>0.40223666666666669</c:v>
                </c:pt>
                <c:pt idx="91">
                  <c:v>0.40463000000000005</c:v>
                </c:pt>
                <c:pt idx="92">
                  <c:v>0.40701333333333334</c:v>
                </c:pt>
              </c:numCache>
            </c:numRef>
          </c:xVal>
          <c:yVal>
            <c:numRef>
              <c:f>'Temperature comparison'!$F$5:$F$104</c:f>
              <c:numCache>
                <c:formatCode>General</c:formatCode>
                <c:ptCount val="100"/>
                <c:pt idx="0">
                  <c:v>32122652.48857072</c:v>
                </c:pt>
                <c:pt idx="1">
                  <c:v>31710194.15893656</c:v>
                </c:pt>
                <c:pt idx="2">
                  <c:v>31285840.720110107</c:v>
                </c:pt>
                <c:pt idx="3">
                  <c:v>30855256.171677262</c:v>
                </c:pt>
                <c:pt idx="4">
                  <c:v>30416514.284511968</c:v>
                </c:pt>
                <c:pt idx="5">
                  <c:v>29960601.513058819</c:v>
                </c:pt>
                <c:pt idx="6">
                  <c:v>29494407.972647227</c:v>
                </c:pt>
                <c:pt idx="7">
                  <c:v>29013863.755723692</c:v>
                </c:pt>
                <c:pt idx="8">
                  <c:v>28521633.307339158</c:v>
                </c:pt>
                <c:pt idx="9">
                  <c:v>28029334.962938651</c:v>
                </c:pt>
                <c:pt idx="10">
                  <c:v>27519947.799707733</c:v>
                </c:pt>
                <c:pt idx="11">
                  <c:v>27005825.857449263</c:v>
                </c:pt>
                <c:pt idx="12">
                  <c:v>26480582.410022937</c:v>
                </c:pt>
                <c:pt idx="13">
                  <c:v>25950983.411488064</c:v>
                </c:pt>
                <c:pt idx="14">
                  <c:v>25400337.86226454</c:v>
                </c:pt>
                <c:pt idx="15">
                  <c:v>24843679.45186561</c:v>
                </c:pt>
                <c:pt idx="16">
                  <c:v>24280564.223452006</c:v>
                </c:pt>
                <c:pt idx="17">
                  <c:v>23704212.243694812</c:v>
                </c:pt>
                <c:pt idx="18">
                  <c:v>23109139.296929121</c:v>
                </c:pt>
                <c:pt idx="19">
                  <c:v>22509038.30761151</c:v>
                </c:pt>
                <c:pt idx="20">
                  <c:v>21903389.65538799</c:v>
                </c:pt>
                <c:pt idx="21">
                  <c:v>21286942.003419302</c:v>
                </c:pt>
                <c:pt idx="22">
                  <c:v>20663289.961079516</c:v>
                </c:pt>
                <c:pt idx="23">
                  <c:v>20029895.551843364</c:v>
                </c:pt>
                <c:pt idx="24">
                  <c:v>19385043.814124744</c:v>
                </c:pt>
                <c:pt idx="25">
                  <c:v>18734497.137450729</c:v>
                </c:pt>
                <c:pt idx="26">
                  <c:v>18086439.38677435</c:v>
                </c:pt>
                <c:pt idx="27">
                  <c:v>17419625.616904289</c:v>
                </c:pt>
                <c:pt idx="28">
                  <c:v>16740756.465347599</c:v>
                </c:pt>
                <c:pt idx="29">
                  <c:v>16057768.877244787</c:v>
                </c:pt>
                <c:pt idx="30">
                  <c:v>15362298.289297033</c:v>
                </c:pt>
                <c:pt idx="31">
                  <c:v>14664268.898328271</c:v>
                </c:pt>
                <c:pt idx="32">
                  <c:v>13953904.548007792</c:v>
                </c:pt>
                <c:pt idx="33">
                  <c:v>13236270.837917836</c:v>
                </c:pt>
                <c:pt idx="34">
                  <c:v>12509745.782478916</c:v>
                </c:pt>
                <c:pt idx="35">
                  <c:v>11775792.109594099</c:v>
                </c:pt>
                <c:pt idx="36">
                  <c:v>11037043.224905675</c:v>
                </c:pt>
                <c:pt idx="37">
                  <c:v>10288346.533851262</c:v>
                </c:pt>
                <c:pt idx="38">
                  <c:v>9535093.172833439</c:v>
                </c:pt>
                <c:pt idx="39">
                  <c:v>8770861.5827916656</c:v>
                </c:pt>
                <c:pt idx="40">
                  <c:v>8000946.5034547318</c:v>
                </c:pt>
                <c:pt idx="41">
                  <c:v>7223776.5172921065</c:v>
                </c:pt>
                <c:pt idx="42">
                  <c:v>6441915.629489609</c:v>
                </c:pt>
                <c:pt idx="43">
                  <c:v>5654726.2380859461</c:v>
                </c:pt>
                <c:pt idx="44">
                  <c:v>4854625.5344352107</c:v>
                </c:pt>
                <c:pt idx="45">
                  <c:v>4053850.7189058582</c:v>
                </c:pt>
                <c:pt idx="46">
                  <c:v>3243744.5239581284</c:v>
                </c:pt>
                <c:pt idx="47">
                  <c:v>2430485.3954474963</c:v>
                </c:pt>
                <c:pt idx="48">
                  <c:v>1609555.5001496105</c:v>
                </c:pt>
                <c:pt idx="49">
                  <c:v>776198.98499807459</c:v>
                </c:pt>
                <c:pt idx="50">
                  <c:v>-56283.081926812883</c:v>
                </c:pt>
                <c:pt idx="51">
                  <c:v>-896630.9722760052</c:v>
                </c:pt>
                <c:pt idx="52">
                  <c:v>-1741165.9202910087</c:v>
                </c:pt>
                <c:pt idx="53">
                  <c:v>-2594119.2684661364</c:v>
                </c:pt>
                <c:pt idx="54">
                  <c:v>-3452671.9120395137</c:v>
                </c:pt>
                <c:pt idx="55">
                  <c:v>-4312064.3926448543</c:v>
                </c:pt>
                <c:pt idx="56">
                  <c:v>-5182974.3343935404</c:v>
                </c:pt>
                <c:pt idx="57">
                  <c:v>-6057293.6383330375</c:v>
                </c:pt>
                <c:pt idx="58">
                  <c:v>-6939619.0508373547</c:v>
                </c:pt>
                <c:pt idx="59">
                  <c:v>-7828891.7002721578</c:v>
                </c:pt>
                <c:pt idx="60">
                  <c:v>-8720148.374814162</c:v>
                </c:pt>
                <c:pt idx="61">
                  <c:v>-9617629.2985593323</c:v>
                </c:pt>
                <c:pt idx="62">
                  <c:v>-10516847.701857129</c:v>
                </c:pt>
                <c:pt idx="63">
                  <c:v>-11426599.518211937</c:v>
                </c:pt>
                <c:pt idx="64">
                  <c:v>-12337645.171115816</c:v>
                </c:pt>
                <c:pt idx="65">
                  <c:v>-13258864.301734779</c:v>
                </c:pt>
                <c:pt idx="66">
                  <c:v>-14181025.295484461</c:v>
                </c:pt>
                <c:pt idx="67">
                  <c:v>-15107532.805614289</c:v>
                </c:pt>
                <c:pt idx="68">
                  <c:v>-16043016.94523613</c:v>
                </c:pt>
                <c:pt idx="69">
                  <c:v>-16981093.249989904</c:v>
                </c:pt>
                <c:pt idx="70">
                  <c:v>-17925752.119736396</c:v>
                </c:pt>
                <c:pt idx="71">
                  <c:v>-18876454.920745861</c:v>
                </c:pt>
                <c:pt idx="72">
                  <c:v>-19827574.791749764</c:v>
                </c:pt>
                <c:pt idx="73">
                  <c:v>-20782517.348455671</c:v>
                </c:pt>
                <c:pt idx="74">
                  <c:v>-21743585.641801883</c:v>
                </c:pt>
                <c:pt idx="75">
                  <c:v>-22711927.168950208</c:v>
                </c:pt>
                <c:pt idx="76">
                  <c:v>-23683958.532313</c:v>
                </c:pt>
                <c:pt idx="77">
                  <c:v>-24659668.460210145</c:v>
                </c:pt>
                <c:pt idx="78">
                  <c:v>-25643024.815347686</c:v>
                </c:pt>
                <c:pt idx="79">
                  <c:v>-26631629.16455517</c:v>
                </c:pt>
                <c:pt idx="80">
                  <c:v>-27606517.781030562</c:v>
                </c:pt>
                <c:pt idx="81">
                  <c:v>-28599768.068304345</c:v>
                </c:pt>
                <c:pt idx="82">
                  <c:v>-29604248.547931783</c:v>
                </c:pt>
                <c:pt idx="83">
                  <c:v>-30605785.25952052</c:v>
                </c:pt>
                <c:pt idx="84">
                  <c:v>-31636543.062006589</c:v>
                </c:pt>
                <c:pt idx="85">
                  <c:v>-32644604.010977898</c:v>
                </c:pt>
                <c:pt idx="86">
                  <c:v>-33662398.019413404</c:v>
                </c:pt>
                <c:pt idx="87">
                  <c:v>-34687951.433893174</c:v>
                </c:pt>
                <c:pt idx="88">
                  <c:v>-35715917.698310569</c:v>
                </c:pt>
                <c:pt idx="89">
                  <c:v>-36743612.769890167</c:v>
                </c:pt>
                <c:pt idx="90">
                  <c:v>-37784409.551775083</c:v>
                </c:pt>
                <c:pt idx="91">
                  <c:v>-38822878.663520098</c:v>
                </c:pt>
                <c:pt idx="92">
                  <c:v>-39870620.329730622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AD-4DA7-8C36-39FEE9CD420C}"/>
            </c:ext>
          </c:extLst>
        </c:ser>
        <c:ser>
          <c:idx val="2"/>
          <c:order val="2"/>
          <c:tx>
            <c:v>790K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'Temperature comparison'!$K$5:$K$104</c:f>
              <c:numCache>
                <c:formatCode>General</c:formatCode>
                <c:ptCount val="100"/>
                <c:pt idx="0">
                  <c:v>2.6296666666666624E-2</c:v>
                </c:pt>
                <c:pt idx="1">
                  <c:v>2.9616666666666635E-2</c:v>
                </c:pt>
                <c:pt idx="2">
                  <c:v>3.2856666666666721E-2</c:v>
                </c:pt>
                <c:pt idx="3">
                  <c:v>3.6026666666666644E-2</c:v>
                </c:pt>
                <c:pt idx="4">
                  <c:v>3.9126666666666705E-2</c:v>
                </c:pt>
                <c:pt idx="5">
                  <c:v>4.2153333333333348E-2</c:v>
                </c:pt>
                <c:pt idx="6">
                  <c:v>4.5116666666666638E-2</c:v>
                </c:pt>
                <c:pt idx="7">
                  <c:v>4.8016666666666728E-2</c:v>
                </c:pt>
                <c:pt idx="8">
                  <c:v>5.0853333333333313E-2</c:v>
                </c:pt>
                <c:pt idx="9">
                  <c:v>5.3633333333333366E-2</c:v>
                </c:pt>
                <c:pt idx="10">
                  <c:v>5.6353333333333318E-2</c:v>
                </c:pt>
                <c:pt idx="11">
                  <c:v>5.9023333333333386E-2</c:v>
                </c:pt>
                <c:pt idx="12">
                  <c:v>6.1640000000000021E-2</c:v>
                </c:pt>
                <c:pt idx="13">
                  <c:v>6.4203333333333376E-2</c:v>
                </c:pt>
                <c:pt idx="14">
                  <c:v>6.6719999999999946E-2</c:v>
                </c:pt>
                <c:pt idx="15">
                  <c:v>6.9193333333333315E-2</c:v>
                </c:pt>
                <c:pt idx="16">
                  <c:v>7.1616666666666634E-2</c:v>
                </c:pt>
                <c:pt idx="17">
                  <c:v>7.4006666666666665E-2</c:v>
                </c:pt>
                <c:pt idx="18">
                  <c:v>7.6343333333333402E-2</c:v>
                </c:pt>
                <c:pt idx="19">
                  <c:v>7.8640000000000029E-2</c:v>
                </c:pt>
                <c:pt idx="20">
                  <c:v>8.0899999999999944E-2</c:v>
                </c:pt>
                <c:pt idx="21">
                  <c:v>8.3120000000000041E-2</c:v>
                </c:pt>
                <c:pt idx="22">
                  <c:v>8.5303333333333287E-2</c:v>
                </c:pt>
                <c:pt idx="23">
                  <c:v>8.7453333333333369E-2</c:v>
                </c:pt>
                <c:pt idx="24">
                  <c:v>8.9600000000000055E-2</c:v>
                </c:pt>
                <c:pt idx="25">
                  <c:v>9.1683333333333394E-2</c:v>
                </c:pt>
                <c:pt idx="26">
                  <c:v>9.3733333333333266E-2</c:v>
                </c:pt>
                <c:pt idx="27">
                  <c:v>9.5750000000000002E-2</c:v>
                </c:pt>
                <c:pt idx="28">
                  <c:v>9.773666666666668E-2</c:v>
                </c:pt>
                <c:pt idx="29">
                  <c:v>9.9696666666666711E-2</c:v>
                </c:pt>
                <c:pt idx="30">
                  <c:v>0.1016266666666667</c:v>
                </c:pt>
                <c:pt idx="31">
                  <c:v>0.1035333333333333</c:v>
                </c:pt>
                <c:pt idx="32">
                  <c:v>0.10541333333333326</c:v>
                </c:pt>
                <c:pt idx="33">
                  <c:v>0.10723666666666667</c:v>
                </c:pt>
                <c:pt idx="34">
                  <c:v>0.10908666666666673</c:v>
                </c:pt>
                <c:pt idx="35">
                  <c:v>0.11087999999999995</c:v>
                </c:pt>
                <c:pt idx="36">
                  <c:v>0.11267999999999999</c:v>
                </c:pt>
                <c:pt idx="37">
                  <c:v>0.11444999999999997</c:v>
                </c:pt>
                <c:pt idx="38">
                  <c:v>0.11619666666666671</c:v>
                </c:pt>
                <c:pt idx="39">
                  <c:v>0.11792666666666674</c:v>
                </c:pt>
                <c:pt idx="40">
                  <c:v>0.11961333333333338</c:v>
                </c:pt>
                <c:pt idx="41">
                  <c:v>0.12129666666666662</c:v>
                </c:pt>
                <c:pt idx="42">
                  <c:v>0.1229666666666667</c:v>
                </c:pt>
                <c:pt idx="43">
                  <c:v>0.12462333333333329</c:v>
                </c:pt>
                <c:pt idx="44">
                  <c:v>0.12625666666666666</c:v>
                </c:pt>
                <c:pt idx="45">
                  <c:v>0.12787333333333328</c:v>
                </c:pt>
                <c:pt idx="46">
                  <c:v>0.1294766666666666</c:v>
                </c:pt>
                <c:pt idx="47">
                  <c:v>0.13106333333333336</c:v>
                </c:pt>
                <c:pt idx="48">
                  <c:v>0.13263666666666662</c:v>
                </c:pt>
                <c:pt idx="49">
                  <c:v>0.1342133333333333</c:v>
                </c:pt>
                <c:pt idx="50">
                  <c:v>0.13573666666666667</c:v>
                </c:pt>
                <c:pt idx="51">
                  <c:v>0.13726333333333332</c:v>
                </c:pt>
                <c:pt idx="52">
                  <c:v>0.13879333333333338</c:v>
                </c:pt>
                <c:pt idx="53">
                  <c:v>0.1402866666666667</c:v>
                </c:pt>
                <c:pt idx="54">
                  <c:v>0.14177333333333339</c:v>
                </c:pt>
                <c:pt idx="55">
                  <c:v>0.14324666666666661</c:v>
                </c:pt>
                <c:pt idx="56">
                  <c:v>0.14470666666666662</c:v>
                </c:pt>
                <c:pt idx="57">
                  <c:v>0.1461566666666666</c:v>
                </c:pt>
                <c:pt idx="58">
                  <c:v>0.14759666666666665</c:v>
                </c:pt>
                <c:pt idx="59">
                  <c:v>0.1490233333333334</c:v>
                </c:pt>
                <c:pt idx="60">
                  <c:v>0.15044000000000005</c:v>
                </c:pt>
                <c:pt idx="61">
                  <c:v>0.15184666666666666</c:v>
                </c:pt>
                <c:pt idx="62">
                  <c:v>0.15324666666666659</c:v>
                </c:pt>
                <c:pt idx="63">
                  <c:v>0.15463333333333337</c:v>
                </c:pt>
                <c:pt idx="64">
                  <c:v>0.15601000000000007</c:v>
                </c:pt>
                <c:pt idx="65">
                  <c:v>0.15737666666666669</c:v>
                </c:pt>
                <c:pt idx="66">
                  <c:v>0.15873666666666669</c:v>
                </c:pt>
                <c:pt idx="67">
                  <c:v>0.16008666666666674</c:v>
                </c:pt>
                <c:pt idx="68">
                  <c:v>0.16142666666666675</c:v>
                </c:pt>
                <c:pt idx="69">
                  <c:v>0.16276000000000007</c:v>
                </c:pt>
                <c:pt idx="70">
                  <c:v>0.16408666666666674</c:v>
                </c:pt>
                <c:pt idx="71">
                  <c:v>0.16540333333333335</c:v>
                </c:pt>
                <c:pt idx="72">
                  <c:v>0.1667133333333333</c:v>
                </c:pt>
                <c:pt idx="73">
                  <c:v>0.16798000000000002</c:v>
                </c:pt>
                <c:pt idx="74">
                  <c:v>0.16927333333333339</c:v>
                </c:pt>
                <c:pt idx="75">
                  <c:v>0.17055999999999993</c:v>
                </c:pt>
                <c:pt idx="76">
                  <c:v>0.1718433333333334</c:v>
                </c:pt>
                <c:pt idx="77">
                  <c:v>0.17311666666666664</c:v>
                </c:pt>
                <c:pt idx="78">
                  <c:v>0.17438666666666661</c:v>
                </c:pt>
                <c:pt idx="79">
                  <c:v>0.17564666666666667</c:v>
                </c:pt>
                <c:pt idx="80">
                  <c:v>0.17690333333333336</c:v>
                </c:pt>
                <c:pt idx="81">
                  <c:v>0.17815333333333336</c:v>
                </c:pt>
                <c:pt idx="82">
                  <c:v>0.17939666666666668</c:v>
                </c:pt>
                <c:pt idx="83">
                  <c:v>0.18063333333333337</c:v>
                </c:pt>
                <c:pt idx="84">
                  <c:v>0.18186666666666665</c:v>
                </c:pt>
                <c:pt idx="85">
                  <c:v>0.18309333333333341</c:v>
                </c:pt>
                <c:pt idx="86">
                  <c:v>0.18431333333333336</c:v>
                </c:pt>
                <c:pt idx="87">
                  <c:v>0.18553000000000006</c:v>
                </c:pt>
                <c:pt idx="88">
                  <c:v>0.18673999999999993</c:v>
                </c:pt>
                <c:pt idx="89">
                  <c:v>0.18794666666666671</c:v>
                </c:pt>
                <c:pt idx="90">
                  <c:v>0.18914999999999993</c:v>
                </c:pt>
                <c:pt idx="91">
                  <c:v>0.19034333333333339</c:v>
                </c:pt>
                <c:pt idx="92">
                  <c:v>0.19153666666666672</c:v>
                </c:pt>
              </c:numCache>
            </c:numRef>
          </c:xVal>
          <c:yVal>
            <c:numRef>
              <c:f>'Temperature comparison'!$J$5:$J$104</c:f>
              <c:numCache>
                <c:formatCode>General</c:formatCode>
                <c:ptCount val="100"/>
                <c:pt idx="0">
                  <c:v>33653164.445503384</c:v>
                </c:pt>
                <c:pt idx="1">
                  <c:v>33488936.375292134</c:v>
                </c:pt>
                <c:pt idx="2">
                  <c:v>33322058.562942896</c:v>
                </c:pt>
                <c:pt idx="3">
                  <c:v>33141844.095556531</c:v>
                </c:pt>
                <c:pt idx="4">
                  <c:v>32970489.252018973</c:v>
                </c:pt>
                <c:pt idx="5">
                  <c:v>32796323.956054751</c:v>
                </c:pt>
                <c:pt idx="6">
                  <c:v>32619460.185640842</c:v>
                </c:pt>
                <c:pt idx="7">
                  <c:v>32436597.451126669</c:v>
                </c:pt>
                <c:pt idx="8">
                  <c:v>32255011.836097401</c:v>
                </c:pt>
                <c:pt idx="9">
                  <c:v>32067270.371066697</c:v>
                </c:pt>
                <c:pt idx="10">
                  <c:v>31887162.793423865</c:v>
                </c:pt>
                <c:pt idx="11">
                  <c:v>31694538.3297191</c:v>
                </c:pt>
                <c:pt idx="12">
                  <c:v>31499851.274730928</c:v>
                </c:pt>
                <c:pt idx="13">
                  <c:v>31311128.532852106</c:v>
                </c:pt>
                <c:pt idx="14">
                  <c:v>31116765.76338784</c:v>
                </c:pt>
                <c:pt idx="15">
                  <c:v>30915010.980808701</c:v>
                </c:pt>
                <c:pt idx="16">
                  <c:v>30718704.137347639</c:v>
                </c:pt>
                <c:pt idx="17">
                  <c:v>30518896.375220153</c:v>
                </c:pt>
                <c:pt idx="18">
                  <c:v>30314732.291963182</c:v>
                </c:pt>
                <c:pt idx="19">
                  <c:v>30111338.629958976</c:v>
                </c:pt>
                <c:pt idx="20">
                  <c:v>29902964.956810057</c:v>
                </c:pt>
                <c:pt idx="21">
                  <c:v>29692704.081909206</c:v>
                </c:pt>
                <c:pt idx="22">
                  <c:v>29482471.644751668</c:v>
                </c:pt>
                <c:pt idx="23">
                  <c:v>29267165.088025212</c:v>
                </c:pt>
                <c:pt idx="24">
                  <c:v>29066260.704504386</c:v>
                </c:pt>
                <c:pt idx="25">
                  <c:v>28847293.593727343</c:v>
                </c:pt>
                <c:pt idx="26">
                  <c:v>28626170.898200244</c:v>
                </c:pt>
                <c:pt idx="27">
                  <c:v>28406046.593579233</c:v>
                </c:pt>
                <c:pt idx="28">
                  <c:v>28183622.207894456</c:v>
                </c:pt>
                <c:pt idx="29">
                  <c:v>27955850.492002383</c:v>
                </c:pt>
                <c:pt idx="30">
                  <c:v>27731091.525491096</c:v>
                </c:pt>
                <c:pt idx="31">
                  <c:v>27500178.35290375</c:v>
                </c:pt>
                <c:pt idx="32">
                  <c:v>27269750.709525369</c:v>
                </c:pt>
                <c:pt idx="33">
                  <c:v>27021602.573454265</c:v>
                </c:pt>
                <c:pt idx="34">
                  <c:v>26795693.504598282</c:v>
                </c:pt>
                <c:pt idx="35">
                  <c:v>26557161.833961554</c:v>
                </c:pt>
                <c:pt idx="36">
                  <c:v>26325793.057397999</c:v>
                </c:pt>
                <c:pt idx="37">
                  <c:v>26083764.316039801</c:v>
                </c:pt>
                <c:pt idx="38">
                  <c:v>25844966.541263275</c:v>
                </c:pt>
                <c:pt idx="39">
                  <c:v>25600382.964002609</c:v>
                </c:pt>
                <c:pt idx="40">
                  <c:v>25353538.452881098</c:v>
                </c:pt>
                <c:pt idx="41">
                  <c:v>25102607.582534373</c:v>
                </c:pt>
                <c:pt idx="42">
                  <c:v>24857324.41099634</c:v>
                </c:pt>
                <c:pt idx="43">
                  <c:v>24605852.208753817</c:v>
                </c:pt>
                <c:pt idx="44">
                  <c:v>24359191.266825773</c:v>
                </c:pt>
                <c:pt idx="45">
                  <c:v>24106834.037222143</c:v>
                </c:pt>
                <c:pt idx="46">
                  <c:v>23849004.466394253</c:v>
                </c:pt>
                <c:pt idx="47">
                  <c:v>23594476.169051778</c:v>
                </c:pt>
                <c:pt idx="48">
                  <c:v>23336143.700335525</c:v>
                </c:pt>
                <c:pt idx="49">
                  <c:v>23090876.565022744</c:v>
                </c:pt>
                <c:pt idx="50">
                  <c:v>22821777.489374742</c:v>
                </c:pt>
                <c:pt idx="51">
                  <c:v>22558329.590264767</c:v>
                </c:pt>
                <c:pt idx="52">
                  <c:v>22298132.083629549</c:v>
                </c:pt>
                <c:pt idx="53">
                  <c:v>22029505.981677737</c:v>
                </c:pt>
                <c:pt idx="54">
                  <c:v>21758928.119659539</c:v>
                </c:pt>
                <c:pt idx="55">
                  <c:v>21489027.855498541</c:v>
                </c:pt>
                <c:pt idx="56">
                  <c:v>21218689.024959341</c:v>
                </c:pt>
                <c:pt idx="57">
                  <c:v>20944007.742200106</c:v>
                </c:pt>
                <c:pt idx="58">
                  <c:v>20666253.822133876</c:v>
                </c:pt>
                <c:pt idx="59">
                  <c:v>20392307.01465084</c:v>
                </c:pt>
                <c:pt idx="60">
                  <c:v>20115840.0240537</c:v>
                </c:pt>
                <c:pt idx="61">
                  <c:v>19834944.038299959</c:v>
                </c:pt>
                <c:pt idx="62">
                  <c:v>19551502.387194194</c:v>
                </c:pt>
                <c:pt idx="63">
                  <c:v>19264869.259430036</c:v>
                </c:pt>
                <c:pt idx="64">
                  <c:v>18978796.302814677</c:v>
                </c:pt>
                <c:pt idx="65">
                  <c:v>18693649.003575787</c:v>
                </c:pt>
                <c:pt idx="66">
                  <c:v>18403721.849384136</c:v>
                </c:pt>
                <c:pt idx="67">
                  <c:v>18114069.11105936</c:v>
                </c:pt>
                <c:pt idx="68">
                  <c:v>17825761.611490976</c:v>
                </c:pt>
                <c:pt idx="69">
                  <c:v>17533541.024721634</c:v>
                </c:pt>
                <c:pt idx="70">
                  <c:v>17237791.10003094</c:v>
                </c:pt>
                <c:pt idx="71">
                  <c:v>16943279.56981957</c:v>
                </c:pt>
                <c:pt idx="72">
                  <c:v>16645268.261947088</c:v>
                </c:pt>
                <c:pt idx="73">
                  <c:v>16325822.447480924</c:v>
                </c:pt>
                <c:pt idx="74">
                  <c:v>16027745.713460609</c:v>
                </c:pt>
                <c:pt idx="75">
                  <c:v>15727852.251441568</c:v>
                </c:pt>
                <c:pt idx="76">
                  <c:v>15421387.628763216</c:v>
                </c:pt>
                <c:pt idx="77">
                  <c:v>15118826.624980081</c:v>
                </c:pt>
                <c:pt idx="78">
                  <c:v>14810264.960894827</c:v>
                </c:pt>
                <c:pt idx="79">
                  <c:v>14505624.868206855</c:v>
                </c:pt>
                <c:pt idx="80">
                  <c:v>14194923.636386812</c:v>
                </c:pt>
                <c:pt idx="81">
                  <c:v>13884751.096197519</c:v>
                </c:pt>
                <c:pt idx="82">
                  <c:v>13573561.09941227</c:v>
                </c:pt>
                <c:pt idx="83">
                  <c:v>13262635.111082112</c:v>
                </c:pt>
                <c:pt idx="84">
                  <c:v>12947043.702939525</c:v>
                </c:pt>
                <c:pt idx="85">
                  <c:v>12632503.321606841</c:v>
                </c:pt>
                <c:pt idx="86">
                  <c:v>12317988.144352974</c:v>
                </c:pt>
                <c:pt idx="87">
                  <c:v>12000469.029738335</c:v>
                </c:pt>
                <c:pt idx="88">
                  <c:v>11683167.962251812</c:v>
                </c:pt>
                <c:pt idx="89">
                  <c:v>11362388.561693601</c:v>
                </c:pt>
                <c:pt idx="90">
                  <c:v>11037110.607189942</c:v>
                </c:pt>
                <c:pt idx="91">
                  <c:v>10719691.078865958</c:v>
                </c:pt>
                <c:pt idx="92">
                  <c:v>10392795.772897836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AD-4DA7-8C36-39FEE9CD420C}"/>
            </c:ext>
          </c:extLst>
        </c:ser>
        <c:ser>
          <c:idx val="3"/>
          <c:order val="3"/>
          <c:tx>
            <c:v>820K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'Temperature comparison'!$O$5:$O$104</c:f>
              <c:numCache>
                <c:formatCode>General</c:formatCode>
                <c:ptCount val="100"/>
                <c:pt idx="0">
                  <c:v>7.2829999999999923E-2</c:v>
                </c:pt>
                <c:pt idx="1">
                  <c:v>7.9910000000000009E-2</c:v>
                </c:pt>
                <c:pt idx="2">
                  <c:v>8.6656666666666604E-2</c:v>
                </c:pt>
                <c:pt idx="3">
                  <c:v>9.3136666666666618E-2</c:v>
                </c:pt>
                <c:pt idx="4">
                  <c:v>9.930999999999994E-2</c:v>
                </c:pt>
                <c:pt idx="5">
                  <c:v>0.10523000000000002</c:v>
                </c:pt>
                <c:pt idx="6">
                  <c:v>0.11092000000000007</c:v>
                </c:pt>
                <c:pt idx="7">
                  <c:v>0.1163766666666667</c:v>
                </c:pt>
                <c:pt idx="8">
                  <c:v>0.12168333333333339</c:v>
                </c:pt>
                <c:pt idx="9">
                  <c:v>0.12680999999999995</c:v>
                </c:pt>
                <c:pt idx="10">
                  <c:v>0.13175333333333342</c:v>
                </c:pt>
                <c:pt idx="11">
                  <c:v>0.13657333333333327</c:v>
                </c:pt>
                <c:pt idx="12">
                  <c:v>0.14126999999999998</c:v>
                </c:pt>
                <c:pt idx="13">
                  <c:v>0.14581333333333335</c:v>
                </c:pt>
                <c:pt idx="14">
                  <c:v>0.15023666666666669</c:v>
                </c:pt>
                <c:pt idx="15">
                  <c:v>0.1545566666666667</c:v>
                </c:pt>
                <c:pt idx="16">
                  <c:v>0.15877333333333338</c:v>
                </c:pt>
                <c:pt idx="17">
                  <c:v>0.16289333333333328</c:v>
                </c:pt>
                <c:pt idx="18">
                  <c:v>0.16690333333333335</c:v>
                </c:pt>
                <c:pt idx="19">
                  <c:v>0.1708533333333333</c:v>
                </c:pt>
                <c:pt idx="20">
                  <c:v>0.17473333333333327</c:v>
                </c:pt>
                <c:pt idx="21">
                  <c:v>0.17854333333333336</c:v>
                </c:pt>
                <c:pt idx="22">
                  <c:v>0.18228666666666671</c:v>
                </c:pt>
                <c:pt idx="23">
                  <c:v>0.18597333333333335</c:v>
                </c:pt>
                <c:pt idx="24">
                  <c:v>0.18960333333333332</c:v>
                </c:pt>
                <c:pt idx="25">
                  <c:v>0.19317999999999999</c:v>
                </c:pt>
                <c:pt idx="26">
                  <c:v>0.19670666666666664</c:v>
                </c:pt>
                <c:pt idx="27">
                  <c:v>0.2002133333333333</c:v>
                </c:pt>
                <c:pt idx="28">
                  <c:v>0.20364999999999994</c:v>
                </c:pt>
                <c:pt idx="29">
                  <c:v>0.20704333333333336</c:v>
                </c:pt>
                <c:pt idx="30">
                  <c:v>0.21039666666666668</c:v>
                </c:pt>
                <c:pt idx="31">
                  <c:v>0.21371333333333328</c:v>
                </c:pt>
                <c:pt idx="32">
                  <c:v>0.21699333333333334</c:v>
                </c:pt>
                <c:pt idx="33">
                  <c:v>0.22024333333333335</c:v>
                </c:pt>
                <c:pt idx="34">
                  <c:v>0.22345666666666664</c:v>
                </c:pt>
                <c:pt idx="35">
                  <c:v>0.22664333333333328</c:v>
                </c:pt>
                <c:pt idx="36">
                  <c:v>0.22980000000000003</c:v>
                </c:pt>
                <c:pt idx="37">
                  <c:v>0.23292666666666673</c:v>
                </c:pt>
                <c:pt idx="38">
                  <c:v>0.23602666666666663</c:v>
                </c:pt>
                <c:pt idx="39">
                  <c:v>0.23910000000000006</c:v>
                </c:pt>
                <c:pt idx="40">
                  <c:v>0.24214999999999995</c:v>
                </c:pt>
                <c:pt idx="41">
                  <c:v>0.24517666666666674</c:v>
                </c:pt>
                <c:pt idx="42">
                  <c:v>0.24817666666666674</c:v>
                </c:pt>
                <c:pt idx="43">
                  <c:v>0.25115666666666658</c:v>
                </c:pt>
                <c:pt idx="44">
                  <c:v>0.25411666666666666</c:v>
                </c:pt>
                <c:pt idx="45">
                  <c:v>0.2570533333333333</c:v>
                </c:pt>
                <c:pt idx="46">
                  <c:v>0.25996999999999998</c:v>
                </c:pt>
                <c:pt idx="47">
                  <c:v>0.26286666666666664</c:v>
                </c:pt>
                <c:pt idx="48">
                  <c:v>0.26574333333333333</c:v>
                </c:pt>
                <c:pt idx="49">
                  <c:v>0.26860333333333331</c:v>
                </c:pt>
                <c:pt idx="50">
                  <c:v>0.27144333333333331</c:v>
                </c:pt>
                <c:pt idx="51">
                  <c:v>0.27426666666666671</c:v>
                </c:pt>
                <c:pt idx="52">
                  <c:v>0.27707000000000004</c:v>
                </c:pt>
                <c:pt idx="53">
                  <c:v>0.27986</c:v>
                </c:pt>
                <c:pt idx="54">
                  <c:v>0.28262999999999994</c:v>
                </c:pt>
                <c:pt idx="55">
                  <c:v>0.28538333333333338</c:v>
                </c:pt>
                <c:pt idx="56">
                  <c:v>0.28812000000000004</c:v>
                </c:pt>
                <c:pt idx="57">
                  <c:v>0.2908433333333334</c:v>
                </c:pt>
                <c:pt idx="58">
                  <c:v>0.29355000000000003</c:v>
                </c:pt>
                <c:pt idx="59">
                  <c:v>0.29623999999999995</c:v>
                </c:pt>
                <c:pt idx="60">
                  <c:v>0.29891666666666666</c:v>
                </c:pt>
                <c:pt idx="61">
                  <c:v>0.30157666666666666</c:v>
                </c:pt>
                <c:pt idx="62">
                  <c:v>0.30421999999999993</c:v>
                </c:pt>
                <c:pt idx="63">
                  <c:v>0.30685000000000007</c:v>
                </c:pt>
                <c:pt idx="64">
                  <c:v>0.30946666666666672</c:v>
                </c:pt>
                <c:pt idx="65">
                  <c:v>0.31207000000000001</c:v>
                </c:pt>
                <c:pt idx="66">
                  <c:v>0.31466</c:v>
                </c:pt>
                <c:pt idx="67">
                  <c:v>0.31723333333333326</c:v>
                </c:pt>
                <c:pt idx="68">
                  <c:v>0.31979333333333337</c:v>
                </c:pt>
                <c:pt idx="69">
                  <c:v>0.32234000000000002</c:v>
                </c:pt>
                <c:pt idx="70">
                  <c:v>0.32487333333333329</c:v>
                </c:pt>
                <c:pt idx="71">
                  <c:v>0.32739333333333337</c:v>
                </c:pt>
                <c:pt idx="72">
                  <c:v>0.32990000000000003</c:v>
                </c:pt>
                <c:pt idx="73">
                  <c:v>0.33239333333333337</c:v>
                </c:pt>
                <c:pt idx="74">
                  <c:v>0.33487666666666671</c:v>
                </c:pt>
                <c:pt idx="75">
                  <c:v>0.33733666666666667</c:v>
                </c:pt>
                <c:pt idx="76">
                  <c:v>0.33979333333333339</c:v>
                </c:pt>
                <c:pt idx="77">
                  <c:v>0.34223666666666669</c:v>
                </c:pt>
                <c:pt idx="78">
                  <c:v>0.34466999999999998</c:v>
                </c:pt>
                <c:pt idx="79">
                  <c:v>0.34709666666666666</c:v>
                </c:pt>
                <c:pt idx="80">
                  <c:v>0.34950333333333333</c:v>
                </c:pt>
                <c:pt idx="81">
                  <c:v>0.35189999999999999</c:v>
                </c:pt>
                <c:pt idx="82">
                  <c:v>0.35428333333333328</c:v>
                </c:pt>
                <c:pt idx="83">
                  <c:v>0.35665333333333332</c:v>
                </c:pt>
                <c:pt idx="84">
                  <c:v>0.3590133333333333</c:v>
                </c:pt>
                <c:pt idx="85">
                  <c:v>0.36136333333333331</c:v>
                </c:pt>
                <c:pt idx="86">
                  <c:v>0.36369999999999997</c:v>
                </c:pt>
                <c:pt idx="87">
                  <c:v>0.36602666666666667</c:v>
                </c:pt>
                <c:pt idx="88">
                  <c:v>0.36834</c:v>
                </c:pt>
                <c:pt idx="89">
                  <c:v>0.37064333333333338</c:v>
                </c:pt>
                <c:pt idx="90">
                  <c:v>0.37292666666666668</c:v>
                </c:pt>
                <c:pt idx="91">
                  <c:v>0.37520666666666663</c:v>
                </c:pt>
                <c:pt idx="92">
                  <c:v>0.37747666666666668</c:v>
                </c:pt>
              </c:numCache>
            </c:numRef>
          </c:xVal>
          <c:yVal>
            <c:numRef>
              <c:f>'Temperature comparison'!$N$5:$N$104</c:f>
              <c:numCache>
                <c:formatCode>General</c:formatCode>
                <c:ptCount val="100"/>
                <c:pt idx="0">
                  <c:v>31274575.771061413</c:v>
                </c:pt>
                <c:pt idx="1">
                  <c:v>30793440.085799027</c:v>
                </c:pt>
                <c:pt idx="2">
                  <c:v>30288208.488353353</c:v>
                </c:pt>
                <c:pt idx="3">
                  <c:v>29786939.366732784</c:v>
                </c:pt>
                <c:pt idx="4">
                  <c:v>29258068.331562214</c:v>
                </c:pt>
                <c:pt idx="5">
                  <c:v>28718431.734106503</c:v>
                </c:pt>
                <c:pt idx="6">
                  <c:v>28162235.325679358</c:v>
                </c:pt>
                <c:pt idx="7">
                  <c:v>27586839.155274909</c:v>
                </c:pt>
                <c:pt idx="8">
                  <c:v>27017493.768875808</c:v>
                </c:pt>
                <c:pt idx="9">
                  <c:v>26429590.714547202</c:v>
                </c:pt>
                <c:pt idx="10">
                  <c:v>25828770.439784158</c:v>
                </c:pt>
                <c:pt idx="11">
                  <c:v>25221096.305265322</c:v>
                </c:pt>
                <c:pt idx="12">
                  <c:v>24608694.972845376</c:v>
                </c:pt>
                <c:pt idx="13">
                  <c:v>23975892.1594689</c:v>
                </c:pt>
                <c:pt idx="14">
                  <c:v>23327863.743820198</c:v>
                </c:pt>
                <c:pt idx="15">
                  <c:v>22669754.528379854</c:v>
                </c:pt>
                <c:pt idx="16">
                  <c:v>22003764.261563629</c:v>
                </c:pt>
                <c:pt idx="17">
                  <c:v>21323222.634985287</c:v>
                </c:pt>
                <c:pt idx="18">
                  <c:v>20622711.940156847</c:v>
                </c:pt>
                <c:pt idx="19">
                  <c:v>19919220.884412758</c:v>
                </c:pt>
                <c:pt idx="20">
                  <c:v>19206094.03836954</c:v>
                </c:pt>
                <c:pt idx="21">
                  <c:v>18483485.134718474</c:v>
                </c:pt>
                <c:pt idx="22">
                  <c:v>17754770.691778451</c:v>
                </c:pt>
                <c:pt idx="23">
                  <c:v>17011745.513632864</c:v>
                </c:pt>
                <c:pt idx="24">
                  <c:v>16259615.099685995</c:v>
                </c:pt>
                <c:pt idx="25">
                  <c:v>15498943.460247887</c:v>
                </c:pt>
                <c:pt idx="26">
                  <c:v>14728929.236330645</c:v>
                </c:pt>
                <c:pt idx="27">
                  <c:v>13960437.859914528</c:v>
                </c:pt>
                <c:pt idx="28">
                  <c:v>13170912.74239411</c:v>
                </c:pt>
                <c:pt idx="29">
                  <c:v>12373699.238486355</c:v>
                </c:pt>
                <c:pt idx="30">
                  <c:v>11568393.701222084</c:v>
                </c:pt>
                <c:pt idx="31">
                  <c:v>10753452.98935991</c:v>
                </c:pt>
                <c:pt idx="32">
                  <c:v>9933320.3340827897</c:v>
                </c:pt>
                <c:pt idx="33">
                  <c:v>9098413.9581587221</c:v>
                </c:pt>
                <c:pt idx="34">
                  <c:v>8261596.7190413214</c:v>
                </c:pt>
                <c:pt idx="35">
                  <c:v>7412158.7903310135</c:v>
                </c:pt>
                <c:pt idx="36">
                  <c:v>6555885.5694874944</c:v>
                </c:pt>
                <c:pt idx="37">
                  <c:v>5695090.518478333</c:v>
                </c:pt>
                <c:pt idx="38">
                  <c:v>4825381.0824026298</c:v>
                </c:pt>
                <c:pt idx="39">
                  <c:v>3950703.3102431158</c:v>
                </c:pt>
                <c:pt idx="40">
                  <c:v>3065478.5267971745</c:v>
                </c:pt>
                <c:pt idx="41">
                  <c:v>2173457.7026147451</c:v>
                </c:pt>
                <c:pt idx="42">
                  <c:v>1278359.5038864296</c:v>
                </c:pt>
                <c:pt idx="43">
                  <c:v>374430.4106128111</c:v>
                </c:pt>
                <c:pt idx="44">
                  <c:v>-540081.3872385188</c:v>
                </c:pt>
                <c:pt idx="45">
                  <c:v>-1457426.4773168252</c:v>
                </c:pt>
                <c:pt idx="46">
                  <c:v>-2381115.6501991209</c:v>
                </c:pt>
                <c:pt idx="47">
                  <c:v>-3311079.1910329135</c:v>
                </c:pt>
                <c:pt idx="48">
                  <c:v>-4247399.1724617667</c:v>
                </c:pt>
                <c:pt idx="49">
                  <c:v>-5191977.3071655072</c:v>
                </c:pt>
                <c:pt idx="50">
                  <c:v>-6139185.925230559</c:v>
                </c:pt>
                <c:pt idx="51">
                  <c:v>-7093854.5188594721</c:v>
                </c:pt>
                <c:pt idx="52">
                  <c:v>-8052197.0638981443</c:v>
                </c:pt>
                <c:pt idx="53">
                  <c:v>-9021115.2767354511</c:v>
                </c:pt>
                <c:pt idx="54">
                  <c:v>-9993073.4606703036</c:v>
                </c:pt>
                <c:pt idx="55">
                  <c:v>-10967629.671488889</c:v>
                </c:pt>
                <c:pt idx="56">
                  <c:v>-11947563.272029569</c:v>
                </c:pt>
                <c:pt idx="57">
                  <c:v>-12936691.538019687</c:v>
                </c:pt>
                <c:pt idx="58">
                  <c:v>-13931607.961234404</c:v>
                </c:pt>
                <c:pt idx="59">
                  <c:v>-14928552.203474509</c:v>
                </c:pt>
                <c:pt idx="60">
                  <c:v>-15934896.478916518</c:v>
                </c:pt>
                <c:pt idx="61">
                  <c:v>-16944538.734789472</c:v>
                </c:pt>
                <c:pt idx="62">
                  <c:v>-17957548.732696161</c:v>
                </c:pt>
                <c:pt idx="63">
                  <c:v>-18974475.41574866</c:v>
                </c:pt>
                <c:pt idx="64">
                  <c:v>-20001089.147790801</c:v>
                </c:pt>
                <c:pt idx="65">
                  <c:v>-21031821.232981339</c:v>
                </c:pt>
                <c:pt idx="66">
                  <c:v>-22069834.61544849</c:v>
                </c:pt>
                <c:pt idx="67">
                  <c:v>-23109290.199177805</c:v>
                </c:pt>
                <c:pt idx="68">
                  <c:v>-24153298.607319884</c:v>
                </c:pt>
                <c:pt idx="69">
                  <c:v>-25205258.616529465</c:v>
                </c:pt>
                <c:pt idx="70">
                  <c:v>-26258699.722066462</c:v>
                </c:pt>
                <c:pt idx="71">
                  <c:v>-27318457.682182837</c:v>
                </c:pt>
                <c:pt idx="72">
                  <c:v>-28381691.413635679</c:v>
                </c:pt>
                <c:pt idx="73">
                  <c:v>-29447908.28210482</c:v>
                </c:pt>
                <c:pt idx="74">
                  <c:v>-30525470.428278845</c:v>
                </c:pt>
                <c:pt idx="75">
                  <c:v>-31617436.864306394</c:v>
                </c:pt>
                <c:pt idx="76">
                  <c:v>-32700681.418772262</c:v>
                </c:pt>
                <c:pt idx="77">
                  <c:v>-33788655.291443169</c:v>
                </c:pt>
                <c:pt idx="78">
                  <c:v>-34885928.111358374</c:v>
                </c:pt>
                <c:pt idx="79">
                  <c:v>-35968025.304904036</c:v>
                </c:pt>
                <c:pt idx="80">
                  <c:v>-37070083.94370205</c:v>
                </c:pt>
                <c:pt idx="81">
                  <c:v>-38180265.766686879</c:v>
                </c:pt>
                <c:pt idx="82">
                  <c:v>-39288857.648893088</c:v>
                </c:pt>
                <c:pt idx="83">
                  <c:v>-40401902.967355795</c:v>
                </c:pt>
                <c:pt idx="84">
                  <c:v>-41522745.969522975</c:v>
                </c:pt>
                <c:pt idx="85">
                  <c:v>-42648988.371858023</c:v>
                </c:pt>
                <c:pt idx="86">
                  <c:v>-43779477.592021987</c:v>
                </c:pt>
                <c:pt idx="87">
                  <c:v>-44914587.639037691</c:v>
                </c:pt>
                <c:pt idx="88">
                  <c:v>-46049105.479441173</c:v>
                </c:pt>
                <c:pt idx="89">
                  <c:v>-47192147.384754673</c:v>
                </c:pt>
                <c:pt idx="90">
                  <c:v>-48362793.018917844</c:v>
                </c:pt>
                <c:pt idx="91">
                  <c:v>-49510674.32396242</c:v>
                </c:pt>
                <c:pt idx="92">
                  <c:v>-50667105.517324351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AD-4DA7-8C36-39FEE9CD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337320"/>
        <c:axId val="1302340928"/>
      </c:scatterChart>
      <c:valAx>
        <c:axId val="130233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40928"/>
        <c:crosses val="autoZero"/>
        <c:crossBetween val="midCat"/>
      </c:valAx>
      <c:valAx>
        <c:axId val="1302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3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284844</xdr:colOff>
      <xdr:row>34</xdr:row>
      <xdr:rowOff>36420</xdr:rowOff>
    </xdr:from>
    <xdr:to>
      <xdr:col>10</xdr:col>
      <xdr:colOff>286806</xdr:colOff>
      <xdr:row>49</xdr:row>
      <xdr:rowOff>47666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3B94F02-AEE5-4FB8-A857-BD5D045B8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78923</xdr:colOff>
      <xdr:row>25</xdr:row>
      <xdr:rowOff>107498</xdr:rowOff>
    </xdr:from>
    <xdr:to>
      <xdr:col>32</xdr:col>
      <xdr:colOff>278039</xdr:colOff>
      <xdr:row>59</xdr:row>
      <xdr:rowOff>1814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F1D279-3FA6-4ECA-9EAA-7137DE667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449034</xdr:colOff>
      <xdr:row>1</xdr:row>
      <xdr:rowOff>7256</xdr:rowOff>
    </xdr:from>
    <xdr:to>
      <xdr:col>24</xdr:col>
      <xdr:colOff>399142</xdr:colOff>
      <xdr:row>30</xdr:row>
      <xdr:rowOff>90714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5E5DC-1F3F-4234-B6F1-209E96BA5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376463</xdr:colOff>
      <xdr:row>18</xdr:row>
      <xdr:rowOff>43543</xdr:rowOff>
    </xdr:from>
    <xdr:to>
      <xdr:col>20</xdr:col>
      <xdr:colOff>86177</xdr:colOff>
      <xdr:row>33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5C91E-5143-4349-ACD5-51A8F46BF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78923</xdr:colOff>
      <xdr:row>25</xdr:row>
      <xdr:rowOff>107498</xdr:rowOff>
    </xdr:from>
    <xdr:to>
      <xdr:col>32</xdr:col>
      <xdr:colOff>278039</xdr:colOff>
      <xdr:row>59</xdr:row>
      <xdr:rowOff>1814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1832C-F4A1-479B-946E-C39902EC3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439963</xdr:colOff>
      <xdr:row>0</xdr:row>
      <xdr:rowOff>0</xdr:rowOff>
    </xdr:from>
    <xdr:to>
      <xdr:col>18</xdr:col>
      <xdr:colOff>149678</xdr:colOff>
      <xdr:row>15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4EF36-0AF0-44AB-980C-BAB71217E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155575</xdr:colOff>
      <xdr:row>4</xdr:row>
      <xdr:rowOff>142875</xdr:rowOff>
    </xdr:from>
    <xdr:to>
      <xdr:col>10</xdr:col>
      <xdr:colOff>460375</xdr:colOff>
      <xdr:row>19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FAEBF5-7602-45C3-ABCD-9A45A5502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6925</xdr:colOff>
      <xdr:row>8</xdr:row>
      <xdr:rowOff>0</xdr:rowOff>
    </xdr:from>
    <xdr:to>
      <xdr:col>37</xdr:col>
      <xdr:colOff>408708</xdr:colOff>
      <xdr:row>43</xdr:row>
      <xdr:rowOff>101600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C6625A2-293A-4D01-9D1C-AC3505BDA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7A01-C05E-42B8-B13D-3EC7AD656B86}">
  <dimension ref="A1:BE108"/>
  <sheetViews>
    <sheetView zoomScale="70" zoomScaleNormal="70" workbookViewId="0">
      <selection activeCell="I15" sqref="I15"/>
    </sheetView>
  </sheetViews>
  <sheetFormatPr defaultRowHeight="14.45"/>
  <cols>
    <col min="12" max="12" width="11.42578125" customWidth="1"/>
    <col min="27" max="27" width="8.5703125" customWidth="1"/>
    <col min="44" max="44" width="12.5703125" customWidth="1"/>
    <col min="45" max="45" width="12.42578125" customWidth="1"/>
  </cols>
  <sheetData>
    <row r="1" spans="1:57">
      <c r="A1" t="s">
        <v>0</v>
      </c>
      <c r="B1" t="s">
        <v>1</v>
      </c>
      <c r="U1" s="1">
        <f>U7+V7+U7*0.02</f>
        <v>13223.04358771353</v>
      </c>
      <c r="W1" s="1">
        <f>SUM(X7:AE7)</f>
        <v>13227.21127895109</v>
      </c>
      <c r="AO1" s="11"/>
      <c r="AP1" s="11" t="s">
        <v>2</v>
      </c>
      <c r="AQ1" s="11" t="s">
        <v>3</v>
      </c>
      <c r="AR1" s="11" t="s">
        <v>4</v>
      </c>
      <c r="AS1" s="11" t="s">
        <v>5</v>
      </c>
      <c r="AT1" s="11" t="s">
        <v>6</v>
      </c>
      <c r="AU1" s="11" t="s">
        <v>7</v>
      </c>
      <c r="AV1" s="13" t="s">
        <v>8</v>
      </c>
    </row>
    <row r="2" spans="1:57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M2">
        <v>3000</v>
      </c>
      <c r="S2" s="14">
        <f>U11*8000</f>
        <v>8351102.6239164351</v>
      </c>
      <c r="U2" s="1">
        <f>T3+U3</f>
        <v>419602.52176853328</v>
      </c>
      <c r="W2" s="1">
        <f>SUM(W3:AD3)</f>
        <v>815390.71172421775</v>
      </c>
      <c r="Z2" s="15">
        <f>AA11*8000</f>
        <v>57719.759265548295</v>
      </c>
      <c r="AA2" s="15">
        <f>X7*8000</f>
        <v>1415094.3396226401</v>
      </c>
      <c r="AO2" s="11" t="s">
        <v>18</v>
      </c>
      <c r="AP2" s="11">
        <v>1.01</v>
      </c>
      <c r="AQ2" s="11">
        <v>0.76</v>
      </c>
      <c r="AR2" s="11">
        <v>0.78</v>
      </c>
      <c r="AS2" s="11">
        <v>0.83</v>
      </c>
      <c r="AT2" s="11">
        <v>0.78</v>
      </c>
      <c r="AU2" s="11">
        <v>0.38</v>
      </c>
    </row>
    <row r="3" spans="1:57">
      <c r="C3" t="s">
        <v>19</v>
      </c>
      <c r="L3" t="s">
        <v>20</v>
      </c>
      <c r="M3">
        <v>61.224489800000001</v>
      </c>
      <c r="N3" t="s">
        <v>21</v>
      </c>
      <c r="O3" s="1">
        <v>176.88679245283001</v>
      </c>
      <c r="S3" s="1"/>
      <c r="T3" s="1">
        <f>U7*AU3</f>
        <v>209801.26088426664</v>
      </c>
      <c r="U3" s="1">
        <f>V7*AU3</f>
        <v>209801.26088426664</v>
      </c>
      <c r="W3" s="1">
        <f>X7*AP3</f>
        <v>18749.999999999982</v>
      </c>
      <c r="X3" s="1">
        <f>AQ3*Y7</f>
        <v>44.014353807286888</v>
      </c>
      <c r="Y3" s="1">
        <f>Z7*AR3</f>
        <v>44.014353807286888</v>
      </c>
      <c r="Z3" s="1">
        <f>AS3*AA7</f>
        <v>430.89866875052093</v>
      </c>
      <c r="AA3" s="1">
        <f>AB7*18</f>
        <v>5557.8023252240528</v>
      </c>
      <c r="AB3" s="1">
        <f>AC7*AU3</f>
        <v>204186.94346280256</v>
      </c>
      <c r="AC3" s="1">
        <f>AD7*28</f>
        <v>41.615501682680986</v>
      </c>
      <c r="AD3" s="1">
        <f>AE7*AT3</f>
        <v>586335.42305814335</v>
      </c>
      <c r="AO3" s="11" t="s">
        <v>22</v>
      </c>
      <c r="AP3" s="11">
        <v>106</v>
      </c>
      <c r="AQ3" s="11">
        <v>106</v>
      </c>
      <c r="AR3" s="11">
        <v>106</v>
      </c>
      <c r="AS3" s="11">
        <v>78.11</v>
      </c>
      <c r="AT3" s="11">
        <v>92.15</v>
      </c>
      <c r="AU3" s="11">
        <v>32.049999999999997</v>
      </c>
    </row>
    <row r="4" spans="1:57">
      <c r="C4" t="s">
        <v>23</v>
      </c>
      <c r="T4" s="80" t="s">
        <v>24</v>
      </c>
      <c r="U4" s="80"/>
      <c r="V4" s="80"/>
      <c r="W4" s="80"/>
      <c r="X4" s="80"/>
      <c r="Y4" s="80"/>
      <c r="Z4" s="80"/>
      <c r="AA4" s="80"/>
      <c r="AB4" s="80"/>
      <c r="AC4" s="80"/>
      <c r="AD4" s="80"/>
      <c r="AE4" s="81"/>
      <c r="AO4" s="11" t="s">
        <v>25</v>
      </c>
      <c r="AP4" s="11">
        <f>AP3*AP2</f>
        <v>107.06</v>
      </c>
      <c r="AQ4" s="11">
        <v>80.56</v>
      </c>
      <c r="AR4" s="11">
        <v>82.68</v>
      </c>
      <c r="AS4" s="11">
        <v>64.831299999999999</v>
      </c>
      <c r="AT4" s="11">
        <v>71.876999999999995</v>
      </c>
      <c r="AU4" s="11">
        <v>12.179</v>
      </c>
      <c r="AV4" s="13">
        <v>21</v>
      </c>
    </row>
    <row r="5" spans="1:57">
      <c r="C5" t="s">
        <v>26</v>
      </c>
      <c r="N5" s="82" t="s">
        <v>27</v>
      </c>
      <c r="O5" s="83"/>
      <c r="P5" s="83"/>
      <c r="Q5" s="83"/>
      <c r="R5" s="84"/>
      <c r="T5" s="7" t="s">
        <v>28</v>
      </c>
      <c r="U5" s="85" t="s">
        <v>29</v>
      </c>
      <c r="V5" s="86"/>
      <c r="W5" s="87"/>
      <c r="X5" s="85" t="s">
        <v>30</v>
      </c>
      <c r="Y5" s="86"/>
      <c r="Z5" s="86"/>
      <c r="AA5" s="86"/>
      <c r="AB5" s="86"/>
      <c r="AC5" s="86"/>
      <c r="AD5" s="86"/>
      <c r="AE5" s="87"/>
      <c r="AG5" s="88" t="s">
        <v>31</v>
      </c>
      <c r="AH5" s="89"/>
    </row>
    <row r="6" spans="1:57">
      <c r="C6" t="s">
        <v>32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M6" s="4" t="s">
        <v>34</v>
      </c>
      <c r="N6" s="2" t="s">
        <v>35</v>
      </c>
      <c r="O6" s="2" t="s">
        <v>36</v>
      </c>
      <c r="P6" s="2" t="s">
        <v>37</v>
      </c>
      <c r="Q6" s="2" t="s">
        <v>38</v>
      </c>
      <c r="R6" s="2" t="s">
        <v>39</v>
      </c>
      <c r="T6" s="5" t="s">
        <v>40</v>
      </c>
      <c r="U6" s="5" t="s">
        <v>41</v>
      </c>
      <c r="V6" s="5" t="s">
        <v>42</v>
      </c>
      <c r="W6" s="5" t="s">
        <v>43</v>
      </c>
      <c r="X6" s="8" t="s">
        <v>2</v>
      </c>
      <c r="Y6" s="5" t="s">
        <v>44</v>
      </c>
      <c r="Z6" s="5" t="s">
        <v>45</v>
      </c>
      <c r="AA6" s="5" t="s">
        <v>5</v>
      </c>
      <c r="AB6" s="5" t="s">
        <v>46</v>
      </c>
      <c r="AC6" s="5" t="s">
        <v>7</v>
      </c>
      <c r="AD6" s="5" t="s">
        <v>47</v>
      </c>
      <c r="AE6" s="5" t="s">
        <v>6</v>
      </c>
      <c r="AG6" s="12" t="s">
        <v>48</v>
      </c>
      <c r="AH6" s="12" t="s">
        <v>49</v>
      </c>
      <c r="AJ6" s="90" t="s">
        <v>50</v>
      </c>
      <c r="AK6" s="91"/>
      <c r="AL6" s="76" t="s">
        <v>51</v>
      </c>
      <c r="AM6" s="77"/>
      <c r="AN6" s="77"/>
      <c r="AO6" s="77"/>
      <c r="AP6" s="77"/>
      <c r="AQ6" s="78"/>
      <c r="AR6" s="79" t="s">
        <v>52</v>
      </c>
      <c r="AS6" s="79"/>
      <c r="BB6" s="24" t="s">
        <v>53</v>
      </c>
      <c r="BC6" s="24"/>
      <c r="BD6" s="24"/>
      <c r="BE6" s="24"/>
    </row>
    <row r="7" spans="1:57">
      <c r="A7">
        <v>1</v>
      </c>
      <c r="B7" t="s">
        <v>54</v>
      </c>
      <c r="C7">
        <v>0.1</v>
      </c>
      <c r="D7">
        <v>81.065600000000003</v>
      </c>
      <c r="E7" s="1">
        <v>0.19029599999999999</v>
      </c>
      <c r="F7" s="1">
        <v>0.19029599999999999</v>
      </c>
      <c r="G7">
        <v>2.5281899999999999</v>
      </c>
      <c r="H7">
        <v>2916.03</v>
      </c>
      <c r="I7">
        <v>2919.72</v>
      </c>
      <c r="J7">
        <v>141.505</v>
      </c>
      <c r="K7" s="1">
        <v>0.68114300000000005</v>
      </c>
      <c r="M7" s="4">
        <f t="shared" ref="M7:M38" si="0">($M$2-H7)/$M$2</f>
        <v>2.7989999999999932E-2</v>
      </c>
      <c r="N7" s="2">
        <f t="shared" ref="N7:N38" si="1">(D7/($M$2-H7))</f>
        <v>0.96541145647255211</v>
      </c>
      <c r="O7" s="2">
        <f t="shared" ref="O7:O38" si="2">(J7-$M$3)/($M$2-H7)</f>
        <v>0.95606181017030112</v>
      </c>
      <c r="P7" s="3">
        <f t="shared" ref="P7:P38" si="3">K7/($M$2-H7)</f>
        <v>8.111742288912727E-3</v>
      </c>
      <c r="Q7" s="2">
        <f t="shared" ref="Q7:Q38" si="4">G7/($M$2-H7)</f>
        <v>3.0108252947481314E-2</v>
      </c>
      <c r="R7" s="3">
        <f t="shared" ref="R7:R38" si="5">F7/($M$2-H7)</f>
        <v>2.2662379421221918E-3</v>
      </c>
      <c r="T7" s="6">
        <f t="shared" ref="T7:T38" si="6">$O$3/N7</f>
        <v>183.22425248519841</v>
      </c>
      <c r="U7" s="6">
        <f t="shared" ref="U7:U38" si="7">T7/M7</f>
        <v>6546.0611820364011</v>
      </c>
      <c r="V7" s="6">
        <f t="shared" ref="V7:V38" si="8">U7</f>
        <v>6546.0611820364011</v>
      </c>
      <c r="W7" s="6">
        <f t="shared" ref="W7:W38" si="9">(U7/98)*2</f>
        <v>133.59308534768167</v>
      </c>
      <c r="X7" s="6">
        <f t="shared" ref="X7:X38" si="10">$O$3</f>
        <v>176.88679245283001</v>
      </c>
      <c r="Y7" s="6">
        <f t="shared" ref="Y7:Y38" si="11">R7*T7</f>
        <v>0.41522975289893294</v>
      </c>
      <c r="Z7" s="6">
        <f t="shared" ref="Z7:Z38" si="12">Y7</f>
        <v>0.41522975289893294</v>
      </c>
      <c r="AA7" s="6">
        <f t="shared" ref="AA7:AA38" si="13">Q7*T7</f>
        <v>5.5165621399375357</v>
      </c>
      <c r="AB7" s="6">
        <f t="shared" ref="AB7:AB38" si="14">O7*T7+(U7/98)*2</f>
        <v>308.76679584578073</v>
      </c>
      <c r="AC7" s="6">
        <f t="shared" ref="AC7:AC38" si="15">U7-O7*T7</f>
        <v>6370.8874715383017</v>
      </c>
      <c r="AD7" s="6">
        <f t="shared" ref="AD7:AD38" si="16">T7*P7</f>
        <v>1.4862679172386066</v>
      </c>
      <c r="AE7" s="6">
        <f t="shared" ref="AE7:AE38" si="17">U7-T7</f>
        <v>6362.836929551203</v>
      </c>
      <c r="AG7" s="10">
        <f t="shared" ref="AG7:AG22" si="18">U7*$AT$3+V7*$AU$3+W7*18</f>
        <v>815425.47434517939</v>
      </c>
      <c r="AH7" s="10">
        <f t="shared" ref="AH7:AH22" si="19">SUM(X7:Z7)*106+AA7*$AS$3+AB7*18+AC7*$AU$3+AD7*28+AE7*$AT$3</f>
        <v>815390.71172421775</v>
      </c>
      <c r="AJ7" s="20" t="s">
        <v>55</v>
      </c>
      <c r="AK7" s="20" t="s">
        <v>56</v>
      </c>
      <c r="AL7" s="18" t="s">
        <v>55</v>
      </c>
      <c r="AM7" s="18" t="s">
        <v>56</v>
      </c>
      <c r="AN7" s="18" t="s">
        <v>57</v>
      </c>
      <c r="AO7" s="18" t="s">
        <v>3</v>
      </c>
      <c r="AP7" s="18" t="s">
        <v>4</v>
      </c>
      <c r="AQ7" s="18" t="s">
        <v>5</v>
      </c>
      <c r="AR7" s="22" t="s">
        <v>58</v>
      </c>
      <c r="AS7" s="22" t="s">
        <v>59</v>
      </c>
      <c r="BB7" s="9" t="s">
        <v>60</v>
      </c>
      <c r="BC7" s="9" t="s">
        <v>61</v>
      </c>
      <c r="BD7" s="9" t="s">
        <v>62</v>
      </c>
      <c r="BE7" s="9" t="s">
        <v>63</v>
      </c>
    </row>
    <row r="8" spans="1:57">
      <c r="A8">
        <v>2</v>
      </c>
      <c r="B8" t="s">
        <v>54</v>
      </c>
      <c r="C8">
        <v>0.30101</v>
      </c>
      <c r="D8">
        <v>222.03399999999999</v>
      </c>
      <c r="E8">
        <v>1.5911200000000001</v>
      </c>
      <c r="F8">
        <v>1.5911200000000001</v>
      </c>
      <c r="G8">
        <v>7.40761</v>
      </c>
      <c r="H8">
        <v>2767.38</v>
      </c>
      <c r="I8">
        <v>2770.8</v>
      </c>
      <c r="J8">
        <v>290.42399999999998</v>
      </c>
      <c r="K8">
        <v>5.6952299999999996</v>
      </c>
      <c r="M8" s="4">
        <f t="shared" si="0"/>
        <v>7.753999999999997E-2</v>
      </c>
      <c r="N8" s="2">
        <f t="shared" si="1"/>
        <v>0.954492305046858</v>
      </c>
      <c r="O8" s="2">
        <f t="shared" si="2"/>
        <v>0.98529580517582349</v>
      </c>
      <c r="P8" s="3">
        <f t="shared" si="3"/>
        <v>2.4482976528243498E-2</v>
      </c>
      <c r="Q8" s="2">
        <f t="shared" si="4"/>
        <v>3.1844252428853942E-2</v>
      </c>
      <c r="R8" s="3">
        <f t="shared" si="5"/>
        <v>6.8399965609147999E-3</v>
      </c>
      <c r="T8" s="6">
        <f t="shared" si="6"/>
        <v>185.32029175881755</v>
      </c>
      <c r="U8" s="6">
        <f t="shared" si="7"/>
        <v>2389.9960247461649</v>
      </c>
      <c r="V8" s="6">
        <f t="shared" si="8"/>
        <v>2389.9960247461649</v>
      </c>
      <c r="W8" s="6">
        <f t="shared" si="9"/>
        <v>48.775429076452347</v>
      </c>
      <c r="X8" s="6">
        <f t="shared" si="10"/>
        <v>176.88679245283001</v>
      </c>
      <c r="Y8" s="6">
        <f t="shared" si="11"/>
        <v>1.2675901582980393</v>
      </c>
      <c r="Z8" s="6">
        <f t="shared" si="12"/>
        <v>1.2675901582980393</v>
      </c>
      <c r="AA8" s="6">
        <f t="shared" si="13"/>
        <v>5.9013861509566468</v>
      </c>
      <c r="AB8" s="6">
        <f t="shared" si="14"/>
        <v>231.37073516037501</v>
      </c>
      <c r="AC8" s="6">
        <f t="shared" si="15"/>
        <v>2207.4007186622421</v>
      </c>
      <c r="AD8" s="6">
        <f t="shared" si="16"/>
        <v>4.5371923533383667</v>
      </c>
      <c r="AE8" s="6">
        <f t="shared" si="17"/>
        <v>2204.6757329873476</v>
      </c>
      <c r="AG8" s="10">
        <f t="shared" si="18"/>
        <v>297715.46399684984</v>
      </c>
      <c r="AH8" s="10">
        <f t="shared" si="19"/>
        <v>297679.46283249959</v>
      </c>
      <c r="AI8" s="1"/>
      <c r="AJ8" s="21">
        <f t="shared" ref="AJ8:AJ39" si="20">U7*$AT$4</f>
        <v>470511.23958123039</v>
      </c>
      <c r="AK8" s="21">
        <f t="shared" ref="AK8:AK39" si="21">V7*$AU$4</f>
        <v>79724.479136021328</v>
      </c>
      <c r="AL8" s="19"/>
      <c r="AM8" s="19"/>
      <c r="AN8" s="19">
        <f t="shared" ref="AN8:AN39" si="22">X7*$AP$4</f>
        <v>18937.499999999982</v>
      </c>
      <c r="AO8" s="19">
        <f t="shared" ref="AO8:AO39" si="23">Y7*$AQ$4</f>
        <v>33.450908893538035</v>
      </c>
      <c r="AP8" s="19">
        <f t="shared" ref="AP8:AP39" si="24">Z7*$AR$4</f>
        <v>34.331195969683776</v>
      </c>
      <c r="AQ8" s="19">
        <f t="shared" ref="AQ8:AQ39" si="25">AA7*$AS$4</f>
        <v>357.64589506293237</v>
      </c>
      <c r="AR8" s="23">
        <f t="shared" ref="AR8:AR39" si="26">AL8+AM8+AN8+AO8+AP8+AQ8-AJ8-AK8</f>
        <v>-530872.79071732552</v>
      </c>
      <c r="AS8" s="23">
        <f t="shared" ref="AS8:AS39" si="27">AR8*8000</f>
        <v>-4246982325.7386041</v>
      </c>
      <c r="AT8">
        <f>M7</f>
        <v>2.7989999999999932E-2</v>
      </c>
      <c r="AU8" s="1"/>
      <c r="AV8" s="1"/>
      <c r="AW8" s="1"/>
      <c r="AX8" s="1"/>
      <c r="BB8" s="10">
        <f t="shared" ref="BB8:BB39" si="28">U7-AC7</f>
        <v>175.17371049809935</v>
      </c>
      <c r="BC8" s="10">
        <f t="shared" ref="BC8:BC39" si="29">2*AA7</f>
        <v>11.033124279875071</v>
      </c>
      <c r="BD8" s="9">
        <f t="shared" ref="BD8:BD39" si="30">2*AD7</f>
        <v>2.9725358344772133</v>
      </c>
      <c r="BE8" s="10">
        <f t="shared" ref="BE8:BE39" si="31">Y7*2</f>
        <v>0.83045950579786587</v>
      </c>
    </row>
    <row r="9" spans="1:57">
      <c r="A9">
        <v>3</v>
      </c>
      <c r="B9" t="s">
        <v>54</v>
      </c>
      <c r="C9">
        <v>0.50202000000000002</v>
      </c>
      <c r="D9">
        <v>337.447</v>
      </c>
      <c r="E9">
        <v>4.1627599999999996</v>
      </c>
      <c r="F9">
        <v>4.1627599999999996</v>
      </c>
      <c r="G9">
        <v>12.045999999999999</v>
      </c>
      <c r="H9">
        <v>2642.18</v>
      </c>
      <c r="I9">
        <v>2636.47</v>
      </c>
      <c r="J9">
        <v>424.75099999999998</v>
      </c>
      <c r="K9">
        <v>14.9001</v>
      </c>
      <c r="M9" s="4">
        <f t="shared" si="0"/>
        <v>0.11927333333333338</v>
      </c>
      <c r="N9" s="2">
        <f t="shared" si="1"/>
        <v>0.94306355150634358</v>
      </c>
      <c r="O9" s="2">
        <f t="shared" si="2"/>
        <v>1.0159479911687435</v>
      </c>
      <c r="P9" s="3">
        <f t="shared" si="3"/>
        <v>4.1641328042032286E-2</v>
      </c>
      <c r="Q9" s="2">
        <f t="shared" si="4"/>
        <v>3.3664971214577143E-2</v>
      </c>
      <c r="R9" s="3">
        <f t="shared" si="5"/>
        <v>1.1633670560617064E-2</v>
      </c>
      <c r="T9" s="6">
        <f t="shared" si="6"/>
        <v>187.56614246228787</v>
      </c>
      <c r="U9" s="6">
        <f t="shared" si="7"/>
        <v>1572.5739963860694</v>
      </c>
      <c r="V9" s="6">
        <f t="shared" si="8"/>
        <v>1572.5739963860694</v>
      </c>
      <c r="W9" s="6">
        <f t="shared" si="9"/>
        <v>32.093346865021829</v>
      </c>
      <c r="X9" s="6">
        <f t="shared" si="10"/>
        <v>176.88679245283001</v>
      </c>
      <c r="Y9" s="6">
        <f t="shared" si="11"/>
        <v>2.1820827097320246</v>
      </c>
      <c r="Z9" s="6">
        <f t="shared" si="12"/>
        <v>2.1820827097320246</v>
      </c>
      <c r="AA9" s="6">
        <f t="shared" si="13"/>
        <v>6.314408786822197</v>
      </c>
      <c r="AB9" s="6">
        <f t="shared" si="14"/>
        <v>222.65079251085353</v>
      </c>
      <c r="AC9" s="6">
        <f t="shared" si="15"/>
        <v>1382.0165507402378</v>
      </c>
      <c r="AD9" s="6">
        <f t="shared" si="16"/>
        <v>7.8105032678506907</v>
      </c>
      <c r="AE9" s="6">
        <f t="shared" si="17"/>
        <v>1385.0078539237816</v>
      </c>
      <c r="AG9" s="10">
        <f t="shared" si="18"/>
        <v>195891.37059472021</v>
      </c>
      <c r="AH9" s="10">
        <f t="shared" si="19"/>
        <v>195854.33255179814</v>
      </c>
      <c r="AI9" s="1"/>
      <c r="AJ9" s="21">
        <f t="shared" si="20"/>
        <v>171785.74427068009</v>
      </c>
      <c r="AK9" s="21">
        <f t="shared" si="21"/>
        <v>29107.761585383545</v>
      </c>
      <c r="AL9" s="19"/>
      <c r="AM9" s="19"/>
      <c r="AN9" s="19">
        <f t="shared" si="22"/>
        <v>18937.499999999982</v>
      </c>
      <c r="AO9" s="19">
        <f t="shared" si="23"/>
        <v>102.11706315249005</v>
      </c>
      <c r="AP9" s="19">
        <f t="shared" si="24"/>
        <v>104.8043542880819</v>
      </c>
      <c r="AQ9" s="19">
        <f t="shared" si="25"/>
        <v>382.59453596851563</v>
      </c>
      <c r="AR9" s="23">
        <f t="shared" si="26"/>
        <v>-181366.48990265455</v>
      </c>
      <c r="AS9" s="23">
        <f t="shared" si="27"/>
        <v>-1450931919.2212365</v>
      </c>
      <c r="AT9">
        <f t="shared" ref="AT9:AT72" si="32">M8</f>
        <v>7.753999999999997E-2</v>
      </c>
      <c r="AU9" s="1"/>
      <c r="BB9" s="10">
        <f t="shared" si="28"/>
        <v>182.59530608392288</v>
      </c>
      <c r="BC9" s="10">
        <f t="shared" si="29"/>
        <v>11.802772301913294</v>
      </c>
      <c r="BD9" s="9">
        <f t="shared" si="30"/>
        <v>9.0743847066767334</v>
      </c>
      <c r="BE9" s="10">
        <f t="shared" si="31"/>
        <v>2.5351803165960787</v>
      </c>
    </row>
    <row r="10" spans="1:57">
      <c r="A10">
        <v>4</v>
      </c>
      <c r="B10" t="s">
        <v>54</v>
      </c>
      <c r="C10">
        <v>0.70303000000000004</v>
      </c>
      <c r="D10">
        <v>431.86</v>
      </c>
      <c r="E10">
        <v>7.6749000000000001</v>
      </c>
      <c r="F10">
        <v>7.6749000000000001</v>
      </c>
      <c r="G10">
        <v>16.479900000000001</v>
      </c>
      <c r="H10">
        <v>2536.31</v>
      </c>
      <c r="I10">
        <v>2514.33</v>
      </c>
      <c r="J10">
        <v>546.89700000000005</v>
      </c>
      <c r="K10">
        <v>27.471399999999999</v>
      </c>
      <c r="M10" s="4">
        <f t="shared" si="0"/>
        <v>0.15456333333333336</v>
      </c>
      <c r="N10" s="2">
        <f t="shared" si="1"/>
        <v>0.93135500010783057</v>
      </c>
      <c r="O10" s="2">
        <f t="shared" si="2"/>
        <v>1.047407772865492</v>
      </c>
      <c r="P10" s="3">
        <f t="shared" si="3"/>
        <v>5.9245185360909218E-2</v>
      </c>
      <c r="Q10" s="2">
        <f t="shared" si="4"/>
        <v>3.5540770773577174E-2</v>
      </c>
      <c r="R10" s="3">
        <f t="shared" si="5"/>
        <v>1.6551791067307899E-2</v>
      </c>
      <c r="T10" s="6">
        <f t="shared" si="6"/>
        <v>189.92413465579762</v>
      </c>
      <c r="U10" s="6">
        <f t="shared" si="7"/>
        <v>1228.7787184700828</v>
      </c>
      <c r="V10" s="6">
        <f t="shared" si="8"/>
        <v>1228.7787184700828</v>
      </c>
      <c r="W10" s="6">
        <f t="shared" si="9"/>
        <v>25.077116703471077</v>
      </c>
      <c r="X10" s="6">
        <f t="shared" si="10"/>
        <v>176.88679245283001</v>
      </c>
      <c r="Y10" s="6">
        <f t="shared" si="11"/>
        <v>3.1435845954620136</v>
      </c>
      <c r="Z10" s="6">
        <f t="shared" si="12"/>
        <v>3.1435845954620136</v>
      </c>
      <c r="AA10" s="6">
        <f t="shared" si="13"/>
        <v>6.7500501341717074</v>
      </c>
      <c r="AB10" s="6">
        <f t="shared" si="14"/>
        <v>224.00513159670589</v>
      </c>
      <c r="AC10" s="6">
        <f t="shared" si="15"/>
        <v>1029.850703576848</v>
      </c>
      <c r="AD10" s="6">
        <f t="shared" si="16"/>
        <v>11.252090562193011</v>
      </c>
      <c r="AE10" s="6">
        <f t="shared" si="17"/>
        <v>1038.8545838142852</v>
      </c>
      <c r="AG10" s="10">
        <f t="shared" si="18"/>
        <v>153065.70493464675</v>
      </c>
      <c r="AH10" s="10">
        <f t="shared" si="19"/>
        <v>153028.00220282454</v>
      </c>
      <c r="AI10" s="1"/>
      <c r="AJ10" s="21">
        <f t="shared" si="20"/>
        <v>113031.9011382415</v>
      </c>
      <c r="AK10" s="21">
        <f t="shared" si="21"/>
        <v>19152.378701985941</v>
      </c>
      <c r="AL10" s="19"/>
      <c r="AM10" s="19"/>
      <c r="AN10" s="19">
        <f t="shared" si="22"/>
        <v>18937.499999999982</v>
      </c>
      <c r="AO10" s="19">
        <f t="shared" si="23"/>
        <v>175.78858309601191</v>
      </c>
      <c r="AP10" s="19">
        <f t="shared" si="24"/>
        <v>180.4145984406438</v>
      </c>
      <c r="AQ10" s="19">
        <f t="shared" si="25"/>
        <v>409.37133038110591</v>
      </c>
      <c r="AR10" s="23">
        <f t="shared" si="26"/>
        <v>-112481.2053283097</v>
      </c>
      <c r="AS10" s="23">
        <f t="shared" si="27"/>
        <v>-899849642.6264776</v>
      </c>
      <c r="AT10">
        <f t="shared" si="32"/>
        <v>0.11927333333333338</v>
      </c>
      <c r="BB10" s="10">
        <f t="shared" si="28"/>
        <v>190.55744564583165</v>
      </c>
      <c r="BC10" s="10">
        <f t="shared" si="29"/>
        <v>12.628817573644394</v>
      </c>
      <c r="BD10" s="9">
        <f t="shared" si="30"/>
        <v>15.621006535701381</v>
      </c>
      <c r="BE10" s="10">
        <f t="shared" si="31"/>
        <v>4.3641654194640491</v>
      </c>
    </row>
    <row r="11" spans="1:57">
      <c r="A11">
        <v>5</v>
      </c>
      <c r="B11" t="s">
        <v>54</v>
      </c>
      <c r="C11">
        <v>0.90403999999999995</v>
      </c>
      <c r="D11">
        <v>508.35</v>
      </c>
      <c r="E11">
        <v>11.967499999999999</v>
      </c>
      <c r="F11">
        <v>11.967499999999999</v>
      </c>
      <c r="G11">
        <v>20.7349</v>
      </c>
      <c r="H11">
        <v>2446.98</v>
      </c>
      <c r="I11">
        <v>2402.7800000000002</v>
      </c>
      <c r="J11">
        <v>658.447</v>
      </c>
      <c r="K11">
        <v>42.836199999999998</v>
      </c>
      <c r="M11" s="4">
        <f t="shared" si="0"/>
        <v>0.18434</v>
      </c>
      <c r="N11" s="2">
        <f t="shared" si="1"/>
        <v>0.91922534447217108</v>
      </c>
      <c r="O11" s="2">
        <f t="shared" si="2"/>
        <v>1.0799293157571155</v>
      </c>
      <c r="P11" s="3">
        <f t="shared" si="3"/>
        <v>7.7458681422010053E-2</v>
      </c>
      <c r="Q11" s="2">
        <f t="shared" si="4"/>
        <v>3.7493942352898629E-2</v>
      </c>
      <c r="R11" s="3">
        <f t="shared" si="5"/>
        <v>2.1640266174821888E-2</v>
      </c>
      <c r="T11" s="6">
        <f t="shared" si="6"/>
        <v>192.43028221159446</v>
      </c>
      <c r="U11" s="6">
        <f t="shared" si="7"/>
        <v>1043.8878279895544</v>
      </c>
      <c r="V11" s="6">
        <f t="shared" si="8"/>
        <v>1043.8878279895544</v>
      </c>
      <c r="W11" s="6">
        <f t="shared" si="9"/>
        <v>21.30383322427662</v>
      </c>
      <c r="X11" s="6">
        <f t="shared" si="10"/>
        <v>176.88679245283001</v>
      </c>
      <c r="Y11" s="6">
        <f t="shared" si="11"/>
        <v>4.1642425271549977</v>
      </c>
      <c r="Z11" s="6">
        <f t="shared" si="12"/>
        <v>4.1642425271549977</v>
      </c>
      <c r="AA11" s="6">
        <f t="shared" si="13"/>
        <v>7.2149699081935372</v>
      </c>
      <c r="AB11" s="6">
        <f t="shared" si="14"/>
        <v>229.11493622399246</v>
      </c>
      <c r="AC11" s="6">
        <f t="shared" si="15"/>
        <v>836.07672498983857</v>
      </c>
      <c r="AD11" s="6">
        <f t="shared" si="16"/>
        <v>14.905395925775384</v>
      </c>
      <c r="AE11" s="6">
        <f t="shared" si="17"/>
        <v>851.45754577795992</v>
      </c>
      <c r="AG11" s="10">
        <f t="shared" si="18"/>
        <v>130034.33723433963</v>
      </c>
      <c r="AH11" s="10">
        <f t="shared" si="19"/>
        <v>129995.87253260275</v>
      </c>
      <c r="AI11" s="1"/>
      <c r="AJ11" s="21">
        <f t="shared" si="20"/>
        <v>88320.927947474134</v>
      </c>
      <c r="AK11" s="21">
        <f t="shared" si="21"/>
        <v>14965.29601224714</v>
      </c>
      <c r="AL11" s="19"/>
      <c r="AM11" s="19"/>
      <c r="AN11" s="19">
        <f t="shared" si="22"/>
        <v>18937.499999999982</v>
      </c>
      <c r="AO11" s="19">
        <f t="shared" si="23"/>
        <v>253.24717501041982</v>
      </c>
      <c r="AP11" s="19">
        <f t="shared" si="24"/>
        <v>259.91157435279933</v>
      </c>
      <c r="AQ11" s="19">
        <f t="shared" si="25"/>
        <v>437.61452526352622</v>
      </c>
      <c r="AR11" s="23">
        <f t="shared" si="26"/>
        <v>-83397.950685094547</v>
      </c>
      <c r="AS11" s="23">
        <f t="shared" si="27"/>
        <v>-667183605.4807564</v>
      </c>
      <c r="AT11">
        <f t="shared" si="32"/>
        <v>0.15456333333333336</v>
      </c>
      <c r="BB11" s="10">
        <f t="shared" si="28"/>
        <v>198.92801489323483</v>
      </c>
      <c r="BC11" s="10">
        <f t="shared" si="29"/>
        <v>13.500100268343415</v>
      </c>
      <c r="BD11" s="9">
        <f t="shared" si="30"/>
        <v>22.504181124386022</v>
      </c>
      <c r="BE11" s="10">
        <f t="shared" si="31"/>
        <v>6.2871691909240273</v>
      </c>
    </row>
    <row r="12" spans="1:57">
      <c r="A12">
        <v>6</v>
      </c>
      <c r="B12" t="s">
        <v>54</v>
      </c>
      <c r="C12">
        <v>1.1050500000000001</v>
      </c>
      <c r="D12">
        <v>570.38099999999997</v>
      </c>
      <c r="E12">
        <v>16.862200000000001</v>
      </c>
      <c r="F12">
        <v>16.862200000000001</v>
      </c>
      <c r="G12">
        <v>24.8398</v>
      </c>
      <c r="H12">
        <v>2371.0500000000002</v>
      </c>
      <c r="I12">
        <v>2300.02</v>
      </c>
      <c r="J12">
        <v>761.20299999999997</v>
      </c>
      <c r="K12">
        <v>60.356400000000001</v>
      </c>
      <c r="M12" s="4">
        <f t="shared" si="0"/>
        <v>0.20964999999999995</v>
      </c>
      <c r="N12" s="2">
        <f>(D12/($M$2-H12))</f>
        <v>0.90687813021702857</v>
      </c>
      <c r="O12" s="2">
        <f t="shared" si="2"/>
        <v>1.112931886795453</v>
      </c>
      <c r="P12" s="3">
        <f t="shared" si="3"/>
        <v>9.5963749105652307E-2</v>
      </c>
      <c r="Q12" s="2">
        <f t="shared" si="4"/>
        <v>3.9494077430638375E-2</v>
      </c>
      <c r="R12" s="3">
        <f t="shared" si="5"/>
        <v>2.6810080292551088E-2</v>
      </c>
      <c r="T12" s="6">
        <f t="shared" si="6"/>
        <v>195.05023504150282</v>
      </c>
      <c r="U12" s="6">
        <f t="shared" si="7"/>
        <v>930.3612451299922</v>
      </c>
      <c r="V12" s="6">
        <f t="shared" si="8"/>
        <v>930.3612451299922</v>
      </c>
      <c r="W12" s="6">
        <f t="shared" si="9"/>
        <v>18.986964186326372</v>
      </c>
      <c r="X12" s="6">
        <f t="shared" si="10"/>
        <v>176.88679245283001</v>
      </c>
      <c r="Y12" s="6">
        <f t="shared" si="11"/>
        <v>5.2293124625436525</v>
      </c>
      <c r="Z12" s="6">
        <f t="shared" si="12"/>
        <v>5.2293124625436525</v>
      </c>
      <c r="AA12" s="6">
        <f t="shared" si="13"/>
        <v>7.7033290855933263</v>
      </c>
      <c r="AB12" s="6">
        <f t="shared" si="14"/>
        <v>236.06459029096266</v>
      </c>
      <c r="AC12" s="6">
        <f t="shared" si="15"/>
        <v>713.28361902535585</v>
      </c>
      <c r="AD12" s="6">
        <f t="shared" si="16"/>
        <v>18.71775181852129</v>
      </c>
      <c r="AE12" s="6">
        <f t="shared" si="17"/>
        <v>735.31101008848941</v>
      </c>
      <c r="AG12" s="10">
        <f t="shared" si="18"/>
        <v>115892.63200049891</v>
      </c>
      <c r="AH12" s="10">
        <f t="shared" si="19"/>
        <v>115853.2305225078</v>
      </c>
      <c r="AI12" s="1"/>
      <c r="AJ12" s="21">
        <f t="shared" si="20"/>
        <v>75031.525412405186</v>
      </c>
      <c r="AK12" s="21">
        <f t="shared" si="21"/>
        <v>12713.509857084782</v>
      </c>
      <c r="AL12" s="19"/>
      <c r="AM12" s="19"/>
      <c r="AN12" s="19">
        <f t="shared" si="22"/>
        <v>18937.499999999982</v>
      </c>
      <c r="AO12" s="19">
        <f t="shared" si="23"/>
        <v>335.47137798760662</v>
      </c>
      <c r="AP12" s="19">
        <f t="shared" si="24"/>
        <v>344.29957214517526</v>
      </c>
      <c r="AQ12" s="19">
        <f t="shared" si="25"/>
        <v>467.75587860906768</v>
      </c>
      <c r="AR12" s="23">
        <f t="shared" si="26"/>
        <v>-67660.008440748134</v>
      </c>
      <c r="AS12" s="23">
        <f t="shared" si="27"/>
        <v>-541280067.52598512</v>
      </c>
      <c r="AT12">
        <f t="shared" si="32"/>
        <v>0.18434</v>
      </c>
      <c r="BB12" s="10">
        <f t="shared" si="28"/>
        <v>207.81110299971579</v>
      </c>
      <c r="BC12" s="10">
        <f t="shared" si="29"/>
        <v>14.429939816387074</v>
      </c>
      <c r="BD12" s="9">
        <f t="shared" si="30"/>
        <v>29.810791851550768</v>
      </c>
      <c r="BE12" s="10">
        <f t="shared" si="31"/>
        <v>8.3284850543099953</v>
      </c>
    </row>
    <row r="13" spans="1:57">
      <c r="A13">
        <v>7</v>
      </c>
      <c r="B13" t="s">
        <v>54</v>
      </c>
      <c r="C13">
        <v>1.30606</v>
      </c>
      <c r="D13">
        <v>619.71900000000005</v>
      </c>
      <c r="E13">
        <v>22.259599999999999</v>
      </c>
      <c r="F13">
        <v>22.259599999999999</v>
      </c>
      <c r="G13">
        <v>28.811399999999999</v>
      </c>
      <c r="H13">
        <v>2306.9499999999998</v>
      </c>
      <c r="I13">
        <v>2205.2199999999998</v>
      </c>
      <c r="J13">
        <v>856.00199999999995</v>
      </c>
      <c r="K13">
        <v>79.675600000000003</v>
      </c>
      <c r="M13" s="4">
        <f t="shared" si="0"/>
        <v>0.23101666666666673</v>
      </c>
      <c r="N13" s="2">
        <f t="shared" si="1"/>
        <v>0.89419089531779794</v>
      </c>
      <c r="O13" s="2">
        <f t="shared" si="2"/>
        <v>1.1467823536541371</v>
      </c>
      <c r="P13" s="3">
        <f t="shared" si="3"/>
        <v>0.11496371113195293</v>
      </c>
      <c r="Q13" s="2">
        <f t="shared" si="4"/>
        <v>4.1571892359858587E-2</v>
      </c>
      <c r="R13" s="3">
        <f t="shared" si="5"/>
        <v>3.2118317581704053E-2</v>
      </c>
      <c r="T13" s="6">
        <f t="shared" si="6"/>
        <v>197.81770691141287</v>
      </c>
      <c r="U13" s="6">
        <f t="shared" si="7"/>
        <v>856.29192804882541</v>
      </c>
      <c r="V13" s="6">
        <f t="shared" si="8"/>
        <v>856.29192804882541</v>
      </c>
      <c r="W13" s="6">
        <f t="shared" si="9"/>
        <v>17.475345470384191</v>
      </c>
      <c r="X13" s="6">
        <f t="shared" si="10"/>
        <v>176.88679245283001</v>
      </c>
      <c r="Y13" s="6">
        <f t="shared" si="11"/>
        <v>6.3535719338652115</v>
      </c>
      <c r="Z13" s="6">
        <f t="shared" si="12"/>
        <v>6.3535719338652115</v>
      </c>
      <c r="AA13" s="6">
        <f t="shared" si="13"/>
        <v>8.2236564185953096</v>
      </c>
      <c r="AB13" s="6">
        <f t="shared" si="14"/>
        <v>244.3292009967185</v>
      </c>
      <c r="AC13" s="6">
        <f t="shared" si="15"/>
        <v>629.4380725224911</v>
      </c>
      <c r="AD13" s="6">
        <f t="shared" si="16"/>
        <v>22.741857714148999</v>
      </c>
      <c r="AE13" s="6">
        <f t="shared" si="17"/>
        <v>658.47422113741254</v>
      </c>
      <c r="AG13" s="10">
        <f t="shared" si="18"/>
        <v>106666.01368213103</v>
      </c>
      <c r="AH13" s="10">
        <f t="shared" si="19"/>
        <v>106625.8943889314</v>
      </c>
      <c r="AI13" s="1"/>
      <c r="AJ13" s="21">
        <f t="shared" si="20"/>
        <v>66871.575216208439</v>
      </c>
      <c r="AK13" s="21">
        <f t="shared" si="21"/>
        <v>11330.869604438176</v>
      </c>
      <c r="AL13" s="19"/>
      <c r="AM13" s="19"/>
      <c r="AN13" s="19">
        <f t="shared" si="22"/>
        <v>18937.499999999982</v>
      </c>
      <c r="AO13" s="19">
        <f t="shared" si="23"/>
        <v>421.27341198251668</v>
      </c>
      <c r="AP13" s="19">
        <f t="shared" si="24"/>
        <v>432.3595544031092</v>
      </c>
      <c r="AQ13" s="19">
        <f t="shared" si="25"/>
        <v>499.4168389468266</v>
      </c>
      <c r="AR13" s="23">
        <f t="shared" si="26"/>
        <v>-57911.895015314178</v>
      </c>
      <c r="AS13" s="23">
        <f t="shared" si="27"/>
        <v>-463295160.12251341</v>
      </c>
      <c r="AT13">
        <f t="shared" si="32"/>
        <v>0.20964999999999995</v>
      </c>
      <c r="BB13" s="10">
        <f t="shared" si="28"/>
        <v>217.07762610463635</v>
      </c>
      <c r="BC13" s="10">
        <f t="shared" si="29"/>
        <v>15.406658171186653</v>
      </c>
      <c r="BD13" s="9">
        <f t="shared" si="30"/>
        <v>37.435503637042579</v>
      </c>
      <c r="BE13" s="10">
        <f t="shared" si="31"/>
        <v>10.458624925087305</v>
      </c>
    </row>
    <row r="14" spans="1:57">
      <c r="A14">
        <v>8</v>
      </c>
      <c r="B14" t="s">
        <v>54</v>
      </c>
      <c r="C14">
        <v>1.5070699999999999</v>
      </c>
      <c r="D14">
        <v>659.17</v>
      </c>
      <c r="E14">
        <v>28.0183</v>
      </c>
      <c r="F14">
        <v>28.0183</v>
      </c>
      <c r="G14">
        <v>32.672699999999999</v>
      </c>
      <c r="H14">
        <v>2252.12</v>
      </c>
      <c r="I14">
        <v>2116.89</v>
      </c>
      <c r="J14">
        <v>944.33500000000004</v>
      </c>
      <c r="K14">
        <v>100.288</v>
      </c>
      <c r="M14" s="4">
        <f t="shared" si="0"/>
        <v>0.24929333333333337</v>
      </c>
      <c r="N14" s="2">
        <f t="shared" si="1"/>
        <v>0.88138471412526054</v>
      </c>
      <c r="O14" s="2">
        <f t="shared" si="2"/>
        <v>1.1808184604482002</v>
      </c>
      <c r="P14" s="3">
        <f t="shared" si="3"/>
        <v>0.13409637909825103</v>
      </c>
      <c r="Q14" s="2">
        <f t="shared" si="4"/>
        <v>4.3687088837781454E-2</v>
      </c>
      <c r="R14" s="3">
        <f t="shared" si="5"/>
        <v>3.7463630528961858E-2</v>
      </c>
      <c r="T14" s="6">
        <f t="shared" si="6"/>
        <v>200.69192217428363</v>
      </c>
      <c r="U14" s="6">
        <f t="shared" si="7"/>
        <v>805.0432776954201</v>
      </c>
      <c r="V14" s="6">
        <f t="shared" si="8"/>
        <v>805.0432776954201</v>
      </c>
      <c r="W14" s="6">
        <f t="shared" si="9"/>
        <v>16.429454646845308</v>
      </c>
      <c r="X14" s="6">
        <f t="shared" si="10"/>
        <v>176.88679245283001</v>
      </c>
      <c r="Y14" s="6">
        <f t="shared" si="11"/>
        <v>7.5186480224845296</v>
      </c>
      <c r="Z14" s="6">
        <f t="shared" si="12"/>
        <v>7.5186480224845296</v>
      </c>
      <c r="AA14" s="6">
        <f t="shared" si="13"/>
        <v>8.7676458330530505</v>
      </c>
      <c r="AB14" s="6">
        <f t="shared" si="14"/>
        <v>253.41018121307289</v>
      </c>
      <c r="AC14" s="6">
        <f t="shared" si="15"/>
        <v>568.06255112919257</v>
      </c>
      <c r="AD14" s="6">
        <f t="shared" si="16"/>
        <v>26.912060077839431</v>
      </c>
      <c r="AE14" s="6">
        <f t="shared" si="17"/>
        <v>604.3513555211365</v>
      </c>
      <c r="AG14" s="10">
        <f t="shared" si="18"/>
        <v>100282.10527341439</v>
      </c>
      <c r="AH14" s="10">
        <f t="shared" si="19"/>
        <v>100241.09731576465</v>
      </c>
      <c r="AI14" s="1"/>
      <c r="AJ14" s="21">
        <f t="shared" si="20"/>
        <v>61547.694912365419</v>
      </c>
      <c r="AK14" s="21">
        <f t="shared" si="21"/>
        <v>10428.779391706645</v>
      </c>
      <c r="AL14" s="19"/>
      <c r="AM14" s="19"/>
      <c r="AN14" s="19">
        <f t="shared" si="22"/>
        <v>18937.499999999982</v>
      </c>
      <c r="AO14" s="19">
        <f t="shared" si="23"/>
        <v>511.84375499218146</v>
      </c>
      <c r="AP14" s="19">
        <f t="shared" si="24"/>
        <v>525.31332749197577</v>
      </c>
      <c r="AQ14" s="19">
        <f t="shared" si="25"/>
        <v>533.15033637087811</v>
      </c>
      <c r="AR14" s="23">
        <f t="shared" si="26"/>
        <v>-51468.666885217048</v>
      </c>
      <c r="AS14" s="23">
        <f t="shared" si="27"/>
        <v>-411749335.08173639</v>
      </c>
      <c r="AT14">
        <f t="shared" si="32"/>
        <v>0.23101666666666673</v>
      </c>
      <c r="BB14" s="10">
        <f t="shared" si="28"/>
        <v>226.85385552633431</v>
      </c>
      <c r="BC14" s="10">
        <f t="shared" si="29"/>
        <v>16.447312837190619</v>
      </c>
      <c r="BD14" s="9">
        <f t="shared" si="30"/>
        <v>45.483715428297998</v>
      </c>
      <c r="BE14" s="10">
        <f t="shared" si="31"/>
        <v>12.707143867730423</v>
      </c>
    </row>
    <row r="15" spans="1:57">
      <c r="A15">
        <v>9</v>
      </c>
      <c r="B15" t="s">
        <v>54</v>
      </c>
      <c r="C15">
        <v>1.70808</v>
      </c>
      <c r="D15">
        <v>689.62099999999998</v>
      </c>
      <c r="E15">
        <v>34.081899999999997</v>
      </c>
      <c r="F15">
        <v>34.081899999999997</v>
      </c>
      <c r="G15">
        <v>36.433599999999998</v>
      </c>
      <c r="H15">
        <v>2205.7800000000002</v>
      </c>
      <c r="I15">
        <v>2034.66</v>
      </c>
      <c r="J15">
        <v>1026.56</v>
      </c>
      <c r="K15">
        <v>121.992</v>
      </c>
      <c r="M15" s="4">
        <f t="shared" si="0"/>
        <v>0.26473999999999992</v>
      </c>
      <c r="N15" s="2">
        <f t="shared" si="1"/>
        <v>0.86829971544408369</v>
      </c>
      <c r="O15" s="2">
        <f t="shared" si="2"/>
        <v>1.2154510213794669</v>
      </c>
      <c r="P15" s="3">
        <f t="shared" si="3"/>
        <v>0.15359975825338071</v>
      </c>
      <c r="Q15" s="2">
        <f t="shared" si="4"/>
        <v>4.5873435572007765E-2</v>
      </c>
      <c r="R15" s="3">
        <f t="shared" si="5"/>
        <v>4.291241721437386E-2</v>
      </c>
      <c r="T15" s="6">
        <f t="shared" si="6"/>
        <v>203.71628517966624</v>
      </c>
      <c r="U15" s="6">
        <f t="shared" si="7"/>
        <v>769.49567568054056</v>
      </c>
      <c r="V15" s="6">
        <f t="shared" si="8"/>
        <v>769.49567568054056</v>
      </c>
      <c r="W15" s="6">
        <f t="shared" si="9"/>
        <v>15.703993381235522</v>
      </c>
      <c r="X15" s="6">
        <f t="shared" si="10"/>
        <v>176.88679245283001</v>
      </c>
      <c r="Y15" s="6">
        <f t="shared" si="11"/>
        <v>8.7419582229922046</v>
      </c>
      <c r="Z15" s="6">
        <f t="shared" si="12"/>
        <v>8.7419582229922046</v>
      </c>
      <c r="AA15" s="6">
        <f t="shared" si="13"/>
        <v>9.3451658831581792</v>
      </c>
      <c r="AB15" s="6">
        <f t="shared" si="14"/>
        <v>263.31116027449161</v>
      </c>
      <c r="AC15" s="6">
        <f t="shared" si="15"/>
        <v>521.88850878728442</v>
      </c>
      <c r="AD15" s="6">
        <f t="shared" si="16"/>
        <v>31.290772155873498</v>
      </c>
      <c r="AE15" s="6">
        <f t="shared" si="17"/>
        <v>565.77939050087434</v>
      </c>
      <c r="AG15" s="10">
        <f t="shared" si="18"/>
        <v>95854.034800385372</v>
      </c>
      <c r="AH15" s="10">
        <f t="shared" si="19"/>
        <v>95812.086097001156</v>
      </c>
      <c r="AI15" s="1"/>
      <c r="AJ15" s="21">
        <f t="shared" si="20"/>
        <v>57864.09567091371</v>
      </c>
      <c r="AK15" s="21">
        <f t="shared" si="21"/>
        <v>9804.6220790525222</v>
      </c>
      <c r="AL15" s="19"/>
      <c r="AM15" s="19"/>
      <c r="AN15" s="19">
        <f t="shared" si="22"/>
        <v>18937.499999999982</v>
      </c>
      <c r="AO15" s="19">
        <f t="shared" si="23"/>
        <v>605.70228469135373</v>
      </c>
      <c r="AP15" s="19">
        <f t="shared" si="24"/>
        <v>621.64181849902093</v>
      </c>
      <c r="AQ15" s="19">
        <f t="shared" si="25"/>
        <v>568.41787729641226</v>
      </c>
      <c r="AR15" s="23">
        <f t="shared" si="26"/>
        <v>-46935.455769479464</v>
      </c>
      <c r="AS15" s="23">
        <f t="shared" si="27"/>
        <v>-375483646.15583569</v>
      </c>
      <c r="AT15">
        <f t="shared" si="32"/>
        <v>0.24929333333333337</v>
      </c>
      <c r="BB15" s="10">
        <f t="shared" si="28"/>
        <v>236.98072656622753</v>
      </c>
      <c r="BC15" s="10">
        <f t="shared" si="29"/>
        <v>17.535291666106101</v>
      </c>
      <c r="BD15" s="9">
        <f t="shared" si="30"/>
        <v>53.824120155678862</v>
      </c>
      <c r="BE15" s="10">
        <f t="shared" si="31"/>
        <v>15.037296044969059</v>
      </c>
    </row>
    <row r="16" spans="1:57">
      <c r="A16">
        <v>10</v>
      </c>
      <c r="B16" t="s">
        <v>54</v>
      </c>
      <c r="C16">
        <v>1.90909</v>
      </c>
      <c r="D16">
        <v>713.00699999999995</v>
      </c>
      <c r="E16">
        <v>40.3536</v>
      </c>
      <c r="F16">
        <v>40.3536</v>
      </c>
      <c r="G16">
        <v>40.110500000000002</v>
      </c>
      <c r="H16">
        <v>2166.1799999999998</v>
      </c>
      <c r="I16">
        <v>1957.51</v>
      </c>
      <c r="J16">
        <v>1103.71</v>
      </c>
      <c r="K16">
        <v>144.441</v>
      </c>
      <c r="M16" s="4">
        <f t="shared" si="0"/>
        <v>0.27794000000000008</v>
      </c>
      <c r="N16" s="2">
        <f t="shared" si="1"/>
        <v>0.85510901633446046</v>
      </c>
      <c r="O16" s="2">
        <f t="shared" si="2"/>
        <v>1.2502524648005564</v>
      </c>
      <c r="P16" s="3">
        <f t="shared" si="3"/>
        <v>0.17322803482766061</v>
      </c>
      <c r="Q16" s="2">
        <f t="shared" si="4"/>
        <v>4.810450696793072E-2</v>
      </c>
      <c r="R16" s="3">
        <f t="shared" si="5"/>
        <v>4.8396056702885507E-2</v>
      </c>
      <c r="T16" s="6">
        <f t="shared" si="6"/>
        <v>206.85876195187251</v>
      </c>
      <c r="U16" s="6">
        <f t="shared" si="7"/>
        <v>744.25689699889347</v>
      </c>
      <c r="V16" s="6">
        <f t="shared" si="8"/>
        <v>744.25689699889347</v>
      </c>
      <c r="W16" s="6">
        <f t="shared" si="9"/>
        <v>15.18891626528354</v>
      </c>
      <c r="X16" s="6">
        <f t="shared" si="10"/>
        <v>176.88679245283001</v>
      </c>
      <c r="Y16" s="6">
        <f t="shared" si="11"/>
        <v>10.011148372911517</v>
      </c>
      <c r="Z16" s="6">
        <f t="shared" si="12"/>
        <v>10.011148372911517</v>
      </c>
      <c r="AA16" s="6">
        <f t="shared" si="13"/>
        <v>9.9508387556913735</v>
      </c>
      <c r="AB16" s="6">
        <f t="shared" si="14"/>
        <v>273.8145932612037</v>
      </c>
      <c r="AC16" s="6">
        <f t="shared" si="15"/>
        <v>485.63122000297329</v>
      </c>
      <c r="AD16" s="6">
        <f t="shared" si="16"/>
        <v>35.833736819805729</v>
      </c>
      <c r="AE16" s="6">
        <f t="shared" si="17"/>
        <v>537.39813504702101</v>
      </c>
      <c r="AG16" s="10">
        <f t="shared" si="18"/>
        <v>92710.107100037669</v>
      </c>
      <c r="AH16" s="10">
        <f t="shared" si="19"/>
        <v>92667.34952559878</v>
      </c>
      <c r="AI16" s="1"/>
      <c r="AJ16" s="21">
        <f t="shared" si="20"/>
        <v>55309.040680890212</v>
      </c>
      <c r="AK16" s="21">
        <f t="shared" si="21"/>
        <v>9371.6878341133033</v>
      </c>
      <c r="AL16" s="19"/>
      <c r="AM16" s="19"/>
      <c r="AN16" s="19">
        <f t="shared" si="22"/>
        <v>18937.499999999982</v>
      </c>
      <c r="AO16" s="19">
        <f t="shared" si="23"/>
        <v>704.25215444425203</v>
      </c>
      <c r="AP16" s="19">
        <f t="shared" si="24"/>
        <v>722.78510587699554</v>
      </c>
      <c r="AQ16" s="19">
        <f t="shared" si="25"/>
        <v>605.85925292079287</v>
      </c>
      <c r="AR16" s="23">
        <f t="shared" si="26"/>
        <v>-43710.332001761497</v>
      </c>
      <c r="AS16" s="23">
        <f t="shared" si="27"/>
        <v>-349682656.01409197</v>
      </c>
      <c r="AT16">
        <f t="shared" si="32"/>
        <v>0.26473999999999992</v>
      </c>
      <c r="BB16" s="10">
        <f t="shared" si="28"/>
        <v>247.60716689325614</v>
      </c>
      <c r="BC16" s="10">
        <f t="shared" si="29"/>
        <v>18.690331766316358</v>
      </c>
      <c r="BD16" s="9">
        <f t="shared" si="30"/>
        <v>62.581544311746995</v>
      </c>
      <c r="BE16" s="10">
        <f t="shared" si="31"/>
        <v>17.483916445984409</v>
      </c>
    </row>
    <row r="17" spans="1:57">
      <c r="A17">
        <v>11</v>
      </c>
      <c r="B17" t="s">
        <v>54</v>
      </c>
      <c r="C17">
        <v>2.1101000000000001</v>
      </c>
      <c r="D17">
        <v>730.12599999999998</v>
      </c>
      <c r="E17">
        <v>46.785699999999999</v>
      </c>
      <c r="F17">
        <v>46.785699999999999</v>
      </c>
      <c r="G17">
        <v>43.712200000000003</v>
      </c>
      <c r="H17">
        <v>2132.59</v>
      </c>
      <c r="I17">
        <v>1885.09</v>
      </c>
      <c r="J17">
        <v>1176.1400000000001</v>
      </c>
      <c r="K17">
        <v>167.464</v>
      </c>
      <c r="M17" s="4">
        <f t="shared" si="0"/>
        <v>0.2891366666666666</v>
      </c>
      <c r="N17" s="2">
        <f t="shared" si="1"/>
        <v>0.84173113060721005</v>
      </c>
      <c r="O17" s="2">
        <f t="shared" si="2"/>
        <v>1.2853385483220165</v>
      </c>
      <c r="P17" s="3">
        <f t="shared" si="3"/>
        <v>0.19306210442581942</v>
      </c>
      <c r="Q17" s="2">
        <f t="shared" si="4"/>
        <v>5.0393931358872976E-2</v>
      </c>
      <c r="R17" s="3">
        <f t="shared" si="5"/>
        <v>5.3937238445487146E-2</v>
      </c>
      <c r="T17" s="6">
        <f t="shared" si="6"/>
        <v>210.1464303990123</v>
      </c>
      <c r="U17" s="6">
        <f t="shared" si="7"/>
        <v>726.80657497266236</v>
      </c>
      <c r="V17" s="6">
        <f t="shared" si="8"/>
        <v>726.80657497266236</v>
      </c>
      <c r="W17" s="6">
        <f t="shared" si="9"/>
        <v>14.832787244340048</v>
      </c>
      <c r="X17" s="6">
        <f t="shared" si="10"/>
        <v>176.88679245283001</v>
      </c>
      <c r="Y17" s="6">
        <f t="shared" si="11"/>
        <v>11.334718124899496</v>
      </c>
      <c r="Z17" s="6">
        <f t="shared" si="12"/>
        <v>11.334718124899496</v>
      </c>
      <c r="AA17" s="6">
        <f t="shared" si="13"/>
        <v>10.590104788840003</v>
      </c>
      <c r="AB17" s="6">
        <f t="shared" si="14"/>
        <v>284.94209502846024</v>
      </c>
      <c r="AC17" s="6">
        <f t="shared" si="15"/>
        <v>456.69726718854218</v>
      </c>
      <c r="AD17" s="6">
        <f t="shared" si="16"/>
        <v>40.571312090407304</v>
      </c>
      <c r="AE17" s="6">
        <f t="shared" si="17"/>
        <v>516.66014457365009</v>
      </c>
      <c r="AG17" s="10">
        <f t="shared" si="18"/>
        <v>90536.366782002791</v>
      </c>
      <c r="AH17" s="10">
        <f t="shared" si="19"/>
        <v>90492.48751243329</v>
      </c>
      <c r="AI17" s="1"/>
      <c r="AJ17" s="21">
        <f t="shared" si="20"/>
        <v>53494.952985589465</v>
      </c>
      <c r="AK17" s="21">
        <f t="shared" si="21"/>
        <v>9064.3047485495244</v>
      </c>
      <c r="AL17" s="19"/>
      <c r="AM17" s="19"/>
      <c r="AN17" s="19">
        <f t="shared" si="22"/>
        <v>18937.499999999982</v>
      </c>
      <c r="AO17" s="19">
        <f t="shared" si="23"/>
        <v>806.49811292175184</v>
      </c>
      <c r="AP17" s="19">
        <f t="shared" si="24"/>
        <v>827.7217474723243</v>
      </c>
      <c r="AQ17" s="19">
        <f t="shared" si="25"/>
        <v>645.12581262185415</v>
      </c>
      <c r="AR17" s="23">
        <f t="shared" si="26"/>
        <v>-41342.412061123076</v>
      </c>
      <c r="AS17" s="23">
        <f t="shared" si="27"/>
        <v>-330739296.48898458</v>
      </c>
      <c r="AT17">
        <f t="shared" si="32"/>
        <v>0.27794000000000008</v>
      </c>
      <c r="BB17" s="10">
        <f t="shared" si="28"/>
        <v>258.62567699592017</v>
      </c>
      <c r="BC17" s="10">
        <f t="shared" si="29"/>
        <v>19.901677511382747</v>
      </c>
      <c r="BD17" s="9">
        <f t="shared" si="30"/>
        <v>71.667473639611458</v>
      </c>
      <c r="BE17" s="10">
        <f t="shared" si="31"/>
        <v>20.022296745823034</v>
      </c>
    </row>
    <row r="18" spans="1:57">
      <c r="A18">
        <v>12</v>
      </c>
      <c r="B18" t="s">
        <v>54</v>
      </c>
      <c r="C18">
        <v>2.3111100000000002</v>
      </c>
      <c r="D18">
        <v>742.04399999999998</v>
      </c>
      <c r="E18">
        <v>53.322899999999997</v>
      </c>
      <c r="F18">
        <v>53.322899999999997</v>
      </c>
      <c r="G18">
        <v>47.248699999999999</v>
      </c>
      <c r="H18">
        <v>2104.06</v>
      </c>
      <c r="I18">
        <v>1816.83</v>
      </c>
      <c r="J18">
        <v>1244.3900000000001</v>
      </c>
      <c r="K18">
        <v>190.863</v>
      </c>
      <c r="M18" s="4">
        <f t="shared" si="0"/>
        <v>0.29864666666666667</v>
      </c>
      <c r="N18" s="2">
        <f t="shared" si="1"/>
        <v>0.82822956894434885</v>
      </c>
      <c r="O18" s="2">
        <f t="shared" si="2"/>
        <v>1.3205856532803537</v>
      </c>
      <c r="P18" s="3">
        <f t="shared" si="3"/>
        <v>0.21303100654061655</v>
      </c>
      <c r="Q18" s="2">
        <f t="shared" si="4"/>
        <v>5.2736455566220947E-2</v>
      </c>
      <c r="R18" s="3">
        <f t="shared" si="5"/>
        <v>5.9516150635087167E-2</v>
      </c>
      <c r="T18" s="6">
        <f t="shared" si="6"/>
        <v>213.57217743178106</v>
      </c>
      <c r="U18" s="6">
        <f t="shared" si="7"/>
        <v>715.13330389908162</v>
      </c>
      <c r="V18" s="6">
        <f t="shared" si="8"/>
        <v>715.13330389908162</v>
      </c>
      <c r="W18" s="6">
        <f t="shared" si="9"/>
        <v>14.594557222430238</v>
      </c>
      <c r="X18" s="6">
        <f t="shared" si="10"/>
        <v>176.88679245283001</v>
      </c>
      <c r="Y18" s="6">
        <f t="shared" si="11"/>
        <v>12.710993883493446</v>
      </c>
      <c r="Z18" s="6">
        <f t="shared" si="12"/>
        <v>12.710993883493446</v>
      </c>
      <c r="AA18" s="6">
        <f t="shared" si="13"/>
        <v>11.263039645312178</v>
      </c>
      <c r="AB18" s="6">
        <f t="shared" si="14"/>
        <v>296.63491067868642</v>
      </c>
      <c r="AC18" s="6">
        <f t="shared" si="15"/>
        <v>433.09295044282544</v>
      </c>
      <c r="AD18" s="6">
        <f t="shared" si="16"/>
        <v>45.497495927363467</v>
      </c>
      <c r="AE18" s="6">
        <f t="shared" si="17"/>
        <v>501.5611264673006</v>
      </c>
      <c r="AG18" s="10">
        <f t="shared" si="18"/>
        <v>89082.258374269688</v>
      </c>
      <c r="AH18" s="10">
        <f t="shared" si="19"/>
        <v>89037.331873832765</v>
      </c>
      <c r="AI18" s="1"/>
      <c r="AJ18" s="21">
        <f t="shared" si="20"/>
        <v>52240.676189310048</v>
      </c>
      <c r="AK18" s="21">
        <f t="shared" si="21"/>
        <v>8851.7772765920545</v>
      </c>
      <c r="AL18" s="19"/>
      <c r="AM18" s="19"/>
      <c r="AN18" s="19">
        <f t="shared" si="22"/>
        <v>18937.499999999982</v>
      </c>
      <c r="AO18" s="19">
        <f t="shared" si="23"/>
        <v>913.12489214190339</v>
      </c>
      <c r="AP18" s="19">
        <f t="shared" si="24"/>
        <v>937.15449456669035</v>
      </c>
      <c r="AQ18" s="19">
        <f t="shared" si="25"/>
        <v>686.57026059672285</v>
      </c>
      <c r="AR18" s="23">
        <f t="shared" si="26"/>
        <v>-39618.103818596806</v>
      </c>
      <c r="AS18" s="23">
        <f t="shared" si="27"/>
        <v>-316944830.54877448</v>
      </c>
      <c r="AT18">
        <f t="shared" si="32"/>
        <v>0.2891366666666666</v>
      </c>
      <c r="BB18" s="10">
        <f t="shared" si="28"/>
        <v>270.10930778412018</v>
      </c>
      <c r="BC18" s="10">
        <f t="shared" si="29"/>
        <v>21.180209577680007</v>
      </c>
      <c r="BD18" s="9">
        <f t="shared" si="30"/>
        <v>81.142624180814607</v>
      </c>
      <c r="BE18" s="10">
        <f t="shared" si="31"/>
        <v>22.669436249798991</v>
      </c>
    </row>
    <row r="19" spans="1:57">
      <c r="A19">
        <v>13</v>
      </c>
      <c r="B19" t="s">
        <v>54</v>
      </c>
      <c r="C19">
        <v>2.5121199999999999</v>
      </c>
      <c r="D19">
        <v>749.59500000000003</v>
      </c>
      <c r="E19">
        <v>59.920999999999999</v>
      </c>
      <c r="F19">
        <v>59.920999999999999</v>
      </c>
      <c r="G19">
        <v>50.728099999999998</v>
      </c>
      <c r="H19">
        <v>2079.84</v>
      </c>
      <c r="I19">
        <v>1752.33</v>
      </c>
      <c r="J19">
        <v>1308.8900000000001</v>
      </c>
      <c r="K19">
        <v>214.48</v>
      </c>
      <c r="M19" s="4">
        <f t="shared" si="0"/>
        <v>0.30671999999999994</v>
      </c>
      <c r="N19" s="2">
        <f t="shared" si="1"/>
        <v>0.81463549817423075</v>
      </c>
      <c r="O19" s="2">
        <f t="shared" si="2"/>
        <v>1.3559223506781433</v>
      </c>
      <c r="P19" s="3">
        <f t="shared" si="3"/>
        <v>0.23308989740914626</v>
      </c>
      <c r="Q19" s="2">
        <f t="shared" si="4"/>
        <v>5.5129651364980006E-2</v>
      </c>
      <c r="R19" s="3">
        <f t="shared" si="5"/>
        <v>6.5120196487567394E-2</v>
      </c>
      <c r="T19" s="6">
        <f t="shared" si="6"/>
        <v>217.13612143010027</v>
      </c>
      <c r="U19" s="6">
        <f t="shared" si="7"/>
        <v>707.92945171524616</v>
      </c>
      <c r="V19" s="6">
        <f t="shared" si="8"/>
        <v>707.92945171524616</v>
      </c>
      <c r="W19" s="6">
        <f t="shared" si="9"/>
        <v>14.447539830923391</v>
      </c>
      <c r="X19" s="6">
        <f t="shared" si="10"/>
        <v>176.88679245283001</v>
      </c>
      <c r="Y19" s="6">
        <f t="shared" si="11"/>
        <v>14.139946892076424</v>
      </c>
      <c r="Z19" s="6">
        <f t="shared" si="12"/>
        <v>14.139946892076424</v>
      </c>
      <c r="AA19" s="6">
        <f t="shared" si="13"/>
        <v>11.970638673185393</v>
      </c>
      <c r="AB19" s="6">
        <f t="shared" si="14"/>
        <v>308.86726001755972</v>
      </c>
      <c r="AC19" s="6">
        <f t="shared" si="15"/>
        <v>413.50973152860985</v>
      </c>
      <c r="AD19" s="6">
        <f t="shared" si="16"/>
        <v>50.612236267961997</v>
      </c>
      <c r="AE19" s="6">
        <f t="shared" si="17"/>
        <v>490.79333028514588</v>
      </c>
      <c r="AG19" s="10">
        <f t="shared" si="18"/>
        <v>88184.89361999018</v>
      </c>
      <c r="AH19" s="10">
        <f t="shared" si="19"/>
        <v>88139.040904969836</v>
      </c>
      <c r="AI19" s="1"/>
      <c r="AJ19" s="21">
        <f t="shared" si="20"/>
        <v>51401.636484354283</v>
      </c>
      <c r="AK19" s="21">
        <f t="shared" si="21"/>
        <v>8709.6085081869151</v>
      </c>
      <c r="AL19" s="19"/>
      <c r="AM19" s="19"/>
      <c r="AN19" s="19">
        <f t="shared" si="22"/>
        <v>18937.499999999982</v>
      </c>
      <c r="AO19" s="19">
        <f t="shared" si="23"/>
        <v>1023.9976672542321</v>
      </c>
      <c r="AP19" s="19">
        <f t="shared" si="24"/>
        <v>1050.9449742872382</v>
      </c>
      <c r="AQ19" s="19">
        <f t="shared" si="25"/>
        <v>730.19750215712736</v>
      </c>
      <c r="AR19" s="23">
        <f t="shared" si="26"/>
        <v>-38368.604848842617</v>
      </c>
      <c r="AS19" s="23">
        <f t="shared" si="27"/>
        <v>-306948838.79074091</v>
      </c>
      <c r="AT19">
        <f t="shared" si="32"/>
        <v>0.29864666666666667</v>
      </c>
      <c r="BB19" s="10">
        <f t="shared" si="28"/>
        <v>282.04035345625618</v>
      </c>
      <c r="BC19" s="10">
        <f t="shared" si="29"/>
        <v>22.526079290624356</v>
      </c>
      <c r="BD19" s="9">
        <f t="shared" si="30"/>
        <v>90.994991854726933</v>
      </c>
      <c r="BE19" s="10">
        <f t="shared" si="31"/>
        <v>25.421987766986891</v>
      </c>
    </row>
    <row r="20" spans="1:57">
      <c r="A20">
        <v>14</v>
      </c>
      <c r="B20" t="s">
        <v>54</v>
      </c>
      <c r="C20">
        <v>2.71313</v>
      </c>
      <c r="D20">
        <v>753.46600000000001</v>
      </c>
      <c r="E20">
        <v>66.544399999999996</v>
      </c>
      <c r="F20">
        <v>66.544399999999996</v>
      </c>
      <c r="G20">
        <v>54.157400000000003</v>
      </c>
      <c r="H20">
        <v>2059.29</v>
      </c>
      <c r="I20">
        <v>1691.23</v>
      </c>
      <c r="J20">
        <v>1370</v>
      </c>
      <c r="K20">
        <v>238.18799999999999</v>
      </c>
      <c r="M20" s="4">
        <f t="shared" si="0"/>
        <v>0.31357000000000002</v>
      </c>
      <c r="N20" s="2">
        <f t="shared" si="1"/>
        <v>0.80095459812269454</v>
      </c>
      <c r="O20" s="2">
        <f t="shared" si="2"/>
        <v>1.3912635245718661</v>
      </c>
      <c r="P20" s="3">
        <f t="shared" si="3"/>
        <v>0.25320024237012467</v>
      </c>
      <c r="Q20" s="2">
        <f t="shared" si="4"/>
        <v>5.7570771013383509E-2</v>
      </c>
      <c r="R20" s="3">
        <f t="shared" si="5"/>
        <v>7.0738484761509915E-2</v>
      </c>
      <c r="T20" s="6">
        <f t="shared" si="6"/>
        <v>220.84496782642046</v>
      </c>
      <c r="U20" s="6">
        <f t="shared" si="7"/>
        <v>704.29239986739947</v>
      </c>
      <c r="V20" s="6">
        <f t="shared" si="8"/>
        <v>704.29239986739947</v>
      </c>
      <c r="W20" s="6">
        <f t="shared" si="9"/>
        <v>14.373314283008153</v>
      </c>
      <c r="X20" s="6">
        <f t="shared" si="10"/>
        <v>176.88679245283001</v>
      </c>
      <c r="Y20" s="6">
        <f t="shared" si="11"/>
        <v>15.622238391245391</v>
      </c>
      <c r="Z20" s="6">
        <f t="shared" si="12"/>
        <v>15.622238391245391</v>
      </c>
      <c r="AA20" s="6">
        <f t="shared" si="13"/>
        <v>12.7142150721929</v>
      </c>
      <c r="AB20" s="6">
        <f t="shared" si="14"/>
        <v>321.62686260515426</v>
      </c>
      <c r="AC20" s="6">
        <f t="shared" si="15"/>
        <v>397.03885154525335</v>
      </c>
      <c r="AD20" s="6">
        <f t="shared" si="16"/>
        <v>55.917999379872043</v>
      </c>
      <c r="AE20" s="6">
        <f t="shared" si="17"/>
        <v>483.44743204097904</v>
      </c>
      <c r="AG20" s="10">
        <f t="shared" si="18"/>
        <v>87731.835720625168</v>
      </c>
      <c r="AH20" s="10">
        <f t="shared" si="19"/>
        <v>87684.785442363776</v>
      </c>
      <c r="AI20" s="1"/>
      <c r="AJ20" s="21">
        <f t="shared" si="20"/>
        <v>50883.845200936747</v>
      </c>
      <c r="AK20" s="21">
        <f t="shared" si="21"/>
        <v>8621.8727924399827</v>
      </c>
      <c r="AL20" s="19"/>
      <c r="AM20" s="19"/>
      <c r="AN20" s="19">
        <f t="shared" si="22"/>
        <v>18937.499999999982</v>
      </c>
      <c r="AO20" s="19">
        <f t="shared" si="23"/>
        <v>1139.1141216256767</v>
      </c>
      <c r="AP20" s="19">
        <f t="shared" si="24"/>
        <v>1169.0908090368787</v>
      </c>
      <c r="AQ20" s="19">
        <f t="shared" si="25"/>
        <v>776.07206701288419</v>
      </c>
      <c r="AR20" s="23">
        <f t="shared" si="26"/>
        <v>-37483.940995701312</v>
      </c>
      <c r="AS20" s="23">
        <f t="shared" si="27"/>
        <v>-299871527.9656105</v>
      </c>
      <c r="AT20">
        <f t="shared" si="32"/>
        <v>0.30671999999999994</v>
      </c>
      <c r="BB20" s="10">
        <f t="shared" si="28"/>
        <v>294.41972018663631</v>
      </c>
      <c r="BC20" s="10">
        <f t="shared" si="29"/>
        <v>23.941277346370786</v>
      </c>
      <c r="BD20" s="9">
        <f t="shared" si="30"/>
        <v>101.22447253592399</v>
      </c>
      <c r="BE20" s="10">
        <f t="shared" si="31"/>
        <v>28.279893784152847</v>
      </c>
    </row>
    <row r="21" spans="1:57">
      <c r="A21">
        <v>15</v>
      </c>
      <c r="B21" t="s">
        <v>54</v>
      </c>
      <c r="C21">
        <v>2.9141400000000002</v>
      </c>
      <c r="D21">
        <v>754.23400000000004</v>
      </c>
      <c r="E21">
        <v>73.163600000000002</v>
      </c>
      <c r="F21">
        <v>73.163600000000002</v>
      </c>
      <c r="G21">
        <v>57.542400000000001</v>
      </c>
      <c r="H21">
        <v>2041.9</v>
      </c>
      <c r="I21">
        <v>1633.22</v>
      </c>
      <c r="J21">
        <v>1428</v>
      </c>
      <c r="K21">
        <v>261.88099999999997</v>
      </c>
      <c r="M21" s="4">
        <f t="shared" si="0"/>
        <v>0.31936666666666663</v>
      </c>
      <c r="N21" s="2">
        <f t="shared" si="1"/>
        <v>0.78721845318860251</v>
      </c>
      <c r="O21" s="2">
        <f t="shared" si="2"/>
        <v>1.4265478657760153</v>
      </c>
      <c r="P21" s="3">
        <f t="shared" si="3"/>
        <v>0.27333368124412899</v>
      </c>
      <c r="Q21" s="2">
        <f t="shared" si="4"/>
        <v>6.0058866506627707E-2</v>
      </c>
      <c r="R21" s="3">
        <f t="shared" si="5"/>
        <v>7.6363218870681565E-2</v>
      </c>
      <c r="T21" s="6">
        <f t="shared" si="6"/>
        <v>224.698483294384</v>
      </c>
      <c r="U21" s="6">
        <f t="shared" si="7"/>
        <v>703.5752529831459</v>
      </c>
      <c r="V21" s="6">
        <f t="shared" si="8"/>
        <v>703.5752529831459</v>
      </c>
      <c r="W21" s="6">
        <f t="shared" si="9"/>
        <v>14.3586786323091</v>
      </c>
      <c r="X21" s="6">
        <f t="shared" si="10"/>
        <v>176.88679245283001</v>
      </c>
      <c r="Y21" s="6">
        <f t="shared" si="11"/>
        <v>17.15869945971923</v>
      </c>
      <c r="Z21" s="6">
        <f t="shared" si="12"/>
        <v>17.15869945971923</v>
      </c>
      <c r="AA21" s="6">
        <f t="shared" si="13"/>
        <v>13.495136212419125</v>
      </c>
      <c r="AB21" s="6">
        <f t="shared" si="14"/>
        <v>334.90182041902023</v>
      </c>
      <c r="AC21" s="6">
        <f t="shared" si="15"/>
        <v>383.03211119643476</v>
      </c>
      <c r="AD21" s="6">
        <f t="shared" si="16"/>
        <v>61.417663608826402</v>
      </c>
      <c r="AE21" s="6">
        <f t="shared" si="17"/>
        <v>478.8767696887619</v>
      </c>
      <c r="AG21" s="10">
        <f t="shared" si="18"/>
        <v>87642.50263588829</v>
      </c>
      <c r="AH21" s="10">
        <f t="shared" si="19"/>
        <v>87594.35021426715</v>
      </c>
      <c r="AI21" s="1"/>
      <c r="AJ21" s="21">
        <f t="shared" si="20"/>
        <v>50622.424825269067</v>
      </c>
      <c r="AK21" s="21">
        <f t="shared" si="21"/>
        <v>8577.5771379850576</v>
      </c>
      <c r="AL21" s="19"/>
      <c r="AM21" s="19"/>
      <c r="AN21" s="19">
        <f t="shared" si="22"/>
        <v>18937.499999999982</v>
      </c>
      <c r="AO21" s="19">
        <f t="shared" si="23"/>
        <v>1258.5275247987288</v>
      </c>
      <c r="AP21" s="19">
        <f t="shared" si="24"/>
        <v>1291.6466701881691</v>
      </c>
      <c r="AQ21" s="19">
        <f t="shared" si="25"/>
        <v>824.27909160985951</v>
      </c>
      <c r="AR21" s="23">
        <f t="shared" si="26"/>
        <v>-36888.048676657381</v>
      </c>
      <c r="AS21" s="23">
        <f t="shared" si="27"/>
        <v>-295104389.41325903</v>
      </c>
      <c r="AT21">
        <f t="shared" si="32"/>
        <v>0.31357000000000002</v>
      </c>
      <c r="BB21" s="10">
        <f t="shared" si="28"/>
        <v>307.25354832214612</v>
      </c>
      <c r="BC21" s="10">
        <f t="shared" si="29"/>
        <v>25.4284301443858</v>
      </c>
      <c r="BD21" s="9">
        <f t="shared" si="30"/>
        <v>111.83599875974409</v>
      </c>
      <c r="BE21" s="10">
        <f t="shared" si="31"/>
        <v>31.244476782490782</v>
      </c>
    </row>
    <row r="22" spans="1:57">
      <c r="A22">
        <v>16</v>
      </c>
      <c r="B22" t="s">
        <v>54</v>
      </c>
      <c r="C22">
        <v>3.1151499999999999</v>
      </c>
      <c r="D22">
        <v>752.41200000000003</v>
      </c>
      <c r="E22">
        <v>79.752899999999997</v>
      </c>
      <c r="F22">
        <v>79.752899999999997</v>
      </c>
      <c r="G22">
        <v>60.888500000000001</v>
      </c>
      <c r="H22">
        <v>2027.19</v>
      </c>
      <c r="I22">
        <v>1578.04</v>
      </c>
      <c r="J22">
        <v>1483.19</v>
      </c>
      <c r="K22">
        <v>285.46600000000001</v>
      </c>
      <c r="M22" s="4">
        <f t="shared" si="0"/>
        <v>0.32427</v>
      </c>
      <c r="N22" s="2">
        <f t="shared" si="1"/>
        <v>0.77344188484904564</v>
      </c>
      <c r="O22" s="2">
        <f t="shared" si="2"/>
        <v>1.4617093884725694</v>
      </c>
      <c r="P22" s="3">
        <f t="shared" si="3"/>
        <v>0.29344476310893186</v>
      </c>
      <c r="Q22" s="2">
        <f t="shared" si="4"/>
        <v>6.2590331102681931E-2</v>
      </c>
      <c r="R22" s="3">
        <f t="shared" si="5"/>
        <v>8.1981990316711384E-2</v>
      </c>
      <c r="T22" s="6">
        <f t="shared" si="6"/>
        <v>228.70081892106657</v>
      </c>
      <c r="U22" s="6">
        <f t="shared" si="7"/>
        <v>705.27899257121089</v>
      </c>
      <c r="V22" s="6">
        <f t="shared" si="8"/>
        <v>705.27899257121089</v>
      </c>
      <c r="W22" s="6">
        <f t="shared" si="9"/>
        <v>14.393448827983896</v>
      </c>
      <c r="X22" s="6">
        <f t="shared" si="10"/>
        <v>176.88679245283001</v>
      </c>
      <c r="Y22" s="6">
        <f t="shared" si="11"/>
        <v>18.749348322210842</v>
      </c>
      <c r="Z22" s="6">
        <f t="shared" si="12"/>
        <v>18.749348322210842</v>
      </c>
      <c r="AA22" s="6">
        <f t="shared" si="13"/>
        <v>14.314459979724061</v>
      </c>
      <c r="AB22" s="6">
        <f t="shared" si="14"/>
        <v>348.68758299627194</v>
      </c>
      <c r="AC22" s="6">
        <f t="shared" si="15"/>
        <v>370.98485840292284</v>
      </c>
      <c r="AD22" s="6">
        <f t="shared" si="16"/>
        <v>67.111057631111095</v>
      </c>
      <c r="AE22" s="6">
        <f t="shared" si="17"/>
        <v>476.57817365014432</v>
      </c>
      <c r="AG22" s="10">
        <f t="shared" si="18"/>
        <v>87854.732956248103</v>
      </c>
      <c r="AH22" s="10">
        <f t="shared" si="19"/>
        <v>87805.193834603415</v>
      </c>
      <c r="AI22" s="1"/>
      <c r="AJ22" s="21">
        <f t="shared" si="20"/>
        <v>50570.878458669577</v>
      </c>
      <c r="AK22" s="21">
        <f t="shared" si="21"/>
        <v>8568.8430060817336</v>
      </c>
      <c r="AL22" s="19"/>
      <c r="AM22" s="19"/>
      <c r="AN22" s="19">
        <f t="shared" si="22"/>
        <v>18937.499999999982</v>
      </c>
      <c r="AO22" s="19">
        <f t="shared" si="23"/>
        <v>1382.3048284749812</v>
      </c>
      <c r="AP22" s="19">
        <f t="shared" si="24"/>
        <v>1418.681271329586</v>
      </c>
      <c r="AQ22" s="19">
        <f t="shared" si="25"/>
        <v>874.90722432820792</v>
      </c>
      <c r="AR22" s="23">
        <f t="shared" si="26"/>
        <v>-36526.328140618556</v>
      </c>
      <c r="AS22" s="23">
        <f t="shared" si="27"/>
        <v>-292210625.12494844</v>
      </c>
      <c r="AT22">
        <f t="shared" si="32"/>
        <v>0.31936666666666663</v>
      </c>
      <c r="BB22" s="10">
        <f t="shared" si="28"/>
        <v>320.54314178671115</v>
      </c>
      <c r="BC22" s="10">
        <f t="shared" si="29"/>
        <v>26.990272424838249</v>
      </c>
      <c r="BD22" s="9">
        <f t="shared" si="30"/>
        <v>122.8353272176528</v>
      </c>
      <c r="BE22" s="10">
        <f t="shared" si="31"/>
        <v>34.31739891943846</v>
      </c>
    </row>
    <row r="23" spans="1:57">
      <c r="A23">
        <v>17</v>
      </c>
      <c r="B23" t="s">
        <v>54</v>
      </c>
      <c r="C23">
        <v>3.31616</v>
      </c>
      <c r="D23">
        <v>748.39599999999996</v>
      </c>
      <c r="E23">
        <v>86.293300000000002</v>
      </c>
      <c r="F23">
        <v>86.293300000000002</v>
      </c>
      <c r="G23">
        <v>64.1999</v>
      </c>
      <c r="H23">
        <v>2014.82</v>
      </c>
      <c r="I23">
        <v>1525.46</v>
      </c>
      <c r="J23">
        <v>1535.76</v>
      </c>
      <c r="K23">
        <v>308.87700000000001</v>
      </c>
      <c r="M23" s="4">
        <f t="shared" si="0"/>
        <v>0.32839333333333337</v>
      </c>
      <c r="N23" s="2">
        <f t="shared" si="1"/>
        <v>0.7596540733673034</v>
      </c>
      <c r="O23" s="2">
        <f t="shared" si="2"/>
        <v>1.4967168539759232</v>
      </c>
      <c r="P23" s="3">
        <f t="shared" si="3"/>
        <v>0.31352341704054082</v>
      </c>
      <c r="Q23" s="2">
        <f t="shared" si="4"/>
        <v>6.5165655007206794E-2</v>
      </c>
      <c r="R23" s="3">
        <f t="shared" si="5"/>
        <v>8.7591404616415278E-2</v>
      </c>
      <c r="T23" s="6">
        <f t="shared" si="6"/>
        <v>232.85176589489933</v>
      </c>
      <c r="U23" s="6">
        <f t="shared" si="7"/>
        <v>709.0636205411173</v>
      </c>
      <c r="V23" s="6">
        <f t="shared" si="8"/>
        <v>709.0636205411173</v>
      </c>
      <c r="W23" s="6">
        <f t="shared" si="9"/>
        <v>14.47068613349219</v>
      </c>
      <c r="X23" s="6">
        <f t="shared" si="10"/>
        <v>176.88679245283001</v>
      </c>
      <c r="Y23" s="6">
        <f t="shared" si="11"/>
        <v>20.395813242146936</v>
      </c>
      <c r="Z23" s="6">
        <f t="shared" si="12"/>
        <v>20.395813242146936</v>
      </c>
      <c r="AA23" s="6">
        <f t="shared" si="13"/>
        <v>15.173937844125891</v>
      </c>
      <c r="AB23" s="6">
        <f t="shared" si="14"/>
        <v>362.98384862644406</v>
      </c>
      <c r="AC23" s="6">
        <f t="shared" si="15"/>
        <v>360.55045804816541</v>
      </c>
      <c r="AD23" s="6">
        <f t="shared" si="16"/>
        <v>73.004481307292906</v>
      </c>
      <c r="AE23" s="6">
        <f t="shared" si="17"/>
        <v>476.21185464621794</v>
      </c>
      <c r="AI23" s="1"/>
      <c r="AJ23" s="21">
        <f t="shared" si="20"/>
        <v>50693.338149040923</v>
      </c>
      <c r="AK23" s="21">
        <f t="shared" si="21"/>
        <v>8589.5928505247775</v>
      </c>
      <c r="AL23" s="19"/>
      <c r="AM23" s="19"/>
      <c r="AN23" s="19">
        <f t="shared" si="22"/>
        <v>18937.499999999982</v>
      </c>
      <c r="AO23" s="19">
        <f t="shared" si="23"/>
        <v>1510.4475008373056</v>
      </c>
      <c r="AP23" s="19">
        <f t="shared" si="24"/>
        <v>1550.1961192803926</v>
      </c>
      <c r="AQ23" s="19">
        <f t="shared" si="25"/>
        <v>928.02504928348446</v>
      </c>
      <c r="AR23" s="23">
        <f t="shared" si="26"/>
        <v>-36356.762330164536</v>
      </c>
      <c r="AS23" s="23">
        <f t="shared" si="27"/>
        <v>-290854098.64131629</v>
      </c>
      <c r="AT23">
        <f t="shared" si="32"/>
        <v>0.32427</v>
      </c>
      <c r="BB23" s="10">
        <f t="shared" si="28"/>
        <v>334.29413416828805</v>
      </c>
      <c r="BC23" s="10">
        <f t="shared" si="29"/>
        <v>28.628919959448123</v>
      </c>
      <c r="BD23" s="9">
        <f t="shared" si="30"/>
        <v>134.22211526222219</v>
      </c>
      <c r="BE23" s="10">
        <f t="shared" si="31"/>
        <v>37.498696644421685</v>
      </c>
    </row>
    <row r="24" spans="1:57">
      <c r="A24">
        <v>18</v>
      </c>
      <c r="B24" t="s">
        <v>54</v>
      </c>
      <c r="C24">
        <v>3.5171700000000001</v>
      </c>
      <c r="D24">
        <v>742.39400000000001</v>
      </c>
      <c r="E24">
        <v>92.773600000000002</v>
      </c>
      <c r="F24">
        <v>92.773600000000002</v>
      </c>
      <c r="G24">
        <v>67.479799999999997</v>
      </c>
      <c r="H24">
        <v>2004.58</v>
      </c>
      <c r="I24">
        <v>1475.39</v>
      </c>
      <c r="J24">
        <v>1585.83</v>
      </c>
      <c r="K24">
        <v>332.072</v>
      </c>
      <c r="M24" s="4">
        <f t="shared" si="0"/>
        <v>0.33180666666666669</v>
      </c>
      <c r="N24" s="2">
        <f t="shared" si="1"/>
        <v>0.74580980892487592</v>
      </c>
      <c r="O24" s="2">
        <f t="shared" si="2"/>
        <v>1.5316203313174337</v>
      </c>
      <c r="P24" s="3">
        <f t="shared" si="3"/>
        <v>0.33359988748467984</v>
      </c>
      <c r="Q24" s="2">
        <f t="shared" si="4"/>
        <v>6.7790279480018478E-2</v>
      </c>
      <c r="R24" s="3">
        <f t="shared" si="5"/>
        <v>9.3200458098089245E-2</v>
      </c>
      <c r="T24" s="6">
        <f t="shared" si="6"/>
        <v>237.17412983320992</v>
      </c>
      <c r="U24" s="6">
        <f t="shared" si="7"/>
        <v>714.79615589362254</v>
      </c>
      <c r="V24" s="6">
        <f t="shared" si="8"/>
        <v>714.79615589362254</v>
      </c>
      <c r="W24" s="6">
        <f t="shared" si="9"/>
        <v>14.587676650890256</v>
      </c>
      <c r="X24" s="6">
        <f t="shared" si="10"/>
        <v>176.88679245283001</v>
      </c>
      <c r="Y24" s="6">
        <f t="shared" si="11"/>
        <v>22.104737549470858</v>
      </c>
      <c r="Z24" s="6">
        <f t="shared" si="12"/>
        <v>22.104737549470858</v>
      </c>
      <c r="AA24" s="6">
        <f t="shared" si="13"/>
        <v>16.078100546823489</v>
      </c>
      <c r="AB24" s="6">
        <f t="shared" si="14"/>
        <v>377.84839596595526</v>
      </c>
      <c r="AC24" s="6">
        <f t="shared" si="15"/>
        <v>351.53543657855755</v>
      </c>
      <c r="AD24" s="6">
        <f t="shared" si="16"/>
        <v>79.121263026635674</v>
      </c>
      <c r="AE24" s="6">
        <f t="shared" si="17"/>
        <v>477.62202606041262</v>
      </c>
      <c r="AI24" s="1"/>
      <c r="AJ24" s="21">
        <f t="shared" si="20"/>
        <v>50965.365853633884</v>
      </c>
      <c r="AK24" s="21">
        <f t="shared" si="21"/>
        <v>8635.6858345702676</v>
      </c>
      <c r="AL24" s="19"/>
      <c r="AM24" s="19"/>
      <c r="AN24" s="19">
        <f t="shared" si="22"/>
        <v>18937.499999999982</v>
      </c>
      <c r="AO24" s="19">
        <f t="shared" si="23"/>
        <v>1643.0867147873571</v>
      </c>
      <c r="AP24" s="19">
        <f t="shared" si="24"/>
        <v>1686.3258388607087</v>
      </c>
      <c r="AQ24" s="19">
        <f t="shared" si="25"/>
        <v>983.74611655387889</v>
      </c>
      <c r="AR24" s="23">
        <f t="shared" si="26"/>
        <v>-36350.393018002229</v>
      </c>
      <c r="AS24" s="23">
        <f t="shared" si="27"/>
        <v>-290803144.14401782</v>
      </c>
      <c r="AT24">
        <f t="shared" si="32"/>
        <v>0.32839333333333337</v>
      </c>
      <c r="BB24" s="10">
        <f t="shared" si="28"/>
        <v>348.51316249295189</v>
      </c>
      <c r="BC24" s="10">
        <f t="shared" si="29"/>
        <v>30.347875688251783</v>
      </c>
      <c r="BD24" s="9">
        <f t="shared" si="30"/>
        <v>146.00896261458581</v>
      </c>
      <c r="BE24" s="10">
        <f t="shared" si="31"/>
        <v>40.791626484293872</v>
      </c>
    </row>
    <row r="25" spans="1:57">
      <c r="A25">
        <v>19</v>
      </c>
      <c r="B25" t="s">
        <v>54</v>
      </c>
      <c r="C25">
        <v>3.7181799999999998</v>
      </c>
      <c r="D25">
        <v>735.04600000000005</v>
      </c>
      <c r="E25">
        <v>99.166899999999998</v>
      </c>
      <c r="F25">
        <v>99.166899999999998</v>
      </c>
      <c r="G25">
        <v>70.7333</v>
      </c>
      <c r="H25">
        <v>1995.89</v>
      </c>
      <c r="I25">
        <v>1427.44</v>
      </c>
      <c r="J25">
        <v>1633.78</v>
      </c>
      <c r="K25">
        <v>354.95600000000002</v>
      </c>
      <c r="M25" s="4">
        <f t="shared" si="0"/>
        <v>0.3347033333333333</v>
      </c>
      <c r="N25" s="2">
        <f t="shared" si="1"/>
        <v>0.73203732658772458</v>
      </c>
      <c r="O25" s="2">
        <f t="shared" si="2"/>
        <v>1.5661187620878192</v>
      </c>
      <c r="P25" s="3">
        <f t="shared" si="3"/>
        <v>0.35350310224975356</v>
      </c>
      <c r="Q25" s="2">
        <f t="shared" si="4"/>
        <v>7.0443776080309939E-2</v>
      </c>
      <c r="R25" s="3">
        <f t="shared" si="5"/>
        <v>9.8760992321558397E-2</v>
      </c>
      <c r="T25" s="6">
        <f t="shared" si="6"/>
        <v>241.63630190465781</v>
      </c>
      <c r="U25" s="6">
        <f t="shared" si="7"/>
        <v>721.94172522330575</v>
      </c>
      <c r="V25" s="6">
        <f t="shared" si="8"/>
        <v>721.94172522330575</v>
      </c>
      <c r="W25" s="6">
        <f t="shared" si="9"/>
        <v>14.733504596393995</v>
      </c>
      <c r="X25" s="6">
        <f t="shared" si="10"/>
        <v>176.88679245283001</v>
      </c>
      <c r="Y25" s="6">
        <f t="shared" si="11"/>
        <v>23.864240957015678</v>
      </c>
      <c r="Z25" s="6">
        <f t="shared" si="12"/>
        <v>23.864240957015678</v>
      </c>
      <c r="AA25" s="6">
        <f t="shared" si="13"/>
        <v>17.021773544245885</v>
      </c>
      <c r="AB25" s="6">
        <f t="shared" si="14"/>
        <v>393.16465061079521</v>
      </c>
      <c r="AC25" s="6">
        <f t="shared" si="15"/>
        <v>343.51057920890452</v>
      </c>
      <c r="AD25" s="6">
        <f t="shared" si="16"/>
        <v>85.419182339454579</v>
      </c>
      <c r="AE25" s="6">
        <f t="shared" si="17"/>
        <v>480.30542331864797</v>
      </c>
      <c r="AI25" s="1"/>
      <c r="AJ25" s="21">
        <f t="shared" si="20"/>
        <v>51377.403297165903</v>
      </c>
      <c r="AK25" s="21">
        <f t="shared" si="21"/>
        <v>8705.5023826284287</v>
      </c>
      <c r="AL25" s="19"/>
      <c r="AM25" s="19"/>
      <c r="AN25" s="19">
        <f t="shared" si="22"/>
        <v>18937.499999999982</v>
      </c>
      <c r="AO25" s="19">
        <f t="shared" si="23"/>
        <v>1780.7576569853725</v>
      </c>
      <c r="AP25" s="19">
        <f t="shared" si="24"/>
        <v>1827.6197005902507</v>
      </c>
      <c r="AQ25" s="19">
        <f t="shared" si="25"/>
        <v>1042.3641599812777</v>
      </c>
      <c r="AR25" s="23">
        <f t="shared" si="26"/>
        <v>-36494.664162237452</v>
      </c>
      <c r="AS25" s="23">
        <f t="shared" si="27"/>
        <v>-291957313.2978996</v>
      </c>
      <c r="AT25">
        <f t="shared" si="32"/>
        <v>0.33180666666666669</v>
      </c>
      <c r="BB25" s="10">
        <f t="shared" si="28"/>
        <v>363.26071931506499</v>
      </c>
      <c r="BC25" s="10">
        <f t="shared" si="29"/>
        <v>32.156201093646978</v>
      </c>
      <c r="BD25" s="9">
        <f t="shared" si="30"/>
        <v>158.24252605327135</v>
      </c>
      <c r="BE25" s="10">
        <f t="shared" si="31"/>
        <v>44.209475098941716</v>
      </c>
    </row>
    <row r="26" spans="1:57">
      <c r="A26">
        <v>20</v>
      </c>
      <c r="B26" t="s">
        <v>54</v>
      </c>
      <c r="C26">
        <v>3.91919</v>
      </c>
      <c r="D26">
        <v>726.45</v>
      </c>
      <c r="E26">
        <v>105.46899999999999</v>
      </c>
      <c r="F26">
        <v>105.46899999999999</v>
      </c>
      <c r="G26">
        <v>73.962400000000002</v>
      </c>
      <c r="H26">
        <v>1988.65</v>
      </c>
      <c r="I26">
        <v>1381.55</v>
      </c>
      <c r="J26">
        <v>1679.68</v>
      </c>
      <c r="K26">
        <v>377.51299999999998</v>
      </c>
      <c r="M26" s="4">
        <f t="shared" si="0"/>
        <v>0.33711666666666662</v>
      </c>
      <c r="N26" s="2">
        <f t="shared" si="1"/>
        <v>0.71829732535719593</v>
      </c>
      <c r="O26" s="2">
        <f t="shared" si="2"/>
        <v>1.6002921938003662</v>
      </c>
      <c r="P26" s="3">
        <f t="shared" si="3"/>
        <v>0.37327631383793941</v>
      </c>
      <c r="Q26" s="2">
        <f t="shared" si="4"/>
        <v>7.3132347851881163E-2</v>
      </c>
      <c r="R26" s="3">
        <f t="shared" si="5"/>
        <v>0.10428536115093687</v>
      </c>
      <c r="T26" s="6">
        <f t="shared" si="6"/>
        <v>246.25845900911227</v>
      </c>
      <c r="U26" s="6">
        <f t="shared" si="7"/>
        <v>730.48437932203183</v>
      </c>
      <c r="V26" s="6">
        <f t="shared" si="8"/>
        <v>730.48437932203183</v>
      </c>
      <c r="W26" s="6">
        <f t="shared" si="9"/>
        <v>14.907844475959834</v>
      </c>
      <c r="X26" s="6">
        <f t="shared" si="10"/>
        <v>176.88679245283001</v>
      </c>
      <c r="Y26" s="6">
        <f t="shared" si="11"/>
        <v>25.681152334238455</v>
      </c>
      <c r="Z26" s="6">
        <f t="shared" si="12"/>
        <v>25.681152334238455</v>
      </c>
      <c r="AA26" s="6">
        <f t="shared" si="13"/>
        <v>18.009459285722617</v>
      </c>
      <c r="AB26" s="6">
        <f t="shared" si="14"/>
        <v>408.99333408554969</v>
      </c>
      <c r="AC26" s="6">
        <f t="shared" si="15"/>
        <v>336.39888971244199</v>
      </c>
      <c r="AD26" s="6">
        <f t="shared" si="16"/>
        <v>91.922449830332724</v>
      </c>
      <c r="AE26" s="6">
        <f t="shared" si="17"/>
        <v>484.22592031291958</v>
      </c>
      <c r="AI26" s="1"/>
      <c r="AJ26" s="21">
        <f t="shared" si="20"/>
        <v>51891.005383875541</v>
      </c>
      <c r="AK26" s="21">
        <f t="shared" si="21"/>
        <v>8792.5282714946406</v>
      </c>
      <c r="AL26" s="19"/>
      <c r="AM26" s="19"/>
      <c r="AN26" s="19">
        <f t="shared" si="22"/>
        <v>18937.499999999982</v>
      </c>
      <c r="AO26" s="19">
        <f t="shared" si="23"/>
        <v>1922.5032514971831</v>
      </c>
      <c r="AP26" s="19">
        <f t="shared" si="24"/>
        <v>1973.0954423260564</v>
      </c>
      <c r="AQ26" s="19">
        <f t="shared" si="25"/>
        <v>1103.5437071790682</v>
      </c>
      <c r="AR26" s="23">
        <f t="shared" si="26"/>
        <v>-36746.891254367889</v>
      </c>
      <c r="AS26" s="23">
        <f t="shared" si="27"/>
        <v>-293975130.0349431</v>
      </c>
      <c r="AT26">
        <f t="shared" si="32"/>
        <v>0.3347033333333333</v>
      </c>
      <c r="BB26" s="10">
        <f t="shared" si="28"/>
        <v>378.43114601440124</v>
      </c>
      <c r="BC26" s="10">
        <f t="shared" si="29"/>
        <v>34.043547088491771</v>
      </c>
      <c r="BD26" s="9">
        <f t="shared" si="30"/>
        <v>170.83836467890916</v>
      </c>
      <c r="BE26" s="10">
        <f t="shared" si="31"/>
        <v>47.728481914031356</v>
      </c>
    </row>
    <row r="27" spans="1:57">
      <c r="A27">
        <v>21</v>
      </c>
      <c r="B27" t="s">
        <v>54</v>
      </c>
      <c r="C27">
        <v>4.1201999999999996</v>
      </c>
      <c r="D27">
        <v>716.82100000000003</v>
      </c>
      <c r="E27">
        <v>111.67100000000001</v>
      </c>
      <c r="F27">
        <v>111.67100000000001</v>
      </c>
      <c r="G27">
        <v>77.169499999999999</v>
      </c>
      <c r="H27">
        <v>1982.67</v>
      </c>
      <c r="I27">
        <v>1337.58</v>
      </c>
      <c r="J27">
        <v>1723.64</v>
      </c>
      <c r="K27">
        <v>399.71300000000002</v>
      </c>
      <c r="M27" s="4">
        <f t="shared" si="0"/>
        <v>0.33910999999999997</v>
      </c>
      <c r="N27" s="2">
        <f t="shared" si="1"/>
        <v>0.70461010684831871</v>
      </c>
      <c r="O27" s="2">
        <f t="shared" si="2"/>
        <v>1.6340966158473655</v>
      </c>
      <c r="P27" s="3">
        <f t="shared" si="3"/>
        <v>0.39290397412835565</v>
      </c>
      <c r="Q27" s="2">
        <f t="shared" si="4"/>
        <v>7.5854933993885959E-2</v>
      </c>
      <c r="R27" s="3">
        <f t="shared" si="5"/>
        <v>0.1097687082854138</v>
      </c>
      <c r="T27" s="6">
        <f t="shared" si="6"/>
        <v>251.04208800528659</v>
      </c>
      <c r="U27" s="6">
        <f t="shared" si="7"/>
        <v>740.29691841964734</v>
      </c>
      <c r="V27" s="6">
        <f t="shared" si="8"/>
        <v>740.29691841964734</v>
      </c>
      <c r="W27" s="6">
        <f t="shared" si="9"/>
        <v>15.108100375911171</v>
      </c>
      <c r="X27" s="6">
        <f t="shared" si="10"/>
        <v>176.88679245283001</v>
      </c>
      <c r="Y27" s="6">
        <f t="shared" si="11"/>
        <v>27.556565725613481</v>
      </c>
      <c r="Z27" s="6">
        <f t="shared" si="12"/>
        <v>27.556565725613481</v>
      </c>
      <c r="AA27" s="6">
        <f t="shared" si="13"/>
        <v>19.042781015328323</v>
      </c>
      <c r="AB27" s="6">
        <f t="shared" si="14"/>
        <v>425.33512682060655</v>
      </c>
      <c r="AC27" s="6">
        <f t="shared" si="15"/>
        <v>330.06989197495199</v>
      </c>
      <c r="AD27" s="6">
        <f t="shared" si="16"/>
        <v>98.635434050757496</v>
      </c>
      <c r="AE27" s="6">
        <f t="shared" si="17"/>
        <v>489.25483041436075</v>
      </c>
      <c r="AI27" s="1"/>
      <c r="AJ27" s="21">
        <f t="shared" si="20"/>
        <v>52505.025732529677</v>
      </c>
      <c r="AK27" s="21">
        <f t="shared" si="21"/>
        <v>8896.5692557630264</v>
      </c>
      <c r="AL27" s="19"/>
      <c r="AM27" s="19"/>
      <c r="AN27" s="19">
        <f t="shared" si="22"/>
        <v>18937.499999999982</v>
      </c>
      <c r="AO27" s="19">
        <f t="shared" si="23"/>
        <v>2068.8736320462499</v>
      </c>
      <c r="AP27" s="19">
        <f t="shared" si="24"/>
        <v>2123.3176749948357</v>
      </c>
      <c r="AQ27" s="19">
        <f t="shared" si="25"/>
        <v>1167.5766577904687</v>
      </c>
      <c r="AR27" s="23">
        <f t="shared" si="26"/>
        <v>-37104.32702346117</v>
      </c>
      <c r="AS27" s="23">
        <f t="shared" si="27"/>
        <v>-296834616.18768936</v>
      </c>
      <c r="AT27">
        <f t="shared" si="32"/>
        <v>0.33711666666666662</v>
      </c>
      <c r="BB27" s="10">
        <f t="shared" si="28"/>
        <v>394.08548960958984</v>
      </c>
      <c r="BC27" s="10">
        <f t="shared" si="29"/>
        <v>36.018918571445234</v>
      </c>
      <c r="BD27" s="9">
        <f t="shared" si="30"/>
        <v>183.84489966066545</v>
      </c>
      <c r="BE27" s="10">
        <f t="shared" si="31"/>
        <v>51.362304668476909</v>
      </c>
    </row>
    <row r="28" spans="1:57">
      <c r="A28">
        <v>22</v>
      </c>
      <c r="B28" t="s">
        <v>54</v>
      </c>
      <c r="C28">
        <v>4.3212099999999998</v>
      </c>
      <c r="D28">
        <v>706.274</v>
      </c>
      <c r="E28">
        <v>117.75700000000001</v>
      </c>
      <c r="F28">
        <v>117.75700000000001</v>
      </c>
      <c r="G28">
        <v>80.359200000000001</v>
      </c>
      <c r="H28">
        <v>1977.85</v>
      </c>
      <c r="I28">
        <v>1295.58</v>
      </c>
      <c r="J28">
        <v>1765.65</v>
      </c>
      <c r="K28">
        <v>421.49700000000001</v>
      </c>
      <c r="M28" s="4">
        <f t="shared" si="0"/>
        <v>0.34071666666666672</v>
      </c>
      <c r="N28" s="2">
        <f t="shared" si="1"/>
        <v>0.69096903585579406</v>
      </c>
      <c r="O28" s="2">
        <f t="shared" si="2"/>
        <v>1.6674905935528055</v>
      </c>
      <c r="P28" s="3">
        <f t="shared" si="3"/>
        <v>0.41236315609254998</v>
      </c>
      <c r="Q28" s="2">
        <f t="shared" si="4"/>
        <v>7.8617815389130749E-2</v>
      </c>
      <c r="R28" s="3">
        <f t="shared" si="5"/>
        <v>0.11520520471555055</v>
      </c>
      <c r="T28" s="6">
        <f t="shared" si="6"/>
        <v>255.99814647808105</v>
      </c>
      <c r="U28" s="6">
        <f t="shared" si="7"/>
        <v>751.35199279385904</v>
      </c>
      <c r="V28" s="6">
        <f t="shared" si="8"/>
        <v>751.35199279385904</v>
      </c>
      <c r="W28" s="6">
        <f t="shared" si="9"/>
        <v>15.333714138650185</v>
      </c>
      <c r="X28" s="6">
        <f t="shared" si="10"/>
        <v>176.88679245283001</v>
      </c>
      <c r="Y28" s="6">
        <f t="shared" si="11"/>
        <v>29.492318871808823</v>
      </c>
      <c r="Z28" s="6">
        <f t="shared" si="12"/>
        <v>29.492318871808823</v>
      </c>
      <c r="AA28" s="6">
        <f t="shared" si="13"/>
        <v>20.12601501977343</v>
      </c>
      <c r="AB28" s="6">
        <f t="shared" si="14"/>
        <v>442.20821535780362</v>
      </c>
      <c r="AC28" s="6">
        <f t="shared" si="15"/>
        <v>324.4774915747056</v>
      </c>
      <c r="AD28" s="6">
        <f t="shared" si="16"/>
        <v>105.56420363554442</v>
      </c>
      <c r="AE28" s="6">
        <f t="shared" si="17"/>
        <v>495.35384631577801</v>
      </c>
      <c r="AI28" s="1"/>
      <c r="AJ28" s="21">
        <f t="shared" si="20"/>
        <v>53210.321605248988</v>
      </c>
      <c r="AK28" s="21">
        <f t="shared" si="21"/>
        <v>9016.0761694328849</v>
      </c>
      <c r="AL28" s="19"/>
      <c r="AM28" s="19"/>
      <c r="AN28" s="19">
        <f t="shared" si="22"/>
        <v>18937.499999999982</v>
      </c>
      <c r="AO28" s="19">
        <f t="shared" si="23"/>
        <v>2219.9569348554223</v>
      </c>
      <c r="AP28" s="19">
        <f t="shared" si="24"/>
        <v>2278.3768541937229</v>
      </c>
      <c r="AQ28" s="19">
        <f t="shared" si="25"/>
        <v>1234.5682488390551</v>
      </c>
      <c r="AR28" s="23">
        <f t="shared" si="26"/>
        <v>-37555.995736793688</v>
      </c>
      <c r="AS28" s="23">
        <f t="shared" si="27"/>
        <v>-300447965.89434952</v>
      </c>
      <c r="AT28">
        <f t="shared" si="32"/>
        <v>0.33910999999999997</v>
      </c>
      <c r="BB28" s="10">
        <f t="shared" si="28"/>
        <v>410.22702644469535</v>
      </c>
      <c r="BC28" s="10">
        <f t="shared" si="29"/>
        <v>38.085562030656646</v>
      </c>
      <c r="BD28" s="9">
        <f t="shared" si="30"/>
        <v>197.27086810151499</v>
      </c>
      <c r="BE28" s="10">
        <f t="shared" si="31"/>
        <v>55.113131451226963</v>
      </c>
    </row>
    <row r="29" spans="1:57">
      <c r="A29">
        <v>23</v>
      </c>
      <c r="B29" t="s">
        <v>54</v>
      </c>
      <c r="C29">
        <v>4.5222199999999999</v>
      </c>
      <c r="D29">
        <v>695.16899999999998</v>
      </c>
      <c r="E29">
        <v>123.73699999999999</v>
      </c>
      <c r="F29">
        <v>123.73699999999999</v>
      </c>
      <c r="G29">
        <v>83.529399999999995</v>
      </c>
      <c r="H29">
        <v>1973.83</v>
      </c>
      <c r="I29">
        <v>1255.08</v>
      </c>
      <c r="J29">
        <v>1806.14</v>
      </c>
      <c r="K29">
        <v>442.90199999999999</v>
      </c>
      <c r="M29" s="4">
        <f t="shared" si="0"/>
        <v>0.34205666666666668</v>
      </c>
      <c r="N29" s="2">
        <f t="shared" si="1"/>
        <v>0.67744038512137361</v>
      </c>
      <c r="O29" s="2">
        <f t="shared" si="2"/>
        <v>1.700415633082238</v>
      </c>
      <c r="P29" s="3">
        <f t="shared" si="3"/>
        <v>0.43160684876774796</v>
      </c>
      <c r="Q29" s="2">
        <f t="shared" si="4"/>
        <v>8.1399183371176312E-2</v>
      </c>
      <c r="R29" s="3">
        <f t="shared" si="5"/>
        <v>0.12058138515060857</v>
      </c>
      <c r="T29" s="6">
        <f t="shared" si="6"/>
        <v>261.11049228507108</v>
      </c>
      <c r="U29" s="6">
        <f t="shared" si="7"/>
        <v>763.35448985568985</v>
      </c>
      <c r="V29" s="6">
        <f t="shared" si="8"/>
        <v>763.35448985568985</v>
      </c>
      <c r="W29" s="6">
        <f t="shared" si="9"/>
        <v>15.578663058279385</v>
      </c>
      <c r="X29" s="6">
        <f t="shared" si="10"/>
        <v>176.88679245283001</v>
      </c>
      <c r="Y29" s="6">
        <f t="shared" si="11"/>
        <v>31.485064837091162</v>
      </c>
      <c r="Z29" s="6">
        <f t="shared" si="12"/>
        <v>31.485064837091162</v>
      </c>
      <c r="AA29" s="6">
        <f t="shared" si="13"/>
        <v>21.254180841650619</v>
      </c>
      <c r="AB29" s="6">
        <f t="shared" si="14"/>
        <v>459.57502610161333</v>
      </c>
      <c r="AC29" s="6">
        <f t="shared" si="15"/>
        <v>319.35812681235592</v>
      </c>
      <c r="AD29" s="6">
        <f t="shared" si="16"/>
        <v>112.6970767553549</v>
      </c>
      <c r="AE29" s="6">
        <f t="shared" si="17"/>
        <v>502.24399757061877</v>
      </c>
      <c r="AI29" s="1"/>
      <c r="AJ29" s="21">
        <f t="shared" si="20"/>
        <v>54004.927186044202</v>
      </c>
      <c r="AK29" s="21">
        <f t="shared" si="21"/>
        <v>9150.7159202364091</v>
      </c>
      <c r="AL29" s="19"/>
      <c r="AM29" s="19"/>
      <c r="AN29" s="19">
        <f t="shared" si="22"/>
        <v>18937.499999999982</v>
      </c>
      <c r="AO29" s="19">
        <f t="shared" si="23"/>
        <v>2375.9012083129187</v>
      </c>
      <c r="AP29" s="19">
        <f t="shared" si="24"/>
        <v>2438.4249243211539</v>
      </c>
      <c r="AQ29" s="19">
        <f t="shared" si="25"/>
        <v>1304.7957175514371</v>
      </c>
      <c r="AR29" s="23">
        <f t="shared" si="26"/>
        <v>-38099.021256095119</v>
      </c>
      <c r="AS29" s="23">
        <f t="shared" si="27"/>
        <v>-304792170.04876095</v>
      </c>
      <c r="AT29">
        <f t="shared" si="32"/>
        <v>0.34071666666666672</v>
      </c>
      <c r="BB29" s="10">
        <f t="shared" si="28"/>
        <v>426.87450121915344</v>
      </c>
      <c r="BC29" s="10">
        <f t="shared" si="29"/>
        <v>40.25203003954686</v>
      </c>
      <c r="BD29" s="9">
        <f t="shared" si="30"/>
        <v>211.12840727108883</v>
      </c>
      <c r="BE29" s="10">
        <f t="shared" si="31"/>
        <v>58.984637743617647</v>
      </c>
    </row>
    <row r="30" spans="1:57">
      <c r="A30">
        <v>24</v>
      </c>
      <c r="B30" t="s">
        <v>54</v>
      </c>
      <c r="C30">
        <v>4.72323</v>
      </c>
      <c r="D30">
        <v>683.49599999999998</v>
      </c>
      <c r="E30">
        <v>129.602</v>
      </c>
      <c r="F30">
        <v>129.602</v>
      </c>
      <c r="G30">
        <v>86.683300000000003</v>
      </c>
      <c r="H30">
        <v>1970.62</v>
      </c>
      <c r="I30">
        <v>1216.2</v>
      </c>
      <c r="J30">
        <v>1845.03</v>
      </c>
      <c r="K30">
        <v>463.89400000000001</v>
      </c>
      <c r="M30" s="4">
        <f t="shared" si="0"/>
        <v>0.34312666666666669</v>
      </c>
      <c r="N30" s="2">
        <f t="shared" si="1"/>
        <v>0.6639880316306902</v>
      </c>
      <c r="O30" s="2">
        <f t="shared" si="2"/>
        <v>1.7328931106102701</v>
      </c>
      <c r="P30" s="3">
        <f t="shared" si="3"/>
        <v>0.45065379160271229</v>
      </c>
      <c r="Q30" s="2">
        <f t="shared" si="4"/>
        <v>8.4209232742038898E-2</v>
      </c>
      <c r="R30" s="3">
        <f t="shared" si="5"/>
        <v>0.12590297072023937</v>
      </c>
      <c r="T30" s="6">
        <f t="shared" si="6"/>
        <v>266.40057354409419</v>
      </c>
      <c r="U30" s="6">
        <f t="shared" si="7"/>
        <v>776.39134297565772</v>
      </c>
      <c r="V30" s="6">
        <f t="shared" si="8"/>
        <v>776.39134297565772</v>
      </c>
      <c r="W30" s="6">
        <f t="shared" si="9"/>
        <v>15.844721285217505</v>
      </c>
      <c r="X30" s="6">
        <f t="shared" si="10"/>
        <v>176.88679245283001</v>
      </c>
      <c r="Y30" s="6">
        <f t="shared" si="11"/>
        <v>33.540623610777068</v>
      </c>
      <c r="Z30" s="6">
        <f t="shared" si="12"/>
        <v>33.540623610777068</v>
      </c>
      <c r="AA30" s="6">
        <f t="shared" si="13"/>
        <v>22.433387900187277</v>
      </c>
      <c r="AB30" s="6">
        <f t="shared" si="14"/>
        <v>477.4884398424029</v>
      </c>
      <c r="AC30" s="6">
        <f t="shared" si="15"/>
        <v>314.74762441847236</v>
      </c>
      <c r="AD30" s="6">
        <f t="shared" si="16"/>
        <v>120.05442855278325</v>
      </c>
      <c r="AE30" s="6">
        <f t="shared" si="17"/>
        <v>509.99076943156354</v>
      </c>
      <c r="AI30" s="1"/>
      <c r="AJ30" s="21">
        <f t="shared" si="20"/>
        <v>54867.630667357414</v>
      </c>
      <c r="AK30" s="21">
        <f t="shared" si="21"/>
        <v>9296.894331952446</v>
      </c>
      <c r="AL30" s="19"/>
      <c r="AM30" s="19"/>
      <c r="AN30" s="19">
        <f t="shared" si="22"/>
        <v>18937.499999999982</v>
      </c>
      <c r="AO30" s="19">
        <f t="shared" si="23"/>
        <v>2536.4368232760639</v>
      </c>
      <c r="AP30" s="19">
        <f t="shared" si="24"/>
        <v>2603.1851607306976</v>
      </c>
      <c r="AQ30" s="19">
        <f t="shared" si="25"/>
        <v>1377.9361743993038</v>
      </c>
      <c r="AR30" s="23">
        <f t="shared" si="26"/>
        <v>-38709.466840903813</v>
      </c>
      <c r="AS30" s="23">
        <f t="shared" si="27"/>
        <v>-309675734.72723049</v>
      </c>
      <c r="AT30">
        <f t="shared" si="32"/>
        <v>0.34205666666666668</v>
      </c>
      <c r="BB30" s="10">
        <f t="shared" si="28"/>
        <v>443.99636304333393</v>
      </c>
      <c r="BC30" s="10">
        <f t="shared" si="29"/>
        <v>42.508361683301239</v>
      </c>
      <c r="BD30" s="9">
        <f t="shared" si="30"/>
        <v>225.3941535107098</v>
      </c>
      <c r="BE30" s="10">
        <f t="shared" si="31"/>
        <v>62.970129674182324</v>
      </c>
    </row>
    <row r="31" spans="1:57">
      <c r="A31">
        <v>25</v>
      </c>
      <c r="B31" t="s">
        <v>54</v>
      </c>
      <c r="C31">
        <v>4.9242400000000002</v>
      </c>
      <c r="D31">
        <v>671.447</v>
      </c>
      <c r="E31">
        <v>135.36000000000001</v>
      </c>
      <c r="F31">
        <v>135.36000000000001</v>
      </c>
      <c r="G31">
        <v>89.819500000000005</v>
      </c>
      <c r="H31">
        <v>1968.01</v>
      </c>
      <c r="I31">
        <v>1178.6400000000001</v>
      </c>
      <c r="J31">
        <v>1882.58</v>
      </c>
      <c r="K31">
        <v>484.50599999999997</v>
      </c>
      <c r="M31" s="4">
        <f t="shared" si="0"/>
        <v>0.34399666666666667</v>
      </c>
      <c r="N31" s="2">
        <f t="shared" si="1"/>
        <v>0.65063324257017996</v>
      </c>
      <c r="O31" s="2">
        <f t="shared" si="2"/>
        <v>1.7648964720588378</v>
      </c>
      <c r="P31" s="3">
        <f t="shared" si="3"/>
        <v>0.46948710743321154</v>
      </c>
      <c r="Q31" s="2">
        <f t="shared" si="4"/>
        <v>8.7035242589559983E-2</v>
      </c>
      <c r="R31" s="3">
        <f t="shared" si="5"/>
        <v>0.13116406166726424</v>
      </c>
      <c r="T31" s="6">
        <f t="shared" si="6"/>
        <v>271.86866713738544</v>
      </c>
      <c r="U31" s="6">
        <f t="shared" si="7"/>
        <v>790.32355101518067</v>
      </c>
      <c r="V31" s="6">
        <f t="shared" si="8"/>
        <v>790.32355101518067</v>
      </c>
      <c r="W31" s="6">
        <f t="shared" si="9"/>
        <v>16.129052061534299</v>
      </c>
      <c r="X31" s="6">
        <f t="shared" si="10"/>
        <v>176.88679245283001</v>
      </c>
      <c r="Y31" s="6">
        <f t="shared" si="11"/>
        <v>35.659398621804961</v>
      </c>
      <c r="Z31" s="6">
        <f t="shared" si="12"/>
        <v>35.659398621804961</v>
      </c>
      <c r="AA31" s="6">
        <f t="shared" si="13"/>
        <v>23.662155396802675</v>
      </c>
      <c r="AB31" s="6">
        <f t="shared" si="14"/>
        <v>495.9491035556444</v>
      </c>
      <c r="AC31" s="6">
        <f t="shared" si="15"/>
        <v>310.50349952107058</v>
      </c>
      <c r="AD31" s="6">
        <f t="shared" si="16"/>
        <v>127.6388341360537</v>
      </c>
      <c r="AE31" s="6">
        <f t="shared" si="17"/>
        <v>518.45488387779528</v>
      </c>
      <c r="AI31" s="1"/>
      <c r="AJ31" s="21">
        <f t="shared" si="20"/>
        <v>55804.680559061344</v>
      </c>
      <c r="AK31" s="21">
        <f t="shared" si="21"/>
        <v>9455.6701661005354</v>
      </c>
      <c r="AL31" s="19"/>
      <c r="AM31" s="19"/>
      <c r="AN31" s="19">
        <f t="shared" si="22"/>
        <v>18937.499999999982</v>
      </c>
      <c r="AO31" s="19">
        <f t="shared" si="23"/>
        <v>2702.0326380842007</v>
      </c>
      <c r="AP31" s="19">
        <f t="shared" si="24"/>
        <v>2773.1387601390484</v>
      </c>
      <c r="AQ31" s="19">
        <f t="shared" si="25"/>
        <v>1454.3857009734113</v>
      </c>
      <c r="AR31" s="23">
        <f t="shared" si="26"/>
        <v>-39393.293625965234</v>
      </c>
      <c r="AS31" s="23">
        <f t="shared" si="27"/>
        <v>-315146349.0077219</v>
      </c>
      <c r="AT31">
        <f t="shared" si="32"/>
        <v>0.34312666666666669</v>
      </c>
      <c r="BB31" s="10">
        <f t="shared" si="28"/>
        <v>461.64371855718537</v>
      </c>
      <c r="BC31" s="10">
        <f t="shared" si="29"/>
        <v>44.866775800374555</v>
      </c>
      <c r="BD31" s="9">
        <f t="shared" si="30"/>
        <v>240.1088571055665</v>
      </c>
      <c r="BE31" s="10">
        <f t="shared" si="31"/>
        <v>67.081247221554136</v>
      </c>
    </row>
    <row r="32" spans="1:57">
      <c r="A32">
        <v>26</v>
      </c>
      <c r="B32" t="s">
        <v>54</v>
      </c>
      <c r="C32">
        <v>5.1252500000000003</v>
      </c>
      <c r="D32">
        <v>659.09900000000005</v>
      </c>
      <c r="E32">
        <v>140.97</v>
      </c>
      <c r="F32">
        <v>140.97</v>
      </c>
      <c r="G32">
        <v>92.948599999999999</v>
      </c>
      <c r="H32">
        <v>1966.01</v>
      </c>
      <c r="I32">
        <v>1142.74</v>
      </c>
      <c r="J32">
        <v>1918.49</v>
      </c>
      <c r="K32">
        <v>504.58699999999999</v>
      </c>
      <c r="M32" s="4">
        <f t="shared" si="0"/>
        <v>0.34466333333333332</v>
      </c>
      <c r="N32" s="2">
        <f t="shared" si="1"/>
        <v>0.63743266375883711</v>
      </c>
      <c r="O32" s="2">
        <f t="shared" si="2"/>
        <v>1.7962122556310991</v>
      </c>
      <c r="P32" s="3">
        <f t="shared" si="3"/>
        <v>0.48799988394471899</v>
      </c>
      <c r="Q32" s="2">
        <f t="shared" si="4"/>
        <v>8.9893132428746886E-2</v>
      </c>
      <c r="R32" s="3">
        <f t="shared" si="5"/>
        <v>0.13633594135339799</v>
      </c>
      <c r="T32" s="6">
        <f t="shared" si="6"/>
        <v>277.49878929918225</v>
      </c>
      <c r="U32" s="6">
        <f t="shared" si="7"/>
        <v>805.12999922392555</v>
      </c>
      <c r="V32" s="6">
        <f t="shared" si="8"/>
        <v>805.12999922392555</v>
      </c>
      <c r="W32" s="6">
        <f t="shared" si="9"/>
        <v>16.431224473957663</v>
      </c>
      <c r="X32" s="6">
        <f t="shared" si="10"/>
        <v>176.88679245283001</v>
      </c>
      <c r="Y32" s="6">
        <f t="shared" si="11"/>
        <v>37.833058663532256</v>
      </c>
      <c r="Z32" s="6">
        <f t="shared" si="12"/>
        <v>37.833058663532256</v>
      </c>
      <c r="AA32" s="6">
        <f t="shared" si="13"/>
        <v>24.94523541528832</v>
      </c>
      <c r="AB32" s="6">
        <f t="shared" si="14"/>
        <v>514.87795073594089</v>
      </c>
      <c r="AC32" s="6">
        <f t="shared" si="15"/>
        <v>306.68327296194229</v>
      </c>
      <c r="AD32" s="6">
        <f t="shared" si="16"/>
        <v>135.41937697280096</v>
      </c>
      <c r="AE32" s="6">
        <f t="shared" si="17"/>
        <v>527.6312099247433</v>
      </c>
      <c r="AI32" s="1"/>
      <c r="AJ32" s="21">
        <f t="shared" si="20"/>
        <v>56806.085876318139</v>
      </c>
      <c r="AK32" s="21">
        <f t="shared" si="21"/>
        <v>9625.3505278138855</v>
      </c>
      <c r="AL32" s="19"/>
      <c r="AM32" s="19"/>
      <c r="AN32" s="19">
        <f t="shared" si="22"/>
        <v>18937.499999999982</v>
      </c>
      <c r="AO32" s="19">
        <f t="shared" si="23"/>
        <v>2872.7211529726078</v>
      </c>
      <c r="AP32" s="19">
        <f t="shared" si="24"/>
        <v>2948.3190780508344</v>
      </c>
      <c r="AQ32" s="19">
        <f t="shared" si="25"/>
        <v>1534.0482951767333</v>
      </c>
      <c r="AR32" s="23">
        <f t="shared" si="26"/>
        <v>-40138.847877931868</v>
      </c>
      <c r="AS32" s="23">
        <f t="shared" si="27"/>
        <v>-321110783.02345496</v>
      </c>
      <c r="AT32">
        <f t="shared" si="32"/>
        <v>0.34399666666666667</v>
      </c>
      <c r="BB32" s="10">
        <f t="shared" si="28"/>
        <v>479.82005149411009</v>
      </c>
      <c r="BC32" s="10">
        <f t="shared" si="29"/>
        <v>47.324310793605349</v>
      </c>
      <c r="BD32" s="9">
        <f t="shared" si="30"/>
        <v>255.27766827210741</v>
      </c>
      <c r="BE32" s="10">
        <f t="shared" si="31"/>
        <v>71.318797243609922</v>
      </c>
    </row>
    <row r="33" spans="1:57">
      <c r="A33">
        <v>27</v>
      </c>
      <c r="B33" t="s">
        <v>54</v>
      </c>
      <c r="C33">
        <v>5.3262600000000004</v>
      </c>
      <c r="D33">
        <v>646.48199999999997</v>
      </c>
      <c r="E33">
        <v>146.471</v>
      </c>
      <c r="F33">
        <v>146.471</v>
      </c>
      <c r="G33">
        <v>96.062399999999997</v>
      </c>
      <c r="H33">
        <v>1964.51</v>
      </c>
      <c r="I33">
        <v>1108.08</v>
      </c>
      <c r="J33">
        <v>1953.14</v>
      </c>
      <c r="K33">
        <v>524.27800000000002</v>
      </c>
      <c r="M33" s="4">
        <f t="shared" si="0"/>
        <v>0.34516333333333332</v>
      </c>
      <c r="N33" s="2">
        <f t="shared" si="1"/>
        <v>0.62432471583501525</v>
      </c>
      <c r="O33" s="2">
        <f t="shared" si="2"/>
        <v>1.8270727000743612</v>
      </c>
      <c r="P33" s="3">
        <f t="shared" si="3"/>
        <v>0.50630909038233107</v>
      </c>
      <c r="Q33" s="2">
        <f t="shared" si="4"/>
        <v>9.2769992950197486E-2</v>
      </c>
      <c r="R33" s="3">
        <f t="shared" si="5"/>
        <v>0.14145090729992565</v>
      </c>
      <c r="T33" s="6">
        <f t="shared" si="6"/>
        <v>283.32498772894058</v>
      </c>
      <c r="U33" s="6">
        <f t="shared" si="7"/>
        <v>820.84323671577874</v>
      </c>
      <c r="V33" s="6">
        <f t="shared" si="8"/>
        <v>820.84323671577874</v>
      </c>
      <c r="W33" s="6">
        <f t="shared" si="9"/>
        <v>16.751902790117935</v>
      </c>
      <c r="X33" s="6">
        <f t="shared" si="10"/>
        <v>176.88679245283001</v>
      </c>
      <c r="Y33" s="6">
        <f t="shared" si="11"/>
        <v>40.076576574998946</v>
      </c>
      <c r="Z33" s="6">
        <f t="shared" si="12"/>
        <v>40.076576574998946</v>
      </c>
      <c r="AA33" s="6">
        <f t="shared" si="13"/>
        <v>26.284057114228606</v>
      </c>
      <c r="AB33" s="6">
        <f t="shared" si="14"/>
        <v>534.40725311856863</v>
      </c>
      <c r="AC33" s="6">
        <f t="shared" si="15"/>
        <v>303.18788638732804</v>
      </c>
      <c r="AD33" s="6">
        <f t="shared" si="16"/>
        <v>143.45001681962503</v>
      </c>
      <c r="AE33" s="6">
        <f t="shared" si="17"/>
        <v>537.51824898683822</v>
      </c>
      <c r="AI33" s="1"/>
      <c r="AJ33" s="21">
        <f t="shared" si="20"/>
        <v>57870.328954218094</v>
      </c>
      <c r="AK33" s="21">
        <f t="shared" si="21"/>
        <v>9805.6782605481894</v>
      </c>
      <c r="AL33" s="19"/>
      <c r="AM33" s="19"/>
      <c r="AN33" s="19">
        <f t="shared" si="22"/>
        <v>18937.499999999982</v>
      </c>
      <c r="AO33" s="19">
        <f t="shared" si="23"/>
        <v>3047.8312059341588</v>
      </c>
      <c r="AP33" s="19">
        <f t="shared" si="24"/>
        <v>3128.0372903008474</v>
      </c>
      <c r="AQ33" s="19">
        <f t="shared" si="25"/>
        <v>1617.2320407791815</v>
      </c>
      <c r="AR33" s="23">
        <f t="shared" si="26"/>
        <v>-40945.406677752115</v>
      </c>
      <c r="AS33" s="23">
        <f t="shared" si="27"/>
        <v>-327563253.42201692</v>
      </c>
      <c r="AT33">
        <f t="shared" si="32"/>
        <v>0.34466333333333332</v>
      </c>
      <c r="BB33" s="10">
        <f t="shared" si="28"/>
        <v>498.44672626198326</v>
      </c>
      <c r="BC33" s="10">
        <f t="shared" si="29"/>
        <v>49.890470830576639</v>
      </c>
      <c r="BD33" s="9">
        <f t="shared" si="30"/>
        <v>270.83875394560192</v>
      </c>
      <c r="BE33" s="10">
        <f t="shared" si="31"/>
        <v>75.666117327064512</v>
      </c>
    </row>
    <row r="34" spans="1:57">
      <c r="A34">
        <v>28</v>
      </c>
      <c r="B34" t="s">
        <v>54</v>
      </c>
      <c r="C34">
        <v>5.5272699999999997</v>
      </c>
      <c r="D34">
        <v>633.71400000000006</v>
      </c>
      <c r="E34">
        <v>151.84899999999999</v>
      </c>
      <c r="F34">
        <v>151.84899999999999</v>
      </c>
      <c r="G34">
        <v>99.165000000000006</v>
      </c>
      <c r="H34">
        <v>1963.42</v>
      </c>
      <c r="I34">
        <v>1074.7</v>
      </c>
      <c r="J34">
        <v>1986.53</v>
      </c>
      <c r="K34">
        <v>543.52800000000002</v>
      </c>
      <c r="M34" s="4">
        <f t="shared" si="0"/>
        <v>0.34552666666666665</v>
      </c>
      <c r="N34" s="2">
        <f t="shared" si="1"/>
        <v>0.61135078816878596</v>
      </c>
      <c r="O34" s="2">
        <f t="shared" si="2"/>
        <v>1.8573631656022691</v>
      </c>
      <c r="P34" s="3">
        <f t="shared" si="3"/>
        <v>0.5243473730922843</v>
      </c>
      <c r="Q34" s="2">
        <f t="shared" si="4"/>
        <v>9.5665554033456182E-2</v>
      </c>
      <c r="R34" s="3">
        <f t="shared" si="5"/>
        <v>0.14649038183256477</v>
      </c>
      <c r="T34" s="6">
        <f t="shared" si="6"/>
        <v>289.33763704250572</v>
      </c>
      <c r="U34" s="6">
        <f t="shared" si="7"/>
        <v>837.38149600370184</v>
      </c>
      <c r="V34" s="6">
        <f t="shared" si="8"/>
        <v>837.38149600370184</v>
      </c>
      <c r="W34" s="6">
        <f t="shared" si="9"/>
        <v>17.089418285789833</v>
      </c>
      <c r="X34" s="6">
        <f t="shared" si="10"/>
        <v>176.88679245283001</v>
      </c>
      <c r="Y34" s="6">
        <f t="shared" si="11"/>
        <v>42.385180928888701</v>
      </c>
      <c r="Z34" s="6">
        <f t="shared" si="12"/>
        <v>42.385180928888701</v>
      </c>
      <c r="AA34" s="6">
        <f t="shared" si="13"/>
        <v>27.679645350402364</v>
      </c>
      <c r="AB34" s="6">
        <f t="shared" si="14"/>
        <v>554.49448775093867</v>
      </c>
      <c r="AC34" s="6">
        <f t="shared" si="15"/>
        <v>299.97642653855303</v>
      </c>
      <c r="AD34" s="6">
        <f t="shared" si="16"/>
        <v>151.71342991996667</v>
      </c>
      <c r="AE34" s="6">
        <f t="shared" si="17"/>
        <v>548.04385896119607</v>
      </c>
      <c r="AI34" s="1"/>
      <c r="AJ34" s="21">
        <f t="shared" si="20"/>
        <v>58999.749325420024</v>
      </c>
      <c r="AK34" s="21">
        <f t="shared" si="21"/>
        <v>9997.0497799614695</v>
      </c>
      <c r="AL34" s="19"/>
      <c r="AM34" s="19"/>
      <c r="AN34" s="19">
        <f t="shared" si="22"/>
        <v>18937.499999999982</v>
      </c>
      <c r="AO34" s="19">
        <f t="shared" si="23"/>
        <v>3228.5690088819151</v>
      </c>
      <c r="AP34" s="19">
        <f t="shared" si="24"/>
        <v>3313.5313512209132</v>
      </c>
      <c r="AQ34" s="19">
        <f t="shared" si="25"/>
        <v>1704.0295919896889</v>
      </c>
      <c r="AR34" s="23">
        <f t="shared" si="26"/>
        <v>-41813.169153288996</v>
      </c>
      <c r="AS34" s="23">
        <f t="shared" si="27"/>
        <v>-334505353.22631198</v>
      </c>
      <c r="AT34">
        <f t="shared" si="32"/>
        <v>0.34516333333333332</v>
      </c>
      <c r="BB34" s="10">
        <f t="shared" si="28"/>
        <v>517.65535032845071</v>
      </c>
      <c r="BC34" s="10">
        <f t="shared" si="29"/>
        <v>52.568114228457212</v>
      </c>
      <c r="BD34" s="9">
        <f t="shared" si="30"/>
        <v>286.90003363925007</v>
      </c>
      <c r="BE34" s="10">
        <f t="shared" si="31"/>
        <v>80.153153149997891</v>
      </c>
    </row>
    <row r="35" spans="1:57">
      <c r="A35">
        <v>29</v>
      </c>
      <c r="B35" t="s">
        <v>54</v>
      </c>
      <c r="C35">
        <v>5.7282799999999998</v>
      </c>
      <c r="D35">
        <v>620.84900000000005</v>
      </c>
      <c r="E35">
        <v>157.10400000000001</v>
      </c>
      <c r="F35">
        <v>157.10400000000001</v>
      </c>
      <c r="G35">
        <v>102.25700000000001</v>
      </c>
      <c r="H35">
        <v>1962.69</v>
      </c>
      <c r="I35">
        <v>1042.53</v>
      </c>
      <c r="J35">
        <v>2018.7</v>
      </c>
      <c r="K35">
        <v>562.33699999999999</v>
      </c>
      <c r="M35" s="4">
        <f t="shared" si="0"/>
        <v>0.34576999999999997</v>
      </c>
      <c r="N35" s="2">
        <f t="shared" si="1"/>
        <v>0.59851828286625997</v>
      </c>
      <c r="O35" s="2">
        <f t="shared" si="2"/>
        <v>1.8870689670397474</v>
      </c>
      <c r="P35" s="3">
        <f t="shared" si="3"/>
        <v>0.5421108443956002</v>
      </c>
      <c r="Q35" s="2">
        <f t="shared" si="4"/>
        <v>9.8579016880199752E-2</v>
      </c>
      <c r="R35" s="3">
        <f t="shared" si="5"/>
        <v>0.15145327819070484</v>
      </c>
      <c r="T35" s="6">
        <f t="shared" si="6"/>
        <v>295.54116810890417</v>
      </c>
      <c r="U35" s="6">
        <f t="shared" si="7"/>
        <v>854.73340113053246</v>
      </c>
      <c r="V35" s="6">
        <f t="shared" si="8"/>
        <v>854.73340113053246</v>
      </c>
      <c r="W35" s="6">
        <f t="shared" si="9"/>
        <v>17.443538798582296</v>
      </c>
      <c r="X35" s="6">
        <f t="shared" si="10"/>
        <v>176.88679245283001</v>
      </c>
      <c r="Y35" s="6">
        <f t="shared" si="11"/>
        <v>44.760678750403727</v>
      </c>
      <c r="Z35" s="6">
        <f t="shared" si="12"/>
        <v>44.760678750403727</v>
      </c>
      <c r="AA35" s="6">
        <f t="shared" si="13"/>
        <v>29.134157799801617</v>
      </c>
      <c r="AB35" s="6">
        <f t="shared" si="14"/>
        <v>575.1501056195724</v>
      </c>
      <c r="AC35" s="6">
        <f t="shared" si="15"/>
        <v>297.02683430954232</v>
      </c>
      <c r="AD35" s="6">
        <f t="shared" si="16"/>
        <v>160.21607219718007</v>
      </c>
      <c r="AE35" s="6">
        <f t="shared" si="17"/>
        <v>559.19223302162823</v>
      </c>
      <c r="AI35" s="1"/>
      <c r="AJ35" s="21">
        <f t="shared" si="20"/>
        <v>60188.469788258073</v>
      </c>
      <c r="AK35" s="21">
        <f t="shared" si="21"/>
        <v>10198.469239829084</v>
      </c>
      <c r="AL35" s="19"/>
      <c r="AM35" s="19"/>
      <c r="AN35" s="19">
        <f t="shared" si="22"/>
        <v>18937.499999999982</v>
      </c>
      <c r="AO35" s="19">
        <f t="shared" si="23"/>
        <v>3414.5501756312738</v>
      </c>
      <c r="AP35" s="19">
        <f t="shared" si="24"/>
        <v>3504.4067592005181</v>
      </c>
      <c r="AQ35" s="19">
        <f t="shared" si="25"/>
        <v>1794.5073916055408</v>
      </c>
      <c r="AR35" s="23">
        <f t="shared" si="26"/>
        <v>-42735.974701649844</v>
      </c>
      <c r="AS35" s="23">
        <f t="shared" si="27"/>
        <v>-341887797.61319876</v>
      </c>
      <c r="AT35">
        <f t="shared" si="32"/>
        <v>0.34552666666666665</v>
      </c>
      <c r="BB35" s="10">
        <f t="shared" si="28"/>
        <v>537.40506946514881</v>
      </c>
      <c r="BC35" s="10">
        <f t="shared" si="29"/>
        <v>55.359290700804728</v>
      </c>
      <c r="BD35" s="9">
        <f t="shared" si="30"/>
        <v>303.42685983993334</v>
      </c>
      <c r="BE35" s="10">
        <f t="shared" si="31"/>
        <v>84.770361857777402</v>
      </c>
    </row>
    <row r="36" spans="1:57">
      <c r="A36">
        <v>30</v>
      </c>
      <c r="B36" t="s">
        <v>54</v>
      </c>
      <c r="C36">
        <v>5.9292899999999999</v>
      </c>
      <c r="D36">
        <v>607.96100000000001</v>
      </c>
      <c r="E36">
        <v>162.23699999999999</v>
      </c>
      <c r="F36">
        <v>162.23699999999999</v>
      </c>
      <c r="G36">
        <v>105.34</v>
      </c>
      <c r="H36">
        <v>1962.22</v>
      </c>
      <c r="I36">
        <v>1011.49</v>
      </c>
      <c r="J36">
        <v>2049.7399999999998</v>
      </c>
      <c r="K36">
        <v>580.70899999999995</v>
      </c>
      <c r="M36" s="4">
        <f t="shared" si="0"/>
        <v>0.34592666666666666</v>
      </c>
      <c r="N36" s="2">
        <f t="shared" si="1"/>
        <v>0.58582840293703875</v>
      </c>
      <c r="O36" s="2">
        <f t="shared" si="2"/>
        <v>1.9161243329029274</v>
      </c>
      <c r="P36" s="3">
        <f t="shared" si="3"/>
        <v>0.55956850199464236</v>
      </c>
      <c r="Q36" s="2">
        <f t="shared" si="4"/>
        <v>0.10150513596330629</v>
      </c>
      <c r="R36" s="3">
        <f t="shared" si="5"/>
        <v>0.15633082156140993</v>
      </c>
      <c r="T36" s="6">
        <f t="shared" si="6"/>
        <v>301.9430119229653</v>
      </c>
      <c r="U36" s="6">
        <f t="shared" si="7"/>
        <v>872.85266219130824</v>
      </c>
      <c r="V36" s="6">
        <f t="shared" si="8"/>
        <v>872.85266219130824</v>
      </c>
      <c r="W36" s="6">
        <f t="shared" si="9"/>
        <v>17.81331963655731</v>
      </c>
      <c r="X36" s="6">
        <f t="shared" si="10"/>
        <v>176.88679245283001</v>
      </c>
      <c r="Y36" s="6">
        <f t="shared" si="11"/>
        <v>47.20299911864376</v>
      </c>
      <c r="Z36" s="6">
        <f t="shared" si="12"/>
        <v>47.20299911864376</v>
      </c>
      <c r="AA36" s="6">
        <f t="shared" si="13"/>
        <v>30.648766478410806</v>
      </c>
      <c r="AB36" s="6">
        <f t="shared" si="14"/>
        <v>596.37367193214982</v>
      </c>
      <c r="AC36" s="6">
        <f t="shared" si="15"/>
        <v>294.29230989571568</v>
      </c>
      <c r="AD36" s="6">
        <f t="shared" si="16"/>
        <v>168.95779886948412</v>
      </c>
      <c r="AE36" s="6">
        <f t="shared" si="17"/>
        <v>570.90965026834294</v>
      </c>
      <c r="AI36" s="1"/>
      <c r="AJ36" s="21">
        <f t="shared" si="20"/>
        <v>61435.672673059278</v>
      </c>
      <c r="AK36" s="21">
        <f t="shared" si="21"/>
        <v>10409.798092368756</v>
      </c>
      <c r="AL36" s="19"/>
      <c r="AM36" s="19"/>
      <c r="AN36" s="19">
        <f t="shared" si="22"/>
        <v>18937.499999999982</v>
      </c>
      <c r="AO36" s="19">
        <f t="shared" si="23"/>
        <v>3605.9202801325246</v>
      </c>
      <c r="AP36" s="19">
        <f t="shared" si="24"/>
        <v>3700.8129190833806</v>
      </c>
      <c r="AQ36" s="19">
        <f t="shared" si="25"/>
        <v>1888.8053245662786</v>
      </c>
      <c r="AR36" s="23">
        <f t="shared" si="26"/>
        <v>-43712.432241645874</v>
      </c>
      <c r="AS36" s="23">
        <f t="shared" si="27"/>
        <v>-349699457.93316698</v>
      </c>
      <c r="AT36">
        <f t="shared" si="32"/>
        <v>0.34576999999999997</v>
      </c>
      <c r="BB36" s="10">
        <f t="shared" si="28"/>
        <v>557.70656682099013</v>
      </c>
      <c r="BC36" s="10">
        <f t="shared" si="29"/>
        <v>58.268315599603234</v>
      </c>
      <c r="BD36" s="9">
        <f t="shared" si="30"/>
        <v>320.43214439436014</v>
      </c>
      <c r="BE36" s="10">
        <f t="shared" si="31"/>
        <v>89.521357500807454</v>
      </c>
    </row>
    <row r="37" spans="1:57">
      <c r="A37">
        <v>31</v>
      </c>
      <c r="B37" t="s">
        <v>54</v>
      </c>
      <c r="C37">
        <v>6.1303000000000001</v>
      </c>
      <c r="D37">
        <v>595.08399999999995</v>
      </c>
      <c r="E37">
        <v>167.249</v>
      </c>
      <c r="F37">
        <v>167.249</v>
      </c>
      <c r="G37">
        <v>108.414</v>
      </c>
      <c r="H37">
        <v>1962.01</v>
      </c>
      <c r="I37">
        <v>981.53700000000003</v>
      </c>
      <c r="J37">
        <v>2079.69</v>
      </c>
      <c r="K37">
        <v>598.64800000000002</v>
      </c>
      <c r="M37" s="4">
        <f t="shared" si="0"/>
        <v>0.34599666666666667</v>
      </c>
      <c r="N37" s="2">
        <f t="shared" si="1"/>
        <v>0.5733041744140116</v>
      </c>
      <c r="O37" s="2">
        <f t="shared" si="2"/>
        <v>1.9445905164789643</v>
      </c>
      <c r="P37" s="3">
        <f t="shared" si="3"/>
        <v>0.57673773350417634</v>
      </c>
      <c r="Q37" s="2">
        <f t="shared" si="4"/>
        <v>0.10444609292960433</v>
      </c>
      <c r="R37" s="3">
        <f t="shared" si="5"/>
        <v>0.16112775652944633</v>
      </c>
      <c r="T37" s="6">
        <f t="shared" si="6"/>
        <v>308.53916707240165</v>
      </c>
      <c r="U37" s="6">
        <f t="shared" si="7"/>
        <v>891.74028768794005</v>
      </c>
      <c r="V37" s="6">
        <f t="shared" si="8"/>
        <v>891.74028768794005</v>
      </c>
      <c r="W37" s="6">
        <f t="shared" si="9"/>
        <v>18.198781381386532</v>
      </c>
      <c r="X37" s="6">
        <f t="shared" si="10"/>
        <v>176.88679245283001</v>
      </c>
      <c r="Y37" s="6">
        <f t="shared" si="11"/>
        <v>49.714223791840098</v>
      </c>
      <c r="Z37" s="6">
        <f t="shared" si="12"/>
        <v>49.714223791840098</v>
      </c>
      <c r="AA37" s="6">
        <f t="shared" si="13"/>
        <v>32.225710516466776</v>
      </c>
      <c r="AB37" s="6">
        <f t="shared" si="14"/>
        <v>618.18111963269757</v>
      </c>
      <c r="AC37" s="6">
        <f t="shared" si="15"/>
        <v>291.75794943662902</v>
      </c>
      <c r="AD37" s="6">
        <f t="shared" si="16"/>
        <v>177.94617991460333</v>
      </c>
      <c r="AE37" s="6">
        <f t="shared" si="17"/>
        <v>583.20112061553846</v>
      </c>
      <c r="AI37" s="1"/>
      <c r="AJ37" s="21">
        <f t="shared" si="20"/>
        <v>62738.030800324661</v>
      </c>
      <c r="AK37" s="21">
        <f t="shared" si="21"/>
        <v>10630.472572827943</v>
      </c>
      <c r="AL37" s="19"/>
      <c r="AM37" s="19"/>
      <c r="AN37" s="19">
        <f t="shared" si="22"/>
        <v>18937.499999999982</v>
      </c>
      <c r="AO37" s="19">
        <f t="shared" si="23"/>
        <v>3802.6736089979413</v>
      </c>
      <c r="AP37" s="19">
        <f t="shared" si="24"/>
        <v>3902.7439671294665</v>
      </c>
      <c r="AQ37" s="19">
        <f t="shared" si="25"/>
        <v>1986.9993741917945</v>
      </c>
      <c r="AR37" s="23">
        <f t="shared" si="26"/>
        <v>-44738.586422833425</v>
      </c>
      <c r="AS37" s="23">
        <f t="shared" si="27"/>
        <v>-357908691.38266742</v>
      </c>
      <c r="AT37">
        <f t="shared" si="32"/>
        <v>0.34592666666666666</v>
      </c>
      <c r="BB37" s="10">
        <f t="shared" si="28"/>
        <v>578.56035229559257</v>
      </c>
      <c r="BC37" s="10">
        <f t="shared" si="29"/>
        <v>61.297532956821613</v>
      </c>
      <c r="BD37" s="9">
        <f t="shared" si="30"/>
        <v>337.91559773896824</v>
      </c>
      <c r="BE37" s="10">
        <f t="shared" si="31"/>
        <v>94.40599823728752</v>
      </c>
    </row>
    <row r="38" spans="1:57">
      <c r="A38">
        <v>32</v>
      </c>
      <c r="B38" t="s">
        <v>54</v>
      </c>
      <c r="C38">
        <v>6.3313100000000002</v>
      </c>
      <c r="D38">
        <v>582.11900000000003</v>
      </c>
      <c r="E38">
        <v>172.15199999999999</v>
      </c>
      <c r="F38">
        <v>172.15199999999999</v>
      </c>
      <c r="G38">
        <v>111.477</v>
      </c>
      <c r="H38">
        <v>1962.1</v>
      </c>
      <c r="I38">
        <v>952.66</v>
      </c>
      <c r="J38">
        <v>2108.56</v>
      </c>
      <c r="K38">
        <v>616.197</v>
      </c>
      <c r="M38" s="4">
        <f t="shared" si="0"/>
        <v>0.3459666666666667</v>
      </c>
      <c r="N38" s="2">
        <f t="shared" si="1"/>
        <v>0.56086231814240295</v>
      </c>
      <c r="O38" s="2">
        <f t="shared" si="2"/>
        <v>1.9725749207052701</v>
      </c>
      <c r="P38" s="3">
        <f t="shared" si="3"/>
        <v>0.59369592446285768</v>
      </c>
      <c r="Q38" s="2">
        <f t="shared" si="4"/>
        <v>0.10740630118508526</v>
      </c>
      <c r="R38" s="3">
        <f t="shared" si="5"/>
        <v>0.16586569033625587</v>
      </c>
      <c r="T38" s="6">
        <f t="shared" si="6"/>
        <v>315.3836275517416</v>
      </c>
      <c r="U38" s="6">
        <f t="shared" si="7"/>
        <v>911.60119727837434</v>
      </c>
      <c r="V38" s="6">
        <f t="shared" si="8"/>
        <v>911.60119727837434</v>
      </c>
      <c r="W38" s="6">
        <f t="shared" si="9"/>
        <v>18.604106066905597</v>
      </c>
      <c r="X38" s="6">
        <f t="shared" si="10"/>
        <v>176.88679245283001</v>
      </c>
      <c r="Y38" s="6">
        <f t="shared" si="11"/>
        <v>52.311323104622225</v>
      </c>
      <c r="Z38" s="6">
        <f t="shared" si="12"/>
        <v>52.311323104622225</v>
      </c>
      <c r="AA38" s="6">
        <f t="shared" si="13"/>
        <v>33.87418888966711</v>
      </c>
      <c r="AB38" s="6">
        <f t="shared" si="14"/>
        <v>640.72194017652271</v>
      </c>
      <c r="AC38" s="6">
        <f t="shared" si="15"/>
        <v>289.48336316875725</v>
      </c>
      <c r="AD38" s="6">
        <f t="shared" si="16"/>
        <v>187.24197431978081</v>
      </c>
      <c r="AE38" s="6">
        <f t="shared" si="17"/>
        <v>596.21756972663275</v>
      </c>
      <c r="AI38" s="1"/>
      <c r="AJ38" s="21">
        <f t="shared" si="20"/>
        <v>64095.616658146064</v>
      </c>
      <c r="AK38" s="21">
        <f t="shared" si="21"/>
        <v>10860.504963751422</v>
      </c>
      <c r="AL38" s="19"/>
      <c r="AM38" s="19"/>
      <c r="AN38" s="19">
        <f t="shared" si="22"/>
        <v>18937.499999999982</v>
      </c>
      <c r="AO38" s="19">
        <f t="shared" si="23"/>
        <v>4004.9778686706386</v>
      </c>
      <c r="AP38" s="19">
        <f t="shared" si="24"/>
        <v>4110.3720231093394</v>
      </c>
      <c r="AQ38" s="19">
        <f t="shared" si="25"/>
        <v>2089.2347062062126</v>
      </c>
      <c r="AR38" s="23">
        <f t="shared" si="26"/>
        <v>-45814.037023911318</v>
      </c>
      <c r="AS38" s="23">
        <f t="shared" si="27"/>
        <v>-366512296.19129056</v>
      </c>
      <c r="AT38">
        <f t="shared" si="32"/>
        <v>0.34599666666666667</v>
      </c>
      <c r="BB38" s="10">
        <f t="shared" si="28"/>
        <v>599.98233825131103</v>
      </c>
      <c r="BC38" s="10">
        <f t="shared" si="29"/>
        <v>64.451421032933553</v>
      </c>
      <c r="BD38" s="9">
        <f t="shared" si="30"/>
        <v>355.89235982920667</v>
      </c>
      <c r="BE38" s="10">
        <f t="shared" si="31"/>
        <v>99.428447583680196</v>
      </c>
    </row>
    <row r="39" spans="1:57">
      <c r="A39">
        <v>33</v>
      </c>
      <c r="B39" t="s">
        <v>54</v>
      </c>
      <c r="C39">
        <v>6.5323200000000003</v>
      </c>
      <c r="D39">
        <v>569.37900000000002</v>
      </c>
      <c r="E39">
        <v>176.92500000000001</v>
      </c>
      <c r="F39">
        <v>176.92500000000001</v>
      </c>
      <c r="G39">
        <v>114.53400000000001</v>
      </c>
      <c r="H39">
        <v>1962.24</v>
      </c>
      <c r="I39">
        <v>924.74400000000003</v>
      </c>
      <c r="J39">
        <v>2136.48</v>
      </c>
      <c r="K39">
        <v>633.28099999999995</v>
      </c>
      <c r="M39" s="4">
        <f t="shared" ref="M39:M70" si="33">($M$2-H39)/$M$2</f>
        <v>0.34592000000000001</v>
      </c>
      <c r="N39" s="2">
        <f t="shared" ref="N39:N70" si="34">(D39/($M$2-H39))</f>
        <v>0.54866154024051805</v>
      </c>
      <c r="O39" s="2">
        <f t="shared" ref="O39:O70" si="35">(J39-$M$3)/($M$2-H39)</f>
        <v>1.9997451339423375</v>
      </c>
      <c r="P39" s="3">
        <f t="shared" ref="P39:P70" si="36">K39/($M$2-H39)</f>
        <v>0.61023839808818992</v>
      </c>
      <c r="Q39" s="2">
        <f t="shared" ref="Q39:Q70" si="37">G39/($M$2-H39)</f>
        <v>0.11036655874190565</v>
      </c>
      <c r="R39" s="3">
        <f t="shared" ref="R39:R70" si="38">F39/($M$2-H39)</f>
        <v>0.17048739592969475</v>
      </c>
      <c r="T39" s="6">
        <f t="shared" ref="T39:T70" si="39">$O$3/N39</f>
        <v>322.39692320203039</v>
      </c>
      <c r="U39" s="6">
        <f t="shared" ref="U39:U70" si="40">T39/M39</f>
        <v>931.99850601882054</v>
      </c>
      <c r="V39" s="6">
        <f t="shared" ref="V39:V70" si="41">U39</f>
        <v>931.99850601882054</v>
      </c>
      <c r="W39" s="6">
        <f t="shared" ref="W39:W70" si="42">(U39/98)*2</f>
        <v>19.020377673853481</v>
      </c>
      <c r="X39" s="6">
        <f t="shared" ref="X39:X70" si="43">$O$3</f>
        <v>176.88679245283001</v>
      </c>
      <c r="Y39" s="6">
        <f t="shared" ref="Y39:Y70" si="44">R39*T39</f>
        <v>54.964611892459949</v>
      </c>
      <c r="Z39" s="6">
        <f t="shared" ref="Z39:Z70" si="45">Y39</f>
        <v>54.964611892459949</v>
      </c>
      <c r="AA39" s="6">
        <f t="shared" ref="AA39:AA70" si="46">Q39*T39</f>
        <v>35.581838962786534</v>
      </c>
      <c r="AB39" s="6">
        <f t="shared" ref="AB39:AB70" si="47">O39*T39+(U39/98)*2</f>
        <v>663.73205604509519</v>
      </c>
      <c r="AC39" s="6">
        <f t="shared" ref="AC39:AC70" si="48">U39-O39*T39</f>
        <v>287.28682764757878</v>
      </c>
      <c r="AD39" s="6">
        <f t="shared" ref="AD39:AD70" si="49">T39*P39</f>
        <v>196.73898196336822</v>
      </c>
      <c r="AE39" s="6">
        <f t="shared" ref="AE39:AE70" si="50">U39-T39</f>
        <v>609.60158281679014</v>
      </c>
      <c r="AI39" s="1"/>
      <c r="AJ39" s="21">
        <f t="shared" si="20"/>
        <v>65523.159256777712</v>
      </c>
      <c r="AK39" s="21">
        <f t="shared" si="21"/>
        <v>11102.390981653321</v>
      </c>
      <c r="AL39" s="19"/>
      <c r="AM39" s="19"/>
      <c r="AN39" s="19">
        <f t="shared" si="22"/>
        <v>18937.499999999982</v>
      </c>
      <c r="AO39" s="19">
        <f t="shared" si="23"/>
        <v>4214.200189308367</v>
      </c>
      <c r="AP39" s="19">
        <f t="shared" si="24"/>
        <v>4325.1001942901657</v>
      </c>
      <c r="AQ39" s="19">
        <f t="shared" si="25"/>
        <v>2196.1077021626752</v>
      </c>
      <c r="AR39" s="23">
        <f t="shared" si="26"/>
        <v>-46952.64215266984</v>
      </c>
      <c r="AS39" s="23">
        <f t="shared" si="27"/>
        <v>-375621137.22135872</v>
      </c>
      <c r="AT39">
        <f t="shared" si="32"/>
        <v>0.3459666666666667</v>
      </c>
      <c r="BB39" s="10">
        <f t="shared" si="28"/>
        <v>622.11783410961709</v>
      </c>
      <c r="BC39" s="10">
        <f t="shared" si="29"/>
        <v>67.74837777933422</v>
      </c>
      <c r="BD39" s="9">
        <f t="shared" si="30"/>
        <v>374.48394863956162</v>
      </c>
      <c r="BE39" s="10">
        <f t="shared" si="31"/>
        <v>104.62264620924445</v>
      </c>
    </row>
    <row r="40" spans="1:57">
      <c r="A40">
        <v>34</v>
      </c>
      <c r="B40" t="s">
        <v>54</v>
      </c>
      <c r="C40">
        <v>6.7333299999999996</v>
      </c>
      <c r="D40">
        <v>556.78</v>
      </c>
      <c r="E40">
        <v>181.58</v>
      </c>
      <c r="F40">
        <v>181.58</v>
      </c>
      <c r="G40">
        <v>117.584</v>
      </c>
      <c r="H40">
        <v>1962.48</v>
      </c>
      <c r="I40">
        <v>897.75699999999995</v>
      </c>
      <c r="J40">
        <v>2163.4699999999998</v>
      </c>
      <c r="K40">
        <v>649.94399999999996</v>
      </c>
      <c r="M40" s="4">
        <f t="shared" si="33"/>
        <v>0.34583999999999998</v>
      </c>
      <c r="N40" s="2">
        <f t="shared" si="34"/>
        <v>0.53664507672141259</v>
      </c>
      <c r="O40" s="2">
        <f t="shared" si="35"/>
        <v>2.0262216730279898</v>
      </c>
      <c r="P40" s="3">
        <f t="shared" si="36"/>
        <v>0.62643997224149894</v>
      </c>
      <c r="Q40" s="2">
        <f t="shared" si="37"/>
        <v>0.11333179119438662</v>
      </c>
      <c r="R40" s="3">
        <f t="shared" si="38"/>
        <v>0.17501349371578381</v>
      </c>
      <c r="T40" s="6">
        <f t="shared" si="39"/>
        <v>329.61597921200507</v>
      </c>
      <c r="U40" s="6">
        <f t="shared" si="40"/>
        <v>953.08807313209888</v>
      </c>
      <c r="V40" s="6">
        <f t="shared" si="41"/>
        <v>953.08807313209888</v>
      </c>
      <c r="W40" s="6">
        <f t="shared" si="42"/>
        <v>19.450777002695897</v>
      </c>
      <c r="X40" s="6">
        <f t="shared" si="43"/>
        <v>176.88679245283001</v>
      </c>
      <c r="Y40" s="6">
        <f t="shared" si="44"/>
        <v>57.687244106442179</v>
      </c>
      <c r="Z40" s="6">
        <f t="shared" si="45"/>
        <v>57.687244106442179</v>
      </c>
      <c r="AA40" s="6">
        <f t="shared" si="46"/>
        <v>37.355969330388241</v>
      </c>
      <c r="AB40" s="6">
        <f t="shared" si="47"/>
        <v>687.32581785840387</v>
      </c>
      <c r="AC40" s="6">
        <f t="shared" si="48"/>
        <v>285.21303227639089</v>
      </c>
      <c r="AD40" s="6">
        <f t="shared" si="49"/>
        <v>206.48462486792295</v>
      </c>
      <c r="AE40" s="6">
        <f t="shared" si="50"/>
        <v>623.47209392009381</v>
      </c>
      <c r="AI40" s="1"/>
      <c r="AJ40" s="21">
        <f t="shared" ref="AJ40:AJ71" si="51">U39*$AT$4</f>
        <v>66989.256617114763</v>
      </c>
      <c r="AK40" s="21">
        <f t="shared" ref="AK40:AK71" si="52">V39*$AU$4</f>
        <v>11350.809804803215</v>
      </c>
      <c r="AL40" s="19"/>
      <c r="AM40" s="19"/>
      <c r="AN40" s="19">
        <f t="shared" ref="AN40:AN71" si="53">X39*$AP$4</f>
        <v>18937.499999999982</v>
      </c>
      <c r="AO40" s="19">
        <f t="shared" ref="AO40:AO71" si="54">Y39*$AQ$4</f>
        <v>4427.9491340565737</v>
      </c>
      <c r="AP40" s="19">
        <f t="shared" ref="AP40:AP71" si="55">Z39*$AR$4</f>
        <v>4544.4741112685888</v>
      </c>
      <c r="AQ40" s="19">
        <f t="shared" ref="AQ40:AQ71" si="56">AA39*$AS$4</f>
        <v>2306.8168763481026</v>
      </c>
      <c r="AR40" s="23">
        <f t="shared" ref="AR40:AR71" si="57">AL40+AM40+AN40+AO40+AP40+AQ40-AJ40-AK40</f>
        <v>-48123.326300244735</v>
      </c>
      <c r="AS40" s="23">
        <f t="shared" ref="AS40:AS71" si="58">AR40*8000</f>
        <v>-384986610.40195787</v>
      </c>
      <c r="AT40">
        <f t="shared" si="32"/>
        <v>0.34592000000000001</v>
      </c>
      <c r="BB40" s="10">
        <f t="shared" ref="BB40:BB71" si="59">U39-AC39</f>
        <v>644.71167837124176</v>
      </c>
      <c r="BC40" s="10">
        <f t="shared" ref="BC40:BC71" si="60">2*AA39</f>
        <v>71.163677925573069</v>
      </c>
      <c r="BD40" s="9">
        <f t="shared" ref="BD40:BD71" si="61">2*AD39</f>
        <v>393.47796392673644</v>
      </c>
      <c r="BE40" s="10">
        <f t="shared" ref="BE40:BE71" si="62">Y39*2</f>
        <v>109.9292237849199</v>
      </c>
    </row>
    <row r="41" spans="1:57">
      <c r="A41">
        <v>35</v>
      </c>
      <c r="B41" t="s">
        <v>54</v>
      </c>
      <c r="C41">
        <v>6.9343399999999997</v>
      </c>
      <c r="D41">
        <v>544.28800000000001</v>
      </c>
      <c r="E41">
        <v>186.12100000000001</v>
      </c>
      <c r="F41">
        <v>186.12100000000001</v>
      </c>
      <c r="G41">
        <v>120.627</v>
      </c>
      <c r="H41">
        <v>1962.84</v>
      </c>
      <c r="I41">
        <v>871.7</v>
      </c>
      <c r="J41">
        <v>2189.52</v>
      </c>
      <c r="K41">
        <v>666.19899999999996</v>
      </c>
      <c r="M41" s="4">
        <f t="shared" si="33"/>
        <v>0.34572000000000003</v>
      </c>
      <c r="N41" s="2">
        <f t="shared" si="34"/>
        <v>0.52478691812256539</v>
      </c>
      <c r="O41" s="2">
        <f t="shared" si="35"/>
        <v>2.0520416427552162</v>
      </c>
      <c r="P41" s="3">
        <f t="shared" si="36"/>
        <v>0.64233001658374789</v>
      </c>
      <c r="Q41" s="2">
        <f t="shared" si="37"/>
        <v>0.11630510239500172</v>
      </c>
      <c r="R41" s="3">
        <f t="shared" si="38"/>
        <v>0.17945254348412973</v>
      </c>
      <c r="T41" s="6">
        <f t="shared" si="39"/>
        <v>337.06402797852826</v>
      </c>
      <c r="U41" s="6">
        <f t="shared" si="40"/>
        <v>974.96247824403633</v>
      </c>
      <c r="V41" s="6">
        <f t="shared" si="41"/>
        <v>974.96247824403633</v>
      </c>
      <c r="W41" s="6">
        <f t="shared" si="42"/>
        <v>19.897193433551763</v>
      </c>
      <c r="X41" s="6">
        <f t="shared" si="43"/>
        <v>176.88679245283001</v>
      </c>
      <c r="Y41" s="6">
        <f t="shared" si="44"/>
        <v>60.486997137752759</v>
      </c>
      <c r="Z41" s="6">
        <f t="shared" si="45"/>
        <v>60.486997137752759</v>
      </c>
      <c r="AA41" s="6">
        <f t="shared" si="46"/>
        <v>39.202266287714451</v>
      </c>
      <c r="AB41" s="6">
        <f t="shared" si="47"/>
        <v>711.56661512030109</v>
      </c>
      <c r="AC41" s="6">
        <f t="shared" si="48"/>
        <v>283.29305655728706</v>
      </c>
      <c r="AD41" s="6">
        <f t="shared" si="49"/>
        <v>216.50634268123292</v>
      </c>
      <c r="AE41" s="6">
        <f t="shared" si="50"/>
        <v>637.89845026550802</v>
      </c>
      <c r="AI41" s="1"/>
      <c r="AJ41" s="21">
        <f t="shared" si="51"/>
        <v>68505.111432515871</v>
      </c>
      <c r="AK41" s="21">
        <f t="shared" si="52"/>
        <v>11607.659642675833</v>
      </c>
      <c r="AL41" s="19"/>
      <c r="AM41" s="19"/>
      <c r="AN41" s="19">
        <f t="shared" si="53"/>
        <v>18937.499999999982</v>
      </c>
      <c r="AO41" s="19">
        <f t="shared" si="54"/>
        <v>4647.2843852149817</v>
      </c>
      <c r="AP41" s="19">
        <f t="shared" si="55"/>
        <v>4769.5813427206394</v>
      </c>
      <c r="AQ41" s="19">
        <f t="shared" si="56"/>
        <v>2421.8360544491993</v>
      </c>
      <c r="AR41" s="23">
        <f t="shared" si="57"/>
        <v>-49336.569292806904</v>
      </c>
      <c r="AS41" s="23">
        <f t="shared" si="58"/>
        <v>-394692554.34245521</v>
      </c>
      <c r="AT41">
        <f t="shared" si="32"/>
        <v>0.34583999999999998</v>
      </c>
      <c r="BB41" s="10">
        <f t="shared" si="59"/>
        <v>667.87504085570799</v>
      </c>
      <c r="BC41" s="10">
        <f t="shared" si="60"/>
        <v>74.711938660776482</v>
      </c>
      <c r="BD41" s="9">
        <f t="shared" si="61"/>
        <v>412.96924973584589</v>
      </c>
      <c r="BE41" s="10">
        <f t="shared" si="62"/>
        <v>115.37448821288436</v>
      </c>
    </row>
    <row r="42" spans="1:57">
      <c r="A42">
        <v>36</v>
      </c>
      <c r="B42" t="s">
        <v>54</v>
      </c>
      <c r="C42">
        <v>7.1353499999999999</v>
      </c>
      <c r="D42">
        <v>531.95399999999995</v>
      </c>
      <c r="E42">
        <v>190.54900000000001</v>
      </c>
      <c r="F42">
        <v>190.54900000000001</v>
      </c>
      <c r="G42">
        <v>123.664</v>
      </c>
      <c r="H42">
        <v>1963.28</v>
      </c>
      <c r="I42">
        <v>846.51199999999994</v>
      </c>
      <c r="J42">
        <v>2214.71</v>
      </c>
      <c r="K42">
        <v>682.04899999999998</v>
      </c>
      <c r="M42" s="4">
        <f t="shared" si="33"/>
        <v>0.34557333333333334</v>
      </c>
      <c r="N42" s="2">
        <f t="shared" si="34"/>
        <v>0.51311250868122538</v>
      </c>
      <c r="O42" s="2">
        <f t="shared" si="35"/>
        <v>2.0772103462844358</v>
      </c>
      <c r="P42" s="3">
        <f t="shared" si="36"/>
        <v>0.65789123389150395</v>
      </c>
      <c r="Q42" s="2">
        <f t="shared" si="37"/>
        <v>0.11928389536229647</v>
      </c>
      <c r="R42" s="3">
        <f t="shared" si="38"/>
        <v>0.18379986881703836</v>
      </c>
      <c r="T42" s="6">
        <f t="shared" si="39"/>
        <v>344.73295711978466</v>
      </c>
      <c r="U42" s="6">
        <f t="shared" si="40"/>
        <v>997.56816822223357</v>
      </c>
      <c r="V42" s="6">
        <f t="shared" si="41"/>
        <v>997.56816822223357</v>
      </c>
      <c r="W42" s="6">
        <f t="shared" si="42"/>
        <v>20.358534045351707</v>
      </c>
      <c r="X42" s="6">
        <f t="shared" si="43"/>
        <v>176.88679245283001</v>
      </c>
      <c r="Y42" s="6">
        <f t="shared" si="44"/>
        <v>63.361872295526126</v>
      </c>
      <c r="Z42" s="6">
        <f t="shared" si="45"/>
        <v>63.361872295526126</v>
      </c>
      <c r="AA42" s="6">
        <f t="shared" si="46"/>
        <v>41.12108998501143</v>
      </c>
      <c r="AB42" s="6">
        <f t="shared" si="47"/>
        <v>736.44139927979711</v>
      </c>
      <c r="AC42" s="6">
        <f t="shared" si="48"/>
        <v>281.48530298778815</v>
      </c>
      <c r="AD42" s="6">
        <f t="shared" si="49"/>
        <v>226.79679052260204</v>
      </c>
      <c r="AE42" s="6">
        <f t="shared" si="50"/>
        <v>652.83521110244897</v>
      </c>
      <c r="AI42" s="1"/>
      <c r="AJ42" s="21">
        <f t="shared" si="51"/>
        <v>70077.378048746599</v>
      </c>
      <c r="AK42" s="21">
        <f t="shared" si="52"/>
        <v>11874.068022534118</v>
      </c>
      <c r="AL42" s="19"/>
      <c r="AM42" s="19"/>
      <c r="AN42" s="19">
        <f t="shared" si="53"/>
        <v>18937.499999999982</v>
      </c>
      <c r="AO42" s="19">
        <f t="shared" si="54"/>
        <v>4872.832489417362</v>
      </c>
      <c r="AP42" s="19">
        <f t="shared" si="55"/>
        <v>5001.0649233493987</v>
      </c>
      <c r="AQ42" s="19">
        <f t="shared" si="56"/>
        <v>2541.5338863787019</v>
      </c>
      <c r="AR42" s="23">
        <f t="shared" si="57"/>
        <v>-50598.514772135277</v>
      </c>
      <c r="AS42" s="23">
        <f t="shared" si="58"/>
        <v>-404788118.17708224</v>
      </c>
      <c r="AT42">
        <f t="shared" si="32"/>
        <v>0.34572000000000003</v>
      </c>
      <c r="BB42" s="10">
        <f t="shared" si="59"/>
        <v>691.66942168674927</v>
      </c>
      <c r="BC42" s="10">
        <f t="shared" si="60"/>
        <v>78.404532575428902</v>
      </c>
      <c r="BD42" s="9">
        <f t="shared" si="61"/>
        <v>433.01268536246585</v>
      </c>
      <c r="BE42" s="10">
        <f t="shared" si="62"/>
        <v>120.97399427550552</v>
      </c>
    </row>
    <row r="43" spans="1:57">
      <c r="A43">
        <v>37</v>
      </c>
      <c r="B43" t="s">
        <v>54</v>
      </c>
      <c r="C43">
        <v>7.33636</v>
      </c>
      <c r="D43">
        <v>519.798</v>
      </c>
      <c r="E43">
        <v>194.86699999999999</v>
      </c>
      <c r="F43">
        <v>194.86699999999999</v>
      </c>
      <c r="G43">
        <v>126.694</v>
      </c>
      <c r="H43">
        <v>1963.77</v>
      </c>
      <c r="I43">
        <v>822.15599999999995</v>
      </c>
      <c r="J43">
        <v>2239.0700000000002</v>
      </c>
      <c r="K43">
        <v>697.50300000000004</v>
      </c>
      <c r="M43" s="4">
        <f t="shared" si="33"/>
        <v>0.34540999999999999</v>
      </c>
      <c r="N43" s="2">
        <f t="shared" si="34"/>
        <v>0.50162415679916617</v>
      </c>
      <c r="O43" s="2">
        <f t="shared" si="35"/>
        <v>2.1017008870617531</v>
      </c>
      <c r="P43" s="3">
        <f t="shared" si="36"/>
        <v>0.67311600706406882</v>
      </c>
      <c r="Q43" s="2">
        <f t="shared" si="37"/>
        <v>0.12226436215898015</v>
      </c>
      <c r="R43" s="3">
        <f t="shared" si="38"/>
        <v>0.18805381044748751</v>
      </c>
      <c r="T43" s="6">
        <f t="shared" si="39"/>
        <v>352.6281381294196</v>
      </c>
      <c r="U43" s="6">
        <f t="shared" si="40"/>
        <v>1020.897305027126</v>
      </c>
      <c r="V43" s="6">
        <f t="shared" si="41"/>
        <v>1020.897305027126</v>
      </c>
      <c r="W43" s="6">
        <f t="shared" si="42"/>
        <v>20.834638878104613</v>
      </c>
      <c r="X43" s="6">
        <f t="shared" si="43"/>
        <v>176.88679245283001</v>
      </c>
      <c r="Y43" s="6">
        <f t="shared" si="44"/>
        <v>66.313065046240311</v>
      </c>
      <c r="Z43" s="6">
        <f t="shared" si="45"/>
        <v>66.313065046240311</v>
      </c>
      <c r="AA43" s="6">
        <f t="shared" si="46"/>
        <v>43.113854387702233</v>
      </c>
      <c r="AB43" s="6">
        <f t="shared" si="47"/>
        <v>761.95350958764016</v>
      </c>
      <c r="AC43" s="6">
        <f t="shared" si="48"/>
        <v>279.77843431759038</v>
      </c>
      <c r="AD43" s="6">
        <f t="shared" si="49"/>
        <v>237.35964431611183</v>
      </c>
      <c r="AE43" s="6">
        <f t="shared" si="50"/>
        <v>668.26916689770633</v>
      </c>
      <c r="AI43" s="1"/>
      <c r="AJ43" s="21">
        <f t="shared" si="51"/>
        <v>71702.207227309482</v>
      </c>
      <c r="AK43" s="21">
        <f t="shared" si="52"/>
        <v>12149.382720778583</v>
      </c>
      <c r="AL43" s="19"/>
      <c r="AM43" s="19"/>
      <c r="AN43" s="19">
        <f t="shared" si="53"/>
        <v>18937.499999999982</v>
      </c>
      <c r="AO43" s="19">
        <f t="shared" si="54"/>
        <v>5104.4324321275844</v>
      </c>
      <c r="AP43" s="19">
        <f t="shared" si="55"/>
        <v>5238.7596013941002</v>
      </c>
      <c r="AQ43" s="19">
        <f t="shared" si="56"/>
        <v>2665.9337211452716</v>
      </c>
      <c r="AR43" s="23">
        <f t="shared" si="57"/>
        <v>-51904.964193421125</v>
      </c>
      <c r="AS43" s="23">
        <f t="shared" si="58"/>
        <v>-415239713.547369</v>
      </c>
      <c r="AT43">
        <f t="shared" si="32"/>
        <v>0.34557333333333334</v>
      </c>
      <c r="BB43" s="10">
        <f t="shared" si="59"/>
        <v>716.08286523444542</v>
      </c>
      <c r="BC43" s="10">
        <f t="shared" si="60"/>
        <v>82.24217997002286</v>
      </c>
      <c r="BD43" s="9">
        <f t="shared" si="61"/>
        <v>453.59358104520408</v>
      </c>
      <c r="BE43" s="10">
        <f t="shared" si="62"/>
        <v>126.72374459105225</v>
      </c>
    </row>
    <row r="44" spans="1:57">
      <c r="A44">
        <v>38</v>
      </c>
      <c r="B44" t="s">
        <v>54</v>
      </c>
      <c r="C44">
        <v>7.5373700000000001</v>
      </c>
      <c r="D44">
        <v>507.82900000000001</v>
      </c>
      <c r="E44">
        <v>199.07599999999999</v>
      </c>
      <c r="F44">
        <v>199.07599999999999</v>
      </c>
      <c r="G44">
        <v>129.71799999999999</v>
      </c>
      <c r="H44">
        <v>1964.3</v>
      </c>
      <c r="I44">
        <v>798.6</v>
      </c>
      <c r="J44">
        <v>2262.62</v>
      </c>
      <c r="K44">
        <v>712.56899999999996</v>
      </c>
      <c r="M44" s="4">
        <f t="shared" si="33"/>
        <v>0.34523333333333334</v>
      </c>
      <c r="N44" s="2">
        <f t="shared" si="34"/>
        <v>0.49032441826783818</v>
      </c>
      <c r="O44" s="2">
        <f t="shared" si="35"/>
        <v>2.1255146376363809</v>
      </c>
      <c r="P44" s="3">
        <f t="shared" si="36"/>
        <v>0.68800714492613679</v>
      </c>
      <c r="Q44" s="2">
        <f t="shared" si="37"/>
        <v>0.12524669305783526</v>
      </c>
      <c r="R44" s="3">
        <f t="shared" si="38"/>
        <v>0.19221396157188372</v>
      </c>
      <c r="T44" s="6">
        <f t="shared" si="39"/>
        <v>360.75460626194257</v>
      </c>
      <c r="U44" s="6">
        <f t="shared" si="40"/>
        <v>1044.9587899834196</v>
      </c>
      <c r="V44" s="6">
        <f t="shared" si="41"/>
        <v>1044.9587899834196</v>
      </c>
      <c r="W44" s="6">
        <f t="shared" si="42"/>
        <v>21.32568959149836</v>
      </c>
      <c r="X44" s="6">
        <f t="shared" si="43"/>
        <v>176.88679245283001</v>
      </c>
      <c r="Y44" s="6">
        <f t="shared" si="44"/>
        <v>69.342072024913065</v>
      </c>
      <c r="Z44" s="6">
        <f t="shared" si="45"/>
        <v>69.342072024913065</v>
      </c>
      <c r="AA44" s="6">
        <f t="shared" si="46"/>
        <v>45.183321439689735</v>
      </c>
      <c r="AB44" s="6">
        <f t="shared" si="47"/>
        <v>788.11488579600655</v>
      </c>
      <c r="AC44" s="6">
        <f t="shared" si="48"/>
        <v>278.16959377891146</v>
      </c>
      <c r="AD44" s="6">
        <f t="shared" si="49"/>
        <v>248.20174667323172</v>
      </c>
      <c r="AE44" s="6">
        <f t="shared" si="50"/>
        <v>684.20418372147697</v>
      </c>
      <c r="AI44" s="1"/>
      <c r="AJ44" s="21">
        <f t="shared" si="51"/>
        <v>73379.035593434732</v>
      </c>
      <c r="AK44" s="21">
        <f t="shared" si="52"/>
        <v>12433.508277925368</v>
      </c>
      <c r="AL44" s="19"/>
      <c r="AM44" s="19"/>
      <c r="AN44" s="19">
        <f t="shared" si="53"/>
        <v>18937.499999999982</v>
      </c>
      <c r="AO44" s="19">
        <f t="shared" si="54"/>
        <v>5342.18052012512</v>
      </c>
      <c r="AP44" s="19">
        <f t="shared" si="55"/>
        <v>5482.7642180231496</v>
      </c>
      <c r="AQ44" s="19">
        <f t="shared" si="56"/>
        <v>2795.1272279654399</v>
      </c>
      <c r="AR44" s="23">
        <f t="shared" si="57"/>
        <v>-53254.971905246406</v>
      </c>
      <c r="AS44" s="23">
        <f t="shared" si="58"/>
        <v>-426039775.24197125</v>
      </c>
      <c r="AT44">
        <f t="shared" si="32"/>
        <v>0.34540999999999999</v>
      </c>
      <c r="BB44" s="10">
        <f t="shared" si="59"/>
        <v>741.1188707095356</v>
      </c>
      <c r="BC44" s="10">
        <f t="shared" si="60"/>
        <v>86.227708775404466</v>
      </c>
      <c r="BD44" s="9">
        <f t="shared" si="61"/>
        <v>474.71928863222365</v>
      </c>
      <c r="BE44" s="10">
        <f t="shared" si="62"/>
        <v>132.62613009248062</v>
      </c>
    </row>
    <row r="45" spans="1:57">
      <c r="A45">
        <v>39</v>
      </c>
      <c r="B45" t="s">
        <v>54</v>
      </c>
      <c r="C45">
        <v>7.7383800000000003</v>
      </c>
      <c r="D45">
        <v>496.06</v>
      </c>
      <c r="E45">
        <v>203.178</v>
      </c>
      <c r="F45">
        <v>203.178</v>
      </c>
      <c r="G45">
        <v>132.73599999999999</v>
      </c>
      <c r="H45">
        <v>1964.85</v>
      </c>
      <c r="I45">
        <v>775.81100000000004</v>
      </c>
      <c r="J45">
        <v>2285.41</v>
      </c>
      <c r="K45">
        <v>727.25400000000002</v>
      </c>
      <c r="M45" s="4">
        <f t="shared" si="33"/>
        <v>0.34505000000000002</v>
      </c>
      <c r="N45" s="2">
        <f t="shared" si="34"/>
        <v>0.47921557262232523</v>
      </c>
      <c r="O45" s="2">
        <f t="shared" si="35"/>
        <v>2.1486601074240448</v>
      </c>
      <c r="P45" s="3">
        <f t="shared" si="36"/>
        <v>0.70255904941312852</v>
      </c>
      <c r="Q45" s="2">
        <f t="shared" si="37"/>
        <v>0.12822875911703616</v>
      </c>
      <c r="R45" s="3">
        <f t="shared" si="38"/>
        <v>0.19627880017388782</v>
      </c>
      <c r="T45" s="6">
        <f t="shared" si="39"/>
        <v>369.11737130094542</v>
      </c>
      <c r="U45" s="6">
        <f t="shared" si="40"/>
        <v>1069.7503877726283</v>
      </c>
      <c r="V45" s="6">
        <f t="shared" si="41"/>
        <v>1069.7503877726283</v>
      </c>
      <c r="W45" s="6">
        <f t="shared" si="42"/>
        <v>21.831640566788334</v>
      </c>
      <c r="X45" s="6">
        <f t="shared" si="43"/>
        <v>176.88679245283001</v>
      </c>
      <c r="Y45" s="6">
        <f t="shared" si="44"/>
        <v>72.449914762289026</v>
      </c>
      <c r="Z45" s="6">
        <f t="shared" si="45"/>
        <v>72.449914762289026</v>
      </c>
      <c r="AA45" s="6">
        <f t="shared" si="46"/>
        <v>47.331462490462528</v>
      </c>
      <c r="AB45" s="6">
        <f t="shared" si="47"/>
        <v>814.93941123835873</v>
      </c>
      <c r="AC45" s="6">
        <f t="shared" si="48"/>
        <v>276.64261710105791</v>
      </c>
      <c r="AD45" s="6">
        <f t="shared" si="49"/>
        <v>259.326749503065</v>
      </c>
      <c r="AE45" s="6">
        <f t="shared" si="50"/>
        <v>700.63301647168282</v>
      </c>
      <c r="AI45" s="1"/>
      <c r="AJ45" s="21">
        <f t="shared" si="51"/>
        <v>75108.502947638248</v>
      </c>
      <c r="AK45" s="21">
        <f t="shared" si="52"/>
        <v>12726.553103208067</v>
      </c>
      <c r="AL45" s="19"/>
      <c r="AM45" s="19"/>
      <c r="AN45" s="19">
        <f t="shared" si="53"/>
        <v>18937.499999999982</v>
      </c>
      <c r="AO45" s="19">
        <f t="shared" si="54"/>
        <v>5586.197322326997</v>
      </c>
      <c r="AP45" s="19">
        <f t="shared" si="55"/>
        <v>5733.2025150198124</v>
      </c>
      <c r="AQ45" s="19">
        <f t="shared" si="56"/>
        <v>2929.2934672529568</v>
      </c>
      <c r="AR45" s="23">
        <f t="shared" si="57"/>
        <v>-54648.862746246567</v>
      </c>
      <c r="AS45" s="23">
        <f t="shared" si="58"/>
        <v>-437190901.96997255</v>
      </c>
      <c r="AT45">
        <f t="shared" si="32"/>
        <v>0.34523333333333334</v>
      </c>
      <c r="BB45" s="10">
        <f t="shared" si="59"/>
        <v>766.78919620450813</v>
      </c>
      <c r="BC45" s="10">
        <f t="shared" si="60"/>
        <v>90.366642879379469</v>
      </c>
      <c r="BD45" s="9">
        <f t="shared" si="61"/>
        <v>496.40349334646345</v>
      </c>
      <c r="BE45" s="10">
        <f t="shared" si="62"/>
        <v>138.68414404982613</v>
      </c>
    </row>
    <row r="46" spans="1:57">
      <c r="A46">
        <v>40</v>
      </c>
      <c r="B46" t="s">
        <v>54</v>
      </c>
      <c r="C46">
        <v>7.9393900000000004</v>
      </c>
      <c r="D46">
        <v>484.50099999999998</v>
      </c>
      <c r="E46">
        <v>207.17699999999999</v>
      </c>
      <c r="F46">
        <v>207.17699999999999</v>
      </c>
      <c r="G46">
        <v>135.749</v>
      </c>
      <c r="H46">
        <v>1965.4</v>
      </c>
      <c r="I46">
        <v>753.75900000000001</v>
      </c>
      <c r="J46">
        <v>2307.4699999999998</v>
      </c>
      <c r="K46">
        <v>741.56700000000001</v>
      </c>
      <c r="M46" s="4">
        <f t="shared" si="33"/>
        <v>0.34486666666666665</v>
      </c>
      <c r="N46" s="2">
        <f t="shared" si="34"/>
        <v>0.46829789290547075</v>
      </c>
      <c r="O46" s="2">
        <f t="shared" si="35"/>
        <v>2.1711245990721051</v>
      </c>
      <c r="P46" s="3">
        <f t="shared" si="36"/>
        <v>0.71676686642180565</v>
      </c>
      <c r="Q46" s="2">
        <f t="shared" si="37"/>
        <v>0.13120916296153104</v>
      </c>
      <c r="R46" s="3">
        <f t="shared" si="38"/>
        <v>0.20024840518074619</v>
      </c>
      <c r="T46" s="6">
        <f t="shared" si="39"/>
        <v>377.72280237130144</v>
      </c>
      <c r="U46" s="6">
        <f t="shared" si="40"/>
        <v>1095.2719960505551</v>
      </c>
      <c r="V46" s="6">
        <f t="shared" si="41"/>
        <v>1095.2719960505551</v>
      </c>
      <c r="W46" s="6">
        <f t="shared" si="42"/>
        <v>22.35248971531745</v>
      </c>
      <c r="X46" s="6">
        <f t="shared" si="43"/>
        <v>176.88679245283001</v>
      </c>
      <c r="Y46" s="6">
        <f t="shared" si="44"/>
        <v>75.638388775255294</v>
      </c>
      <c r="Z46" s="6">
        <f t="shared" si="45"/>
        <v>75.638388775255294</v>
      </c>
      <c r="AA46" s="6">
        <f t="shared" si="46"/>
        <v>49.560692730622272</v>
      </c>
      <c r="AB46" s="6">
        <f t="shared" si="47"/>
        <v>842.43575757410133</v>
      </c>
      <c r="AC46" s="6">
        <f t="shared" si="48"/>
        <v>275.18872819177125</v>
      </c>
      <c r="AD46" s="6">
        <f t="shared" si="49"/>
        <v>270.73918943174073</v>
      </c>
      <c r="AE46" s="6">
        <f t="shared" si="50"/>
        <v>717.54919367925368</v>
      </c>
      <c r="AI46" s="1"/>
      <c r="AJ46" s="21">
        <f t="shared" si="51"/>
        <v>76890.448621933203</v>
      </c>
      <c r="AK46" s="21">
        <f t="shared" si="52"/>
        <v>13028.489972682841</v>
      </c>
      <c r="AL46" s="19"/>
      <c r="AM46" s="19"/>
      <c r="AN46" s="19">
        <f t="shared" si="53"/>
        <v>18937.499999999982</v>
      </c>
      <c r="AO46" s="19">
        <f t="shared" si="54"/>
        <v>5836.5651332500038</v>
      </c>
      <c r="AP46" s="19">
        <f t="shared" si="55"/>
        <v>5990.1589525460568</v>
      </c>
      <c r="AQ46" s="19">
        <f t="shared" si="56"/>
        <v>3068.5602441579231</v>
      </c>
      <c r="AR46" s="23">
        <f t="shared" si="57"/>
        <v>-56086.15426466208</v>
      </c>
      <c r="AS46" s="23">
        <f t="shared" si="58"/>
        <v>-448689234.11729664</v>
      </c>
      <c r="AT46">
        <f t="shared" si="32"/>
        <v>0.34505000000000002</v>
      </c>
      <c r="BB46" s="10">
        <f t="shared" si="59"/>
        <v>793.10777067157039</v>
      </c>
      <c r="BC46" s="10">
        <f t="shared" si="60"/>
        <v>94.662924980925055</v>
      </c>
      <c r="BD46" s="9">
        <f t="shared" si="61"/>
        <v>518.65349900613001</v>
      </c>
      <c r="BE46" s="10">
        <f t="shared" si="62"/>
        <v>144.89982952457805</v>
      </c>
    </row>
    <row r="47" spans="1:57">
      <c r="A47">
        <v>41</v>
      </c>
      <c r="B47" t="s">
        <v>54</v>
      </c>
      <c r="C47">
        <v>8.1403999999999996</v>
      </c>
      <c r="D47">
        <v>473.16</v>
      </c>
      <c r="E47">
        <v>211.07400000000001</v>
      </c>
      <c r="F47">
        <v>211.07400000000001</v>
      </c>
      <c r="G47">
        <v>138.756</v>
      </c>
      <c r="H47">
        <v>1965.94</v>
      </c>
      <c r="I47">
        <v>732.41399999999999</v>
      </c>
      <c r="J47">
        <v>2328.81</v>
      </c>
      <c r="K47">
        <v>755.51700000000005</v>
      </c>
      <c r="M47" s="4">
        <f t="shared" si="33"/>
        <v>0.34468666666666664</v>
      </c>
      <c r="N47" s="2">
        <f t="shared" si="34"/>
        <v>0.45757499564822163</v>
      </c>
      <c r="O47" s="2">
        <f t="shared" si="35"/>
        <v>2.1928954898168387</v>
      </c>
      <c r="P47" s="3">
        <f t="shared" si="36"/>
        <v>0.73063168481519458</v>
      </c>
      <c r="Q47" s="2">
        <f t="shared" si="37"/>
        <v>0.13418563719706789</v>
      </c>
      <c r="R47" s="3">
        <f t="shared" si="38"/>
        <v>0.20412161770110054</v>
      </c>
      <c r="T47" s="6">
        <f t="shared" si="39"/>
        <v>386.57442853109598</v>
      </c>
      <c r="U47" s="6">
        <f t="shared" si="40"/>
        <v>1121.5241722852522</v>
      </c>
      <c r="V47" s="6">
        <f t="shared" si="41"/>
        <v>1121.5241722852522</v>
      </c>
      <c r="W47" s="6">
        <f t="shared" si="42"/>
        <v>22.888248413984741</v>
      </c>
      <c r="X47" s="6">
        <f t="shared" si="43"/>
        <v>176.88679245283001</v>
      </c>
      <c r="Y47" s="6">
        <f t="shared" si="44"/>
        <v>78.908197713645791</v>
      </c>
      <c r="Z47" s="6">
        <f t="shared" si="45"/>
        <v>78.908197713645791</v>
      </c>
      <c r="AA47" s="6">
        <f t="shared" si="46"/>
        <v>51.872736016537495</v>
      </c>
      <c r="AB47" s="6">
        <f t="shared" si="47"/>
        <v>870.605569218347</v>
      </c>
      <c r="AC47" s="6">
        <f t="shared" si="48"/>
        <v>273.80685148089003</v>
      </c>
      <c r="AD47" s="6">
        <f t="shared" si="49"/>
        <v>282.44352602414568</v>
      </c>
      <c r="AE47" s="6">
        <f t="shared" si="50"/>
        <v>734.94974375415632</v>
      </c>
      <c r="AI47" s="1"/>
      <c r="AJ47" s="21">
        <f t="shared" si="51"/>
        <v>78724.865260125749</v>
      </c>
      <c r="AK47" s="21">
        <f t="shared" si="52"/>
        <v>13339.317639899711</v>
      </c>
      <c r="AL47" s="19"/>
      <c r="AM47" s="19"/>
      <c r="AN47" s="19">
        <f t="shared" si="53"/>
        <v>18937.499999999982</v>
      </c>
      <c r="AO47" s="19">
        <f t="shared" si="54"/>
        <v>6093.4285997345669</v>
      </c>
      <c r="AP47" s="19">
        <f t="shared" si="55"/>
        <v>6253.7819839381082</v>
      </c>
      <c r="AQ47" s="19">
        <f t="shared" si="56"/>
        <v>3213.0841386267916</v>
      </c>
      <c r="AR47" s="23">
        <f t="shared" si="57"/>
        <v>-57566.38817772601</v>
      </c>
      <c r="AS47" s="23">
        <f t="shared" si="58"/>
        <v>-460531105.42180806</v>
      </c>
      <c r="AT47">
        <f t="shared" si="32"/>
        <v>0.34486666666666665</v>
      </c>
      <c r="BB47" s="10">
        <f t="shared" si="59"/>
        <v>820.08326785878387</v>
      </c>
      <c r="BC47" s="10">
        <f t="shared" si="60"/>
        <v>99.121385461244543</v>
      </c>
      <c r="BD47" s="9">
        <f t="shared" si="61"/>
        <v>541.47837886348145</v>
      </c>
      <c r="BE47" s="10">
        <f t="shared" si="62"/>
        <v>151.27677755051059</v>
      </c>
    </row>
    <row r="48" spans="1:57">
      <c r="A48">
        <v>42</v>
      </c>
      <c r="B48" t="s">
        <v>54</v>
      </c>
      <c r="C48">
        <v>8.3414099999999998</v>
      </c>
      <c r="D48">
        <v>462.03899999999999</v>
      </c>
      <c r="E48">
        <v>214.87299999999999</v>
      </c>
      <c r="F48">
        <v>214.87299999999999</v>
      </c>
      <c r="G48">
        <v>141.75800000000001</v>
      </c>
      <c r="H48">
        <v>1966.46</v>
      </c>
      <c r="I48">
        <v>711.75</v>
      </c>
      <c r="J48">
        <v>2349.4699999999998</v>
      </c>
      <c r="K48">
        <v>769.11199999999997</v>
      </c>
      <c r="M48" s="4">
        <f t="shared" si="33"/>
        <v>0.34451333333333334</v>
      </c>
      <c r="N48" s="2">
        <f t="shared" si="34"/>
        <v>0.44704510710761075</v>
      </c>
      <c r="O48" s="2">
        <f t="shared" si="35"/>
        <v>2.213988341234979</v>
      </c>
      <c r="P48" s="3">
        <f t="shared" si="36"/>
        <v>0.74415310486289843</v>
      </c>
      <c r="Q48" s="2">
        <f t="shared" si="37"/>
        <v>0.13715772974437371</v>
      </c>
      <c r="R48" s="3">
        <f t="shared" si="38"/>
        <v>0.20790003289664646</v>
      </c>
      <c r="T48" s="6">
        <f t="shared" si="39"/>
        <v>395.67996526634749</v>
      </c>
      <c r="U48" s="6">
        <f t="shared" si="40"/>
        <v>1148.5185825406297</v>
      </c>
      <c r="V48" s="6">
        <f t="shared" si="41"/>
        <v>1148.5185825406297</v>
      </c>
      <c r="W48" s="6">
        <f t="shared" si="42"/>
        <v>23.439154745727137</v>
      </c>
      <c r="X48" s="6">
        <f t="shared" si="43"/>
        <v>176.88679245283001</v>
      </c>
      <c r="Y48" s="6">
        <f t="shared" si="44"/>
        <v>82.261877795417575</v>
      </c>
      <c r="Z48" s="6">
        <f t="shared" si="45"/>
        <v>82.261877795417575</v>
      </c>
      <c r="AA48" s="6">
        <f t="shared" si="46"/>
        <v>54.270565741264868</v>
      </c>
      <c r="AB48" s="6">
        <f t="shared" si="47"/>
        <v>899.4699847056819</v>
      </c>
      <c r="AC48" s="6">
        <f t="shared" si="48"/>
        <v>272.48775258067496</v>
      </c>
      <c r="AD48" s="6">
        <f t="shared" si="49"/>
        <v>294.4464746849963</v>
      </c>
      <c r="AE48" s="6">
        <f t="shared" si="50"/>
        <v>752.83861727428223</v>
      </c>
      <c r="AI48" s="1"/>
      <c r="AJ48" s="21">
        <f t="shared" si="51"/>
        <v>80611.792931347067</v>
      </c>
      <c r="AK48" s="21">
        <f t="shared" si="52"/>
        <v>13659.042894262087</v>
      </c>
      <c r="AL48" s="19"/>
      <c r="AM48" s="19"/>
      <c r="AN48" s="19">
        <f t="shared" si="53"/>
        <v>18937.499999999982</v>
      </c>
      <c r="AO48" s="19">
        <f t="shared" si="54"/>
        <v>6356.8444078113052</v>
      </c>
      <c r="AP48" s="19">
        <f t="shared" si="55"/>
        <v>6524.1297869642349</v>
      </c>
      <c r="AQ48" s="19">
        <f t="shared" si="56"/>
        <v>3362.9769105089472</v>
      </c>
      <c r="AR48" s="23">
        <f t="shared" si="57"/>
        <v>-59089.384720324677</v>
      </c>
      <c r="AS48" s="23">
        <f t="shared" si="58"/>
        <v>-472715077.76259744</v>
      </c>
      <c r="AT48">
        <f t="shared" si="32"/>
        <v>0.34468666666666664</v>
      </c>
      <c r="BB48" s="10">
        <f t="shared" si="59"/>
        <v>847.7173208043622</v>
      </c>
      <c r="BC48" s="10">
        <f t="shared" si="60"/>
        <v>103.74547203307499</v>
      </c>
      <c r="BD48" s="9">
        <f t="shared" si="61"/>
        <v>564.88705204829137</v>
      </c>
      <c r="BE48" s="10">
        <f t="shared" si="62"/>
        <v>157.81639542729158</v>
      </c>
    </row>
    <row r="49" spans="1:57">
      <c r="A49">
        <v>43</v>
      </c>
      <c r="B49" t="s">
        <v>54</v>
      </c>
      <c r="C49">
        <v>8.5424199999999999</v>
      </c>
      <c r="D49">
        <v>451.142</v>
      </c>
      <c r="E49">
        <v>218.57400000000001</v>
      </c>
      <c r="F49">
        <v>218.57400000000001</v>
      </c>
      <c r="G49">
        <v>144.755</v>
      </c>
      <c r="H49">
        <v>1966.96</v>
      </c>
      <c r="I49">
        <v>691.74800000000005</v>
      </c>
      <c r="J49">
        <v>2369.48</v>
      </c>
      <c r="K49">
        <v>782.35900000000004</v>
      </c>
      <c r="M49" s="4">
        <f t="shared" si="33"/>
        <v>0.34434666666666663</v>
      </c>
      <c r="N49" s="2">
        <f t="shared" si="34"/>
        <v>0.4367130024006815</v>
      </c>
      <c r="O49" s="2">
        <f t="shared" si="35"/>
        <v>2.2344299448230469</v>
      </c>
      <c r="P49" s="3">
        <f t="shared" si="36"/>
        <v>0.75733659877642689</v>
      </c>
      <c r="Q49" s="2">
        <f t="shared" si="37"/>
        <v>0.14012526136451639</v>
      </c>
      <c r="R49" s="3">
        <f t="shared" si="38"/>
        <v>0.21158328815921942</v>
      </c>
      <c r="T49" s="6">
        <f t="shared" si="39"/>
        <v>405.04127763646812</v>
      </c>
      <c r="U49" s="6">
        <f t="shared" si="40"/>
        <v>1176.260196032491</v>
      </c>
      <c r="V49" s="6">
        <f t="shared" si="41"/>
        <v>1176.260196032491</v>
      </c>
      <c r="W49" s="6">
        <f t="shared" si="42"/>
        <v>24.005310123112061</v>
      </c>
      <c r="X49" s="6">
        <f t="shared" si="43"/>
        <v>176.88679245283001</v>
      </c>
      <c r="Y49" s="6">
        <f t="shared" si="44"/>
        <v>85.699965362535238</v>
      </c>
      <c r="Z49" s="6">
        <f t="shared" si="45"/>
        <v>85.699965362535238</v>
      </c>
      <c r="AA49" s="6">
        <f t="shared" si="46"/>
        <v>56.756514892227742</v>
      </c>
      <c r="AB49" s="6">
        <f t="shared" si="47"/>
        <v>929.04166976342196</v>
      </c>
      <c r="AC49" s="6">
        <f t="shared" si="48"/>
        <v>271.22383639218106</v>
      </c>
      <c r="AD49" s="6">
        <f t="shared" si="49"/>
        <v>306.75258356926122</v>
      </c>
      <c r="AE49" s="6">
        <f t="shared" si="50"/>
        <v>771.2189183960229</v>
      </c>
      <c r="AI49" s="1"/>
      <c r="AJ49" s="21">
        <f t="shared" si="51"/>
        <v>82552.070157272843</v>
      </c>
      <c r="AK49" s="21">
        <f t="shared" si="52"/>
        <v>13987.80781676233</v>
      </c>
      <c r="AL49" s="19"/>
      <c r="AM49" s="19"/>
      <c r="AN49" s="19">
        <f t="shared" si="53"/>
        <v>18937.499999999982</v>
      </c>
      <c r="AO49" s="19">
        <f t="shared" si="54"/>
        <v>6627.0168751988404</v>
      </c>
      <c r="AP49" s="19">
        <f t="shared" si="55"/>
        <v>6801.4120561251257</v>
      </c>
      <c r="AQ49" s="19">
        <f t="shared" si="56"/>
        <v>3518.4313287416649</v>
      </c>
      <c r="AR49" s="23">
        <f t="shared" si="57"/>
        <v>-60655.517713969559</v>
      </c>
      <c r="AS49" s="23">
        <f t="shared" si="58"/>
        <v>-485244141.71175647</v>
      </c>
      <c r="AT49">
        <f t="shared" si="32"/>
        <v>0.34451333333333334</v>
      </c>
      <c r="BB49" s="10">
        <f t="shared" si="59"/>
        <v>876.03082995995476</v>
      </c>
      <c r="BC49" s="10">
        <f t="shared" si="60"/>
        <v>108.54113148252974</v>
      </c>
      <c r="BD49" s="9">
        <f t="shared" si="61"/>
        <v>588.89294936999261</v>
      </c>
      <c r="BE49" s="10">
        <f t="shared" si="62"/>
        <v>164.52375559083515</v>
      </c>
    </row>
    <row r="50" spans="1:57">
      <c r="A50">
        <v>44</v>
      </c>
      <c r="B50" t="s">
        <v>54</v>
      </c>
      <c r="C50">
        <v>8.74343</v>
      </c>
      <c r="D50">
        <v>440.483</v>
      </c>
      <c r="E50">
        <v>222.19200000000001</v>
      </c>
      <c r="F50">
        <v>222.19200000000001</v>
      </c>
      <c r="G50">
        <v>147.74299999999999</v>
      </c>
      <c r="H50">
        <v>1967.39</v>
      </c>
      <c r="I50">
        <v>672.255</v>
      </c>
      <c r="J50">
        <v>2388.9699999999998</v>
      </c>
      <c r="K50">
        <v>795.31</v>
      </c>
      <c r="M50" s="4">
        <f t="shared" si="33"/>
        <v>0.34420333333333331</v>
      </c>
      <c r="N50" s="2">
        <f t="shared" si="34"/>
        <v>0.42657247169793056</v>
      </c>
      <c r="O50" s="2">
        <f t="shared" si="35"/>
        <v>2.2542349097916929</v>
      </c>
      <c r="P50" s="3">
        <f t="shared" si="36"/>
        <v>0.7701939744918217</v>
      </c>
      <c r="Q50" s="2">
        <f t="shared" si="37"/>
        <v>0.1430772508497884</v>
      </c>
      <c r="R50" s="3">
        <f t="shared" si="38"/>
        <v>0.21517513872614058</v>
      </c>
      <c r="T50" s="6">
        <f t="shared" si="39"/>
        <v>414.66996627501351</v>
      </c>
      <c r="U50" s="6">
        <f t="shared" si="40"/>
        <v>1204.7238539478028</v>
      </c>
      <c r="V50" s="6">
        <f t="shared" si="41"/>
        <v>1204.7238539478028</v>
      </c>
      <c r="W50" s="6">
        <f t="shared" si="42"/>
        <v>24.586201100975568</v>
      </c>
      <c r="X50" s="6">
        <f t="shared" si="43"/>
        <v>176.88679245283001</v>
      </c>
      <c r="Y50" s="6">
        <f t="shared" si="44"/>
        <v>89.226667518790066</v>
      </c>
      <c r="Z50" s="6">
        <f t="shared" si="45"/>
        <v>89.226667518790066</v>
      </c>
      <c r="AA50" s="6">
        <f t="shared" si="46"/>
        <v>59.329838784603403</v>
      </c>
      <c r="AB50" s="6">
        <f t="shared" si="47"/>
        <v>959.34971512025504</v>
      </c>
      <c r="AC50" s="6">
        <f t="shared" si="48"/>
        <v>269.96033992852335</v>
      </c>
      <c r="AD50" s="6">
        <f t="shared" si="49"/>
        <v>319.37630942774234</v>
      </c>
      <c r="AE50" s="6">
        <f t="shared" si="50"/>
        <v>790.0538876727893</v>
      </c>
      <c r="AI50" s="1"/>
      <c r="AJ50" s="21">
        <f t="shared" si="51"/>
        <v>84546.054110227342</v>
      </c>
      <c r="AK50" s="21">
        <f t="shared" si="52"/>
        <v>14325.672927479707</v>
      </c>
      <c r="AL50" s="19"/>
      <c r="AM50" s="19"/>
      <c r="AN50" s="19">
        <f t="shared" si="53"/>
        <v>18937.499999999982</v>
      </c>
      <c r="AO50" s="19">
        <f t="shared" si="54"/>
        <v>6903.9892096058393</v>
      </c>
      <c r="AP50" s="19">
        <f t="shared" si="55"/>
        <v>7085.6731361744141</v>
      </c>
      <c r="AQ50" s="19">
        <f t="shared" si="56"/>
        <v>3679.5986439324843</v>
      </c>
      <c r="AR50" s="23">
        <f t="shared" si="57"/>
        <v>-62264.966047994327</v>
      </c>
      <c r="AS50" s="23">
        <f t="shared" si="58"/>
        <v>-498119728.38395464</v>
      </c>
      <c r="AT50">
        <f t="shared" si="32"/>
        <v>0.34434666666666663</v>
      </c>
      <c r="BB50" s="10">
        <f t="shared" si="59"/>
        <v>905.03635964030991</v>
      </c>
      <c r="BC50" s="10">
        <f t="shared" si="60"/>
        <v>113.51302978445548</v>
      </c>
      <c r="BD50" s="9">
        <f t="shared" si="61"/>
        <v>613.50516713852244</v>
      </c>
      <c r="BE50" s="10">
        <f t="shared" si="62"/>
        <v>171.39993072507048</v>
      </c>
    </row>
    <row r="51" spans="1:57">
      <c r="A51">
        <v>45</v>
      </c>
      <c r="B51" t="s">
        <v>54</v>
      </c>
      <c r="C51">
        <v>8.9444400000000002</v>
      </c>
      <c r="D51">
        <v>430.00799999999998</v>
      </c>
      <c r="E51">
        <v>225.71</v>
      </c>
      <c r="F51">
        <v>225.71</v>
      </c>
      <c r="G51">
        <v>150.72900000000001</v>
      </c>
      <c r="H51">
        <v>1967.84</v>
      </c>
      <c r="I51">
        <v>653.49</v>
      </c>
      <c r="J51">
        <v>2407.73</v>
      </c>
      <c r="K51">
        <v>807.90499999999997</v>
      </c>
      <c r="M51" s="4">
        <f t="shared" si="33"/>
        <v>0.34405333333333338</v>
      </c>
      <c r="N51" s="2">
        <f t="shared" si="34"/>
        <v>0.41660982793365364</v>
      </c>
      <c r="O51" s="2">
        <f t="shared" si="35"/>
        <v>2.2733931853588589</v>
      </c>
      <c r="P51" s="3">
        <f t="shared" si="36"/>
        <v>0.78273232832119044</v>
      </c>
      <c r="Q51" s="2">
        <f t="shared" si="37"/>
        <v>0.14603259184622538</v>
      </c>
      <c r="R51" s="3">
        <f t="shared" si="38"/>
        <v>0.21867733684700044</v>
      </c>
      <c r="T51" s="6">
        <f t="shared" si="39"/>
        <v>424.58622094964056</v>
      </c>
      <c r="U51" s="6">
        <f t="shared" si="40"/>
        <v>1234.0709413743232</v>
      </c>
      <c r="V51" s="6">
        <f t="shared" si="41"/>
        <v>1234.0709413743232</v>
      </c>
      <c r="W51" s="6">
        <f t="shared" si="42"/>
        <v>25.185121252537208</v>
      </c>
      <c r="X51" s="6">
        <f t="shared" si="43"/>
        <v>176.88679245283001</v>
      </c>
      <c r="Y51" s="6">
        <f t="shared" si="44"/>
        <v>92.847384059199499</v>
      </c>
      <c r="Z51" s="6">
        <f t="shared" si="45"/>
        <v>92.847384059199499</v>
      </c>
      <c r="AA51" s="6">
        <f t="shared" si="46"/>
        <v>62.003426307470129</v>
      </c>
      <c r="AB51" s="6">
        <f t="shared" si="47"/>
        <v>990.43654255672084</v>
      </c>
      <c r="AC51" s="6">
        <f t="shared" si="48"/>
        <v>268.81952007013956</v>
      </c>
      <c r="AD51" s="6">
        <f t="shared" si="49"/>
        <v>332.33736129700759</v>
      </c>
      <c r="AE51" s="6">
        <f t="shared" si="50"/>
        <v>809.48472042468256</v>
      </c>
      <c r="AI51" s="1"/>
      <c r="AJ51" s="21">
        <f t="shared" si="51"/>
        <v>86591.936450206224</v>
      </c>
      <c r="AK51" s="21">
        <f t="shared" si="52"/>
        <v>14672.331817230292</v>
      </c>
      <c r="AL51" s="19"/>
      <c r="AM51" s="19"/>
      <c r="AN51" s="19">
        <f t="shared" si="53"/>
        <v>18937.499999999982</v>
      </c>
      <c r="AO51" s="19">
        <f t="shared" si="54"/>
        <v>7188.1003353137276</v>
      </c>
      <c r="AP51" s="19">
        <f t="shared" si="55"/>
        <v>7377.2608704535633</v>
      </c>
      <c r="AQ51" s="19">
        <f t="shared" si="56"/>
        <v>3846.4305771962586</v>
      </c>
      <c r="AR51" s="23">
        <f t="shared" si="57"/>
        <v>-63914.97648447298</v>
      </c>
      <c r="AS51" s="23">
        <f t="shared" si="58"/>
        <v>-511319811.87578386</v>
      </c>
      <c r="AT51">
        <f t="shared" si="32"/>
        <v>0.34420333333333331</v>
      </c>
      <c r="BB51" s="10">
        <f t="shared" si="59"/>
        <v>934.76351401927946</v>
      </c>
      <c r="BC51" s="10">
        <f t="shared" si="60"/>
        <v>118.65967756920681</v>
      </c>
      <c r="BD51" s="9">
        <f t="shared" si="61"/>
        <v>638.75261885548468</v>
      </c>
      <c r="BE51" s="10">
        <f t="shared" si="62"/>
        <v>178.45333503758013</v>
      </c>
    </row>
    <row r="52" spans="1:57">
      <c r="A52">
        <v>46</v>
      </c>
      <c r="B52" t="s">
        <v>54</v>
      </c>
      <c r="C52">
        <v>9.1454500000000003</v>
      </c>
      <c r="D52">
        <v>419.78899999999999</v>
      </c>
      <c r="E52">
        <v>229.136</v>
      </c>
      <c r="F52">
        <v>229.136</v>
      </c>
      <c r="G52">
        <v>153.71100000000001</v>
      </c>
      <c r="H52">
        <v>1968.23</v>
      </c>
      <c r="I52">
        <v>635.31700000000001</v>
      </c>
      <c r="J52">
        <v>2425.91</v>
      </c>
      <c r="K52">
        <v>820.16600000000005</v>
      </c>
      <c r="M52" s="4">
        <f t="shared" si="33"/>
        <v>0.3439233333333333</v>
      </c>
      <c r="N52" s="2">
        <f t="shared" si="34"/>
        <v>0.40686296364499841</v>
      </c>
      <c r="O52" s="2">
        <f t="shared" si="35"/>
        <v>2.2918727140738731</v>
      </c>
      <c r="P52" s="3">
        <f t="shared" si="36"/>
        <v>0.79491165666766828</v>
      </c>
      <c r="Q52" s="2">
        <f t="shared" si="37"/>
        <v>0.14897796989639164</v>
      </c>
      <c r="R52" s="3">
        <f t="shared" si="38"/>
        <v>0.22208050243755875</v>
      </c>
      <c r="T52" s="6">
        <f t="shared" si="39"/>
        <v>434.7576659918588</v>
      </c>
      <c r="U52" s="6">
        <f t="shared" si="40"/>
        <v>1264.1121548170393</v>
      </c>
      <c r="V52" s="6">
        <f t="shared" si="41"/>
        <v>1264.1121548170393</v>
      </c>
      <c r="W52" s="6">
        <f t="shared" si="42"/>
        <v>25.798207241164068</v>
      </c>
      <c r="X52" s="6">
        <f t="shared" si="43"/>
        <v>176.88679245283001</v>
      </c>
      <c r="Y52" s="6">
        <f t="shared" si="44"/>
        <v>96.551200902052358</v>
      </c>
      <c r="Z52" s="6">
        <f t="shared" si="45"/>
        <v>96.551200902052358</v>
      </c>
      <c r="AA52" s="6">
        <f t="shared" si="46"/>
        <v>64.769314476360634</v>
      </c>
      <c r="AB52" s="6">
        <f t="shared" si="47"/>
        <v>1022.2074391623479</v>
      </c>
      <c r="AC52" s="6">
        <f t="shared" si="48"/>
        <v>267.70292289585541</v>
      </c>
      <c r="AD52" s="6">
        <f t="shared" si="49"/>
        <v>345.59393652255727</v>
      </c>
      <c r="AE52" s="6">
        <f t="shared" si="50"/>
        <v>829.3544888251804</v>
      </c>
      <c r="AI52" s="1"/>
      <c r="AJ52" s="21">
        <f t="shared" si="51"/>
        <v>88701.317053162216</v>
      </c>
      <c r="AK52" s="21">
        <f t="shared" si="52"/>
        <v>15029.749994997883</v>
      </c>
      <c r="AL52" s="19"/>
      <c r="AM52" s="19"/>
      <c r="AN52" s="19">
        <f t="shared" si="53"/>
        <v>18937.499999999982</v>
      </c>
      <c r="AO52" s="19">
        <f t="shared" si="54"/>
        <v>7479.7852598091122</v>
      </c>
      <c r="AP52" s="19">
        <f t="shared" si="55"/>
        <v>7676.6217140146155</v>
      </c>
      <c r="AQ52" s="19">
        <f t="shared" si="56"/>
        <v>4019.762731967488</v>
      </c>
      <c r="AR52" s="23">
        <f t="shared" si="57"/>
        <v>-65617.397342368902</v>
      </c>
      <c r="AS52" s="23">
        <f t="shared" si="58"/>
        <v>-524939178.73895121</v>
      </c>
      <c r="AT52">
        <f t="shared" si="32"/>
        <v>0.34405333333333338</v>
      </c>
      <c r="BB52" s="10">
        <f t="shared" si="59"/>
        <v>965.25142130418362</v>
      </c>
      <c r="BC52" s="10">
        <f t="shared" si="60"/>
        <v>124.00685261494026</v>
      </c>
      <c r="BD52" s="9">
        <f t="shared" si="61"/>
        <v>664.67472259401518</v>
      </c>
      <c r="BE52" s="10">
        <f t="shared" si="62"/>
        <v>185.694768118399</v>
      </c>
    </row>
    <row r="53" spans="1:57">
      <c r="A53">
        <v>47</v>
      </c>
      <c r="B53" t="s">
        <v>54</v>
      </c>
      <c r="C53">
        <v>9.3464600000000004</v>
      </c>
      <c r="D53">
        <v>409.803</v>
      </c>
      <c r="E53">
        <v>232.47399999999999</v>
      </c>
      <c r="F53">
        <v>232.47399999999999</v>
      </c>
      <c r="G53">
        <v>156.68799999999999</v>
      </c>
      <c r="H53">
        <v>1968.56</v>
      </c>
      <c r="I53">
        <v>617.70600000000002</v>
      </c>
      <c r="J53">
        <v>2443.52</v>
      </c>
      <c r="K53">
        <v>832.11500000000001</v>
      </c>
      <c r="M53" s="4">
        <f t="shared" si="33"/>
        <v>0.34381333333333336</v>
      </c>
      <c r="N53" s="2">
        <f t="shared" si="34"/>
        <v>0.39731152563406497</v>
      </c>
      <c r="O53" s="2">
        <f t="shared" si="35"/>
        <v>2.3096791962692933</v>
      </c>
      <c r="P53" s="3">
        <f t="shared" si="36"/>
        <v>0.8067507562243077</v>
      </c>
      <c r="Q53" s="2">
        <f t="shared" si="37"/>
        <v>0.15191189017296206</v>
      </c>
      <c r="R53" s="3">
        <f t="shared" si="38"/>
        <v>0.22538780733731481</v>
      </c>
      <c r="T53" s="6">
        <f t="shared" si="39"/>
        <v>445.20931571400649</v>
      </c>
      <c r="U53" s="6">
        <f t="shared" si="40"/>
        <v>1294.9157945610209</v>
      </c>
      <c r="V53" s="6">
        <f t="shared" si="41"/>
        <v>1294.9157945610209</v>
      </c>
      <c r="W53" s="6">
        <f t="shared" si="42"/>
        <v>26.426852950224916</v>
      </c>
      <c r="X53" s="6">
        <f t="shared" si="43"/>
        <v>176.88679245283001</v>
      </c>
      <c r="Y53" s="6">
        <f t="shared" si="44"/>
        <v>100.34475147492626</v>
      </c>
      <c r="Z53" s="6">
        <f t="shared" si="45"/>
        <v>100.34475147492626</v>
      </c>
      <c r="AA53" s="6">
        <f t="shared" si="46"/>
        <v>67.632588672725745</v>
      </c>
      <c r="AB53" s="6">
        <f t="shared" si="47"/>
        <v>1054.7175474401533</v>
      </c>
      <c r="AC53" s="6">
        <f t="shared" si="48"/>
        <v>266.62510007109245</v>
      </c>
      <c r="AD53" s="6">
        <f t="shared" si="49"/>
        <v>359.1729521303813</v>
      </c>
      <c r="AE53" s="6">
        <f t="shared" si="50"/>
        <v>849.70647884701441</v>
      </c>
      <c r="AI53" s="1"/>
      <c r="AJ53" s="21">
        <f t="shared" si="51"/>
        <v>90860.589351784321</v>
      </c>
      <c r="AK53" s="21">
        <f t="shared" si="52"/>
        <v>15395.621933516721</v>
      </c>
      <c r="AL53" s="19"/>
      <c r="AM53" s="19"/>
      <c r="AN53" s="19">
        <f t="shared" si="53"/>
        <v>18937.499999999982</v>
      </c>
      <c r="AO53" s="19">
        <f t="shared" si="54"/>
        <v>7778.1647446693378</v>
      </c>
      <c r="AP53" s="19">
        <f t="shared" si="55"/>
        <v>7982.8532905816892</v>
      </c>
      <c r="AQ53" s="19">
        <f t="shared" si="56"/>
        <v>4199.0788576112791</v>
      </c>
      <c r="AR53" s="23">
        <f t="shared" si="57"/>
        <v>-67358.614392438758</v>
      </c>
      <c r="AS53" s="23">
        <f t="shared" si="58"/>
        <v>-538868915.13951004</v>
      </c>
      <c r="AT53">
        <f t="shared" si="32"/>
        <v>0.3439233333333333</v>
      </c>
      <c r="BB53" s="10">
        <f t="shared" si="59"/>
        <v>996.40923192118385</v>
      </c>
      <c r="BC53" s="10">
        <f t="shared" si="60"/>
        <v>129.53862895272127</v>
      </c>
      <c r="BD53" s="9">
        <f t="shared" si="61"/>
        <v>691.18787304511454</v>
      </c>
      <c r="BE53" s="10">
        <f t="shared" si="62"/>
        <v>193.10240180410472</v>
      </c>
    </row>
    <row r="54" spans="1:57">
      <c r="A54">
        <v>48</v>
      </c>
      <c r="B54" t="s">
        <v>54</v>
      </c>
      <c r="C54">
        <v>9.5474700000000006</v>
      </c>
      <c r="D54">
        <v>400.03199999999998</v>
      </c>
      <c r="E54">
        <v>235.72800000000001</v>
      </c>
      <c r="F54">
        <v>235.72800000000001</v>
      </c>
      <c r="G54">
        <v>159.661</v>
      </c>
      <c r="H54">
        <v>1968.85</v>
      </c>
      <c r="I54">
        <v>600.65</v>
      </c>
      <c r="J54">
        <v>2460.5700000000002</v>
      </c>
      <c r="K54">
        <v>843.76099999999997</v>
      </c>
      <c r="M54" s="4">
        <f t="shared" si="33"/>
        <v>0.34371666666666667</v>
      </c>
      <c r="N54" s="2">
        <f t="shared" si="34"/>
        <v>0.38794743732725595</v>
      </c>
      <c r="O54" s="2">
        <f t="shared" si="35"/>
        <v>2.3268637057654078</v>
      </c>
      <c r="P54" s="3">
        <f t="shared" si="36"/>
        <v>0.81827183242011337</v>
      </c>
      <c r="Q54" s="2">
        <f t="shared" si="37"/>
        <v>0.15483780245357123</v>
      </c>
      <c r="R54" s="3">
        <f t="shared" si="38"/>
        <v>0.22860689521408134</v>
      </c>
      <c r="T54" s="6">
        <f t="shared" si="39"/>
        <v>455.95556364924727</v>
      </c>
      <c r="U54" s="6">
        <f t="shared" si="40"/>
        <v>1326.5448198106403</v>
      </c>
      <c r="V54" s="6">
        <f t="shared" si="41"/>
        <v>1326.5448198106403</v>
      </c>
      <c r="W54" s="6">
        <f t="shared" si="42"/>
        <v>27.072343261441638</v>
      </c>
      <c r="X54" s="6">
        <f t="shared" si="43"/>
        <v>176.88679245283001</v>
      </c>
      <c r="Y54" s="6">
        <f t="shared" si="44"/>
        <v>104.23458576144087</v>
      </c>
      <c r="Z54" s="6">
        <f t="shared" si="45"/>
        <v>104.23458576144087</v>
      </c>
      <c r="AA54" s="6">
        <f t="shared" si="46"/>
        <v>70.599157491928878</v>
      </c>
      <c r="AB54" s="6">
        <f t="shared" si="47"/>
        <v>1088.0187957586843</v>
      </c>
      <c r="AC54" s="6">
        <f t="shared" si="48"/>
        <v>265.5983673133976</v>
      </c>
      <c r="AD54" s="6">
        <f t="shared" si="49"/>
        <v>373.0955945694152</v>
      </c>
      <c r="AE54" s="6">
        <f t="shared" si="50"/>
        <v>870.589256161393</v>
      </c>
      <c r="AI54" s="1"/>
      <c r="AJ54" s="21">
        <f t="shared" si="51"/>
        <v>93074.662565662496</v>
      </c>
      <c r="AK54" s="21">
        <f t="shared" si="52"/>
        <v>15770.779461958675</v>
      </c>
      <c r="AL54" s="19"/>
      <c r="AM54" s="19"/>
      <c r="AN54" s="19">
        <f t="shared" si="53"/>
        <v>18937.499999999982</v>
      </c>
      <c r="AO54" s="19">
        <f t="shared" si="54"/>
        <v>8083.773178820059</v>
      </c>
      <c r="AP54" s="19">
        <f t="shared" si="55"/>
        <v>8296.5040519469039</v>
      </c>
      <c r="AQ54" s="19">
        <f t="shared" si="56"/>
        <v>4384.7086460180844</v>
      </c>
      <c r="AR54" s="23">
        <f t="shared" si="57"/>
        <v>-69142.956150836137</v>
      </c>
      <c r="AS54" s="23">
        <f t="shared" si="58"/>
        <v>-553143649.20668912</v>
      </c>
      <c r="AT54">
        <f t="shared" si="32"/>
        <v>0.34381333333333336</v>
      </c>
      <c r="BB54" s="10">
        <f t="shared" si="59"/>
        <v>1028.2906944899285</v>
      </c>
      <c r="BC54" s="10">
        <f t="shared" si="60"/>
        <v>135.26517734545149</v>
      </c>
      <c r="BD54" s="9">
        <f t="shared" si="61"/>
        <v>718.34590426076261</v>
      </c>
      <c r="BE54" s="10">
        <f t="shared" si="62"/>
        <v>200.68950294985251</v>
      </c>
    </row>
    <row r="55" spans="1:57">
      <c r="A55">
        <v>49</v>
      </c>
      <c r="B55" t="s">
        <v>54</v>
      </c>
      <c r="C55">
        <v>9.7484800000000007</v>
      </c>
      <c r="D55">
        <v>390.57499999999999</v>
      </c>
      <c r="E55">
        <v>238.89099999999999</v>
      </c>
      <c r="F55">
        <v>238.89099999999999</v>
      </c>
      <c r="G55">
        <v>162.631</v>
      </c>
      <c r="H55">
        <v>1969.01</v>
      </c>
      <c r="I55">
        <v>584.11199999999997</v>
      </c>
      <c r="J55">
        <v>2477.11</v>
      </c>
      <c r="K55">
        <v>855.08100000000002</v>
      </c>
      <c r="M55" s="4">
        <f t="shared" si="33"/>
        <v>0.34366333333333332</v>
      </c>
      <c r="N55" s="2">
        <f t="shared" si="34"/>
        <v>0.37883490625515281</v>
      </c>
      <c r="O55" s="2">
        <f t="shared" si="35"/>
        <v>2.3432676458549553</v>
      </c>
      <c r="P55" s="3">
        <f t="shared" si="36"/>
        <v>0.82937855847292408</v>
      </c>
      <c r="Q55" s="2">
        <f t="shared" si="37"/>
        <v>0.15774255812374513</v>
      </c>
      <c r="R55" s="3">
        <f t="shared" si="38"/>
        <v>0.23171029786903849</v>
      </c>
      <c r="T55" s="6">
        <f t="shared" si="39"/>
        <v>466.92316239120066</v>
      </c>
      <c r="U55" s="6">
        <f t="shared" si="40"/>
        <v>1358.6644750905459</v>
      </c>
      <c r="V55" s="6">
        <f t="shared" si="41"/>
        <v>1358.6644750905459</v>
      </c>
      <c r="W55" s="6">
        <f t="shared" si="42"/>
        <v>27.727846430419305</v>
      </c>
      <c r="X55" s="6">
        <f t="shared" si="43"/>
        <v>176.88679245283001</v>
      </c>
      <c r="Y55" s="6">
        <f t="shared" si="44"/>
        <v>108.19090503961854</v>
      </c>
      <c r="Z55" s="6">
        <f t="shared" si="45"/>
        <v>108.19090503961854</v>
      </c>
      <c r="AA55" s="6">
        <f t="shared" si="46"/>
        <v>73.653654082816857</v>
      </c>
      <c r="AB55" s="6">
        <f t="shared" si="47"/>
        <v>1121.8537859619989</v>
      </c>
      <c r="AC55" s="6">
        <f t="shared" si="48"/>
        <v>264.53853555896626</v>
      </c>
      <c r="AD55" s="6">
        <f t="shared" si="49"/>
        <v>387.25605934163303</v>
      </c>
      <c r="AE55" s="6">
        <f t="shared" si="50"/>
        <v>891.74131269934526</v>
      </c>
      <c r="AI55" s="1"/>
      <c r="AJ55" s="21">
        <f t="shared" si="51"/>
        <v>95348.062013529387</v>
      </c>
      <c r="AK55" s="21">
        <f t="shared" si="52"/>
        <v>16155.989360473788</v>
      </c>
      <c r="AL55" s="19"/>
      <c r="AM55" s="19"/>
      <c r="AN55" s="19">
        <f t="shared" si="53"/>
        <v>18937.499999999982</v>
      </c>
      <c r="AO55" s="19">
        <f t="shared" si="54"/>
        <v>8397.1382289416761</v>
      </c>
      <c r="AP55" s="19">
        <f t="shared" si="55"/>
        <v>8618.1155507559324</v>
      </c>
      <c r="AQ55" s="19">
        <f t="shared" si="56"/>
        <v>4577.0351591064882</v>
      </c>
      <c r="AR55" s="23">
        <f t="shared" si="57"/>
        <v>-70974.262435199096</v>
      </c>
      <c r="AS55" s="23">
        <f t="shared" si="58"/>
        <v>-567794099.48159277</v>
      </c>
      <c r="AT55">
        <f t="shared" si="32"/>
        <v>0.34371666666666667</v>
      </c>
      <c r="BB55" s="10">
        <f t="shared" si="59"/>
        <v>1060.9464524972427</v>
      </c>
      <c r="BC55" s="10">
        <f t="shared" si="60"/>
        <v>141.19831498385776</v>
      </c>
      <c r="BD55" s="9">
        <f t="shared" si="61"/>
        <v>746.1911891388304</v>
      </c>
      <c r="BE55" s="10">
        <f t="shared" si="62"/>
        <v>208.46917152288174</v>
      </c>
    </row>
    <row r="56" spans="1:57">
      <c r="A56">
        <v>50</v>
      </c>
      <c r="B56" t="s">
        <v>54</v>
      </c>
      <c r="C56">
        <v>9.9494900000000008</v>
      </c>
      <c r="D56">
        <v>381.28199999999998</v>
      </c>
      <c r="E56">
        <v>241.98099999999999</v>
      </c>
      <c r="F56">
        <v>241.98099999999999</v>
      </c>
      <c r="G56">
        <v>165.595</v>
      </c>
      <c r="H56">
        <v>1969.16</v>
      </c>
      <c r="I56">
        <v>568.06799999999998</v>
      </c>
      <c r="J56">
        <v>2493.16</v>
      </c>
      <c r="K56">
        <v>866.14200000000005</v>
      </c>
      <c r="M56" s="4">
        <f t="shared" si="33"/>
        <v>0.34361333333333333</v>
      </c>
      <c r="N56" s="2">
        <f t="shared" si="34"/>
        <v>0.36987505335454585</v>
      </c>
      <c r="O56" s="2">
        <f t="shared" si="35"/>
        <v>2.3591784468976758</v>
      </c>
      <c r="P56" s="3">
        <f t="shared" si="36"/>
        <v>0.84022932753870638</v>
      </c>
      <c r="Q56" s="2">
        <f t="shared" si="37"/>
        <v>0.16064083659927827</v>
      </c>
      <c r="R56" s="3">
        <f t="shared" si="38"/>
        <v>0.23474156998176246</v>
      </c>
      <c r="T56" s="6">
        <f t="shared" si="39"/>
        <v>478.23390858229675</v>
      </c>
      <c r="U56" s="6">
        <f t="shared" si="40"/>
        <v>1391.7792535668875</v>
      </c>
      <c r="V56" s="6">
        <f t="shared" si="41"/>
        <v>1391.7792535668875</v>
      </c>
      <c r="W56" s="6">
        <f t="shared" si="42"/>
        <v>28.403658236058931</v>
      </c>
      <c r="X56" s="6">
        <f t="shared" si="43"/>
        <v>176.88679245283001</v>
      </c>
      <c r="Y56" s="6">
        <f t="shared" si="44"/>
        <v>112.261378519123</v>
      </c>
      <c r="Z56" s="6">
        <f t="shared" si="45"/>
        <v>112.261378519123</v>
      </c>
      <c r="AA56" s="6">
        <f t="shared" si="46"/>
        <v>76.82389516480292</v>
      </c>
      <c r="AB56" s="6">
        <f t="shared" si="47"/>
        <v>1156.6427879390467</v>
      </c>
      <c r="AC56" s="6">
        <f t="shared" si="48"/>
        <v>263.54012386389968</v>
      </c>
      <c r="AD56" s="6">
        <f t="shared" si="49"/>
        <v>401.82615541431039</v>
      </c>
      <c r="AE56" s="6">
        <f t="shared" si="50"/>
        <v>913.54534498459077</v>
      </c>
      <c r="AI56" s="1"/>
      <c r="AJ56" s="21">
        <f t="shared" si="51"/>
        <v>97656.72647608316</v>
      </c>
      <c r="AK56" s="21">
        <f t="shared" si="52"/>
        <v>16547.17464212776</v>
      </c>
      <c r="AL56" s="19"/>
      <c r="AM56" s="19"/>
      <c r="AN56" s="19">
        <f t="shared" si="53"/>
        <v>18937.499999999982</v>
      </c>
      <c r="AO56" s="19">
        <f t="shared" si="54"/>
        <v>8715.8593099916707</v>
      </c>
      <c r="AP56" s="19">
        <f t="shared" si="55"/>
        <v>8945.2240286756623</v>
      </c>
      <c r="AQ56" s="19">
        <f t="shared" si="56"/>
        <v>4775.0621439393244</v>
      </c>
      <c r="AR56" s="23">
        <f t="shared" si="57"/>
        <v>-72830.255635604277</v>
      </c>
      <c r="AS56" s="23">
        <f t="shared" si="58"/>
        <v>-582642045.08483422</v>
      </c>
      <c r="AT56">
        <f t="shared" si="32"/>
        <v>0.34366333333333332</v>
      </c>
      <c r="BB56" s="10">
        <f t="shared" si="59"/>
        <v>1094.1259395315797</v>
      </c>
      <c r="BC56" s="10">
        <f t="shared" si="60"/>
        <v>147.30730816563371</v>
      </c>
      <c r="BD56" s="9">
        <f t="shared" si="61"/>
        <v>774.51211868326607</v>
      </c>
      <c r="BE56" s="10">
        <f t="shared" si="62"/>
        <v>216.38181007923708</v>
      </c>
    </row>
    <row r="57" spans="1:57">
      <c r="A57">
        <v>51</v>
      </c>
      <c r="B57" t="s">
        <v>54</v>
      </c>
      <c r="C57">
        <v>10.150499999999999</v>
      </c>
      <c r="D57">
        <v>372.166</v>
      </c>
      <c r="E57">
        <v>245.00200000000001</v>
      </c>
      <c r="F57">
        <v>245.00200000000001</v>
      </c>
      <c r="G57">
        <v>168.55199999999999</v>
      </c>
      <c r="H57">
        <v>1969.28</v>
      </c>
      <c r="I57">
        <v>552.47299999999996</v>
      </c>
      <c r="J57">
        <v>2508.75</v>
      </c>
      <c r="K57">
        <v>876.95500000000004</v>
      </c>
      <c r="M57" s="4">
        <f t="shared" si="33"/>
        <v>0.34357333333333334</v>
      </c>
      <c r="N57" s="2">
        <f t="shared" si="34"/>
        <v>0.36107381248059606</v>
      </c>
      <c r="O57" s="2">
        <f t="shared" si="35"/>
        <v>2.3745784599115183</v>
      </c>
      <c r="P57" s="3">
        <f t="shared" si="36"/>
        <v>0.85081787488357652</v>
      </c>
      <c r="Q57" s="2">
        <f t="shared" si="37"/>
        <v>0.16352840732691709</v>
      </c>
      <c r="R57" s="3">
        <f t="shared" si="38"/>
        <v>0.23769986029183485</v>
      </c>
      <c r="T57" s="6">
        <f t="shared" si="39"/>
        <v>489.89094843962363</v>
      </c>
      <c r="U57" s="6">
        <f t="shared" si="40"/>
        <v>1425.8701153745642</v>
      </c>
      <c r="V57" s="6">
        <f t="shared" si="41"/>
        <v>1425.8701153745642</v>
      </c>
      <c r="W57" s="6">
        <f t="shared" si="42"/>
        <v>29.099390109684983</v>
      </c>
      <c r="X57" s="6">
        <f t="shared" si="43"/>
        <v>176.88679245283001</v>
      </c>
      <c r="Y57" s="6">
        <f t="shared" si="44"/>
        <v>116.447010002333</v>
      </c>
      <c r="Z57" s="6">
        <f t="shared" si="45"/>
        <v>116.447010002333</v>
      </c>
      <c r="AA57" s="6">
        <f t="shared" si="46"/>
        <v>80.111086562204505</v>
      </c>
      <c r="AB57" s="6">
        <f t="shared" si="47"/>
        <v>1192.3838839800394</v>
      </c>
      <c r="AC57" s="6">
        <f t="shared" si="48"/>
        <v>262.58562150420971</v>
      </c>
      <c r="AD57" s="6">
        <f t="shared" si="49"/>
        <v>416.80797567610034</v>
      </c>
      <c r="AE57" s="6">
        <f t="shared" si="50"/>
        <v>935.97916693494062</v>
      </c>
      <c r="AI57" s="1"/>
      <c r="AJ57" s="21">
        <f t="shared" si="51"/>
        <v>100036.91740862717</v>
      </c>
      <c r="AK57" s="21">
        <f t="shared" si="52"/>
        <v>16950.479529191125</v>
      </c>
      <c r="AL57" s="19"/>
      <c r="AM57" s="19"/>
      <c r="AN57" s="19">
        <f t="shared" si="53"/>
        <v>18937.499999999982</v>
      </c>
      <c r="AO57" s="19">
        <f t="shared" si="54"/>
        <v>9043.7766535005485</v>
      </c>
      <c r="AP57" s="19">
        <f t="shared" si="55"/>
        <v>9281.7707759610912</v>
      </c>
      <c r="AQ57" s="19">
        <f t="shared" si="56"/>
        <v>4980.5929945978878</v>
      </c>
      <c r="AR57" s="23">
        <f t="shared" si="57"/>
        <v>-74743.756513758781</v>
      </c>
      <c r="AS57" s="23">
        <f t="shared" si="58"/>
        <v>-597950052.11007023</v>
      </c>
      <c r="AT57">
        <f t="shared" si="32"/>
        <v>0.34361333333333333</v>
      </c>
      <c r="BB57" s="10">
        <f t="shared" si="59"/>
        <v>1128.2391297029878</v>
      </c>
      <c r="BC57" s="10">
        <f t="shared" si="60"/>
        <v>153.64779032960584</v>
      </c>
      <c r="BD57" s="9">
        <f t="shared" si="61"/>
        <v>803.65231082862078</v>
      </c>
      <c r="BE57" s="10">
        <f t="shared" si="62"/>
        <v>224.522757038246</v>
      </c>
    </row>
    <row r="58" spans="1:57">
      <c r="A58">
        <v>52</v>
      </c>
      <c r="B58" t="s">
        <v>54</v>
      </c>
      <c r="C58">
        <v>10.3515</v>
      </c>
      <c r="D58">
        <v>363.30700000000002</v>
      </c>
      <c r="E58">
        <v>247.93799999999999</v>
      </c>
      <c r="F58">
        <v>247.93799999999999</v>
      </c>
      <c r="G58">
        <v>171.506</v>
      </c>
      <c r="H58">
        <v>1969.31</v>
      </c>
      <c r="I58">
        <v>537.39300000000003</v>
      </c>
      <c r="J58">
        <v>2523.83</v>
      </c>
      <c r="K58">
        <v>887.46500000000003</v>
      </c>
      <c r="M58" s="4">
        <f t="shared" si="33"/>
        <v>0.34356333333333333</v>
      </c>
      <c r="N58" s="2">
        <f t="shared" si="34"/>
        <v>0.3524891092375011</v>
      </c>
      <c r="O58" s="2">
        <f t="shared" si="35"/>
        <v>2.3892785514558206</v>
      </c>
      <c r="P58" s="3">
        <f t="shared" si="36"/>
        <v>0.86103969185691143</v>
      </c>
      <c r="Q58" s="2">
        <f t="shared" si="37"/>
        <v>0.16639920829735419</v>
      </c>
      <c r="R58" s="3">
        <f t="shared" si="38"/>
        <v>0.24055535612065701</v>
      </c>
      <c r="T58" s="6">
        <f t="shared" si="39"/>
        <v>501.82200759469913</v>
      </c>
      <c r="U58" s="6">
        <f t="shared" si="40"/>
        <v>1460.6390115205322</v>
      </c>
      <c r="V58" s="6">
        <f t="shared" si="41"/>
        <v>1460.6390115205322</v>
      </c>
      <c r="W58" s="6">
        <f t="shared" si="42"/>
        <v>29.808959418786372</v>
      </c>
      <c r="X58" s="6">
        <f t="shared" si="43"/>
        <v>176.88679245283001</v>
      </c>
      <c r="Y58" s="6">
        <f t="shared" si="44"/>
        <v>120.7159717461259</v>
      </c>
      <c r="Z58" s="6">
        <f t="shared" si="45"/>
        <v>120.7159717461259</v>
      </c>
      <c r="AA58" s="6">
        <f t="shared" si="46"/>
        <v>83.5027847699468</v>
      </c>
      <c r="AB58" s="6">
        <f t="shared" si="47"/>
        <v>1228.8015188133008</v>
      </c>
      <c r="AC58" s="6">
        <f t="shared" si="48"/>
        <v>261.64645212601772</v>
      </c>
      <c r="AD58" s="6">
        <f t="shared" si="49"/>
        <v>432.08866678635638</v>
      </c>
      <c r="AE58" s="6">
        <f t="shared" si="50"/>
        <v>958.81700392583309</v>
      </c>
      <c r="AI58" s="1"/>
      <c r="AJ58" s="21">
        <f t="shared" si="51"/>
        <v>102487.26628277755</v>
      </c>
      <c r="AK58" s="21">
        <f t="shared" si="52"/>
        <v>17365.672135146819</v>
      </c>
      <c r="AL58" s="19"/>
      <c r="AM58" s="19"/>
      <c r="AN58" s="19">
        <f t="shared" si="53"/>
        <v>18937.499999999982</v>
      </c>
      <c r="AO58" s="19">
        <f t="shared" si="54"/>
        <v>9380.9711257879462</v>
      </c>
      <c r="AP58" s="19">
        <f t="shared" si="55"/>
        <v>9627.8387869928938</v>
      </c>
      <c r="AQ58" s="19">
        <f t="shared" si="56"/>
        <v>5193.7058862402491</v>
      </c>
      <c r="AR58" s="23">
        <f t="shared" si="57"/>
        <v>-76712.922618903292</v>
      </c>
      <c r="AS58" s="23">
        <f t="shared" si="58"/>
        <v>-613703380.95122635</v>
      </c>
      <c r="AT58">
        <f t="shared" si="32"/>
        <v>0.34357333333333334</v>
      </c>
      <c r="BB58" s="10">
        <f t="shared" si="59"/>
        <v>1163.2844938703545</v>
      </c>
      <c r="BC58" s="10">
        <f t="shared" si="60"/>
        <v>160.22217312440901</v>
      </c>
      <c r="BD58" s="9">
        <f t="shared" si="61"/>
        <v>833.61595135220068</v>
      </c>
      <c r="BE58" s="10">
        <f t="shared" si="62"/>
        <v>232.894020004666</v>
      </c>
    </row>
    <row r="59" spans="1:57">
      <c r="A59">
        <v>53</v>
      </c>
      <c r="B59" t="s">
        <v>54</v>
      </c>
      <c r="C59">
        <v>10.5525</v>
      </c>
      <c r="D59">
        <v>354.64400000000001</v>
      </c>
      <c r="E59">
        <v>250.798</v>
      </c>
      <c r="F59">
        <v>250.798</v>
      </c>
      <c r="G59">
        <v>174.45699999999999</v>
      </c>
      <c r="H59">
        <v>1969.3</v>
      </c>
      <c r="I59">
        <v>522.81200000000001</v>
      </c>
      <c r="J59">
        <v>2538.41</v>
      </c>
      <c r="K59">
        <v>897.70299999999997</v>
      </c>
      <c r="M59" s="4">
        <f t="shared" si="33"/>
        <v>0.34356666666666669</v>
      </c>
      <c r="N59" s="2">
        <f t="shared" si="34"/>
        <v>0.34408072183952654</v>
      </c>
      <c r="O59" s="2">
        <f t="shared" si="35"/>
        <v>2.4034010965363342</v>
      </c>
      <c r="P59" s="3">
        <f t="shared" si="36"/>
        <v>0.87096439313088181</v>
      </c>
      <c r="Q59" s="2">
        <f t="shared" si="37"/>
        <v>0.16926069661395168</v>
      </c>
      <c r="R59" s="3">
        <f t="shared" si="38"/>
        <v>0.24332783545163481</v>
      </c>
      <c r="T59" s="6">
        <f t="shared" si="39"/>
        <v>514.08515858475505</v>
      </c>
      <c r="U59" s="6">
        <f t="shared" si="40"/>
        <v>1496.3184978696663</v>
      </c>
      <c r="V59" s="6">
        <f t="shared" si="41"/>
        <v>1496.3184978696663</v>
      </c>
      <c r="W59" s="6">
        <f t="shared" si="42"/>
        <v>30.537112201421763</v>
      </c>
      <c r="X59" s="6">
        <f t="shared" si="43"/>
        <v>176.88679245283001</v>
      </c>
      <c r="Y59" s="6">
        <f t="shared" si="44"/>
        <v>125.09122887623886</v>
      </c>
      <c r="Z59" s="6">
        <f t="shared" si="45"/>
        <v>125.09122887623886</v>
      </c>
      <c r="AA59" s="6">
        <f t="shared" si="46"/>
        <v>87.014412060949468</v>
      </c>
      <c r="AB59" s="6">
        <f t="shared" si="47"/>
        <v>1266.0899460570772</v>
      </c>
      <c r="AC59" s="6">
        <f t="shared" si="48"/>
        <v>260.76566401401078</v>
      </c>
      <c r="AD59" s="6">
        <f t="shared" si="49"/>
        <v>447.74986816436433</v>
      </c>
      <c r="AE59" s="6">
        <f t="shared" si="50"/>
        <v>982.23333928491127</v>
      </c>
      <c r="AI59" s="1"/>
      <c r="AJ59" s="21">
        <f t="shared" si="51"/>
        <v>104986.35023106128</v>
      </c>
      <c r="AK59" s="21">
        <f t="shared" si="52"/>
        <v>17789.122521308564</v>
      </c>
      <c r="AL59" s="19"/>
      <c r="AM59" s="19"/>
      <c r="AN59" s="19">
        <f t="shared" si="53"/>
        <v>18937.499999999982</v>
      </c>
      <c r="AO59" s="19">
        <f t="shared" si="54"/>
        <v>9724.8786838679025</v>
      </c>
      <c r="AP59" s="19">
        <f t="shared" si="55"/>
        <v>9980.7965439696909</v>
      </c>
      <c r="AQ59" s="19">
        <f t="shared" si="56"/>
        <v>5413.5940902558523</v>
      </c>
      <c r="AR59" s="23">
        <f t="shared" si="57"/>
        <v>-78718.703434276424</v>
      </c>
      <c r="AS59" s="23">
        <f t="shared" si="58"/>
        <v>-629749627.47421134</v>
      </c>
      <c r="AT59">
        <f t="shared" si="32"/>
        <v>0.34356333333333333</v>
      </c>
      <c r="BB59" s="10">
        <f t="shared" si="59"/>
        <v>1198.9925593945145</v>
      </c>
      <c r="BC59" s="10">
        <f t="shared" si="60"/>
        <v>167.0055695398936</v>
      </c>
      <c r="BD59" s="9">
        <f t="shared" si="61"/>
        <v>864.17733357271277</v>
      </c>
      <c r="BE59" s="10">
        <f t="shared" si="62"/>
        <v>241.4319434922518</v>
      </c>
    </row>
    <row r="60" spans="1:57">
      <c r="A60">
        <v>54</v>
      </c>
      <c r="B60" t="s">
        <v>54</v>
      </c>
      <c r="C60">
        <v>10.753500000000001</v>
      </c>
      <c r="D60">
        <v>346.32</v>
      </c>
      <c r="E60">
        <v>253.57900000000001</v>
      </c>
      <c r="F60">
        <v>253.57900000000001</v>
      </c>
      <c r="G60">
        <v>177.40600000000001</v>
      </c>
      <c r="H60">
        <v>1969.12</v>
      </c>
      <c r="I60">
        <v>508.61599999999999</v>
      </c>
      <c r="J60">
        <v>2552.61</v>
      </c>
      <c r="K60">
        <v>907.65599999999995</v>
      </c>
      <c r="M60" s="4">
        <f t="shared" si="33"/>
        <v>0.34362666666666669</v>
      </c>
      <c r="N60" s="2">
        <f t="shared" si="34"/>
        <v>0.33594598789383823</v>
      </c>
      <c r="O60" s="2">
        <f t="shared" si="35"/>
        <v>2.4167560823762222</v>
      </c>
      <c r="P60" s="3">
        <f t="shared" si="36"/>
        <v>0.88046717367685845</v>
      </c>
      <c r="Q60" s="2">
        <f t="shared" si="37"/>
        <v>0.17209180505975477</v>
      </c>
      <c r="R60" s="3">
        <f t="shared" si="38"/>
        <v>0.24598304361322362</v>
      </c>
      <c r="T60" s="6">
        <f t="shared" si="39"/>
        <v>526.53342747682325</v>
      </c>
      <c r="U60" s="6">
        <f t="shared" si="40"/>
        <v>1532.283371906012</v>
      </c>
      <c r="V60" s="6">
        <f t="shared" si="41"/>
        <v>1532.283371906012</v>
      </c>
      <c r="W60" s="6">
        <f t="shared" si="42"/>
        <v>31.271089222571675</v>
      </c>
      <c r="X60" s="6">
        <f t="shared" si="43"/>
        <v>176.88679245283001</v>
      </c>
      <c r="Y60" s="6">
        <f t="shared" si="44"/>
        <v>129.51829505485154</v>
      </c>
      <c r="Z60" s="6">
        <f t="shared" si="45"/>
        <v>129.51829505485154</v>
      </c>
      <c r="AA60" s="6">
        <f t="shared" si="46"/>
        <v>90.612087958785992</v>
      </c>
      <c r="AB60" s="6">
        <f t="shared" si="47"/>
        <v>1303.7739526515836</v>
      </c>
      <c r="AC60" s="6">
        <f t="shared" si="48"/>
        <v>259.78050847700001</v>
      </c>
      <c r="AD60" s="6">
        <f t="shared" si="49"/>
        <v>463.59539873690767</v>
      </c>
      <c r="AE60" s="6">
        <f t="shared" si="50"/>
        <v>1005.7499444291888</v>
      </c>
      <c r="AI60" s="1"/>
      <c r="AJ60" s="21">
        <f t="shared" si="51"/>
        <v>107550.88467137799</v>
      </c>
      <c r="AK60" s="21">
        <f t="shared" si="52"/>
        <v>18223.662985554667</v>
      </c>
      <c r="AL60" s="19"/>
      <c r="AM60" s="19"/>
      <c r="AN60" s="19">
        <f t="shared" si="53"/>
        <v>18937.499999999982</v>
      </c>
      <c r="AO60" s="19">
        <f t="shared" si="54"/>
        <v>10077.349398269802</v>
      </c>
      <c r="AP60" s="19">
        <f t="shared" si="55"/>
        <v>10342.542803487429</v>
      </c>
      <c r="AQ60" s="19">
        <f t="shared" si="56"/>
        <v>5641.2574526470335</v>
      </c>
      <c r="AR60" s="23">
        <f t="shared" si="57"/>
        <v>-80775.898002528411</v>
      </c>
      <c r="AS60" s="23">
        <f t="shared" si="58"/>
        <v>-646207184.02022731</v>
      </c>
      <c r="AT60">
        <f t="shared" si="32"/>
        <v>0.34356666666666669</v>
      </c>
      <c r="BB60" s="10">
        <f t="shared" si="59"/>
        <v>1235.5528338556555</v>
      </c>
      <c r="BC60" s="10">
        <f t="shared" si="60"/>
        <v>174.02882412189894</v>
      </c>
      <c r="BD60" s="9">
        <f t="shared" si="61"/>
        <v>895.49973632872866</v>
      </c>
      <c r="BE60" s="10">
        <f t="shared" si="62"/>
        <v>250.18245775247772</v>
      </c>
    </row>
    <row r="61" spans="1:57">
      <c r="A61">
        <v>55</v>
      </c>
      <c r="B61" t="s">
        <v>54</v>
      </c>
      <c r="C61">
        <v>10.954499999999999</v>
      </c>
      <c r="D61">
        <v>338.02100000000002</v>
      </c>
      <c r="E61">
        <v>256.30700000000002</v>
      </c>
      <c r="F61">
        <v>256.30700000000002</v>
      </c>
      <c r="G61">
        <v>180.345</v>
      </c>
      <c r="H61">
        <v>1969.02</v>
      </c>
      <c r="I61">
        <v>494.86599999999999</v>
      </c>
      <c r="J61">
        <v>2566.36</v>
      </c>
      <c r="K61">
        <v>917.42200000000003</v>
      </c>
      <c r="M61" s="4">
        <f t="shared" si="33"/>
        <v>0.34366000000000002</v>
      </c>
      <c r="N61" s="2">
        <f t="shared" si="34"/>
        <v>0.32786378009272732</v>
      </c>
      <c r="O61" s="2">
        <f t="shared" si="35"/>
        <v>2.429858494054201</v>
      </c>
      <c r="P61" s="3">
        <f t="shared" si="36"/>
        <v>0.88985431337174337</v>
      </c>
      <c r="Q61" s="2">
        <f t="shared" si="37"/>
        <v>0.174925798754583</v>
      </c>
      <c r="R61" s="3">
        <f t="shared" si="38"/>
        <v>0.24860521057634485</v>
      </c>
      <c r="T61" s="6">
        <f t="shared" si="39"/>
        <v>539.51306363515482</v>
      </c>
      <c r="U61" s="6">
        <f t="shared" si="40"/>
        <v>1569.9035780572508</v>
      </c>
      <c r="V61" s="6">
        <f t="shared" si="41"/>
        <v>1569.9035780572508</v>
      </c>
      <c r="W61" s="6">
        <f t="shared" si="42"/>
        <v>32.03884853178063</v>
      </c>
      <c r="X61" s="6">
        <f t="shared" si="43"/>
        <v>176.88679245283001</v>
      </c>
      <c r="Y61" s="6">
        <f t="shared" si="44"/>
        <v>134.12575879370661</v>
      </c>
      <c r="Z61" s="6">
        <f t="shared" si="45"/>
        <v>134.12575879370661</v>
      </c>
      <c r="AA61" s="6">
        <f t="shared" si="46"/>
        <v>94.374753594911624</v>
      </c>
      <c r="AB61" s="6">
        <f t="shared" si="47"/>
        <v>1342.9792488588662</v>
      </c>
      <c r="AC61" s="6">
        <f t="shared" si="48"/>
        <v>258.96317773016517</v>
      </c>
      <c r="AD61" s="6">
        <f t="shared" si="49"/>
        <v>480.08802679614638</v>
      </c>
      <c r="AE61" s="6">
        <f t="shared" si="50"/>
        <v>1030.390514422096</v>
      </c>
      <c r="AI61" s="1"/>
      <c r="AJ61" s="21">
        <f t="shared" si="51"/>
        <v>110135.93192248842</v>
      </c>
      <c r="AK61" s="21">
        <f t="shared" si="52"/>
        <v>18661.679186443322</v>
      </c>
      <c r="AL61" s="19"/>
      <c r="AM61" s="19"/>
      <c r="AN61" s="19">
        <f t="shared" si="53"/>
        <v>18937.499999999982</v>
      </c>
      <c r="AO61" s="19">
        <f t="shared" si="54"/>
        <v>10433.993849618841</v>
      </c>
      <c r="AP61" s="19">
        <f t="shared" si="55"/>
        <v>10708.572635135126</v>
      </c>
      <c r="AQ61" s="19">
        <f t="shared" si="56"/>
        <v>5874.4994580824423</v>
      </c>
      <c r="AR61" s="23">
        <f t="shared" si="57"/>
        <v>-82843.045166095355</v>
      </c>
      <c r="AS61" s="23">
        <f t="shared" si="58"/>
        <v>-662744361.32876289</v>
      </c>
      <c r="AT61">
        <f t="shared" si="32"/>
        <v>0.34362666666666669</v>
      </c>
      <c r="BB61" s="10">
        <f t="shared" si="59"/>
        <v>1272.502863429012</v>
      </c>
      <c r="BC61" s="10">
        <f t="shared" si="60"/>
        <v>181.22417591757198</v>
      </c>
      <c r="BD61" s="9">
        <f t="shared" si="61"/>
        <v>927.19079747381534</v>
      </c>
      <c r="BE61" s="10">
        <f t="shared" si="62"/>
        <v>259.03659010970307</v>
      </c>
    </row>
    <row r="62" spans="1:57">
      <c r="A62">
        <v>56</v>
      </c>
      <c r="B62" t="s">
        <v>54</v>
      </c>
      <c r="C62">
        <v>11.1556</v>
      </c>
      <c r="D62">
        <v>330.03500000000003</v>
      </c>
      <c r="E62">
        <v>258.96100000000001</v>
      </c>
      <c r="F62">
        <v>258.96100000000001</v>
      </c>
      <c r="G62">
        <v>183.28100000000001</v>
      </c>
      <c r="H62">
        <v>1968.76</v>
      </c>
      <c r="I62">
        <v>481.48500000000001</v>
      </c>
      <c r="J62">
        <v>2579.7399999999998</v>
      </c>
      <c r="K62">
        <v>926.92</v>
      </c>
      <c r="M62" s="4">
        <f t="shared" si="33"/>
        <v>0.34374666666666664</v>
      </c>
      <c r="N62" s="2">
        <f t="shared" si="34"/>
        <v>0.32003704278344519</v>
      </c>
      <c r="O62" s="2">
        <f t="shared" si="35"/>
        <v>2.4422205405143322</v>
      </c>
      <c r="P62" s="3">
        <f t="shared" si="36"/>
        <v>0.89884023117799927</v>
      </c>
      <c r="Q62" s="2">
        <f t="shared" si="37"/>
        <v>0.17772875373336955</v>
      </c>
      <c r="R62" s="3">
        <f t="shared" si="38"/>
        <v>0.25111613203521976</v>
      </c>
      <c r="T62" s="6">
        <f t="shared" si="39"/>
        <v>552.70724574380415</v>
      </c>
      <c r="U62" s="6">
        <f t="shared" si="40"/>
        <v>1607.8912156543699</v>
      </c>
      <c r="V62" s="6">
        <f t="shared" si="41"/>
        <v>1607.8912156543699</v>
      </c>
      <c r="W62" s="6">
        <f t="shared" si="42"/>
        <v>32.814106441925915</v>
      </c>
      <c r="X62" s="6">
        <f t="shared" si="43"/>
        <v>176.88679245283001</v>
      </c>
      <c r="Y62" s="6">
        <f t="shared" si="44"/>
        <v>138.79370569902377</v>
      </c>
      <c r="Z62" s="6">
        <f t="shared" si="45"/>
        <v>138.79370569902377</v>
      </c>
      <c r="AA62" s="6">
        <f t="shared" si="46"/>
        <v>98.231969965449537</v>
      </c>
      <c r="AB62" s="6">
        <f t="shared" si="47"/>
        <v>1382.6470948885471</v>
      </c>
      <c r="AC62" s="6">
        <f t="shared" si="48"/>
        <v>258.05822720774881</v>
      </c>
      <c r="AD62" s="6">
        <f t="shared" si="49"/>
        <v>496.79550853811617</v>
      </c>
      <c r="AE62" s="6">
        <f t="shared" si="50"/>
        <v>1055.1839699105658</v>
      </c>
      <c r="AI62" s="1"/>
      <c r="AJ62" s="21">
        <f t="shared" si="51"/>
        <v>112839.959480021</v>
      </c>
      <c r="AK62" s="21">
        <f t="shared" si="52"/>
        <v>19119.855677159259</v>
      </c>
      <c r="AL62" s="19"/>
      <c r="AM62" s="19"/>
      <c r="AN62" s="19">
        <f t="shared" si="53"/>
        <v>18937.499999999982</v>
      </c>
      <c r="AO62" s="19">
        <f t="shared" si="54"/>
        <v>10805.171128421005</v>
      </c>
      <c r="AP62" s="19">
        <f t="shared" si="55"/>
        <v>11089.517737063663</v>
      </c>
      <c r="AQ62" s="19">
        <f t="shared" si="56"/>
        <v>6118.4379627377939</v>
      </c>
      <c r="AR62" s="23">
        <f t="shared" si="57"/>
        <v>-85009.188328957811</v>
      </c>
      <c r="AS62" s="23">
        <f t="shared" si="58"/>
        <v>-680073506.63166249</v>
      </c>
      <c r="AT62">
        <f t="shared" si="32"/>
        <v>0.34366000000000002</v>
      </c>
      <c r="BB62" s="10">
        <f t="shared" si="59"/>
        <v>1310.9404003270856</v>
      </c>
      <c r="BC62" s="10">
        <f t="shared" si="60"/>
        <v>188.74950718982325</v>
      </c>
      <c r="BD62" s="9">
        <f t="shared" si="61"/>
        <v>960.17605359229276</v>
      </c>
      <c r="BE62" s="10">
        <f t="shared" si="62"/>
        <v>268.25151758741322</v>
      </c>
    </row>
    <row r="63" spans="1:57">
      <c r="A63">
        <v>57</v>
      </c>
      <c r="B63" t="s">
        <v>54</v>
      </c>
      <c r="C63">
        <v>11.3566</v>
      </c>
      <c r="D63">
        <v>322.24700000000001</v>
      </c>
      <c r="E63">
        <v>261.54500000000002</v>
      </c>
      <c r="F63">
        <v>261.54500000000002</v>
      </c>
      <c r="G63">
        <v>186.214</v>
      </c>
      <c r="H63">
        <v>1968.45</v>
      </c>
      <c r="I63">
        <v>468.53300000000002</v>
      </c>
      <c r="J63">
        <v>2592.69</v>
      </c>
      <c r="K63">
        <v>936.17200000000003</v>
      </c>
      <c r="M63" s="4">
        <f t="shared" si="33"/>
        <v>0.34384999999999999</v>
      </c>
      <c r="N63" s="2">
        <f t="shared" si="34"/>
        <v>0.31239106199408662</v>
      </c>
      <c r="O63" s="2">
        <f t="shared" si="35"/>
        <v>2.4540405314332805</v>
      </c>
      <c r="P63" s="3">
        <f t="shared" si="36"/>
        <v>0.90753914012893222</v>
      </c>
      <c r="Q63" s="2">
        <f t="shared" si="37"/>
        <v>0.18051863700256895</v>
      </c>
      <c r="R63" s="3">
        <f t="shared" si="38"/>
        <v>0.2535456352091513</v>
      </c>
      <c r="T63" s="6">
        <f t="shared" si="39"/>
        <v>566.23512633078587</v>
      </c>
      <c r="U63" s="6">
        <f t="shared" si="40"/>
        <v>1646.7504037539215</v>
      </c>
      <c r="V63" s="6">
        <f t="shared" si="41"/>
        <v>1646.7504037539215</v>
      </c>
      <c r="W63" s="6">
        <f t="shared" si="42"/>
        <v>33.607151097018807</v>
      </c>
      <c r="X63" s="6">
        <f t="shared" si="43"/>
        <v>176.88679245283001</v>
      </c>
      <c r="Y63" s="6">
        <f t="shared" si="44"/>
        <v>143.56644478327314</v>
      </c>
      <c r="Z63" s="6">
        <f t="shared" si="45"/>
        <v>143.56644478327314</v>
      </c>
      <c r="AA63" s="6">
        <f t="shared" si="46"/>
        <v>102.21599322821091</v>
      </c>
      <c r="AB63" s="6">
        <f t="shared" si="47"/>
        <v>1423.1711014340115</v>
      </c>
      <c r="AC63" s="6">
        <f t="shared" si="48"/>
        <v>257.186453416929</v>
      </c>
      <c r="AD63" s="6">
        <f t="shared" si="49"/>
        <v>513.88053966103871</v>
      </c>
      <c r="AE63" s="6">
        <f t="shared" si="50"/>
        <v>1080.5152774231356</v>
      </c>
      <c r="AI63" s="1"/>
      <c r="AJ63" s="21">
        <f t="shared" si="51"/>
        <v>115570.39690758914</v>
      </c>
      <c r="AK63" s="21">
        <f t="shared" si="52"/>
        <v>19582.507115454573</v>
      </c>
      <c r="AL63" s="19"/>
      <c r="AM63" s="19"/>
      <c r="AN63" s="19">
        <f t="shared" si="53"/>
        <v>18937.499999999982</v>
      </c>
      <c r="AO63" s="19">
        <f t="shared" si="54"/>
        <v>11181.220931113356</v>
      </c>
      <c r="AP63" s="19">
        <f t="shared" si="55"/>
        <v>11475.463587195287</v>
      </c>
      <c r="AQ63" s="19">
        <f t="shared" si="56"/>
        <v>6368.506314421048</v>
      </c>
      <c r="AR63" s="23">
        <f t="shared" si="57"/>
        <v>-87190.213190314025</v>
      </c>
      <c r="AS63" s="23">
        <f t="shared" si="58"/>
        <v>-697521705.5225122</v>
      </c>
      <c r="AT63">
        <f t="shared" si="32"/>
        <v>0.34374666666666664</v>
      </c>
      <c r="BB63" s="10">
        <f t="shared" si="59"/>
        <v>1349.8329884466211</v>
      </c>
      <c r="BC63" s="10">
        <f t="shared" si="60"/>
        <v>196.46393993089907</v>
      </c>
      <c r="BD63" s="9">
        <f t="shared" si="61"/>
        <v>993.59101707623233</v>
      </c>
      <c r="BE63" s="10">
        <f t="shared" si="62"/>
        <v>277.58741139804755</v>
      </c>
    </row>
    <row r="64" spans="1:57">
      <c r="A64">
        <v>58</v>
      </c>
      <c r="B64" t="s">
        <v>54</v>
      </c>
      <c r="C64">
        <v>11.557600000000001</v>
      </c>
      <c r="D64">
        <v>314.74200000000002</v>
      </c>
      <c r="E64">
        <v>264.05700000000002</v>
      </c>
      <c r="F64">
        <v>264.05700000000002</v>
      </c>
      <c r="G64">
        <v>189.14599999999999</v>
      </c>
      <c r="H64">
        <v>1968</v>
      </c>
      <c r="I64">
        <v>455.96800000000002</v>
      </c>
      <c r="J64">
        <v>2605.2600000000002</v>
      </c>
      <c r="K64">
        <v>945.16099999999994</v>
      </c>
      <c r="M64" s="4">
        <f t="shared" si="33"/>
        <v>0.34399999999999997</v>
      </c>
      <c r="N64" s="2">
        <f t="shared" si="34"/>
        <v>0.3049825581395349</v>
      </c>
      <c r="O64" s="2">
        <f t="shared" si="35"/>
        <v>2.4651506881782947</v>
      </c>
      <c r="P64" s="3">
        <f t="shared" si="36"/>
        <v>0.91585368217054253</v>
      </c>
      <c r="Q64" s="2">
        <f t="shared" si="37"/>
        <v>0.18328100775193798</v>
      </c>
      <c r="R64" s="3">
        <f t="shared" si="38"/>
        <v>0.25586918604651165</v>
      </c>
      <c r="T64" s="6">
        <f t="shared" si="39"/>
        <v>579.98986411511828</v>
      </c>
      <c r="U64" s="6">
        <f t="shared" si="40"/>
        <v>1686.0170468462743</v>
      </c>
      <c r="V64" s="6">
        <f t="shared" si="41"/>
        <v>1686.0170468462743</v>
      </c>
      <c r="W64" s="6">
        <f t="shared" si="42"/>
        <v>34.40851116012805</v>
      </c>
      <c r="X64" s="6">
        <f t="shared" si="43"/>
        <v>176.88679245283001</v>
      </c>
      <c r="Y64" s="6">
        <f t="shared" si="44"/>
        <v>148.40153444636221</v>
      </c>
      <c r="Z64" s="6">
        <f t="shared" si="45"/>
        <v>148.40153444636221</v>
      </c>
      <c r="AA64" s="6">
        <f t="shared" si="46"/>
        <v>106.30112678092846</v>
      </c>
      <c r="AB64" s="6">
        <f t="shared" si="47"/>
        <v>1464.1709238199476</v>
      </c>
      <c r="AC64" s="6">
        <f t="shared" si="48"/>
        <v>256.25463418645472</v>
      </c>
      <c r="AD64" s="6">
        <f t="shared" si="49"/>
        <v>531.18585267142373</v>
      </c>
      <c r="AE64" s="6">
        <f t="shared" si="50"/>
        <v>1106.027182731156</v>
      </c>
      <c r="AI64" s="1"/>
      <c r="AJ64" s="21">
        <f t="shared" si="51"/>
        <v>118363.47877062061</v>
      </c>
      <c r="AK64" s="21">
        <f t="shared" si="52"/>
        <v>20055.77316731901</v>
      </c>
      <c r="AL64" s="19"/>
      <c r="AM64" s="19"/>
      <c r="AN64" s="19">
        <f t="shared" si="53"/>
        <v>18937.499999999982</v>
      </c>
      <c r="AO64" s="19">
        <f t="shared" si="54"/>
        <v>11565.712791740485</v>
      </c>
      <c r="AP64" s="19">
        <f t="shared" si="55"/>
        <v>11870.073654681024</v>
      </c>
      <c r="AQ64" s="19">
        <f t="shared" si="56"/>
        <v>6626.7957217761095</v>
      </c>
      <c r="AR64" s="23">
        <f t="shared" si="57"/>
        <v>-89419.169769742031</v>
      </c>
      <c r="AS64" s="23">
        <f t="shared" si="58"/>
        <v>-715353358.15793622</v>
      </c>
      <c r="AT64">
        <f t="shared" si="32"/>
        <v>0.34384999999999999</v>
      </c>
      <c r="BB64" s="10">
        <f t="shared" si="59"/>
        <v>1389.5639503369925</v>
      </c>
      <c r="BC64" s="10">
        <f t="shared" si="60"/>
        <v>204.43198645642181</v>
      </c>
      <c r="BD64" s="9">
        <f t="shared" si="61"/>
        <v>1027.7610793220774</v>
      </c>
      <c r="BE64" s="10">
        <f t="shared" si="62"/>
        <v>287.13288956654628</v>
      </c>
    </row>
    <row r="65" spans="1:57">
      <c r="A65">
        <v>59</v>
      </c>
      <c r="B65" t="s">
        <v>54</v>
      </c>
      <c r="C65">
        <v>11.758599999999999</v>
      </c>
      <c r="D65">
        <v>307.346</v>
      </c>
      <c r="E65">
        <v>266.51600000000002</v>
      </c>
      <c r="F65">
        <v>266.51600000000002</v>
      </c>
      <c r="G65">
        <v>192.07</v>
      </c>
      <c r="H65">
        <v>1967.55</v>
      </c>
      <c r="I65">
        <v>443.76799999999997</v>
      </c>
      <c r="J65">
        <v>2617.46</v>
      </c>
      <c r="K65">
        <v>953.96199999999999</v>
      </c>
      <c r="M65" s="4">
        <f t="shared" si="33"/>
        <v>0.34415000000000001</v>
      </c>
      <c r="N65" s="2">
        <f t="shared" si="34"/>
        <v>0.29768608649329265</v>
      </c>
      <c r="O65" s="2">
        <f t="shared" si="35"/>
        <v>2.4758927891907598</v>
      </c>
      <c r="P65" s="3">
        <f t="shared" si="36"/>
        <v>0.92397888517603755</v>
      </c>
      <c r="Q65" s="2">
        <f t="shared" si="37"/>
        <v>0.18603322194779406</v>
      </c>
      <c r="R65" s="3">
        <f t="shared" si="38"/>
        <v>0.2581393772095501</v>
      </c>
      <c r="T65" s="6">
        <f t="shared" si="39"/>
        <v>594.20577742324394</v>
      </c>
      <c r="U65" s="6">
        <f t="shared" si="40"/>
        <v>1726.5895029006072</v>
      </c>
      <c r="V65" s="6">
        <f t="shared" si="41"/>
        <v>1726.5895029006072</v>
      </c>
      <c r="W65" s="6">
        <f t="shared" si="42"/>
        <v>35.236520467359327</v>
      </c>
      <c r="X65" s="6">
        <f t="shared" si="43"/>
        <v>176.88679245283001</v>
      </c>
      <c r="Y65" s="6">
        <f t="shared" si="44"/>
        <v>153.38790931835274</v>
      </c>
      <c r="Z65" s="6">
        <f t="shared" si="45"/>
        <v>153.38790931835274</v>
      </c>
      <c r="AA65" s="6">
        <f t="shared" si="46"/>
        <v>110.54201527403985</v>
      </c>
      <c r="AB65" s="6">
        <f t="shared" si="47"/>
        <v>1506.4263200850585</v>
      </c>
      <c r="AC65" s="6">
        <f t="shared" si="48"/>
        <v>255.39970328290792</v>
      </c>
      <c r="AD65" s="6">
        <f t="shared" si="49"/>
        <v>549.03359178868959</v>
      </c>
      <c r="AE65" s="6">
        <f t="shared" si="50"/>
        <v>1132.3837254773632</v>
      </c>
      <c r="AI65" s="1"/>
      <c r="AJ65" s="21">
        <f t="shared" si="51"/>
        <v>121185.84727616965</v>
      </c>
      <c r="AK65" s="21">
        <f t="shared" si="52"/>
        <v>20534.001613540775</v>
      </c>
      <c r="AL65" s="19"/>
      <c r="AM65" s="19"/>
      <c r="AN65" s="19">
        <f t="shared" si="53"/>
        <v>18937.499999999982</v>
      </c>
      <c r="AO65" s="19">
        <f t="shared" si="54"/>
        <v>11955.227614998939</v>
      </c>
      <c r="AP65" s="19">
        <f t="shared" si="55"/>
        <v>12269.838868025228</v>
      </c>
      <c r="AQ65" s="19">
        <f t="shared" si="56"/>
        <v>6891.6402406724073</v>
      </c>
      <c r="AR65" s="23">
        <f t="shared" si="57"/>
        <v>-91665.642166013873</v>
      </c>
      <c r="AS65" s="23">
        <f t="shared" si="58"/>
        <v>-733325137.32811093</v>
      </c>
      <c r="AT65">
        <f t="shared" si="32"/>
        <v>0.34399999999999997</v>
      </c>
      <c r="BB65" s="10">
        <f t="shared" si="59"/>
        <v>1429.7624126598196</v>
      </c>
      <c r="BC65" s="10">
        <f t="shared" si="60"/>
        <v>212.60225356185691</v>
      </c>
      <c r="BD65" s="9">
        <f t="shared" si="61"/>
        <v>1062.3717053428475</v>
      </c>
      <c r="BE65" s="10">
        <f t="shared" si="62"/>
        <v>296.80306889272441</v>
      </c>
    </row>
    <row r="66" spans="1:57">
      <c r="A66">
        <v>60</v>
      </c>
      <c r="B66" t="s">
        <v>54</v>
      </c>
      <c r="C66">
        <v>11.9596</v>
      </c>
      <c r="D66">
        <v>300.06400000000002</v>
      </c>
      <c r="E66">
        <v>268.92099999999999</v>
      </c>
      <c r="F66">
        <v>268.92099999999999</v>
      </c>
      <c r="G66">
        <v>194.988</v>
      </c>
      <c r="H66">
        <v>1967.11</v>
      </c>
      <c r="I66">
        <v>431.94200000000001</v>
      </c>
      <c r="J66">
        <v>2629.28</v>
      </c>
      <c r="K66">
        <v>962.57</v>
      </c>
      <c r="M66" s="4">
        <f t="shared" si="33"/>
        <v>0.3442966666666667</v>
      </c>
      <c r="N66" s="2">
        <f t="shared" si="34"/>
        <v>0.29050915392733012</v>
      </c>
      <c r="O66" s="2">
        <f t="shared" si="35"/>
        <v>2.4862817049250161</v>
      </c>
      <c r="P66" s="3">
        <f t="shared" si="36"/>
        <v>0.93191917822807846</v>
      </c>
      <c r="Q66" s="2">
        <f t="shared" si="37"/>
        <v>0.18877905682115229</v>
      </c>
      <c r="R66" s="3">
        <f t="shared" si="38"/>
        <v>0.26035783094037118</v>
      </c>
      <c r="T66" s="6">
        <f t="shared" si="39"/>
        <v>608.88543462929101</v>
      </c>
      <c r="U66" s="6">
        <f t="shared" si="40"/>
        <v>1768.4906465237082</v>
      </c>
      <c r="V66" s="6">
        <f t="shared" si="41"/>
        <v>1768.4906465237082</v>
      </c>
      <c r="W66" s="6">
        <f t="shared" si="42"/>
        <v>36.091645847422619</v>
      </c>
      <c r="X66" s="6">
        <f t="shared" si="43"/>
        <v>176.88679245283001</v>
      </c>
      <c r="Y66" s="6">
        <f t="shared" si="44"/>
        <v>158.52809105126738</v>
      </c>
      <c r="Z66" s="6">
        <f t="shared" si="45"/>
        <v>158.52809105126738</v>
      </c>
      <c r="AA66" s="6">
        <f t="shared" si="46"/>
        <v>114.94481806145494</v>
      </c>
      <c r="AB66" s="6">
        <f t="shared" si="47"/>
        <v>1549.9523623615457</v>
      </c>
      <c r="AC66" s="6">
        <f t="shared" si="48"/>
        <v>254.629930009585</v>
      </c>
      <c r="AD66" s="6">
        <f t="shared" si="49"/>
        <v>567.43201387477529</v>
      </c>
      <c r="AE66" s="6">
        <f t="shared" si="50"/>
        <v>1159.6052118944172</v>
      </c>
      <c r="AI66" s="1"/>
      <c r="AJ66" s="21">
        <f t="shared" si="51"/>
        <v>124102.07369998693</v>
      </c>
      <c r="AK66" s="21">
        <f t="shared" si="52"/>
        <v>21028.133555826495</v>
      </c>
      <c r="AL66" s="19"/>
      <c r="AM66" s="19"/>
      <c r="AN66" s="19">
        <f t="shared" si="53"/>
        <v>18937.499999999982</v>
      </c>
      <c r="AO66" s="19">
        <f t="shared" si="54"/>
        <v>12356.929974686496</v>
      </c>
      <c r="AP66" s="19">
        <f t="shared" si="55"/>
        <v>12682.112342441405</v>
      </c>
      <c r="AQ66" s="19">
        <f t="shared" si="56"/>
        <v>7166.5825548358598</v>
      </c>
      <c r="AR66" s="23">
        <f t="shared" si="57"/>
        <v>-93987.082383849687</v>
      </c>
      <c r="AS66" s="23">
        <f t="shared" si="58"/>
        <v>-751896659.07079744</v>
      </c>
      <c r="AT66">
        <f t="shared" si="32"/>
        <v>0.34415000000000001</v>
      </c>
      <c r="BB66" s="10">
        <f t="shared" si="59"/>
        <v>1471.1897996176992</v>
      </c>
      <c r="BC66" s="10">
        <f t="shared" si="60"/>
        <v>221.08403054807971</v>
      </c>
      <c r="BD66" s="9">
        <f t="shared" si="61"/>
        <v>1098.0671835773792</v>
      </c>
      <c r="BE66" s="10">
        <f t="shared" si="62"/>
        <v>306.77581863670548</v>
      </c>
    </row>
    <row r="67" spans="1:57">
      <c r="A67">
        <v>61</v>
      </c>
      <c r="B67" t="s">
        <v>54</v>
      </c>
      <c r="C67">
        <v>12.160600000000001</v>
      </c>
      <c r="D67">
        <v>293.05700000000002</v>
      </c>
      <c r="E67">
        <v>271.25900000000001</v>
      </c>
      <c r="F67">
        <v>271.25900000000001</v>
      </c>
      <c r="G67">
        <v>197.90299999999999</v>
      </c>
      <c r="H67">
        <v>1966.52</v>
      </c>
      <c r="I67">
        <v>420.44400000000002</v>
      </c>
      <c r="J67">
        <v>2640.78</v>
      </c>
      <c r="K67">
        <v>970.94200000000001</v>
      </c>
      <c r="M67" s="4">
        <f t="shared" si="33"/>
        <v>0.34449333333333332</v>
      </c>
      <c r="N67" s="2">
        <f t="shared" si="34"/>
        <v>0.28356330069280489</v>
      </c>
      <c r="O67" s="2">
        <f t="shared" si="35"/>
        <v>2.4959897726129197</v>
      </c>
      <c r="P67" s="3">
        <f t="shared" si="36"/>
        <v>0.93948794364670818</v>
      </c>
      <c r="Q67" s="2">
        <f t="shared" si="37"/>
        <v>0.19149185276928435</v>
      </c>
      <c r="R67" s="3">
        <f t="shared" si="38"/>
        <v>0.26247145566435731</v>
      </c>
      <c r="T67" s="6">
        <f t="shared" si="39"/>
        <v>623.80001932781249</v>
      </c>
      <c r="U67" s="6">
        <f t="shared" si="40"/>
        <v>1810.775300909004</v>
      </c>
      <c r="V67" s="6">
        <f t="shared" si="41"/>
        <v>1810.775300909004</v>
      </c>
      <c r="W67" s="6">
        <f t="shared" si="42"/>
        <v>36.954597977734778</v>
      </c>
      <c r="X67" s="6">
        <f t="shared" si="43"/>
        <v>176.88679245283001</v>
      </c>
      <c r="Y67" s="6">
        <f t="shared" si="44"/>
        <v>163.72969911642517</v>
      </c>
      <c r="Z67" s="6">
        <f t="shared" si="45"/>
        <v>163.72969911642517</v>
      </c>
      <c r="AA67" s="6">
        <f t="shared" si="46"/>
        <v>119.4526214585982</v>
      </c>
      <c r="AB67" s="6">
        <f t="shared" si="47"/>
        <v>1593.9530663756964</v>
      </c>
      <c r="AC67" s="6">
        <f t="shared" si="48"/>
        <v>253.77683251104236</v>
      </c>
      <c r="AD67" s="6">
        <f t="shared" si="49"/>
        <v>586.05259740506335</v>
      </c>
      <c r="AE67" s="6">
        <f t="shared" si="50"/>
        <v>1186.9752815811917</v>
      </c>
      <c r="AI67" s="1"/>
      <c r="AJ67" s="21">
        <f t="shared" si="51"/>
        <v>127113.80220018457</v>
      </c>
      <c r="AK67" s="21">
        <f t="shared" si="52"/>
        <v>21538.447584012243</v>
      </c>
      <c r="AL67" s="19"/>
      <c r="AM67" s="19"/>
      <c r="AN67" s="19">
        <f t="shared" si="53"/>
        <v>18937.499999999982</v>
      </c>
      <c r="AO67" s="19">
        <f t="shared" si="54"/>
        <v>12771.023015090101</v>
      </c>
      <c r="AP67" s="19">
        <f t="shared" si="55"/>
        <v>13107.102568118788</v>
      </c>
      <c r="AQ67" s="19">
        <f t="shared" si="56"/>
        <v>7452.0219831876038</v>
      </c>
      <c r="AR67" s="23">
        <f t="shared" si="57"/>
        <v>-96384.602217800348</v>
      </c>
      <c r="AS67" s="23">
        <f t="shared" si="58"/>
        <v>-771076817.74240279</v>
      </c>
      <c r="AT67">
        <f t="shared" si="32"/>
        <v>0.3442966666666667</v>
      </c>
      <c r="BB67" s="10">
        <f t="shared" si="59"/>
        <v>1513.8607165141232</v>
      </c>
      <c r="BC67" s="10">
        <f t="shared" si="60"/>
        <v>229.88963612290988</v>
      </c>
      <c r="BD67" s="9">
        <f t="shared" si="61"/>
        <v>1134.8640277495506</v>
      </c>
      <c r="BE67" s="10">
        <f t="shared" si="62"/>
        <v>317.05618210253476</v>
      </c>
    </row>
    <row r="68" spans="1:57">
      <c r="A68">
        <v>62</v>
      </c>
      <c r="B68" t="s">
        <v>54</v>
      </c>
      <c r="C68">
        <v>12.361599999999999</v>
      </c>
      <c r="D68">
        <v>286.23500000000001</v>
      </c>
      <c r="E68">
        <v>273.541</v>
      </c>
      <c r="F68">
        <v>273.541</v>
      </c>
      <c r="G68">
        <v>200.815</v>
      </c>
      <c r="H68">
        <v>1965.87</v>
      </c>
      <c r="I68">
        <v>409.28100000000001</v>
      </c>
      <c r="J68">
        <v>2651.94</v>
      </c>
      <c r="K68">
        <v>979.10900000000004</v>
      </c>
      <c r="M68" s="4">
        <f t="shared" si="33"/>
        <v>0.34471000000000002</v>
      </c>
      <c r="N68" s="2">
        <f t="shared" si="34"/>
        <v>0.27678821811571075</v>
      </c>
      <c r="O68" s="2">
        <f t="shared" si="35"/>
        <v>2.505212604024639</v>
      </c>
      <c r="P68" s="3">
        <f t="shared" si="36"/>
        <v>0.94679489039095655</v>
      </c>
      <c r="Q68" s="2">
        <f t="shared" si="37"/>
        <v>0.19418738456480325</v>
      </c>
      <c r="R68" s="3">
        <f t="shared" si="38"/>
        <v>0.2645131656561554</v>
      </c>
      <c r="T68" s="6">
        <f t="shared" si="39"/>
        <v>639.06908197545761</v>
      </c>
      <c r="U68" s="6">
        <f t="shared" si="40"/>
        <v>1853.9325287211209</v>
      </c>
      <c r="V68" s="6">
        <f t="shared" si="41"/>
        <v>1853.9325287211209</v>
      </c>
      <c r="W68" s="6">
        <f t="shared" si="42"/>
        <v>37.835357729002467</v>
      </c>
      <c r="X68" s="6">
        <f t="shared" si="43"/>
        <v>176.88679245283001</v>
      </c>
      <c r="Y68" s="6">
        <f t="shared" si="44"/>
        <v>169.04218594630137</v>
      </c>
      <c r="Z68" s="6">
        <f t="shared" si="45"/>
        <v>169.04218594630137</v>
      </c>
      <c r="AA68" s="6">
        <f t="shared" si="46"/>
        <v>124.09915358504396</v>
      </c>
      <c r="AB68" s="6">
        <f t="shared" si="47"/>
        <v>1638.8392767363741</v>
      </c>
      <c r="AC68" s="6">
        <f t="shared" si="48"/>
        <v>252.92860971374921</v>
      </c>
      <c r="AD68" s="6">
        <f t="shared" si="49"/>
        <v>605.06734142120263</v>
      </c>
      <c r="AE68" s="6">
        <f t="shared" si="50"/>
        <v>1214.8634467456632</v>
      </c>
      <c r="AI68" s="1"/>
      <c r="AJ68" s="21">
        <f t="shared" si="51"/>
        <v>130153.09630343647</v>
      </c>
      <c r="AK68" s="21">
        <f t="shared" si="52"/>
        <v>22053.432389770762</v>
      </c>
      <c r="AL68" s="19"/>
      <c r="AM68" s="19"/>
      <c r="AN68" s="19">
        <f t="shared" si="53"/>
        <v>18937.499999999982</v>
      </c>
      <c r="AO68" s="19">
        <f t="shared" si="54"/>
        <v>13190.064560819212</v>
      </c>
      <c r="AP68" s="19">
        <f t="shared" si="55"/>
        <v>13537.171522946033</v>
      </c>
      <c r="AQ68" s="19">
        <f t="shared" si="56"/>
        <v>7744.2687375688174</v>
      </c>
      <c r="AR68" s="23">
        <f t="shared" si="57"/>
        <v>-98797.5238718732</v>
      </c>
      <c r="AS68" s="23">
        <f t="shared" si="58"/>
        <v>-790380190.9749856</v>
      </c>
      <c r="AT68">
        <f t="shared" si="32"/>
        <v>0.34449333333333332</v>
      </c>
      <c r="BB68" s="10">
        <f t="shared" si="59"/>
        <v>1556.9984683979617</v>
      </c>
      <c r="BC68" s="10">
        <f t="shared" si="60"/>
        <v>238.9052429171964</v>
      </c>
      <c r="BD68" s="9">
        <f t="shared" si="61"/>
        <v>1172.1051948101267</v>
      </c>
      <c r="BE68" s="10">
        <f t="shared" si="62"/>
        <v>327.45939823285033</v>
      </c>
    </row>
    <row r="69" spans="1:57">
      <c r="A69">
        <v>63</v>
      </c>
      <c r="B69" t="s">
        <v>54</v>
      </c>
      <c r="C69">
        <v>12.5626</v>
      </c>
      <c r="D69">
        <v>279.65600000000001</v>
      </c>
      <c r="E69">
        <v>275.762</v>
      </c>
      <c r="F69">
        <v>275.762</v>
      </c>
      <c r="G69">
        <v>203.72300000000001</v>
      </c>
      <c r="H69">
        <v>1965.1</v>
      </c>
      <c r="I69">
        <v>398.42599999999999</v>
      </c>
      <c r="J69">
        <v>2662.8</v>
      </c>
      <c r="K69">
        <v>987.05899999999997</v>
      </c>
      <c r="M69" s="4">
        <f t="shared" si="33"/>
        <v>0.3449666666666667</v>
      </c>
      <c r="N69" s="2">
        <f t="shared" si="34"/>
        <v>0.27022514252584789</v>
      </c>
      <c r="O69" s="2">
        <f t="shared" si="35"/>
        <v>2.5138424100879311</v>
      </c>
      <c r="P69" s="3">
        <f t="shared" si="36"/>
        <v>0.95377234515412102</v>
      </c>
      <c r="Q69" s="2">
        <f t="shared" si="37"/>
        <v>0.19685283602280412</v>
      </c>
      <c r="R69" s="3">
        <f t="shared" si="38"/>
        <v>0.26646246014107638</v>
      </c>
      <c r="T69" s="6">
        <f t="shared" si="39"/>
        <v>654.59043077721833</v>
      </c>
      <c r="U69" s="6">
        <f t="shared" si="40"/>
        <v>1897.5469053354477</v>
      </c>
      <c r="V69" s="6">
        <f t="shared" si="41"/>
        <v>1897.5469053354477</v>
      </c>
      <c r="W69" s="6">
        <f t="shared" si="42"/>
        <v>38.7254470476622</v>
      </c>
      <c r="X69" s="6">
        <f t="shared" si="43"/>
        <v>176.88679245283001</v>
      </c>
      <c r="Y69" s="6">
        <f t="shared" si="44"/>
        <v>174.42377656970456</v>
      </c>
      <c r="Z69" s="6">
        <f t="shared" si="45"/>
        <v>174.42377656970456</v>
      </c>
      <c r="AA69" s="6">
        <f t="shared" si="46"/>
        <v>128.85798273188448</v>
      </c>
      <c r="AB69" s="6">
        <f t="shared" si="47"/>
        <v>1684.2626331731617</v>
      </c>
      <c r="AC69" s="6">
        <f t="shared" si="48"/>
        <v>252.00971920994812</v>
      </c>
      <c r="AD69" s="6">
        <f t="shared" si="49"/>
        <v>624.3302502778339</v>
      </c>
      <c r="AE69" s="6">
        <f t="shared" si="50"/>
        <v>1242.9564745582293</v>
      </c>
      <c r="AI69" s="1"/>
      <c r="AJ69" s="21">
        <f t="shared" si="51"/>
        <v>133255.10836688799</v>
      </c>
      <c r="AK69" s="21">
        <f t="shared" si="52"/>
        <v>22579.044267294532</v>
      </c>
      <c r="AL69" s="19"/>
      <c r="AM69" s="19"/>
      <c r="AN69" s="19">
        <f t="shared" si="53"/>
        <v>18937.499999999982</v>
      </c>
      <c r="AO69" s="19">
        <f t="shared" si="54"/>
        <v>13618.03849983404</v>
      </c>
      <c r="AP69" s="19">
        <f t="shared" si="55"/>
        <v>13976.407934040199</v>
      </c>
      <c r="AQ69" s="19">
        <f t="shared" si="56"/>
        <v>8045.5094558180608</v>
      </c>
      <c r="AR69" s="23">
        <f t="shared" si="57"/>
        <v>-101256.69674449024</v>
      </c>
      <c r="AS69" s="23">
        <f t="shared" si="58"/>
        <v>-810053573.95592189</v>
      </c>
      <c r="AT69">
        <f t="shared" si="32"/>
        <v>0.34471000000000002</v>
      </c>
      <c r="BB69" s="10">
        <f t="shared" si="59"/>
        <v>1601.0039190073717</v>
      </c>
      <c r="BC69" s="10">
        <f t="shared" si="60"/>
        <v>248.19830717008793</v>
      </c>
      <c r="BD69" s="9">
        <f t="shared" si="61"/>
        <v>1210.1346828424053</v>
      </c>
      <c r="BE69" s="10">
        <f t="shared" si="62"/>
        <v>338.08437189260275</v>
      </c>
    </row>
    <row r="70" spans="1:57">
      <c r="A70">
        <v>64</v>
      </c>
      <c r="B70" t="s">
        <v>54</v>
      </c>
      <c r="C70">
        <v>12.7636</v>
      </c>
      <c r="D70">
        <v>273.19200000000001</v>
      </c>
      <c r="E70">
        <v>277.93700000000001</v>
      </c>
      <c r="F70">
        <v>277.93700000000001</v>
      </c>
      <c r="G70">
        <v>206.625</v>
      </c>
      <c r="H70">
        <v>1964.31</v>
      </c>
      <c r="I70">
        <v>387.87299999999999</v>
      </c>
      <c r="J70">
        <v>2673.35</v>
      </c>
      <c r="K70">
        <v>994.84299999999996</v>
      </c>
      <c r="M70" s="4">
        <f t="shared" si="33"/>
        <v>0.34523000000000004</v>
      </c>
      <c r="N70" s="2">
        <f t="shared" si="34"/>
        <v>0.26377777134084524</v>
      </c>
      <c r="O70" s="2">
        <f t="shared" si="35"/>
        <v>2.5221113559076556</v>
      </c>
      <c r="P70" s="3">
        <f t="shared" si="36"/>
        <v>0.96056059245527126</v>
      </c>
      <c r="Q70" s="2">
        <f t="shared" si="37"/>
        <v>0.19950467804072647</v>
      </c>
      <c r="R70" s="3">
        <f t="shared" si="38"/>
        <v>0.26835925807915495</v>
      </c>
      <c r="T70" s="6">
        <f t="shared" si="39"/>
        <v>670.59021521666637</v>
      </c>
      <c r="U70" s="6">
        <f t="shared" si="40"/>
        <v>1942.4447910571685</v>
      </c>
      <c r="V70" s="6">
        <f t="shared" si="41"/>
        <v>1942.4447910571685</v>
      </c>
      <c r="W70" s="6">
        <f t="shared" si="42"/>
        <v>39.641730429738132</v>
      </c>
      <c r="X70" s="6">
        <f t="shared" si="43"/>
        <v>176.88679245283001</v>
      </c>
      <c r="Y70" s="6">
        <f t="shared" si="44"/>
        <v>179.95909263068543</v>
      </c>
      <c r="Z70" s="6">
        <f t="shared" si="45"/>
        <v>179.95909263068543</v>
      </c>
      <c r="AA70" s="6">
        <f t="shared" si="46"/>
        <v>133.78588498406251</v>
      </c>
      <c r="AB70" s="6">
        <f t="shared" si="47"/>
        <v>1730.944927388251</v>
      </c>
      <c r="AC70" s="6">
        <f t="shared" si="48"/>
        <v>251.14159409865556</v>
      </c>
      <c r="AD70" s="6">
        <f t="shared" si="49"/>
        <v>644.14253442322888</v>
      </c>
      <c r="AE70" s="6">
        <f t="shared" si="50"/>
        <v>1271.8545758405021</v>
      </c>
      <c r="AI70" s="1"/>
      <c r="AJ70" s="21">
        <f t="shared" si="51"/>
        <v>136389.97891479597</v>
      </c>
      <c r="AK70" s="21">
        <f t="shared" si="52"/>
        <v>23110.223760080418</v>
      </c>
      <c r="AL70" s="19"/>
      <c r="AM70" s="19"/>
      <c r="AN70" s="19">
        <f t="shared" si="53"/>
        <v>18937.499999999982</v>
      </c>
      <c r="AO70" s="19">
        <f t="shared" si="54"/>
        <v>14051.5794404554</v>
      </c>
      <c r="AP70" s="19">
        <f t="shared" si="55"/>
        <v>14421.357846783174</v>
      </c>
      <c r="AQ70" s="19">
        <f t="shared" si="56"/>
        <v>8354.0305358856222</v>
      </c>
      <c r="AR70" s="23">
        <f t="shared" si="57"/>
        <v>-103735.73485175222</v>
      </c>
      <c r="AS70" s="23">
        <f t="shared" si="58"/>
        <v>-829885878.81401777</v>
      </c>
      <c r="AT70">
        <f t="shared" si="32"/>
        <v>0.3449666666666667</v>
      </c>
      <c r="BB70" s="10">
        <f t="shared" si="59"/>
        <v>1645.5371861254996</v>
      </c>
      <c r="BC70" s="10">
        <f t="shared" si="60"/>
        <v>257.71596546376895</v>
      </c>
      <c r="BD70" s="9">
        <f t="shared" si="61"/>
        <v>1248.6605005556678</v>
      </c>
      <c r="BE70" s="10">
        <f t="shared" si="62"/>
        <v>348.84755313940911</v>
      </c>
    </row>
    <row r="71" spans="1:57">
      <c r="A71">
        <v>65</v>
      </c>
      <c r="B71" t="s">
        <v>54</v>
      </c>
      <c r="C71">
        <v>12.964600000000001</v>
      </c>
      <c r="D71">
        <v>266.89299999999997</v>
      </c>
      <c r="E71">
        <v>280.04899999999998</v>
      </c>
      <c r="F71">
        <v>280.04899999999998</v>
      </c>
      <c r="G71">
        <v>209.52699999999999</v>
      </c>
      <c r="H71">
        <v>1963.48</v>
      </c>
      <c r="I71">
        <v>377.73099999999999</v>
      </c>
      <c r="J71">
        <v>2683.49</v>
      </c>
      <c r="K71">
        <v>1002.4</v>
      </c>
      <c r="M71" s="4">
        <f t="shared" ref="M71:M107" si="63">($M$2-H71)/$M$2</f>
        <v>0.34550666666666668</v>
      </c>
      <c r="N71" s="2">
        <f t="shared" ref="N71:N107" si="64">(D71/($M$2-H71))</f>
        <v>0.25748948404275845</v>
      </c>
      <c r="O71" s="2">
        <f t="shared" ref="O71:O107" si="65">(J71-$M$3)/($M$2-H71)</f>
        <v>2.5298744936904254</v>
      </c>
      <c r="P71" s="3">
        <f t="shared" ref="P71:P107" si="66">K71/($M$2-H71)</f>
        <v>0.9670821595338247</v>
      </c>
      <c r="Q71" s="2">
        <f t="shared" ref="Q71:Q107" si="67">G71/($M$2-H71)</f>
        <v>0.20214467641724229</v>
      </c>
      <c r="R71" s="3">
        <f t="shared" ref="R71:R107" si="68">F71/($M$2-H71)</f>
        <v>0.27018195500328018</v>
      </c>
      <c r="T71" s="6">
        <f t="shared" ref="T71:T107" si="69">$O$3/N71</f>
        <v>686.96705463690455</v>
      </c>
      <c r="U71" s="6">
        <f t="shared" ref="U71:U102" si="70">T71/M71</f>
        <v>1988.2888549287168</v>
      </c>
      <c r="V71" s="6">
        <f t="shared" ref="V71:V102" si="71">U71</f>
        <v>1988.2888549287168</v>
      </c>
      <c r="W71" s="6">
        <f t="shared" ref="W71:W107" si="72">(U71/98)*2</f>
        <v>40.577323569973814</v>
      </c>
      <c r="X71" s="6">
        <f t="shared" ref="X71:X107" si="73">$O$3</f>
        <v>176.88679245283001</v>
      </c>
      <c r="Y71" s="6">
        <f t="shared" ref="Y71:Y107" si="74">R71*T71</f>
        <v>185.60610184464406</v>
      </c>
      <c r="Z71" s="6">
        <f t="shared" ref="Z71:Z102" si="75">Y71</f>
        <v>185.60610184464406</v>
      </c>
      <c r="AA71" s="6">
        <f t="shared" ref="AA71:AA107" si="76">Q71*T71</f>
        <v>138.86673296888307</v>
      </c>
      <c r="AB71" s="6">
        <f t="shared" ref="AB71:AB107" si="77">O71*T71+(U71/98)*2</f>
        <v>1778.5177531015154</v>
      </c>
      <c r="AC71" s="6">
        <f t="shared" ref="AC71:AC107" si="78">U71-O71*T71</f>
        <v>250.34842539717511</v>
      </c>
      <c r="AD71" s="6">
        <f t="shared" ref="AD71:AD107" si="79">T71*P71</f>
        <v>664.35358272684857</v>
      </c>
      <c r="AE71" s="6">
        <f t="shared" ref="AE71:AE107" si="80">U71-T71</f>
        <v>1301.3218002918122</v>
      </c>
      <c r="AI71" s="1"/>
      <c r="AJ71" s="21">
        <f t="shared" si="51"/>
        <v>139617.10424681607</v>
      </c>
      <c r="AK71" s="21">
        <f t="shared" si="52"/>
        <v>23657.035110285255</v>
      </c>
      <c r="AL71" s="19"/>
      <c r="AM71" s="19"/>
      <c r="AN71" s="19">
        <f t="shared" si="53"/>
        <v>18937.499999999982</v>
      </c>
      <c r="AO71" s="19">
        <f t="shared" si="54"/>
        <v>14497.504502328018</v>
      </c>
      <c r="AP71" s="19">
        <f t="shared" si="55"/>
        <v>14879.017778705072</v>
      </c>
      <c r="AQ71" s="19">
        <f t="shared" si="56"/>
        <v>8673.5128451672517</v>
      </c>
      <c r="AR71" s="23">
        <f t="shared" si="57"/>
        <v>-106286.60423090101</v>
      </c>
      <c r="AS71" s="23">
        <f t="shared" si="58"/>
        <v>-850292833.84720802</v>
      </c>
      <c r="AT71">
        <f t="shared" si="32"/>
        <v>0.34523000000000004</v>
      </c>
      <c r="BB71" s="10">
        <f t="shared" si="59"/>
        <v>1691.3031969585129</v>
      </c>
      <c r="BC71" s="10">
        <f t="shared" si="60"/>
        <v>267.57176996812501</v>
      </c>
      <c r="BD71" s="9">
        <f t="shared" si="61"/>
        <v>1288.2850688464578</v>
      </c>
      <c r="BE71" s="10">
        <f t="shared" si="62"/>
        <v>359.91818526137087</v>
      </c>
    </row>
    <row r="72" spans="1:57">
      <c r="A72">
        <v>66</v>
      </c>
      <c r="B72" t="s">
        <v>54</v>
      </c>
      <c r="C72">
        <v>13.165699999999999</v>
      </c>
      <c r="D72">
        <v>260.762</v>
      </c>
      <c r="E72">
        <v>282.11799999999999</v>
      </c>
      <c r="F72">
        <v>282.11799999999999</v>
      </c>
      <c r="G72">
        <v>212.42099999999999</v>
      </c>
      <c r="H72">
        <v>1962.58</v>
      </c>
      <c r="I72">
        <v>367.80799999999999</v>
      </c>
      <c r="J72">
        <v>2693.42</v>
      </c>
      <c r="K72">
        <v>1009.81</v>
      </c>
      <c r="M72" s="4">
        <f t="shared" si="63"/>
        <v>0.34580666666666671</v>
      </c>
      <c r="N72" s="2">
        <f t="shared" si="64"/>
        <v>0.25135624915656146</v>
      </c>
      <c r="O72" s="2">
        <f t="shared" si="65"/>
        <v>2.5372515569393301</v>
      </c>
      <c r="P72" s="3">
        <f t="shared" si="66"/>
        <v>0.97338589963563449</v>
      </c>
      <c r="Q72" s="2">
        <f t="shared" si="67"/>
        <v>0.20475892116982511</v>
      </c>
      <c r="R72" s="3">
        <f t="shared" si="68"/>
        <v>0.27194193287193225</v>
      </c>
      <c r="T72" s="6">
        <f t="shared" si="69"/>
        <v>703.72943997367292</v>
      </c>
      <c r="U72" s="6">
        <f t="shared" si="70"/>
        <v>2035.0372268907661</v>
      </c>
      <c r="V72" s="6">
        <f t="shared" si="71"/>
        <v>2035.0372268907661</v>
      </c>
      <c r="W72" s="6">
        <f t="shared" si="72"/>
        <v>41.531371977362575</v>
      </c>
      <c r="X72" s="6">
        <f t="shared" si="73"/>
        <v>176.88679245283001</v>
      </c>
      <c r="Y72" s="6">
        <f t="shared" si="74"/>
        <v>191.37354412532304</v>
      </c>
      <c r="Z72" s="6">
        <f t="shared" si="75"/>
        <v>191.37354412532304</v>
      </c>
      <c r="AA72" s="6">
        <f t="shared" si="76"/>
        <v>144.09488092445446</v>
      </c>
      <c r="AB72" s="6">
        <f t="shared" si="77"/>
        <v>1827.0699892146072</v>
      </c>
      <c r="AC72" s="6">
        <f t="shared" si="78"/>
        <v>249.4986096535215</v>
      </c>
      <c r="AD72" s="6">
        <f t="shared" si="79"/>
        <v>685.00031402885486</v>
      </c>
      <c r="AE72" s="6">
        <f t="shared" si="80"/>
        <v>1331.3077869170932</v>
      </c>
      <c r="AI72" s="1"/>
      <c r="AJ72" s="21">
        <f t="shared" ref="AJ72:AJ108" si="81">U71*$AT$4</f>
        <v>142912.23802571135</v>
      </c>
      <c r="AK72" s="21">
        <f t="shared" ref="AK72:AK108" si="82">V71*$AU$4</f>
        <v>24215.369964176843</v>
      </c>
      <c r="AL72" s="19"/>
      <c r="AM72" s="19"/>
      <c r="AN72" s="19">
        <f t="shared" ref="AN72:AN108" si="83">X71*$AP$4</f>
        <v>18937.499999999982</v>
      </c>
      <c r="AO72" s="19">
        <f t="shared" ref="AO72:AO108" si="84">Y71*$AQ$4</f>
        <v>14952.427564604526</v>
      </c>
      <c r="AP72" s="19">
        <f t="shared" ref="AP72:AP108" si="85">Z71*$AR$4</f>
        <v>15345.912500515173</v>
      </c>
      <c r="AQ72" s="19">
        <f t="shared" ref="AQ72:AQ108" si="86">AA71*$AS$4</f>
        <v>9002.9108251255493</v>
      </c>
      <c r="AR72" s="23">
        <f t="shared" ref="AR72:AR103" si="87">AL72+AM72+AN72+AO72+AP72+AQ72-AJ72-AK72</f>
        <v>-108888.85709964298</v>
      </c>
      <c r="AS72" s="23">
        <f t="shared" ref="AS72:AS103" si="88">AR72*8000</f>
        <v>-871110856.79714382</v>
      </c>
      <c r="AT72">
        <f t="shared" si="32"/>
        <v>0.34550666666666668</v>
      </c>
      <c r="BB72" s="10">
        <f t="shared" ref="BB72:BB108" si="89">U71-AC71</f>
        <v>1737.9404295315417</v>
      </c>
      <c r="BC72" s="10">
        <f t="shared" ref="BC72:BC108" si="90">2*AA71</f>
        <v>277.73346593776614</v>
      </c>
      <c r="BD72" s="9">
        <f t="shared" ref="BD72:BD108" si="91">2*AD71</f>
        <v>1328.7071654536971</v>
      </c>
      <c r="BE72" s="10">
        <f t="shared" ref="BE72:BE108" si="92">Y71*2</f>
        <v>371.21220368928812</v>
      </c>
    </row>
    <row r="73" spans="1:57">
      <c r="A73">
        <v>67</v>
      </c>
      <c r="B73" t="s">
        <v>54</v>
      </c>
      <c r="C73">
        <v>13.3667</v>
      </c>
      <c r="D73">
        <v>254.79499999999999</v>
      </c>
      <c r="E73">
        <v>284.137</v>
      </c>
      <c r="F73">
        <v>284.137</v>
      </c>
      <c r="G73">
        <v>215.31</v>
      </c>
      <c r="H73">
        <v>1961.62</v>
      </c>
      <c r="I73">
        <v>358.17099999999999</v>
      </c>
      <c r="J73">
        <v>2703.05</v>
      </c>
      <c r="K73">
        <v>1017.04</v>
      </c>
      <c r="M73" s="4">
        <f t="shared" si="63"/>
        <v>0.34612666666666669</v>
      </c>
      <c r="N73" s="2">
        <f t="shared" si="64"/>
        <v>0.24537741481923761</v>
      </c>
      <c r="O73" s="2">
        <f t="shared" si="65"/>
        <v>2.5441798861688398</v>
      </c>
      <c r="P73" s="3">
        <f t="shared" si="66"/>
        <v>0.979448756717194</v>
      </c>
      <c r="Q73" s="2">
        <f t="shared" si="67"/>
        <v>0.20735183651457076</v>
      </c>
      <c r="R73" s="3">
        <f t="shared" si="68"/>
        <v>0.2736348928138061</v>
      </c>
      <c r="T73" s="6">
        <f t="shared" si="69"/>
        <v>720.87642044455208</v>
      </c>
      <c r="U73" s="6">
        <f t="shared" si="70"/>
        <v>2082.695411442493</v>
      </c>
      <c r="V73" s="6">
        <f t="shared" si="71"/>
        <v>2082.695411442493</v>
      </c>
      <c r="W73" s="6">
        <f t="shared" si="72"/>
        <v>42.503987988622306</v>
      </c>
      <c r="X73" s="6">
        <f t="shared" si="73"/>
        <v>176.88679245283001</v>
      </c>
      <c r="Y73" s="6">
        <f t="shared" si="74"/>
        <v>197.25694204034522</v>
      </c>
      <c r="Z73" s="6">
        <f t="shared" si="75"/>
        <v>197.25694204034522</v>
      </c>
      <c r="AA73" s="6">
        <f t="shared" si="76"/>
        <v>149.47504967922774</v>
      </c>
      <c r="AB73" s="6">
        <f t="shared" si="77"/>
        <v>1876.5432772970437</v>
      </c>
      <c r="AC73" s="6">
        <f t="shared" si="78"/>
        <v>248.65612213407167</v>
      </c>
      <c r="AD73" s="6">
        <f t="shared" si="79"/>
        <v>706.0615137511578</v>
      </c>
      <c r="AE73" s="6">
        <f t="shared" si="80"/>
        <v>1361.818990997941</v>
      </c>
      <c r="AI73" s="1"/>
      <c r="AJ73" s="21">
        <f t="shared" si="81"/>
        <v>146272.37075722759</v>
      </c>
      <c r="AK73" s="21">
        <f t="shared" si="82"/>
        <v>24784.71838630264</v>
      </c>
      <c r="AL73" s="19"/>
      <c r="AM73" s="19"/>
      <c r="AN73" s="19">
        <f t="shared" si="83"/>
        <v>18937.499999999982</v>
      </c>
      <c r="AO73" s="19">
        <f t="shared" si="84"/>
        <v>15417.052714736024</v>
      </c>
      <c r="AP73" s="19">
        <f t="shared" si="85"/>
        <v>15822.76462828171</v>
      </c>
      <c r="AQ73" s="19">
        <f t="shared" si="86"/>
        <v>9341.8584536775834</v>
      </c>
      <c r="AR73" s="23">
        <f t="shared" si="87"/>
        <v>-111537.91334683495</v>
      </c>
      <c r="AS73" s="23">
        <f t="shared" si="88"/>
        <v>-892303306.77467954</v>
      </c>
      <c r="AT73">
        <f t="shared" ref="AT73:AT108" si="93">M72</f>
        <v>0.34580666666666671</v>
      </c>
      <c r="BB73" s="10">
        <f t="shared" si="89"/>
        <v>1785.5386172372446</v>
      </c>
      <c r="BC73" s="10">
        <f t="shared" si="90"/>
        <v>288.18976184890892</v>
      </c>
      <c r="BD73" s="9">
        <f t="shared" si="91"/>
        <v>1370.0006280577097</v>
      </c>
      <c r="BE73" s="10">
        <f t="shared" si="92"/>
        <v>382.74708825064607</v>
      </c>
    </row>
    <row r="74" spans="1:57">
      <c r="A74">
        <v>68</v>
      </c>
      <c r="B74" t="s">
        <v>54</v>
      </c>
      <c r="C74">
        <v>13.5677</v>
      </c>
      <c r="D74">
        <v>248.989</v>
      </c>
      <c r="E74">
        <v>286.108</v>
      </c>
      <c r="F74">
        <v>286.108</v>
      </c>
      <c r="G74">
        <v>218.196</v>
      </c>
      <c r="H74">
        <v>1960.6</v>
      </c>
      <c r="I74">
        <v>348.80900000000003</v>
      </c>
      <c r="J74">
        <v>2712.42</v>
      </c>
      <c r="K74">
        <v>1024.0899999999999</v>
      </c>
      <c r="M74" s="4">
        <f t="shared" si="63"/>
        <v>0.3464666666666667</v>
      </c>
      <c r="N74" s="2">
        <f t="shared" si="64"/>
        <v>0.23955070232826628</v>
      </c>
      <c r="O74" s="2">
        <f t="shared" si="65"/>
        <v>2.5506980086588418</v>
      </c>
      <c r="P74" s="3">
        <f t="shared" si="66"/>
        <v>0.98527034827785243</v>
      </c>
      <c r="Q74" s="2">
        <f t="shared" si="67"/>
        <v>0.20992495670579178</v>
      </c>
      <c r="R74" s="3">
        <f t="shared" si="68"/>
        <v>0.27526265152972867</v>
      </c>
      <c r="T74" s="6">
        <f t="shared" si="69"/>
        <v>738.41066101503088</v>
      </c>
      <c r="U74" s="6">
        <f t="shared" si="70"/>
        <v>2131.2603261930849</v>
      </c>
      <c r="V74" s="6">
        <f t="shared" si="71"/>
        <v>2131.2603261930849</v>
      </c>
      <c r="W74" s="6">
        <f t="shared" si="72"/>
        <v>43.495108697818061</v>
      </c>
      <c r="X74" s="6">
        <f t="shared" si="73"/>
        <v>176.88679245283001</v>
      </c>
      <c r="Y74" s="6">
        <f t="shared" si="74"/>
        <v>203.25687646881704</v>
      </c>
      <c r="Z74" s="6">
        <f t="shared" si="75"/>
        <v>203.25687646881704</v>
      </c>
      <c r="AA74" s="6">
        <f t="shared" si="76"/>
        <v>155.01082604467544</v>
      </c>
      <c r="AB74" s="6">
        <f t="shared" si="77"/>
        <v>1926.9577113213163</v>
      </c>
      <c r="AC74" s="6">
        <f t="shared" si="78"/>
        <v>247.79772356958665</v>
      </c>
      <c r="AD74" s="6">
        <f t="shared" si="79"/>
        <v>727.53412915035869</v>
      </c>
      <c r="AE74" s="6">
        <f t="shared" si="80"/>
        <v>1392.849665178054</v>
      </c>
      <c r="AI74" s="1"/>
      <c r="AJ74" s="21">
        <f t="shared" si="81"/>
        <v>149697.89808825206</v>
      </c>
      <c r="AK74" s="21">
        <f t="shared" si="82"/>
        <v>25365.147415958123</v>
      </c>
      <c r="AL74" s="19"/>
      <c r="AM74" s="19"/>
      <c r="AN74" s="19">
        <f t="shared" si="83"/>
        <v>18937.499999999982</v>
      </c>
      <c r="AO74" s="19">
        <f t="shared" si="84"/>
        <v>15891.019250770212</v>
      </c>
      <c r="AP74" s="19">
        <f t="shared" si="85"/>
        <v>16309.203967895744</v>
      </c>
      <c r="AQ74" s="19">
        <f t="shared" si="86"/>
        <v>9690.661788268917</v>
      </c>
      <c r="AR74" s="23">
        <f t="shared" si="87"/>
        <v>-114234.66049727533</v>
      </c>
      <c r="AS74" s="23">
        <f t="shared" si="88"/>
        <v>-913877283.97820258</v>
      </c>
      <c r="AT74">
        <f t="shared" si="93"/>
        <v>0.34612666666666669</v>
      </c>
      <c r="BB74" s="10">
        <f t="shared" si="89"/>
        <v>1834.0392893084213</v>
      </c>
      <c r="BC74" s="10">
        <f t="shared" si="90"/>
        <v>298.95009935845547</v>
      </c>
      <c r="BD74" s="9">
        <f t="shared" si="91"/>
        <v>1412.1230275023156</v>
      </c>
      <c r="BE74" s="10">
        <f t="shared" si="92"/>
        <v>394.51388408069045</v>
      </c>
    </row>
    <row r="75" spans="1:57">
      <c r="A75">
        <v>69</v>
      </c>
      <c r="B75" t="s">
        <v>54</v>
      </c>
      <c r="C75">
        <v>13.768700000000001</v>
      </c>
      <c r="D75">
        <v>243.358</v>
      </c>
      <c r="E75">
        <v>288.03199999999998</v>
      </c>
      <c r="F75">
        <v>288.03199999999998</v>
      </c>
      <c r="G75">
        <v>221.077</v>
      </c>
      <c r="H75">
        <v>1959.5</v>
      </c>
      <c r="I75">
        <v>339.70400000000001</v>
      </c>
      <c r="J75">
        <v>2721.52</v>
      </c>
      <c r="K75">
        <v>1030.98</v>
      </c>
      <c r="M75" s="4">
        <f t="shared" si="63"/>
        <v>0.34683333333333333</v>
      </c>
      <c r="N75" s="2">
        <f t="shared" si="64"/>
        <v>0.23388563190773667</v>
      </c>
      <c r="O75" s="2">
        <f t="shared" si="65"/>
        <v>2.5567472467083134</v>
      </c>
      <c r="P75" s="3">
        <f t="shared" si="66"/>
        <v>0.99085055261893318</v>
      </c>
      <c r="Q75" s="2">
        <f t="shared" si="67"/>
        <v>0.21247188851513696</v>
      </c>
      <c r="R75" s="3">
        <f t="shared" si="68"/>
        <v>0.27682075925036037</v>
      </c>
      <c r="T75" s="6">
        <f t="shared" si="69"/>
        <v>756.29610510922021</v>
      </c>
      <c r="U75" s="6">
        <f t="shared" si="70"/>
        <v>2180.5750267445082</v>
      </c>
      <c r="V75" s="6">
        <f t="shared" si="71"/>
        <v>2180.5750267445082</v>
      </c>
      <c r="W75" s="6">
        <f t="shared" si="72"/>
        <v>44.501531158051186</v>
      </c>
      <c r="X75" s="6">
        <f t="shared" si="73"/>
        <v>176.88679245283001</v>
      </c>
      <c r="Y75" s="6">
        <f t="shared" si="74"/>
        <v>209.35846203442469</v>
      </c>
      <c r="Z75" s="6">
        <f t="shared" si="75"/>
        <v>209.35846203442469</v>
      </c>
      <c r="AA75" s="6">
        <f t="shared" si="76"/>
        <v>160.69166172919853</v>
      </c>
      <c r="AB75" s="6">
        <f t="shared" si="77"/>
        <v>1978.1595155922712</v>
      </c>
      <c r="AC75" s="6">
        <f t="shared" si="78"/>
        <v>246.91704231028825</v>
      </c>
      <c r="AD75" s="6">
        <f t="shared" si="79"/>
        <v>749.37641369101766</v>
      </c>
      <c r="AE75" s="6">
        <f t="shared" si="80"/>
        <v>1424.278921635288</v>
      </c>
      <c r="AI75" s="1"/>
      <c r="AJ75" s="21">
        <f t="shared" si="81"/>
        <v>153188.59846578035</v>
      </c>
      <c r="AK75" s="21">
        <f t="shared" si="82"/>
        <v>25956.61951270558</v>
      </c>
      <c r="AL75" s="19"/>
      <c r="AM75" s="19"/>
      <c r="AN75" s="19">
        <f t="shared" si="83"/>
        <v>18937.499999999982</v>
      </c>
      <c r="AO75" s="19">
        <f t="shared" si="84"/>
        <v>16374.373968327902</v>
      </c>
      <c r="AP75" s="19">
        <f t="shared" si="85"/>
        <v>16805.278546441794</v>
      </c>
      <c r="AQ75" s="19">
        <f t="shared" si="86"/>
        <v>10049.553366550166</v>
      </c>
      <c r="AR75" s="23">
        <f t="shared" si="87"/>
        <v>-116978.51209716608</v>
      </c>
      <c r="AS75" s="23">
        <f t="shared" si="88"/>
        <v>-935828096.77732861</v>
      </c>
      <c r="AT75">
        <f t="shared" si="93"/>
        <v>0.3464666666666667</v>
      </c>
      <c r="BB75" s="10">
        <f t="shared" si="89"/>
        <v>1883.4626026234982</v>
      </c>
      <c r="BC75" s="10">
        <f t="shared" si="90"/>
        <v>310.02165208935088</v>
      </c>
      <c r="BD75" s="9">
        <f t="shared" si="91"/>
        <v>1455.0682583007174</v>
      </c>
      <c r="BE75" s="10">
        <f t="shared" si="92"/>
        <v>406.51375293763408</v>
      </c>
    </row>
    <row r="76" spans="1:57">
      <c r="A76">
        <v>70</v>
      </c>
      <c r="B76" t="s">
        <v>54</v>
      </c>
      <c r="C76">
        <v>13.9697</v>
      </c>
      <c r="D76">
        <v>237.86</v>
      </c>
      <c r="E76">
        <v>289.91399999999999</v>
      </c>
      <c r="F76">
        <v>289.91399999999999</v>
      </c>
      <c r="G76">
        <v>223.952</v>
      </c>
      <c r="H76">
        <v>1958.36</v>
      </c>
      <c r="I76">
        <v>330.84100000000001</v>
      </c>
      <c r="J76">
        <v>2730.38</v>
      </c>
      <c r="K76">
        <v>1037.71</v>
      </c>
      <c r="M76" s="4">
        <f t="shared" si="63"/>
        <v>0.34721333333333337</v>
      </c>
      <c r="N76" s="2">
        <f t="shared" si="64"/>
        <v>0.22835144579701239</v>
      </c>
      <c r="O76" s="2">
        <f t="shared" si="65"/>
        <v>2.562454888637149</v>
      </c>
      <c r="P76" s="3">
        <f t="shared" si="66"/>
        <v>0.99622710341384735</v>
      </c>
      <c r="Q76" s="2">
        <f t="shared" si="67"/>
        <v>0.21499942398525401</v>
      </c>
      <c r="R76" s="3">
        <f t="shared" si="68"/>
        <v>0.27832456510886677</v>
      </c>
      <c r="T76" s="6">
        <f t="shared" si="69"/>
        <v>774.62523539294489</v>
      </c>
      <c r="U76" s="6">
        <f t="shared" si="70"/>
        <v>2230.9777909631298</v>
      </c>
      <c r="V76" s="6">
        <f t="shared" si="71"/>
        <v>2230.9777909631298</v>
      </c>
      <c r="W76" s="6">
        <f t="shared" si="72"/>
        <v>45.530158999247547</v>
      </c>
      <c r="X76" s="6">
        <f t="shared" si="73"/>
        <v>176.88679245283001</v>
      </c>
      <c r="Y76" s="6">
        <f t="shared" si="74"/>
        <v>215.59723176309495</v>
      </c>
      <c r="Z76" s="6">
        <f t="shared" si="75"/>
        <v>215.59723176309495</v>
      </c>
      <c r="AA76" s="6">
        <f t="shared" si="76"/>
        <v>166.54397941392494</v>
      </c>
      <c r="AB76" s="6">
        <f t="shared" si="77"/>
        <v>2030.4723802936014</v>
      </c>
      <c r="AC76" s="6">
        <f t="shared" si="78"/>
        <v>246.03556966877591</v>
      </c>
      <c r="AD76" s="6">
        <f t="shared" si="79"/>
        <v>771.7026544867831</v>
      </c>
      <c r="AE76" s="6">
        <f t="shared" si="80"/>
        <v>1456.3525555701849</v>
      </c>
      <c r="AI76" s="1"/>
      <c r="AJ76" s="21">
        <f t="shared" si="81"/>
        <v>156733.191197315</v>
      </c>
      <c r="AK76" s="21">
        <f t="shared" si="82"/>
        <v>26557.223250721367</v>
      </c>
      <c r="AL76" s="19"/>
      <c r="AM76" s="19"/>
      <c r="AN76" s="19">
        <f t="shared" si="83"/>
        <v>18937.499999999982</v>
      </c>
      <c r="AO76" s="19">
        <f t="shared" si="84"/>
        <v>16865.917701493254</v>
      </c>
      <c r="AP76" s="19">
        <f t="shared" si="85"/>
        <v>17309.757641006236</v>
      </c>
      <c r="AQ76" s="19">
        <f t="shared" si="86"/>
        <v>10417.849329064189</v>
      </c>
      <c r="AR76" s="23">
        <f t="shared" si="87"/>
        <v>-119759.3897764727</v>
      </c>
      <c r="AS76" s="23">
        <f t="shared" si="88"/>
        <v>-958075118.21178162</v>
      </c>
      <c r="AT76">
        <f t="shared" si="93"/>
        <v>0.34683333333333333</v>
      </c>
      <c r="BB76" s="10">
        <f t="shared" si="89"/>
        <v>1933.65798443422</v>
      </c>
      <c r="BC76" s="10">
        <f t="shared" si="90"/>
        <v>321.38332345839706</v>
      </c>
      <c r="BD76" s="9">
        <f t="shared" si="91"/>
        <v>1498.7528273820353</v>
      </c>
      <c r="BE76" s="10">
        <f t="shared" si="92"/>
        <v>418.71692406884938</v>
      </c>
    </row>
    <row r="77" spans="1:57">
      <c r="A77">
        <v>71</v>
      </c>
      <c r="B77" t="s">
        <v>54</v>
      </c>
      <c r="C77">
        <v>14.1707</v>
      </c>
      <c r="D77">
        <v>232.494</v>
      </c>
      <c r="E77">
        <v>291.75200000000001</v>
      </c>
      <c r="F77">
        <v>291.75200000000001</v>
      </c>
      <c r="G77">
        <v>226.821</v>
      </c>
      <c r="H77">
        <v>1957.18</v>
      </c>
      <c r="I77">
        <v>322.233</v>
      </c>
      <c r="J77">
        <v>2738.99</v>
      </c>
      <c r="K77">
        <v>1044.29</v>
      </c>
      <c r="M77" s="4">
        <f t="shared" si="63"/>
        <v>0.34760666666666662</v>
      </c>
      <c r="N77" s="2">
        <f t="shared" si="64"/>
        <v>0.22294739264686142</v>
      </c>
      <c r="O77" s="2">
        <f t="shared" si="65"/>
        <v>2.5678118085575652</v>
      </c>
      <c r="P77" s="3">
        <f t="shared" si="66"/>
        <v>1.0014096392474252</v>
      </c>
      <c r="Q77" s="2">
        <f t="shared" si="67"/>
        <v>0.2175073358777162</v>
      </c>
      <c r="R77" s="3">
        <f t="shared" si="68"/>
        <v>0.27977215626857943</v>
      </c>
      <c r="T77" s="6">
        <f t="shared" si="69"/>
        <v>793.4014852239635</v>
      </c>
      <c r="U77" s="6">
        <f t="shared" si="70"/>
        <v>2282.4691276269068</v>
      </c>
      <c r="V77" s="6">
        <f t="shared" si="71"/>
        <v>2282.4691276269068</v>
      </c>
      <c r="W77" s="6">
        <f t="shared" si="72"/>
        <v>46.581002604630754</v>
      </c>
      <c r="X77" s="6">
        <f t="shared" si="73"/>
        <v>176.88679245283001</v>
      </c>
      <c r="Y77" s="6">
        <f t="shared" si="74"/>
        <v>221.97164430780174</v>
      </c>
      <c r="Z77" s="6">
        <f t="shared" si="75"/>
        <v>221.97164430780174</v>
      </c>
      <c r="AA77" s="6">
        <f t="shared" si="76"/>
        <v>172.57064333248752</v>
      </c>
      <c r="AB77" s="6">
        <f t="shared" si="77"/>
        <v>2083.8867052898349</v>
      </c>
      <c r="AC77" s="6">
        <f t="shared" si="78"/>
        <v>245.16342494170271</v>
      </c>
      <c r="AD77" s="6">
        <f t="shared" si="79"/>
        <v>794.5198950965007</v>
      </c>
      <c r="AE77" s="6">
        <f t="shared" si="80"/>
        <v>1489.0676424029434</v>
      </c>
      <c r="AI77" s="1"/>
      <c r="AJ77" s="21">
        <f t="shared" si="81"/>
        <v>160355.99068105686</v>
      </c>
      <c r="AK77" s="21">
        <f t="shared" si="82"/>
        <v>27171.078516139958</v>
      </c>
      <c r="AL77" s="19"/>
      <c r="AM77" s="19"/>
      <c r="AN77" s="19">
        <f t="shared" si="83"/>
        <v>18937.499999999982</v>
      </c>
      <c r="AO77" s="19">
        <f t="shared" si="84"/>
        <v>17368.51299083493</v>
      </c>
      <c r="AP77" s="19">
        <f t="shared" si="85"/>
        <v>17825.57912217269</v>
      </c>
      <c r="AQ77" s="19">
        <f t="shared" si="86"/>
        <v>10797.262692577991</v>
      </c>
      <c r="AR77" s="23">
        <f t="shared" si="87"/>
        <v>-122598.21439161123</v>
      </c>
      <c r="AS77" s="23">
        <f t="shared" si="88"/>
        <v>-980785715.13288975</v>
      </c>
      <c r="AT77">
        <f t="shared" si="93"/>
        <v>0.34721333333333337</v>
      </c>
      <c r="BB77" s="10">
        <f t="shared" si="89"/>
        <v>1984.9422212943539</v>
      </c>
      <c r="BC77" s="10">
        <f t="shared" si="90"/>
        <v>333.08795882784989</v>
      </c>
      <c r="BD77" s="9">
        <f t="shared" si="91"/>
        <v>1543.4053089735662</v>
      </c>
      <c r="BE77" s="10">
        <f t="shared" si="92"/>
        <v>431.19446352618991</v>
      </c>
    </row>
    <row r="78" spans="1:57">
      <c r="A78">
        <v>72</v>
      </c>
      <c r="B78" t="s">
        <v>54</v>
      </c>
      <c r="C78">
        <v>14.371700000000001</v>
      </c>
      <c r="D78">
        <v>227.291</v>
      </c>
      <c r="E78">
        <v>293.54500000000002</v>
      </c>
      <c r="F78">
        <v>293.54500000000002</v>
      </c>
      <c r="G78">
        <v>229.68899999999999</v>
      </c>
      <c r="H78">
        <v>1955.93</v>
      </c>
      <c r="I78">
        <v>313.88900000000001</v>
      </c>
      <c r="J78">
        <v>2747.34</v>
      </c>
      <c r="K78">
        <v>1050.71</v>
      </c>
      <c r="M78" s="4">
        <f t="shared" si="63"/>
        <v>0.3480233333333333</v>
      </c>
      <c r="N78" s="2">
        <f t="shared" si="64"/>
        <v>0.21769708927562328</v>
      </c>
      <c r="O78" s="2">
        <f t="shared" si="65"/>
        <v>2.5727350754259777</v>
      </c>
      <c r="P78" s="3">
        <f t="shared" si="66"/>
        <v>1.0063597268382389</v>
      </c>
      <c r="Q78" s="2">
        <f t="shared" si="67"/>
        <v>0.21999387014280652</v>
      </c>
      <c r="R78" s="3">
        <f t="shared" si="68"/>
        <v>0.28115452029078514</v>
      </c>
      <c r="T78" s="6">
        <f t="shared" si="69"/>
        <v>812.53632302302435</v>
      </c>
      <c r="U78" s="6">
        <f t="shared" si="70"/>
        <v>2334.7179490542526</v>
      </c>
      <c r="V78" s="6">
        <f t="shared" si="71"/>
        <v>2334.7179490542526</v>
      </c>
      <c r="W78" s="6">
        <f t="shared" si="72"/>
        <v>47.647305082739848</v>
      </c>
      <c r="X78" s="6">
        <f t="shared" si="73"/>
        <v>176.88679245283001</v>
      </c>
      <c r="Y78" s="6">
        <f t="shared" si="74"/>
        <v>228.44826011837685</v>
      </c>
      <c r="Z78" s="6">
        <f t="shared" si="75"/>
        <v>228.44826011837685</v>
      </c>
      <c r="AA78" s="6">
        <f t="shared" si="76"/>
        <v>178.75301033344073</v>
      </c>
      <c r="AB78" s="6">
        <f t="shared" si="77"/>
        <v>2138.088003381727</v>
      </c>
      <c r="AC78" s="6">
        <f t="shared" si="78"/>
        <v>244.27725075526541</v>
      </c>
      <c r="AD78" s="6">
        <f t="shared" si="79"/>
        <v>817.70383208359783</v>
      </c>
      <c r="AE78" s="6">
        <f t="shared" si="80"/>
        <v>1522.1816260312282</v>
      </c>
      <c r="AI78" s="1"/>
      <c r="AJ78" s="21">
        <f t="shared" si="81"/>
        <v>164057.03348643918</v>
      </c>
      <c r="AK78" s="21">
        <f t="shared" si="82"/>
        <v>27798.1915053681</v>
      </c>
      <c r="AL78" s="19"/>
      <c r="AM78" s="19"/>
      <c r="AN78" s="19">
        <f t="shared" si="83"/>
        <v>18937.499999999982</v>
      </c>
      <c r="AO78" s="19">
        <f t="shared" si="84"/>
        <v>17882.03566543651</v>
      </c>
      <c r="AP78" s="19">
        <f t="shared" si="85"/>
        <v>18352.61555136905</v>
      </c>
      <c r="AQ78" s="19">
        <f t="shared" si="86"/>
        <v>11187.979149081499</v>
      </c>
      <c r="AR78" s="23">
        <f t="shared" si="87"/>
        <v>-125495.09462592025</v>
      </c>
      <c r="AS78" s="23">
        <f t="shared" si="88"/>
        <v>-1003960757.007362</v>
      </c>
      <c r="AT78">
        <f t="shared" si="93"/>
        <v>0.34760666666666662</v>
      </c>
      <c r="BB78" s="10">
        <f t="shared" si="89"/>
        <v>2037.3057026852041</v>
      </c>
      <c r="BC78" s="10">
        <f t="shared" si="90"/>
        <v>345.14128666497504</v>
      </c>
      <c r="BD78" s="9">
        <f t="shared" si="91"/>
        <v>1589.0397901930014</v>
      </c>
      <c r="BE78" s="10">
        <f t="shared" si="92"/>
        <v>443.94328861560348</v>
      </c>
    </row>
    <row r="79" spans="1:57">
      <c r="A79">
        <v>73</v>
      </c>
      <c r="B79" t="s">
        <v>54</v>
      </c>
      <c r="C79">
        <v>14.572699999999999</v>
      </c>
      <c r="D79">
        <v>222.22800000000001</v>
      </c>
      <c r="E79">
        <v>295.29500000000002</v>
      </c>
      <c r="F79">
        <v>295.29500000000002</v>
      </c>
      <c r="G79">
        <v>232.55199999999999</v>
      </c>
      <c r="H79">
        <v>1954.63</v>
      </c>
      <c r="I79">
        <v>305.78100000000001</v>
      </c>
      <c r="J79">
        <v>2755.44</v>
      </c>
      <c r="K79">
        <v>1056.98</v>
      </c>
      <c r="M79" s="4">
        <f t="shared" si="63"/>
        <v>0.34845666666666664</v>
      </c>
      <c r="N79" s="2">
        <f t="shared" si="64"/>
        <v>0.21258310454671556</v>
      </c>
      <c r="O79" s="2">
        <f t="shared" si="65"/>
        <v>2.5772841292556707</v>
      </c>
      <c r="P79" s="3">
        <f t="shared" si="66"/>
        <v>1.0111061155380392</v>
      </c>
      <c r="Q79" s="2">
        <f t="shared" si="67"/>
        <v>0.22245903364359032</v>
      </c>
      <c r="R79" s="3">
        <f t="shared" si="68"/>
        <v>0.28247893090484716</v>
      </c>
      <c r="T79" s="6">
        <f t="shared" si="69"/>
        <v>832.0830238602465</v>
      </c>
      <c r="U79" s="6">
        <f t="shared" si="70"/>
        <v>2387.9096124632806</v>
      </c>
      <c r="V79" s="6">
        <f t="shared" si="71"/>
        <v>2387.9096124632806</v>
      </c>
      <c r="W79" s="6">
        <f t="shared" si="72"/>
        <v>48.732849233944499</v>
      </c>
      <c r="X79" s="6">
        <f t="shared" si="73"/>
        <v>176.88679245283001</v>
      </c>
      <c r="Y79" s="6">
        <f t="shared" si="74"/>
        <v>235.04592300411485</v>
      </c>
      <c r="Z79" s="6">
        <f t="shared" si="75"/>
        <v>235.04592300411485</v>
      </c>
      <c r="AA79" s="6">
        <f t="shared" si="76"/>
        <v>185.10438539918695</v>
      </c>
      <c r="AB79" s="6">
        <f t="shared" si="77"/>
        <v>2193.2472208520253</v>
      </c>
      <c r="AC79" s="6">
        <f t="shared" si="78"/>
        <v>243.39524084519962</v>
      </c>
      <c r="AD79" s="6">
        <f t="shared" si="79"/>
        <v>841.3242340604794</v>
      </c>
      <c r="AE79" s="6">
        <f t="shared" si="80"/>
        <v>1555.826588603034</v>
      </c>
      <c r="AI79" s="1"/>
      <c r="AJ79" s="21">
        <f t="shared" si="81"/>
        <v>167812.5220241725</v>
      </c>
      <c r="AK79" s="21">
        <f t="shared" si="82"/>
        <v>28434.529901531743</v>
      </c>
      <c r="AL79" s="19"/>
      <c r="AM79" s="19"/>
      <c r="AN79" s="19">
        <f t="shared" si="83"/>
        <v>18937.499999999982</v>
      </c>
      <c r="AO79" s="19">
        <f t="shared" si="84"/>
        <v>18403.791835136439</v>
      </c>
      <c r="AP79" s="19">
        <f t="shared" si="85"/>
        <v>18888.1021465874</v>
      </c>
      <c r="AQ79" s="19">
        <f t="shared" si="86"/>
        <v>11588.790038830395</v>
      </c>
      <c r="AR79" s="23">
        <f t="shared" si="87"/>
        <v>-128428.86790515004</v>
      </c>
      <c r="AS79" s="23">
        <f t="shared" si="88"/>
        <v>-1027430943.2412003</v>
      </c>
      <c r="AT79">
        <f t="shared" si="93"/>
        <v>0.3480233333333333</v>
      </c>
      <c r="BB79" s="10">
        <f t="shared" si="89"/>
        <v>2090.4406982989872</v>
      </c>
      <c r="BC79" s="10">
        <f t="shared" si="90"/>
        <v>357.50602066688145</v>
      </c>
      <c r="BD79" s="9">
        <f t="shared" si="91"/>
        <v>1635.4076641671957</v>
      </c>
      <c r="BE79" s="10">
        <f t="shared" si="92"/>
        <v>456.8965202367537</v>
      </c>
    </row>
    <row r="80" spans="1:57">
      <c r="A80">
        <v>74</v>
      </c>
      <c r="B80" t="s">
        <v>54</v>
      </c>
      <c r="C80">
        <v>14.7737</v>
      </c>
      <c r="D80">
        <v>217.30199999999999</v>
      </c>
      <c r="E80">
        <v>297.00599999999997</v>
      </c>
      <c r="F80">
        <v>297.00599999999997</v>
      </c>
      <c r="G80">
        <v>235.41</v>
      </c>
      <c r="H80">
        <v>1953.28</v>
      </c>
      <c r="I80">
        <v>297.90100000000001</v>
      </c>
      <c r="J80">
        <v>2763.32</v>
      </c>
      <c r="K80">
        <v>1063.0999999999999</v>
      </c>
      <c r="M80" s="4">
        <f t="shared" si="63"/>
        <v>0.3489066666666667</v>
      </c>
      <c r="N80" s="2">
        <f t="shared" si="64"/>
        <v>0.20760279730969122</v>
      </c>
      <c r="O80" s="2">
        <f t="shared" si="65"/>
        <v>2.5814883733949863</v>
      </c>
      <c r="P80" s="3">
        <f t="shared" si="66"/>
        <v>1.0156488841332925</v>
      </c>
      <c r="Q80" s="2">
        <f t="shared" si="67"/>
        <v>0.2249025527361663</v>
      </c>
      <c r="R80" s="3">
        <f t="shared" si="68"/>
        <v>0.28374923570773458</v>
      </c>
      <c r="T80" s="6">
        <f t="shared" si="69"/>
        <v>852.04435944550085</v>
      </c>
      <c r="U80" s="6">
        <f t="shared" si="70"/>
        <v>2442.0409262615622</v>
      </c>
      <c r="V80" s="6">
        <f t="shared" si="71"/>
        <v>2442.0409262615622</v>
      </c>
      <c r="W80" s="6">
        <f t="shared" si="72"/>
        <v>49.837569923705352</v>
      </c>
      <c r="X80" s="6">
        <f t="shared" si="73"/>
        <v>176.88679245283001</v>
      </c>
      <c r="Y80" s="6">
        <f t="shared" si="74"/>
        <v>241.76693578174715</v>
      </c>
      <c r="Z80" s="6">
        <f t="shared" si="75"/>
        <v>241.76693578174715</v>
      </c>
      <c r="AA80" s="6">
        <f t="shared" si="76"/>
        <v>191.62695148374479</v>
      </c>
      <c r="AB80" s="6">
        <f t="shared" si="77"/>
        <v>2249.3801774490444</v>
      </c>
      <c r="AC80" s="6">
        <f t="shared" si="78"/>
        <v>242.49831873622315</v>
      </c>
      <c r="AD80" s="6">
        <f t="shared" si="79"/>
        <v>865.37790290288888</v>
      </c>
      <c r="AE80" s="6">
        <f t="shared" si="80"/>
        <v>1589.9965668160612</v>
      </c>
      <c r="AI80" s="1"/>
      <c r="AJ80" s="21">
        <f t="shared" si="81"/>
        <v>171635.77921502321</v>
      </c>
      <c r="AK80" s="21">
        <f t="shared" si="82"/>
        <v>29082.351170190293</v>
      </c>
      <c r="AL80" s="19"/>
      <c r="AM80" s="19"/>
      <c r="AN80" s="19">
        <f t="shared" si="83"/>
        <v>18937.499999999982</v>
      </c>
      <c r="AO80" s="19">
        <f t="shared" si="84"/>
        <v>18935.299557211492</v>
      </c>
      <c r="AP80" s="19">
        <f t="shared" si="85"/>
        <v>19433.596913980218</v>
      </c>
      <c r="AQ80" s="19">
        <f t="shared" si="86"/>
        <v>12000.55794113031</v>
      </c>
      <c r="AR80" s="23">
        <f t="shared" si="87"/>
        <v>-131411.17597289151</v>
      </c>
      <c r="AS80" s="23">
        <f t="shared" si="88"/>
        <v>-1051289407.7831321</v>
      </c>
      <c r="AT80">
        <f t="shared" si="93"/>
        <v>0.34845666666666664</v>
      </c>
      <c r="BB80" s="10">
        <f t="shared" si="89"/>
        <v>2144.514371618081</v>
      </c>
      <c r="BC80" s="10">
        <f t="shared" si="90"/>
        <v>370.20877079837391</v>
      </c>
      <c r="BD80" s="9">
        <f t="shared" si="91"/>
        <v>1682.6484681209588</v>
      </c>
      <c r="BE80" s="10">
        <f t="shared" si="92"/>
        <v>470.09184600822971</v>
      </c>
    </row>
    <row r="81" spans="1:57">
      <c r="A81">
        <v>75</v>
      </c>
      <c r="B81" t="s">
        <v>54</v>
      </c>
      <c r="C81">
        <v>14.9747</v>
      </c>
      <c r="D81">
        <v>212.53299999999999</v>
      </c>
      <c r="E81">
        <v>298.67500000000001</v>
      </c>
      <c r="F81">
        <v>298.67500000000001</v>
      </c>
      <c r="G81">
        <v>238.26599999999999</v>
      </c>
      <c r="H81">
        <v>1951.85</v>
      </c>
      <c r="I81">
        <v>290.23899999999998</v>
      </c>
      <c r="J81">
        <v>2770.99</v>
      </c>
      <c r="K81">
        <v>1069.07</v>
      </c>
      <c r="M81" s="4">
        <f t="shared" si="63"/>
        <v>0.34938333333333338</v>
      </c>
      <c r="N81" s="2">
        <f t="shared" si="64"/>
        <v>0.20276964174974954</v>
      </c>
      <c r="O81" s="2">
        <f t="shared" si="65"/>
        <v>2.5852840816676999</v>
      </c>
      <c r="P81" s="3">
        <f t="shared" si="66"/>
        <v>1.0199589753374994</v>
      </c>
      <c r="Q81" s="2">
        <f t="shared" si="67"/>
        <v>0.22732051710155987</v>
      </c>
      <c r="R81" s="3">
        <f t="shared" si="68"/>
        <v>0.28495444354338595</v>
      </c>
      <c r="T81" s="6">
        <f t="shared" si="69"/>
        <v>872.35342986469766</v>
      </c>
      <c r="U81" s="6">
        <f t="shared" si="70"/>
        <v>2496.8375610304752</v>
      </c>
      <c r="V81" s="6">
        <f t="shared" si="71"/>
        <v>2496.8375610304752</v>
      </c>
      <c r="W81" s="6">
        <f t="shared" si="72"/>
        <v>50.955868592458678</v>
      </c>
      <c r="X81" s="6">
        <f t="shared" si="73"/>
        <v>176.88679245283001</v>
      </c>
      <c r="Y81" s="6">
        <f t="shared" si="74"/>
        <v>248.58098618025909</v>
      </c>
      <c r="Z81" s="6">
        <f t="shared" si="75"/>
        <v>248.58098618025909</v>
      </c>
      <c r="AA81" s="6">
        <f t="shared" si="76"/>
        <v>198.30383277216242</v>
      </c>
      <c r="AB81" s="6">
        <f t="shared" si="77"/>
        <v>2306.2373044098817</v>
      </c>
      <c r="AC81" s="6">
        <f t="shared" si="78"/>
        <v>241.55612521305193</v>
      </c>
      <c r="AD81" s="6">
        <f t="shared" si="79"/>
        <v>889.76471045695018</v>
      </c>
      <c r="AE81" s="6">
        <f t="shared" si="80"/>
        <v>1624.4841311657774</v>
      </c>
      <c r="AI81" s="1"/>
      <c r="AJ81" s="21">
        <f t="shared" si="81"/>
        <v>175526.57565690228</v>
      </c>
      <c r="AK81" s="21">
        <f t="shared" si="82"/>
        <v>29741.616440939568</v>
      </c>
      <c r="AL81" s="19"/>
      <c r="AM81" s="19"/>
      <c r="AN81" s="19">
        <f t="shared" si="83"/>
        <v>18937.499999999982</v>
      </c>
      <c r="AO81" s="19">
        <f t="shared" si="84"/>
        <v>19476.74434657755</v>
      </c>
      <c r="AP81" s="19">
        <f t="shared" si="85"/>
        <v>19989.290250434857</v>
      </c>
      <c r="AQ81" s="19">
        <f t="shared" si="86"/>
        <v>12423.424379728103</v>
      </c>
      <c r="AR81" s="23">
        <f t="shared" si="87"/>
        <v>-134441.23312110134</v>
      </c>
      <c r="AS81" s="23">
        <f t="shared" si="88"/>
        <v>-1075529864.9688108</v>
      </c>
      <c r="AT81">
        <f t="shared" si="93"/>
        <v>0.3489066666666667</v>
      </c>
      <c r="BB81" s="10">
        <f t="shared" si="89"/>
        <v>2199.542607525339</v>
      </c>
      <c r="BC81" s="10">
        <f t="shared" si="90"/>
        <v>383.25390296748958</v>
      </c>
      <c r="BD81" s="9">
        <f t="shared" si="91"/>
        <v>1730.7558058057778</v>
      </c>
      <c r="BE81" s="10">
        <f t="shared" si="92"/>
        <v>483.5338715634943</v>
      </c>
    </row>
    <row r="82" spans="1:57">
      <c r="A82">
        <v>76</v>
      </c>
      <c r="B82" t="s">
        <v>54</v>
      </c>
      <c r="C82">
        <v>15.175800000000001</v>
      </c>
      <c r="D82">
        <v>207.87299999999999</v>
      </c>
      <c r="E82">
        <v>300.30799999999999</v>
      </c>
      <c r="F82">
        <v>300.30799999999999</v>
      </c>
      <c r="G82">
        <v>241.11500000000001</v>
      </c>
      <c r="H82">
        <v>1950.4</v>
      </c>
      <c r="I82">
        <v>282.78899999999999</v>
      </c>
      <c r="J82">
        <v>2778.44</v>
      </c>
      <c r="K82">
        <v>1074.92</v>
      </c>
      <c r="M82" s="4">
        <f t="shared" si="63"/>
        <v>0.34986666666666666</v>
      </c>
      <c r="N82" s="2">
        <f t="shared" si="64"/>
        <v>0.19804973323170733</v>
      </c>
      <c r="O82" s="2">
        <f t="shared" si="65"/>
        <v>2.5888105089557931</v>
      </c>
      <c r="P82" s="3">
        <f t="shared" si="66"/>
        <v>1.0241234756097564</v>
      </c>
      <c r="Q82" s="2">
        <f t="shared" si="67"/>
        <v>0.22972084603658541</v>
      </c>
      <c r="R82" s="3">
        <f t="shared" si="68"/>
        <v>0.28611661585365855</v>
      </c>
      <c r="T82" s="6">
        <f t="shared" si="69"/>
        <v>893.14330075810892</v>
      </c>
      <c r="U82" s="6">
        <f t="shared" si="70"/>
        <v>2552.810501404656</v>
      </c>
      <c r="V82" s="6">
        <f t="shared" si="71"/>
        <v>2552.810501404656</v>
      </c>
      <c r="W82" s="6">
        <f t="shared" si="72"/>
        <v>52.098173498054202</v>
      </c>
      <c r="X82" s="6">
        <f t="shared" si="73"/>
        <v>176.88679245283001</v>
      </c>
      <c r="Y82" s="6">
        <f t="shared" si="74"/>
        <v>255.54313868527649</v>
      </c>
      <c r="Z82" s="6">
        <f t="shared" si="75"/>
        <v>255.54313868527649</v>
      </c>
      <c r="AA82" s="6">
        <f t="shared" si="76"/>
        <v>205.17363468206125</v>
      </c>
      <c r="AB82" s="6">
        <f t="shared" si="77"/>
        <v>2364.2769365041113</v>
      </c>
      <c r="AC82" s="6">
        <f t="shared" si="78"/>
        <v>240.63173839859883</v>
      </c>
      <c r="AD82" s="6">
        <f t="shared" si="79"/>
        <v>914.68902138996441</v>
      </c>
      <c r="AE82" s="6">
        <f t="shared" si="80"/>
        <v>1659.6672006465469</v>
      </c>
      <c r="AI82" s="1"/>
      <c r="AJ82" s="21">
        <f t="shared" si="81"/>
        <v>179465.19337418745</v>
      </c>
      <c r="AK82" s="21">
        <f t="shared" si="82"/>
        <v>30408.984655790158</v>
      </c>
      <c r="AL82" s="19"/>
      <c r="AM82" s="19"/>
      <c r="AN82" s="19">
        <f t="shared" si="83"/>
        <v>18937.499999999982</v>
      </c>
      <c r="AO82" s="19">
        <f t="shared" si="84"/>
        <v>20025.684246681674</v>
      </c>
      <c r="AP82" s="19">
        <f t="shared" si="85"/>
        <v>20552.675937383825</v>
      </c>
      <c r="AQ82" s="19">
        <f t="shared" si="86"/>
        <v>12856.295273601894</v>
      </c>
      <c r="AR82" s="23">
        <f t="shared" si="87"/>
        <v>-137502.02257231023</v>
      </c>
      <c r="AS82" s="23">
        <f t="shared" si="88"/>
        <v>-1100016180.5784819</v>
      </c>
      <c r="AT82">
        <f t="shared" si="93"/>
        <v>0.34938333333333338</v>
      </c>
      <c r="BB82" s="10">
        <f t="shared" si="89"/>
        <v>2255.2814358174232</v>
      </c>
      <c r="BC82" s="10">
        <f t="shared" si="90"/>
        <v>396.60766554432485</v>
      </c>
      <c r="BD82" s="9">
        <f t="shared" si="91"/>
        <v>1779.5294209139004</v>
      </c>
      <c r="BE82" s="10">
        <f t="shared" si="92"/>
        <v>497.16197236051818</v>
      </c>
    </row>
    <row r="83" spans="1:57">
      <c r="A83">
        <v>77</v>
      </c>
      <c r="B83" t="s">
        <v>54</v>
      </c>
      <c r="C83">
        <v>15.376799999999999</v>
      </c>
      <c r="D83">
        <v>203.33500000000001</v>
      </c>
      <c r="E83">
        <v>301.90199999999999</v>
      </c>
      <c r="F83">
        <v>301.90199999999999</v>
      </c>
      <c r="G83">
        <v>243.96199999999999</v>
      </c>
      <c r="H83">
        <v>1948.9</v>
      </c>
      <c r="I83">
        <v>275.57900000000001</v>
      </c>
      <c r="J83">
        <v>2785.65</v>
      </c>
      <c r="K83">
        <v>1080.6199999999999</v>
      </c>
      <c r="M83" s="4">
        <f t="shared" si="63"/>
        <v>0.35036666666666666</v>
      </c>
      <c r="N83" s="2">
        <f t="shared" si="64"/>
        <v>0.19344971934164212</v>
      </c>
      <c r="O83" s="2">
        <f t="shared" si="65"/>
        <v>2.5919755591285325</v>
      </c>
      <c r="P83" s="3">
        <f t="shared" si="66"/>
        <v>1.0280848634763582</v>
      </c>
      <c r="Q83" s="2">
        <f t="shared" si="67"/>
        <v>0.23210160783940634</v>
      </c>
      <c r="R83" s="3">
        <f t="shared" si="68"/>
        <v>0.28722481210160783</v>
      </c>
      <c r="T83" s="6">
        <f t="shared" si="69"/>
        <v>914.38123071369705</v>
      </c>
      <c r="U83" s="6">
        <f t="shared" si="70"/>
        <v>2609.7837428799271</v>
      </c>
      <c r="V83" s="6">
        <f t="shared" si="71"/>
        <v>2609.7837428799271</v>
      </c>
      <c r="W83" s="6">
        <f t="shared" si="72"/>
        <v>53.260892711835247</v>
      </c>
      <c r="X83" s="6">
        <f t="shared" si="73"/>
        <v>176.88679245283001</v>
      </c>
      <c r="Y83" s="6">
        <f t="shared" si="74"/>
        <v>262.63297718097857</v>
      </c>
      <c r="Z83" s="6">
        <f t="shared" si="75"/>
        <v>262.63297718097857</v>
      </c>
      <c r="AA83" s="6">
        <f t="shared" si="76"/>
        <v>212.22935382682425</v>
      </c>
      <c r="AB83" s="6">
        <f t="shared" si="77"/>
        <v>2423.3146944476061</v>
      </c>
      <c r="AC83" s="6">
        <f t="shared" si="78"/>
        <v>239.72994114415633</v>
      </c>
      <c r="AD83" s="6">
        <f t="shared" si="79"/>
        <v>940.06150274363563</v>
      </c>
      <c r="AE83" s="6">
        <f t="shared" si="80"/>
        <v>1695.4025121662301</v>
      </c>
      <c r="AI83" s="1"/>
      <c r="AJ83" s="21">
        <f t="shared" si="81"/>
        <v>183488.36040946245</v>
      </c>
      <c r="AK83" s="21">
        <f t="shared" si="82"/>
        <v>31090.679096607306</v>
      </c>
      <c r="AL83" s="19"/>
      <c r="AM83" s="19"/>
      <c r="AN83" s="19">
        <f t="shared" si="83"/>
        <v>18937.499999999982</v>
      </c>
      <c r="AO83" s="19">
        <f t="shared" si="84"/>
        <v>20586.555252485876</v>
      </c>
      <c r="AP83" s="19">
        <f t="shared" si="85"/>
        <v>21128.306706498661</v>
      </c>
      <c r="AQ83" s="19">
        <f t="shared" si="86"/>
        <v>13301.673462163117</v>
      </c>
      <c r="AR83" s="23">
        <f t="shared" si="87"/>
        <v>-140625.00408492211</v>
      </c>
      <c r="AS83" s="23">
        <f t="shared" si="88"/>
        <v>-1125000032.6793768</v>
      </c>
      <c r="AT83">
        <f t="shared" si="93"/>
        <v>0.34986666666666666</v>
      </c>
      <c r="BB83" s="10">
        <f t="shared" si="89"/>
        <v>2312.1787630060571</v>
      </c>
      <c r="BC83" s="10">
        <f t="shared" si="90"/>
        <v>410.3472693641225</v>
      </c>
      <c r="BD83" s="9">
        <f t="shared" si="91"/>
        <v>1829.3780427799288</v>
      </c>
      <c r="BE83" s="10">
        <f t="shared" si="92"/>
        <v>511.08627737055298</v>
      </c>
    </row>
    <row r="84" spans="1:57">
      <c r="A84">
        <v>78</v>
      </c>
      <c r="B84" t="s">
        <v>54</v>
      </c>
      <c r="C84">
        <v>15.5778</v>
      </c>
      <c r="D84">
        <v>198.922</v>
      </c>
      <c r="E84">
        <v>303.46199999999999</v>
      </c>
      <c r="F84">
        <v>303.46199999999999</v>
      </c>
      <c r="G84">
        <v>246.803</v>
      </c>
      <c r="H84">
        <v>1947.35</v>
      </c>
      <c r="I84">
        <v>268.54399999999998</v>
      </c>
      <c r="J84">
        <v>2792.68</v>
      </c>
      <c r="K84">
        <v>1086.21</v>
      </c>
      <c r="M84" s="4">
        <f t="shared" si="63"/>
        <v>0.35088333333333338</v>
      </c>
      <c r="N84" s="2">
        <f t="shared" si="64"/>
        <v>0.18897259297962285</v>
      </c>
      <c r="O84" s="2">
        <f t="shared" si="65"/>
        <v>2.5948373250368117</v>
      </c>
      <c r="P84" s="3">
        <f t="shared" si="66"/>
        <v>1.0318814420747637</v>
      </c>
      <c r="Q84" s="2">
        <f t="shared" si="67"/>
        <v>0.23445874697192798</v>
      </c>
      <c r="R84" s="3">
        <f t="shared" si="68"/>
        <v>0.2882838550325369</v>
      </c>
      <c r="T84" s="6">
        <f t="shared" si="69"/>
        <v>936.0446912632666</v>
      </c>
      <c r="U84" s="6">
        <f t="shared" si="70"/>
        <v>2667.6806856883099</v>
      </c>
      <c r="V84" s="6">
        <f t="shared" si="71"/>
        <v>2667.6806856883099</v>
      </c>
      <c r="W84" s="6">
        <f t="shared" si="72"/>
        <v>54.442462973230818</v>
      </c>
      <c r="X84" s="6">
        <f t="shared" si="73"/>
        <v>176.88679245283001</v>
      </c>
      <c r="Y84" s="6">
        <f t="shared" si="74"/>
        <v>269.84657208011532</v>
      </c>
      <c r="Z84" s="6">
        <f t="shared" si="75"/>
        <v>269.84657208011532</v>
      </c>
      <c r="AA84" s="6">
        <f t="shared" si="76"/>
        <v>219.46386542331066</v>
      </c>
      <c r="AB84" s="6">
        <f t="shared" si="77"/>
        <v>2483.3261657657135</v>
      </c>
      <c r="AC84" s="6">
        <f t="shared" si="78"/>
        <v>238.79698289582711</v>
      </c>
      <c r="AD84" s="6">
        <f t="shared" si="79"/>
        <v>965.88714586716651</v>
      </c>
      <c r="AE84" s="6">
        <f t="shared" si="80"/>
        <v>1731.6359944250435</v>
      </c>
      <c r="AI84" s="1"/>
      <c r="AJ84" s="21">
        <f t="shared" si="81"/>
        <v>187583.4260869805</v>
      </c>
      <c r="AK84" s="21">
        <f t="shared" si="82"/>
        <v>31784.556204534634</v>
      </c>
      <c r="AL84" s="19"/>
      <c r="AM84" s="19"/>
      <c r="AN84" s="19">
        <f t="shared" si="83"/>
        <v>18937.499999999982</v>
      </c>
      <c r="AO84" s="19">
        <f t="shared" si="84"/>
        <v>21157.712641699633</v>
      </c>
      <c r="AP84" s="19">
        <f t="shared" si="85"/>
        <v>21714.494553323311</v>
      </c>
      <c r="AQ84" s="19">
        <f t="shared" si="86"/>
        <v>13759.104906752991</v>
      </c>
      <c r="AR84" s="23">
        <f t="shared" si="87"/>
        <v>-143799.1701897392</v>
      </c>
      <c r="AS84" s="23">
        <f t="shared" si="88"/>
        <v>-1150393361.5179136</v>
      </c>
      <c r="AT84">
        <f t="shared" si="93"/>
        <v>0.35036666666666666</v>
      </c>
      <c r="BB84" s="10">
        <f t="shared" si="89"/>
        <v>2370.0538017357708</v>
      </c>
      <c r="BC84" s="10">
        <f t="shared" si="90"/>
        <v>424.4587076536485</v>
      </c>
      <c r="BD84" s="9">
        <f t="shared" si="91"/>
        <v>1880.1230054872713</v>
      </c>
      <c r="BE84" s="10">
        <f t="shared" si="92"/>
        <v>525.26595436195714</v>
      </c>
    </row>
    <row r="85" spans="1:57">
      <c r="A85">
        <v>79</v>
      </c>
      <c r="B85" t="s">
        <v>54</v>
      </c>
      <c r="C85">
        <v>15.7788</v>
      </c>
      <c r="D85">
        <v>194.62100000000001</v>
      </c>
      <c r="E85">
        <v>304.98700000000002</v>
      </c>
      <c r="F85">
        <v>304.98700000000002</v>
      </c>
      <c r="G85">
        <v>249.63900000000001</v>
      </c>
      <c r="H85">
        <v>1945.77</v>
      </c>
      <c r="I85">
        <v>261.709</v>
      </c>
      <c r="J85">
        <v>2799.52</v>
      </c>
      <c r="K85">
        <v>1091.67</v>
      </c>
      <c r="M85" s="4">
        <f t="shared" si="63"/>
        <v>0.35141</v>
      </c>
      <c r="N85" s="2">
        <f t="shared" si="64"/>
        <v>0.18460962029158723</v>
      </c>
      <c r="O85" s="2">
        <f t="shared" si="65"/>
        <v>2.5974365273232598</v>
      </c>
      <c r="P85" s="3">
        <f t="shared" si="66"/>
        <v>1.0355140718818474</v>
      </c>
      <c r="Q85" s="2">
        <f t="shared" si="67"/>
        <v>0.23679747303719303</v>
      </c>
      <c r="R85" s="3">
        <f t="shared" si="68"/>
        <v>0.28929835045483437</v>
      </c>
      <c r="T85" s="6">
        <f t="shared" si="69"/>
        <v>958.16670969498136</v>
      </c>
      <c r="U85" s="6">
        <f t="shared" si="70"/>
        <v>2726.6347277965378</v>
      </c>
      <c r="V85" s="6">
        <f t="shared" si="71"/>
        <v>2726.6347277965378</v>
      </c>
      <c r="W85" s="6">
        <f t="shared" si="72"/>
        <v>55.645606689725263</v>
      </c>
      <c r="X85" s="6">
        <f t="shared" si="73"/>
        <v>176.88679245283001</v>
      </c>
      <c r="Y85" s="6">
        <f t="shared" si="74"/>
        <v>277.19604857549427</v>
      </c>
      <c r="Z85" s="6">
        <f t="shared" si="75"/>
        <v>277.19604857549427</v>
      </c>
      <c r="AA85" s="6">
        <f t="shared" si="76"/>
        <v>226.89145560413331</v>
      </c>
      <c r="AB85" s="6">
        <f t="shared" si="77"/>
        <v>2544.4228177166119</v>
      </c>
      <c r="AC85" s="6">
        <f t="shared" si="78"/>
        <v>237.85751676965128</v>
      </c>
      <c r="AD85" s="6">
        <f t="shared" si="79"/>
        <v>992.1951110978822</v>
      </c>
      <c r="AE85" s="6">
        <f t="shared" si="80"/>
        <v>1768.4680181015565</v>
      </c>
      <c r="AI85" s="1"/>
      <c r="AJ85" s="21">
        <f t="shared" si="81"/>
        <v>191744.88464521864</v>
      </c>
      <c r="AK85" s="21">
        <f t="shared" si="82"/>
        <v>32489.683070997926</v>
      </c>
      <c r="AL85" s="19"/>
      <c r="AM85" s="19"/>
      <c r="AN85" s="19">
        <f t="shared" si="83"/>
        <v>18937.499999999982</v>
      </c>
      <c r="AO85" s="19">
        <f t="shared" si="84"/>
        <v>21738.839846774092</v>
      </c>
      <c r="AP85" s="19">
        <f t="shared" si="85"/>
        <v>22310.914579583936</v>
      </c>
      <c r="AQ85" s="19">
        <f t="shared" si="86"/>
        <v>14228.12769841828</v>
      </c>
      <c r="AR85" s="23">
        <f t="shared" si="87"/>
        <v>-147019.18559144027</v>
      </c>
      <c r="AS85" s="23">
        <f t="shared" si="88"/>
        <v>-1176153484.7315221</v>
      </c>
      <c r="AT85">
        <f t="shared" si="93"/>
        <v>0.35088333333333338</v>
      </c>
      <c r="BB85" s="10">
        <f t="shared" si="89"/>
        <v>2428.8837027924828</v>
      </c>
      <c r="BC85" s="10">
        <f t="shared" si="90"/>
        <v>438.92773084662133</v>
      </c>
      <c r="BD85" s="9">
        <f t="shared" si="91"/>
        <v>1931.774291734333</v>
      </c>
      <c r="BE85" s="10">
        <f t="shared" si="92"/>
        <v>539.69314416023064</v>
      </c>
    </row>
    <row r="86" spans="1:57">
      <c r="A86">
        <v>80</v>
      </c>
      <c r="B86" t="s">
        <v>54</v>
      </c>
      <c r="C86">
        <v>15.979799999999999</v>
      </c>
      <c r="D86">
        <v>190.44499999999999</v>
      </c>
      <c r="E86">
        <v>306.47899999999998</v>
      </c>
      <c r="F86">
        <v>306.47899999999998</v>
      </c>
      <c r="G86">
        <v>252.471</v>
      </c>
      <c r="H86">
        <v>1944.13</v>
      </c>
      <c r="I86">
        <v>255.06</v>
      </c>
      <c r="J86">
        <v>2806.16</v>
      </c>
      <c r="K86">
        <v>1097</v>
      </c>
      <c r="M86" s="4">
        <f t="shared" si="63"/>
        <v>0.35195666666666664</v>
      </c>
      <c r="N86" s="2">
        <f t="shared" si="64"/>
        <v>0.18036784831465996</v>
      </c>
      <c r="O86" s="2">
        <f t="shared" si="65"/>
        <v>2.5996907859869114</v>
      </c>
      <c r="P86" s="3">
        <f t="shared" si="66"/>
        <v>1.0389536590678778</v>
      </c>
      <c r="Q86" s="2">
        <f t="shared" si="67"/>
        <v>0.23911182247814602</v>
      </c>
      <c r="R86" s="3">
        <f t="shared" si="68"/>
        <v>0.29026205877617511</v>
      </c>
      <c r="T86" s="6">
        <f t="shared" si="69"/>
        <v>980.70024178723304</v>
      </c>
      <c r="U86" s="6">
        <f t="shared" si="70"/>
        <v>2786.4232579405602</v>
      </c>
      <c r="V86" s="6">
        <f t="shared" si="71"/>
        <v>2786.4232579405602</v>
      </c>
      <c r="W86" s="6">
        <f t="shared" si="72"/>
        <v>56.86578077429715</v>
      </c>
      <c r="X86" s="6">
        <f t="shared" si="73"/>
        <v>176.88679245283001</v>
      </c>
      <c r="Y86" s="6">
        <f t="shared" si="74"/>
        <v>284.66007122345496</v>
      </c>
      <c r="Z86" s="6">
        <f t="shared" si="75"/>
        <v>284.66007122345496</v>
      </c>
      <c r="AA86" s="6">
        <f t="shared" si="76"/>
        <v>234.49702211850376</v>
      </c>
      <c r="AB86" s="6">
        <f t="shared" si="77"/>
        <v>2606.3831631637031</v>
      </c>
      <c r="AC86" s="6">
        <f t="shared" si="78"/>
        <v>236.90587555115417</v>
      </c>
      <c r="AD86" s="6">
        <f t="shared" si="79"/>
        <v>1018.9021046535983</v>
      </c>
      <c r="AE86" s="6">
        <f t="shared" si="80"/>
        <v>1805.7230161533271</v>
      </c>
      <c r="AI86" s="1"/>
      <c r="AJ86" s="21">
        <f t="shared" si="81"/>
        <v>195982.32432983172</v>
      </c>
      <c r="AK86" s="21">
        <f t="shared" si="82"/>
        <v>33207.684349834039</v>
      </c>
      <c r="AL86" s="19"/>
      <c r="AM86" s="19"/>
      <c r="AN86" s="19">
        <f t="shared" si="83"/>
        <v>18937.499999999982</v>
      </c>
      <c r="AO86" s="19">
        <f t="shared" si="84"/>
        <v>22330.913673241819</v>
      </c>
      <c r="AP86" s="19">
        <f t="shared" si="85"/>
        <v>22918.569296221867</v>
      </c>
      <c r="AQ86" s="19">
        <f t="shared" si="86"/>
        <v>14709.668025708248</v>
      </c>
      <c r="AR86" s="23">
        <f t="shared" si="87"/>
        <v>-150293.35768449385</v>
      </c>
      <c r="AS86" s="23">
        <f t="shared" si="88"/>
        <v>-1202346861.4759507</v>
      </c>
      <c r="AT86">
        <f t="shared" si="93"/>
        <v>0.35141</v>
      </c>
      <c r="BB86" s="10">
        <f t="shared" si="89"/>
        <v>2488.7772110268866</v>
      </c>
      <c r="BC86" s="10">
        <f t="shared" si="90"/>
        <v>453.78291120826663</v>
      </c>
      <c r="BD86" s="9">
        <f t="shared" si="91"/>
        <v>1984.3902221957644</v>
      </c>
      <c r="BE86" s="10">
        <f t="shared" si="92"/>
        <v>554.39209715098855</v>
      </c>
    </row>
    <row r="87" spans="1:57">
      <c r="A87">
        <v>81</v>
      </c>
      <c r="B87" t="s">
        <v>54</v>
      </c>
      <c r="C87">
        <v>16.180800000000001</v>
      </c>
      <c r="D87">
        <v>186.38200000000001</v>
      </c>
      <c r="E87">
        <v>307.93700000000001</v>
      </c>
      <c r="F87">
        <v>307.93700000000001</v>
      </c>
      <c r="G87">
        <v>255.298</v>
      </c>
      <c r="H87">
        <v>1942.45</v>
      </c>
      <c r="I87">
        <v>248.595</v>
      </c>
      <c r="J87">
        <v>2812.63</v>
      </c>
      <c r="K87">
        <v>1102.22</v>
      </c>
      <c r="M87" s="4">
        <f t="shared" si="63"/>
        <v>0.35251666666666664</v>
      </c>
      <c r="N87" s="2">
        <f t="shared" si="64"/>
        <v>0.17623942130395728</v>
      </c>
      <c r="O87" s="2">
        <f t="shared" si="65"/>
        <v>2.6016788900761196</v>
      </c>
      <c r="P87" s="3">
        <f t="shared" si="66"/>
        <v>1.0422391376294267</v>
      </c>
      <c r="Q87" s="2">
        <f t="shared" si="67"/>
        <v>0.24140513450900669</v>
      </c>
      <c r="R87" s="3">
        <f t="shared" si="68"/>
        <v>0.29117961325705644</v>
      </c>
      <c r="T87" s="6">
        <f t="shared" si="69"/>
        <v>1003.6732482669482</v>
      </c>
      <c r="U87" s="6">
        <f t="shared" si="70"/>
        <v>2847.1653773352041</v>
      </c>
      <c r="V87" s="6">
        <f t="shared" si="71"/>
        <v>2847.1653773352041</v>
      </c>
      <c r="W87" s="6">
        <f t="shared" si="72"/>
        <v>58.105415863983758</v>
      </c>
      <c r="X87" s="6">
        <f t="shared" si="73"/>
        <v>176.88679245283001</v>
      </c>
      <c r="Y87" s="6">
        <f t="shared" si="74"/>
        <v>292.24918826682358</v>
      </c>
      <c r="Z87" s="6">
        <f t="shared" si="75"/>
        <v>292.24918826682358</v>
      </c>
      <c r="AA87" s="6">
        <f t="shared" si="76"/>
        <v>242.2918755009743</v>
      </c>
      <c r="AB87" s="6">
        <f t="shared" si="77"/>
        <v>2669.3409184142311</v>
      </c>
      <c r="AC87" s="6">
        <f t="shared" si="78"/>
        <v>235.92987478495661</v>
      </c>
      <c r="AD87" s="6">
        <f t="shared" si="79"/>
        <v>1046.0675407354695</v>
      </c>
      <c r="AE87" s="6">
        <f t="shared" si="80"/>
        <v>1843.492129068256</v>
      </c>
      <c r="AI87" s="1"/>
      <c r="AJ87" s="21">
        <f t="shared" si="81"/>
        <v>200279.74451099362</v>
      </c>
      <c r="AK87" s="21">
        <f t="shared" si="82"/>
        <v>33935.848858458085</v>
      </c>
      <c r="AL87" s="19"/>
      <c r="AM87" s="19"/>
      <c r="AN87" s="19">
        <f t="shared" si="83"/>
        <v>18937.499999999982</v>
      </c>
      <c r="AO87" s="19">
        <f t="shared" si="84"/>
        <v>22932.215337761532</v>
      </c>
      <c r="AP87" s="19">
        <f t="shared" si="85"/>
        <v>23535.694688755259</v>
      </c>
      <c r="AQ87" s="19">
        <f t="shared" si="86"/>
        <v>15202.746790071353</v>
      </c>
      <c r="AR87" s="23">
        <f t="shared" si="87"/>
        <v>-153607.43655286357</v>
      </c>
      <c r="AS87" s="23">
        <f t="shared" si="88"/>
        <v>-1228859492.4229085</v>
      </c>
      <c r="AT87">
        <f t="shared" si="93"/>
        <v>0.35195666666666664</v>
      </c>
      <c r="BB87" s="10">
        <f t="shared" si="89"/>
        <v>2549.5173823894061</v>
      </c>
      <c r="BC87" s="10">
        <f t="shared" si="90"/>
        <v>468.99404423700753</v>
      </c>
      <c r="BD87" s="9">
        <f t="shared" si="91"/>
        <v>2037.8042093071965</v>
      </c>
      <c r="BE87" s="10">
        <f t="shared" si="92"/>
        <v>569.32014244690993</v>
      </c>
    </row>
    <row r="88" spans="1:57">
      <c r="A88">
        <v>82</v>
      </c>
      <c r="B88" t="s">
        <v>54</v>
      </c>
      <c r="C88">
        <v>16.381799999999998</v>
      </c>
      <c r="D88">
        <v>182.43</v>
      </c>
      <c r="E88">
        <v>309.363</v>
      </c>
      <c r="F88">
        <v>309.363</v>
      </c>
      <c r="G88">
        <v>258.12099999999998</v>
      </c>
      <c r="H88">
        <v>1940.72</v>
      </c>
      <c r="I88">
        <v>242.30799999999999</v>
      </c>
      <c r="J88">
        <v>2818.92</v>
      </c>
      <c r="K88">
        <v>1107.33</v>
      </c>
      <c r="M88" s="4">
        <f t="shared" si="63"/>
        <v>0.35309333333333331</v>
      </c>
      <c r="N88" s="2">
        <f t="shared" si="64"/>
        <v>0.1722207537195076</v>
      </c>
      <c r="O88" s="2">
        <f t="shared" si="65"/>
        <v>2.6033678632656145</v>
      </c>
      <c r="P88" s="3">
        <f t="shared" si="66"/>
        <v>1.0453609999244771</v>
      </c>
      <c r="Q88" s="2">
        <f t="shared" si="67"/>
        <v>0.2436758930594366</v>
      </c>
      <c r="R88" s="3">
        <f t="shared" si="68"/>
        <v>0.2920502605543388</v>
      </c>
      <c r="T88" s="6">
        <f t="shared" si="69"/>
        <v>1027.0933591483515</v>
      </c>
      <c r="U88" s="6">
        <f t="shared" si="70"/>
        <v>2908.8438160307519</v>
      </c>
      <c r="V88" s="6">
        <f t="shared" si="71"/>
        <v>2908.8438160307519</v>
      </c>
      <c r="W88" s="6">
        <f t="shared" si="72"/>
        <v>59.364159510831669</v>
      </c>
      <c r="X88" s="6">
        <f t="shared" si="73"/>
        <v>176.88679245283001</v>
      </c>
      <c r="Y88" s="6">
        <f t="shared" si="74"/>
        <v>299.96288315290712</v>
      </c>
      <c r="Z88" s="6">
        <f t="shared" si="75"/>
        <v>299.96288315290712</v>
      </c>
      <c r="AA88" s="6">
        <f t="shared" si="76"/>
        <v>250.27789154589121</v>
      </c>
      <c r="AB88" s="6">
        <f t="shared" si="77"/>
        <v>2733.2660032911776</v>
      </c>
      <c r="AC88" s="6">
        <f t="shared" si="78"/>
        <v>234.9419722504058</v>
      </c>
      <c r="AD88" s="6">
        <f t="shared" si="79"/>
        <v>1073.6833409351107</v>
      </c>
      <c r="AE88" s="6">
        <f t="shared" si="80"/>
        <v>1881.7504568824004</v>
      </c>
      <c r="AI88" s="1"/>
      <c r="AJ88" s="21">
        <f t="shared" si="81"/>
        <v>204645.70582672246</v>
      </c>
      <c r="AK88" s="21">
        <f t="shared" si="82"/>
        <v>34675.627130565452</v>
      </c>
      <c r="AL88" s="19"/>
      <c r="AM88" s="19"/>
      <c r="AN88" s="19">
        <f t="shared" si="83"/>
        <v>18937.499999999982</v>
      </c>
      <c r="AO88" s="19">
        <f t="shared" si="84"/>
        <v>23543.594606775307</v>
      </c>
      <c r="AP88" s="19">
        <f t="shared" si="85"/>
        <v>24163.162885900976</v>
      </c>
      <c r="AQ88" s="19">
        <f t="shared" si="86"/>
        <v>15708.097268166315</v>
      </c>
      <c r="AR88" s="23">
        <f t="shared" si="87"/>
        <v>-156968.97819644533</v>
      </c>
      <c r="AS88" s="23">
        <f t="shared" si="88"/>
        <v>-1255751825.5715625</v>
      </c>
      <c r="AT88">
        <f t="shared" si="93"/>
        <v>0.35251666666666664</v>
      </c>
      <c r="BB88" s="10">
        <f t="shared" si="89"/>
        <v>2611.2355025502475</v>
      </c>
      <c r="BC88" s="10">
        <f t="shared" si="90"/>
        <v>484.5837510019486</v>
      </c>
      <c r="BD88" s="9">
        <f t="shared" si="91"/>
        <v>2092.135081470939</v>
      </c>
      <c r="BE88" s="10">
        <f t="shared" si="92"/>
        <v>584.49837653364716</v>
      </c>
    </row>
    <row r="89" spans="1:57">
      <c r="A89">
        <v>83</v>
      </c>
      <c r="B89" t="s">
        <v>54</v>
      </c>
      <c r="C89">
        <v>16.582799999999999</v>
      </c>
      <c r="D89">
        <v>178.58500000000001</v>
      </c>
      <c r="E89">
        <v>310.75799999999998</v>
      </c>
      <c r="F89">
        <v>310.75799999999998</v>
      </c>
      <c r="G89">
        <v>260.93900000000002</v>
      </c>
      <c r="H89">
        <v>1938.96</v>
      </c>
      <c r="I89">
        <v>236.19499999999999</v>
      </c>
      <c r="J89">
        <v>2825.03</v>
      </c>
      <c r="K89">
        <v>1112.32</v>
      </c>
      <c r="M89" s="4">
        <f t="shared" si="63"/>
        <v>0.35367999999999999</v>
      </c>
      <c r="N89" s="2">
        <f t="shared" si="64"/>
        <v>0.16831127949935915</v>
      </c>
      <c r="O89" s="2">
        <f t="shared" si="65"/>
        <v>2.6048080281610497</v>
      </c>
      <c r="P89" s="3">
        <f t="shared" si="66"/>
        <v>1.0483299404357989</v>
      </c>
      <c r="Q89" s="2">
        <f t="shared" si="67"/>
        <v>0.24592758048706931</v>
      </c>
      <c r="R89" s="3">
        <f t="shared" si="68"/>
        <v>0.2928805700067858</v>
      </c>
      <c r="T89" s="6">
        <f t="shared" si="69"/>
        <v>1050.9503164551934</v>
      </c>
      <c r="U89" s="6">
        <f t="shared" si="70"/>
        <v>2971.4722813141639</v>
      </c>
      <c r="V89" s="6">
        <f t="shared" si="71"/>
        <v>2971.4722813141639</v>
      </c>
      <c r="W89" s="6">
        <f t="shared" si="72"/>
        <v>60.642291455391103</v>
      </c>
      <c r="X89" s="6">
        <f t="shared" si="73"/>
        <v>176.88679245283001</v>
      </c>
      <c r="Y89" s="6">
        <f t="shared" si="74"/>
        <v>307.80292773220896</v>
      </c>
      <c r="Z89" s="6">
        <f t="shared" si="75"/>
        <v>307.80292773220896</v>
      </c>
      <c r="AA89" s="6">
        <f t="shared" si="76"/>
        <v>258.45766853794555</v>
      </c>
      <c r="AB89" s="6">
        <f t="shared" si="77"/>
        <v>2798.1661129562744</v>
      </c>
      <c r="AC89" s="6">
        <f t="shared" si="78"/>
        <v>233.94845981328035</v>
      </c>
      <c r="AD89" s="6">
        <f t="shared" si="79"/>
        <v>1101.7426826504568</v>
      </c>
      <c r="AE89" s="6">
        <f t="shared" si="80"/>
        <v>1920.5219648589705</v>
      </c>
      <c r="AI89" s="1"/>
      <c r="AJ89" s="21">
        <f t="shared" si="81"/>
        <v>209078.96696484234</v>
      </c>
      <c r="AK89" s="21">
        <f t="shared" si="82"/>
        <v>35426.808835438525</v>
      </c>
      <c r="AL89" s="19"/>
      <c r="AM89" s="19"/>
      <c r="AN89" s="19">
        <f t="shared" si="83"/>
        <v>18937.499999999982</v>
      </c>
      <c r="AO89" s="19">
        <f t="shared" si="84"/>
        <v>24165.009866798198</v>
      </c>
      <c r="AP89" s="19">
        <f t="shared" si="85"/>
        <v>24800.931179082363</v>
      </c>
      <c r="AQ89" s="19">
        <f t="shared" si="86"/>
        <v>16225.841070179136</v>
      </c>
      <c r="AR89" s="23">
        <f t="shared" si="87"/>
        <v>-160376.49368422118</v>
      </c>
      <c r="AS89" s="23">
        <f t="shared" si="88"/>
        <v>-1283011949.4737694</v>
      </c>
      <c r="AT89">
        <f t="shared" si="93"/>
        <v>0.35309333333333331</v>
      </c>
      <c r="BB89" s="10">
        <f t="shared" si="89"/>
        <v>2673.9018437803461</v>
      </c>
      <c r="BC89" s="10">
        <f t="shared" si="90"/>
        <v>500.55578309178242</v>
      </c>
      <c r="BD89" s="9">
        <f t="shared" si="91"/>
        <v>2147.3666818702213</v>
      </c>
      <c r="BE89" s="10">
        <f t="shared" si="92"/>
        <v>599.92576630581425</v>
      </c>
    </row>
    <row r="90" spans="1:57">
      <c r="A90">
        <v>84</v>
      </c>
      <c r="B90" t="s">
        <v>54</v>
      </c>
      <c r="C90">
        <v>16.783799999999999</v>
      </c>
      <c r="D90">
        <v>174.845</v>
      </c>
      <c r="E90">
        <v>312.12299999999999</v>
      </c>
      <c r="F90">
        <v>312.12299999999999</v>
      </c>
      <c r="G90">
        <v>263.75299999999999</v>
      </c>
      <c r="H90">
        <v>1937.16</v>
      </c>
      <c r="I90">
        <v>230.249</v>
      </c>
      <c r="J90">
        <v>2830.98</v>
      </c>
      <c r="K90">
        <v>1117.21</v>
      </c>
      <c r="M90" s="4">
        <f t="shared" si="63"/>
        <v>0.35427999999999998</v>
      </c>
      <c r="N90" s="2">
        <f t="shared" si="64"/>
        <v>0.16450735764555344</v>
      </c>
      <c r="O90" s="2">
        <f t="shared" si="65"/>
        <v>2.6059947971472663</v>
      </c>
      <c r="P90" s="3">
        <f t="shared" si="66"/>
        <v>1.051155394979489</v>
      </c>
      <c r="Q90" s="2">
        <f t="shared" si="67"/>
        <v>0.24815870686086336</v>
      </c>
      <c r="R90" s="3">
        <f t="shared" si="68"/>
        <v>0.29366884949757255</v>
      </c>
      <c r="T90" s="6">
        <f t="shared" si="69"/>
        <v>1075.2515570394683</v>
      </c>
      <c r="U90" s="6">
        <f t="shared" si="70"/>
        <v>3035.0331857273013</v>
      </c>
      <c r="V90" s="6">
        <f t="shared" si="71"/>
        <v>3035.0331857273013</v>
      </c>
      <c r="W90" s="6">
        <f t="shared" si="72"/>
        <v>61.939452769944921</v>
      </c>
      <c r="X90" s="6">
        <f t="shared" si="73"/>
        <v>176.88679245283001</v>
      </c>
      <c r="Y90" s="6">
        <f t="shared" si="74"/>
        <v>315.76788767625413</v>
      </c>
      <c r="Z90" s="6">
        <f t="shared" si="75"/>
        <v>315.76788767625413</v>
      </c>
      <c r="AA90" s="6">
        <f t="shared" si="76"/>
        <v>266.83303594504429</v>
      </c>
      <c r="AB90" s="6">
        <f t="shared" si="77"/>
        <v>2864.0394160392966</v>
      </c>
      <c r="AC90" s="6">
        <f t="shared" si="78"/>
        <v>232.9332224579498</v>
      </c>
      <c r="AD90" s="6">
        <f t="shared" si="79"/>
        <v>1130.2564751421328</v>
      </c>
      <c r="AE90" s="6">
        <f t="shared" si="80"/>
        <v>1959.7816286878331</v>
      </c>
      <c r="AI90" s="1"/>
      <c r="AJ90" s="21">
        <f t="shared" si="81"/>
        <v>213580.51316401814</v>
      </c>
      <c r="AK90" s="21">
        <f t="shared" si="82"/>
        <v>36189.560914125199</v>
      </c>
      <c r="AL90" s="19"/>
      <c r="AM90" s="19"/>
      <c r="AN90" s="19">
        <f t="shared" si="83"/>
        <v>18937.499999999982</v>
      </c>
      <c r="AO90" s="19">
        <f t="shared" si="84"/>
        <v>24796.603858106755</v>
      </c>
      <c r="AP90" s="19">
        <f t="shared" si="85"/>
        <v>25449.14606489904</v>
      </c>
      <c r="AQ90" s="19">
        <f t="shared" si="86"/>
        <v>16756.146646284109</v>
      </c>
      <c r="AR90" s="23">
        <f t="shared" si="87"/>
        <v>-163830.67750885343</v>
      </c>
      <c r="AS90" s="23">
        <f t="shared" si="88"/>
        <v>-1310645420.0708275</v>
      </c>
      <c r="AT90">
        <f t="shared" si="93"/>
        <v>0.35367999999999999</v>
      </c>
      <c r="BB90" s="10">
        <f t="shared" si="89"/>
        <v>2737.5238215008835</v>
      </c>
      <c r="BC90" s="10">
        <f t="shared" si="90"/>
        <v>516.9153370758911</v>
      </c>
      <c r="BD90" s="9">
        <f t="shared" si="91"/>
        <v>2203.4853653009136</v>
      </c>
      <c r="BE90" s="10">
        <f t="shared" si="92"/>
        <v>615.60585546441791</v>
      </c>
    </row>
    <row r="91" spans="1:57">
      <c r="A91">
        <v>85</v>
      </c>
      <c r="B91" t="s">
        <v>54</v>
      </c>
      <c r="C91">
        <v>16.9848</v>
      </c>
      <c r="D91">
        <v>171.20699999999999</v>
      </c>
      <c r="E91">
        <v>313.45800000000003</v>
      </c>
      <c r="F91">
        <v>313.45800000000003</v>
      </c>
      <c r="G91">
        <v>266.56200000000001</v>
      </c>
      <c r="H91">
        <v>1935.32</v>
      </c>
      <c r="I91">
        <v>224.46700000000001</v>
      </c>
      <c r="J91">
        <v>2836.76</v>
      </c>
      <c r="K91">
        <v>1121.99</v>
      </c>
      <c r="M91" s="4">
        <f t="shared" si="63"/>
        <v>0.35489333333333334</v>
      </c>
      <c r="N91" s="2">
        <f t="shared" si="64"/>
        <v>0.16080606379381596</v>
      </c>
      <c r="O91" s="2">
        <f t="shared" si="65"/>
        <v>2.6069199291805991</v>
      </c>
      <c r="P91" s="3">
        <f t="shared" si="66"/>
        <v>1.0538283803584174</v>
      </c>
      <c r="Q91" s="2">
        <f t="shared" si="67"/>
        <v>0.25036818574595182</v>
      </c>
      <c r="R91" s="3">
        <f t="shared" si="68"/>
        <v>0.2944152233534959</v>
      </c>
      <c r="T91" s="6">
        <f t="shared" si="69"/>
        <v>1100.0007604167999</v>
      </c>
      <c r="U91" s="6">
        <f t="shared" si="70"/>
        <v>3099.5250039921852</v>
      </c>
      <c r="V91" s="6">
        <f t="shared" si="71"/>
        <v>3099.5250039921852</v>
      </c>
      <c r="W91" s="6">
        <f t="shared" si="72"/>
        <v>63.255612326371129</v>
      </c>
      <c r="X91" s="6">
        <f t="shared" si="73"/>
        <v>176.88679245283001</v>
      </c>
      <c r="Y91" s="6">
        <f t="shared" si="74"/>
        <v>323.85696956712746</v>
      </c>
      <c r="Z91" s="6">
        <f t="shared" si="75"/>
        <v>323.85696956712746</v>
      </c>
      <c r="AA91" s="6">
        <f t="shared" si="76"/>
        <v>275.40519470472162</v>
      </c>
      <c r="AB91" s="6">
        <f t="shared" si="77"/>
        <v>2930.8695167707406</v>
      </c>
      <c r="AC91" s="6">
        <f t="shared" si="78"/>
        <v>231.91109954781587</v>
      </c>
      <c r="AD91" s="6">
        <f t="shared" si="79"/>
        <v>1159.2120197430638</v>
      </c>
      <c r="AE91" s="6">
        <f t="shared" si="80"/>
        <v>1999.5242435753853</v>
      </c>
      <c r="AI91" s="1"/>
      <c r="AJ91" s="21">
        <f t="shared" si="81"/>
        <v>218149.08029052123</v>
      </c>
      <c r="AK91" s="21">
        <f t="shared" si="82"/>
        <v>36963.669168972803</v>
      </c>
      <c r="AL91" s="19"/>
      <c r="AM91" s="19"/>
      <c r="AN91" s="19">
        <f t="shared" si="83"/>
        <v>18937.499999999982</v>
      </c>
      <c r="AO91" s="19">
        <f t="shared" si="84"/>
        <v>25438.261031199032</v>
      </c>
      <c r="AP91" s="19">
        <f t="shared" si="85"/>
        <v>26107.688953072695</v>
      </c>
      <c r="AQ91" s="19">
        <f t="shared" si="86"/>
        <v>17299.132603263948</v>
      </c>
      <c r="AR91" s="23">
        <f t="shared" si="87"/>
        <v>-167330.16687195838</v>
      </c>
      <c r="AS91" s="23">
        <f t="shared" si="88"/>
        <v>-1338641334.975667</v>
      </c>
      <c r="AT91">
        <f t="shared" si="93"/>
        <v>0.35427999999999998</v>
      </c>
      <c r="BB91" s="10">
        <f t="shared" si="89"/>
        <v>2802.0999632693515</v>
      </c>
      <c r="BC91" s="10">
        <f t="shared" si="90"/>
        <v>533.66607189008857</v>
      </c>
      <c r="BD91" s="9">
        <f t="shared" si="91"/>
        <v>2260.5129502842656</v>
      </c>
      <c r="BE91" s="10">
        <f t="shared" si="92"/>
        <v>631.53577535250827</v>
      </c>
    </row>
    <row r="92" spans="1:57">
      <c r="A92">
        <v>86</v>
      </c>
      <c r="B92" t="s">
        <v>54</v>
      </c>
      <c r="C92">
        <v>17.1859</v>
      </c>
      <c r="D92">
        <v>167.66800000000001</v>
      </c>
      <c r="E92">
        <v>314.76499999999999</v>
      </c>
      <c r="F92">
        <v>314.76499999999999</v>
      </c>
      <c r="G92">
        <v>269.36700000000002</v>
      </c>
      <c r="H92">
        <v>1933.44</v>
      </c>
      <c r="I92">
        <v>218.84200000000001</v>
      </c>
      <c r="J92">
        <v>2842.38</v>
      </c>
      <c r="K92">
        <v>1126.6600000000001</v>
      </c>
      <c r="M92" s="4">
        <f t="shared" si="63"/>
        <v>0.35552</v>
      </c>
      <c r="N92" s="2">
        <f t="shared" si="64"/>
        <v>0.15720447044704472</v>
      </c>
      <c r="O92" s="2">
        <f t="shared" si="65"/>
        <v>2.6075940502175219</v>
      </c>
      <c r="P92" s="3">
        <f t="shared" si="66"/>
        <v>1.056349384938494</v>
      </c>
      <c r="Q92" s="2">
        <f t="shared" si="67"/>
        <v>0.25255681818181819</v>
      </c>
      <c r="R92" s="3">
        <f t="shared" si="68"/>
        <v>0.29512169966996699</v>
      </c>
      <c r="T92" s="6">
        <f t="shared" si="69"/>
        <v>1125.2020502331413</v>
      </c>
      <c r="U92" s="6">
        <f t="shared" si="70"/>
        <v>3164.9472610068105</v>
      </c>
      <c r="V92" s="6">
        <f t="shared" si="71"/>
        <v>3164.9472610068105</v>
      </c>
      <c r="W92" s="6">
        <f t="shared" si="72"/>
        <v>64.590760428710425</v>
      </c>
      <c r="X92" s="6">
        <f t="shared" si="73"/>
        <v>176.88679245283001</v>
      </c>
      <c r="Y92" s="6">
        <f t="shared" si="74"/>
        <v>332.07154153693625</v>
      </c>
      <c r="Z92" s="6">
        <f t="shared" si="75"/>
        <v>332.07154153693625</v>
      </c>
      <c r="AA92" s="6">
        <f t="shared" si="76"/>
        <v>284.17744961854055</v>
      </c>
      <c r="AB92" s="6">
        <f t="shared" si="77"/>
        <v>2998.6609319092067</v>
      </c>
      <c r="AC92" s="6">
        <f t="shared" si="78"/>
        <v>230.87708952631419</v>
      </c>
      <c r="AD92" s="6">
        <f t="shared" si="79"/>
        <v>1188.6064936953112</v>
      </c>
      <c r="AE92" s="6">
        <f t="shared" si="80"/>
        <v>2039.7452107736692</v>
      </c>
      <c r="AI92" s="1"/>
      <c r="AJ92" s="21">
        <f t="shared" si="81"/>
        <v>222784.55871194627</v>
      </c>
      <c r="AK92" s="21">
        <f t="shared" si="82"/>
        <v>37749.115023620827</v>
      </c>
      <c r="AL92" s="19"/>
      <c r="AM92" s="19"/>
      <c r="AN92" s="19">
        <f t="shared" si="83"/>
        <v>18937.499999999982</v>
      </c>
      <c r="AO92" s="19">
        <f t="shared" si="84"/>
        <v>26089.917468327789</v>
      </c>
      <c r="AP92" s="19">
        <f t="shared" si="85"/>
        <v>26776.494243810102</v>
      </c>
      <c r="AQ92" s="19">
        <f t="shared" si="86"/>
        <v>17854.87679946022</v>
      </c>
      <c r="AR92" s="23">
        <f t="shared" si="87"/>
        <v>-170874.885223969</v>
      </c>
      <c r="AS92" s="23">
        <f t="shared" si="88"/>
        <v>-1366999081.7917521</v>
      </c>
      <c r="AT92">
        <f t="shared" si="93"/>
        <v>0.35489333333333334</v>
      </c>
      <c r="BB92" s="10">
        <f t="shared" si="89"/>
        <v>2867.6139044443694</v>
      </c>
      <c r="BC92" s="10">
        <f t="shared" si="90"/>
        <v>550.81038940944325</v>
      </c>
      <c r="BD92" s="9">
        <f t="shared" si="91"/>
        <v>2318.4240394861276</v>
      </c>
      <c r="BE92" s="10">
        <f t="shared" si="92"/>
        <v>647.71393913425493</v>
      </c>
    </row>
    <row r="93" spans="1:57">
      <c r="A93">
        <v>87</v>
      </c>
      <c r="B93" t="s">
        <v>54</v>
      </c>
      <c r="C93">
        <v>17.386900000000001</v>
      </c>
      <c r="D93">
        <v>164.226</v>
      </c>
      <c r="E93">
        <v>316.04399999999998</v>
      </c>
      <c r="F93">
        <v>316.04399999999998</v>
      </c>
      <c r="G93">
        <v>272.16699999999997</v>
      </c>
      <c r="H93">
        <v>1931.52</v>
      </c>
      <c r="I93">
        <v>213.37</v>
      </c>
      <c r="J93">
        <v>2847.85</v>
      </c>
      <c r="K93">
        <v>1131.24</v>
      </c>
      <c r="M93" s="4">
        <f t="shared" si="63"/>
        <v>0.35616000000000003</v>
      </c>
      <c r="N93" s="2">
        <f t="shared" si="64"/>
        <v>0.15370058400718778</v>
      </c>
      <c r="O93" s="2">
        <f t="shared" si="65"/>
        <v>2.6080277686058699</v>
      </c>
      <c r="P93" s="3">
        <f t="shared" si="66"/>
        <v>1.058737646001797</v>
      </c>
      <c r="Q93" s="2">
        <f t="shared" si="67"/>
        <v>0.25472353249475888</v>
      </c>
      <c r="R93" s="3">
        <f t="shared" si="68"/>
        <v>0.29578840970350401</v>
      </c>
      <c r="T93" s="6">
        <f t="shared" si="69"/>
        <v>1150.8530926893416</v>
      </c>
      <c r="U93" s="6">
        <f t="shared" si="70"/>
        <v>3231.2811452418619</v>
      </c>
      <c r="V93" s="6">
        <f t="shared" si="71"/>
        <v>3231.2811452418619</v>
      </c>
      <c r="W93" s="6">
        <f t="shared" si="72"/>
        <v>65.944513168201269</v>
      </c>
      <c r="X93" s="6">
        <f t="shared" si="73"/>
        <v>176.88679245283001</v>
      </c>
      <c r="Y93" s="6">
        <f t="shared" si="74"/>
        <v>340.40900608893963</v>
      </c>
      <c r="Z93" s="6">
        <f t="shared" si="75"/>
        <v>340.40900608893963</v>
      </c>
      <c r="AA93" s="6">
        <f t="shared" si="76"/>
        <v>293.14936515234723</v>
      </c>
      <c r="AB93" s="6">
        <f t="shared" si="77"/>
        <v>3067.4013364879493</v>
      </c>
      <c r="AC93" s="6">
        <f t="shared" si="78"/>
        <v>229.824321922114</v>
      </c>
      <c r="AD93" s="6">
        <f t="shared" si="79"/>
        <v>1218.4514942478013</v>
      </c>
      <c r="AE93" s="6">
        <f t="shared" si="80"/>
        <v>2080.4280525525201</v>
      </c>
      <c r="AI93" s="1"/>
      <c r="AJ93" s="21">
        <f t="shared" si="81"/>
        <v>227486.91427938652</v>
      </c>
      <c r="AK93" s="21">
        <f t="shared" si="82"/>
        <v>38545.89269180195</v>
      </c>
      <c r="AL93" s="19"/>
      <c r="AM93" s="19"/>
      <c r="AN93" s="19">
        <f t="shared" si="83"/>
        <v>18937.499999999982</v>
      </c>
      <c r="AO93" s="19">
        <f t="shared" si="84"/>
        <v>26751.683386215584</v>
      </c>
      <c r="AP93" s="19">
        <f t="shared" si="85"/>
        <v>27455.675054273892</v>
      </c>
      <c r="AQ93" s="19">
        <f t="shared" si="86"/>
        <v>18423.593489454488</v>
      </c>
      <c r="AR93" s="23">
        <f t="shared" si="87"/>
        <v>-174464.35504124453</v>
      </c>
      <c r="AS93" s="23">
        <f t="shared" si="88"/>
        <v>-1395714840.3299563</v>
      </c>
      <c r="AT93">
        <f t="shared" si="93"/>
        <v>0.35552</v>
      </c>
      <c r="BB93" s="10">
        <f t="shared" si="89"/>
        <v>2934.0701714804964</v>
      </c>
      <c r="BC93" s="10">
        <f t="shared" si="90"/>
        <v>568.3548992370811</v>
      </c>
      <c r="BD93" s="9">
        <f t="shared" si="91"/>
        <v>2377.2129873906224</v>
      </c>
      <c r="BE93" s="10">
        <f t="shared" si="92"/>
        <v>664.1430830738725</v>
      </c>
    </row>
    <row r="94" spans="1:57">
      <c r="A94">
        <v>88</v>
      </c>
      <c r="B94" t="s">
        <v>54</v>
      </c>
      <c r="C94">
        <v>17.587900000000001</v>
      </c>
      <c r="D94">
        <v>160.87799999999999</v>
      </c>
      <c r="E94">
        <v>317.29599999999999</v>
      </c>
      <c r="F94">
        <v>317.29599999999999</v>
      </c>
      <c r="G94">
        <v>274.96199999999999</v>
      </c>
      <c r="H94">
        <v>1929.57</v>
      </c>
      <c r="I94">
        <v>208.04599999999999</v>
      </c>
      <c r="J94">
        <v>2853.18</v>
      </c>
      <c r="K94">
        <v>1135.72</v>
      </c>
      <c r="M94" s="4">
        <f t="shared" si="63"/>
        <v>0.35681000000000002</v>
      </c>
      <c r="N94" s="2">
        <f t="shared" si="64"/>
        <v>0.15029287295759647</v>
      </c>
      <c r="O94" s="2">
        <f t="shared" si="65"/>
        <v>2.6082560374802646</v>
      </c>
      <c r="P94" s="3">
        <f t="shared" si="66"/>
        <v>1.0609941799090086</v>
      </c>
      <c r="Q94" s="2">
        <f t="shared" si="67"/>
        <v>0.256870603402371</v>
      </c>
      <c r="R94" s="3">
        <f t="shared" si="68"/>
        <v>0.29641919602402772</v>
      </c>
      <c r="T94" s="6">
        <f t="shared" si="69"/>
        <v>1176.9473094225614</v>
      </c>
      <c r="U94" s="6">
        <f t="shared" si="70"/>
        <v>3298.5266932612913</v>
      </c>
      <c r="V94" s="6">
        <f t="shared" si="71"/>
        <v>3298.5266932612913</v>
      </c>
      <c r="W94" s="6">
        <f t="shared" si="72"/>
        <v>67.316871291046766</v>
      </c>
      <c r="X94" s="6">
        <f t="shared" si="73"/>
        <v>176.88679245283001</v>
      </c>
      <c r="Y94" s="6">
        <f t="shared" si="74"/>
        <v>348.86977522167825</v>
      </c>
      <c r="Z94" s="6">
        <f t="shared" si="75"/>
        <v>348.86977522167825</v>
      </c>
      <c r="AA94" s="6">
        <f t="shared" si="76"/>
        <v>302.32316554417037</v>
      </c>
      <c r="AB94" s="6">
        <f t="shared" si="77"/>
        <v>3137.0967968885957</v>
      </c>
      <c r="AC94" s="6">
        <f t="shared" si="78"/>
        <v>228.7467676637425</v>
      </c>
      <c r="AD94" s="6">
        <f t="shared" si="79"/>
        <v>1248.7342453569047</v>
      </c>
      <c r="AE94" s="6">
        <f t="shared" si="80"/>
        <v>2121.5793838387299</v>
      </c>
      <c r="AI94" s="1"/>
      <c r="AJ94" s="21">
        <f t="shared" si="81"/>
        <v>232254.79487654928</v>
      </c>
      <c r="AK94" s="21">
        <f t="shared" si="82"/>
        <v>39353.773067900634</v>
      </c>
      <c r="AL94" s="19"/>
      <c r="AM94" s="19"/>
      <c r="AN94" s="19">
        <f t="shared" si="83"/>
        <v>18937.499999999982</v>
      </c>
      <c r="AO94" s="19">
        <f t="shared" si="84"/>
        <v>27423.349530524978</v>
      </c>
      <c r="AP94" s="19">
        <f t="shared" si="85"/>
        <v>28145.01662343353</v>
      </c>
      <c r="AQ94" s="19">
        <f t="shared" si="86"/>
        <v>19005.254437001367</v>
      </c>
      <c r="AR94" s="23">
        <f t="shared" si="87"/>
        <v>-178097.44735349005</v>
      </c>
      <c r="AS94" s="23">
        <f t="shared" si="88"/>
        <v>-1424779578.8279204</v>
      </c>
      <c r="AT94">
        <f t="shared" si="93"/>
        <v>0.35616000000000003</v>
      </c>
      <c r="BB94" s="10">
        <f t="shared" si="89"/>
        <v>3001.4568233197479</v>
      </c>
      <c r="BC94" s="10">
        <f t="shared" si="90"/>
        <v>586.29873030469446</v>
      </c>
      <c r="BD94" s="9">
        <f t="shared" si="91"/>
        <v>2436.9029884956026</v>
      </c>
      <c r="BE94" s="10">
        <f t="shared" si="92"/>
        <v>680.81801217787927</v>
      </c>
    </row>
    <row r="95" spans="1:57">
      <c r="A95">
        <v>89</v>
      </c>
      <c r="B95" t="s">
        <v>54</v>
      </c>
      <c r="C95">
        <v>17.788900000000002</v>
      </c>
      <c r="D95">
        <v>157.60599999999999</v>
      </c>
      <c r="E95">
        <v>318.52600000000001</v>
      </c>
      <c r="F95">
        <v>318.52600000000001</v>
      </c>
      <c r="G95">
        <v>277.75</v>
      </c>
      <c r="H95">
        <v>1927.59</v>
      </c>
      <c r="I95">
        <v>202.84</v>
      </c>
      <c r="J95">
        <v>2858.38</v>
      </c>
      <c r="K95">
        <v>1140.1300000000001</v>
      </c>
      <c r="M95" s="4">
        <f t="shared" si="63"/>
        <v>0.35747000000000001</v>
      </c>
      <c r="N95" s="2">
        <f t="shared" si="64"/>
        <v>0.14696431402168944</v>
      </c>
      <c r="O95" s="2">
        <f t="shared" si="65"/>
        <v>2.6082892832032525</v>
      </c>
      <c r="P95" s="3">
        <f t="shared" si="66"/>
        <v>1.0631474902322806</v>
      </c>
      <c r="Q95" s="2">
        <f t="shared" si="67"/>
        <v>0.25899609291222569</v>
      </c>
      <c r="R95" s="3">
        <f t="shared" si="68"/>
        <v>0.29701886405385997</v>
      </c>
      <c r="T95" s="6">
        <f t="shared" si="69"/>
        <v>1203.6037022343023</v>
      </c>
      <c r="U95" s="6">
        <f t="shared" si="70"/>
        <v>3367.0061885873006</v>
      </c>
      <c r="V95" s="6">
        <f t="shared" si="71"/>
        <v>3367.0061885873006</v>
      </c>
      <c r="W95" s="6">
        <f t="shared" si="72"/>
        <v>68.714412011985729</v>
      </c>
      <c r="X95" s="6">
        <f t="shared" si="73"/>
        <v>176.88679245283001</v>
      </c>
      <c r="Y95" s="6">
        <f t="shared" si="74"/>
        <v>357.49300440865278</v>
      </c>
      <c r="Z95" s="6">
        <f t="shared" si="75"/>
        <v>357.49300440865278</v>
      </c>
      <c r="AA95" s="6">
        <f t="shared" si="76"/>
        <v>311.72865629337417</v>
      </c>
      <c r="AB95" s="6">
        <f t="shared" si="77"/>
        <v>3208.0610497734751</v>
      </c>
      <c r="AC95" s="6">
        <f t="shared" si="78"/>
        <v>227.65955082581104</v>
      </c>
      <c r="AD95" s="6">
        <f t="shared" si="79"/>
        <v>1279.6082552646797</v>
      </c>
      <c r="AE95" s="6">
        <f t="shared" si="80"/>
        <v>2163.4024863529985</v>
      </c>
      <c r="AI95" s="1"/>
      <c r="AJ95" s="21">
        <f t="shared" si="81"/>
        <v>237088.20313154181</v>
      </c>
      <c r="AK95" s="21">
        <f t="shared" si="82"/>
        <v>40172.756597229265</v>
      </c>
      <c r="AL95" s="19"/>
      <c r="AM95" s="19"/>
      <c r="AN95" s="19">
        <f t="shared" si="83"/>
        <v>18937.499999999982</v>
      </c>
      <c r="AO95" s="19">
        <f t="shared" si="84"/>
        <v>28104.949091858402</v>
      </c>
      <c r="AP95" s="19">
        <f t="shared" si="85"/>
        <v>28844.553015328362</v>
      </c>
      <c r="AQ95" s="19">
        <f t="shared" si="86"/>
        <v>19600.003842343773</v>
      </c>
      <c r="AR95" s="23">
        <f t="shared" si="87"/>
        <v>-181773.95377924055</v>
      </c>
      <c r="AS95" s="23">
        <f t="shared" si="88"/>
        <v>-1454191630.2339244</v>
      </c>
      <c r="AT95">
        <f t="shared" si="93"/>
        <v>0.35681000000000002</v>
      </c>
      <c r="BB95" s="10">
        <f t="shared" si="89"/>
        <v>3069.7799255975488</v>
      </c>
      <c r="BC95" s="10">
        <f t="shared" si="90"/>
        <v>604.64633108834073</v>
      </c>
      <c r="BD95" s="9">
        <f t="shared" si="91"/>
        <v>2497.4684907138094</v>
      </c>
      <c r="BE95" s="10">
        <f t="shared" si="92"/>
        <v>697.73955044335651</v>
      </c>
    </row>
    <row r="96" spans="1:57">
      <c r="A96">
        <v>90</v>
      </c>
      <c r="B96" t="s">
        <v>54</v>
      </c>
      <c r="C96">
        <v>17.989899999999999</v>
      </c>
      <c r="D96">
        <v>154.43700000000001</v>
      </c>
      <c r="E96">
        <v>319.726</v>
      </c>
      <c r="F96">
        <v>319.726</v>
      </c>
      <c r="G96">
        <v>280.536</v>
      </c>
      <c r="H96">
        <v>1925.57</v>
      </c>
      <c r="I96">
        <v>197.80099999999999</v>
      </c>
      <c r="J96">
        <v>2863.42</v>
      </c>
      <c r="K96">
        <v>1144.42</v>
      </c>
      <c r="M96" s="4">
        <f t="shared" si="63"/>
        <v>0.35814333333333337</v>
      </c>
      <c r="N96" s="2">
        <f t="shared" si="64"/>
        <v>0.14373854043539366</v>
      </c>
      <c r="O96" s="2">
        <f t="shared" si="65"/>
        <v>2.60807638487384</v>
      </c>
      <c r="P96" s="3">
        <f t="shared" si="66"/>
        <v>1.0651415168973317</v>
      </c>
      <c r="Q96" s="2">
        <f t="shared" si="67"/>
        <v>0.26110216579954021</v>
      </c>
      <c r="R96" s="3">
        <f t="shared" si="68"/>
        <v>0.29757732006738452</v>
      </c>
      <c r="T96" s="6">
        <f t="shared" si="69"/>
        <v>1230.6149200974776</v>
      </c>
      <c r="U96" s="6">
        <f t="shared" si="70"/>
        <v>3436.0961256595892</v>
      </c>
      <c r="V96" s="6">
        <f t="shared" si="71"/>
        <v>3436.0961256595892</v>
      </c>
      <c r="W96" s="6">
        <f t="shared" si="72"/>
        <v>70.124410727746721</v>
      </c>
      <c r="X96" s="6">
        <f t="shared" si="73"/>
        <v>176.88679245283001</v>
      </c>
      <c r="Y96" s="6">
        <f t="shared" si="74"/>
        <v>366.2030899575459</v>
      </c>
      <c r="Z96" s="6">
        <f t="shared" si="75"/>
        <v>366.2030899575459</v>
      </c>
      <c r="AA96" s="6">
        <f t="shared" si="76"/>
        <v>321.3162209026795</v>
      </c>
      <c r="AB96" s="6">
        <f t="shared" si="77"/>
        <v>3279.6621227073856</v>
      </c>
      <c r="AC96" s="6">
        <f t="shared" si="78"/>
        <v>226.55841367995026</v>
      </c>
      <c r="AD96" s="6">
        <f t="shared" si="79"/>
        <v>1310.7790427091159</v>
      </c>
      <c r="AE96" s="6">
        <f t="shared" si="80"/>
        <v>2205.4812055621114</v>
      </c>
      <c r="AI96" s="1"/>
      <c r="AJ96" s="21">
        <f t="shared" si="81"/>
        <v>242010.30381708939</v>
      </c>
      <c r="AK96" s="21">
        <f t="shared" si="82"/>
        <v>41006.768370804733</v>
      </c>
      <c r="AL96" s="19"/>
      <c r="AM96" s="19"/>
      <c r="AN96" s="19">
        <f t="shared" si="83"/>
        <v>18937.499999999982</v>
      </c>
      <c r="AO96" s="19">
        <f t="shared" si="84"/>
        <v>28799.636435161068</v>
      </c>
      <c r="AP96" s="19">
        <f t="shared" si="85"/>
        <v>29557.521604507416</v>
      </c>
      <c r="AQ96" s="19">
        <f t="shared" si="86"/>
        <v>20209.774034752627</v>
      </c>
      <c r="AR96" s="23">
        <f t="shared" si="87"/>
        <v>-185512.640113473</v>
      </c>
      <c r="AS96" s="23">
        <f t="shared" si="88"/>
        <v>-1484101120.907784</v>
      </c>
      <c r="AT96">
        <f t="shared" si="93"/>
        <v>0.35747000000000001</v>
      </c>
      <c r="BB96" s="10">
        <f t="shared" si="89"/>
        <v>3139.3466377614895</v>
      </c>
      <c r="BC96" s="10">
        <f t="shared" si="90"/>
        <v>623.45731258674834</v>
      </c>
      <c r="BD96" s="9">
        <f t="shared" si="91"/>
        <v>2559.2165105293593</v>
      </c>
      <c r="BE96" s="10">
        <f t="shared" si="92"/>
        <v>714.98600881730556</v>
      </c>
    </row>
    <row r="97" spans="1:57">
      <c r="A97">
        <v>91</v>
      </c>
      <c r="B97" t="s">
        <v>54</v>
      </c>
      <c r="C97">
        <v>18.190899999999999</v>
      </c>
      <c r="D97">
        <v>151.35499999999999</v>
      </c>
      <c r="E97">
        <v>320.90199999999999</v>
      </c>
      <c r="F97">
        <v>320.90199999999999</v>
      </c>
      <c r="G97">
        <v>283.31799999999998</v>
      </c>
      <c r="H97">
        <v>1923.52</v>
      </c>
      <c r="I97">
        <v>192.898</v>
      </c>
      <c r="J97">
        <v>2868.33</v>
      </c>
      <c r="K97">
        <v>1148.6300000000001</v>
      </c>
      <c r="M97" s="4">
        <f t="shared" si="63"/>
        <v>0.35882666666666668</v>
      </c>
      <c r="N97" s="2">
        <f t="shared" si="64"/>
        <v>0.14060177615933411</v>
      </c>
      <c r="O97" s="2">
        <f t="shared" si="65"/>
        <v>2.6076708440472651</v>
      </c>
      <c r="P97" s="3">
        <f t="shared" si="66"/>
        <v>1.0670240041617123</v>
      </c>
      <c r="Q97" s="2">
        <f t="shared" si="67"/>
        <v>0.26318928359096311</v>
      </c>
      <c r="R97" s="3">
        <f t="shared" si="68"/>
        <v>0.29810307669441138</v>
      </c>
      <c r="T97" s="6">
        <f t="shared" si="69"/>
        <v>1258.0694019994216</v>
      </c>
      <c r="U97" s="6">
        <f t="shared" si="70"/>
        <v>3506.0644006375082</v>
      </c>
      <c r="V97" s="6">
        <f t="shared" si="71"/>
        <v>3506.0644006375082</v>
      </c>
      <c r="W97" s="6">
        <f t="shared" si="72"/>
        <v>71.552334706887919</v>
      </c>
      <c r="X97" s="6">
        <f t="shared" si="73"/>
        <v>176.88679245283001</v>
      </c>
      <c r="Y97" s="6">
        <f t="shared" si="74"/>
        <v>375.03435943112584</v>
      </c>
      <c r="Z97" s="6">
        <f t="shared" si="75"/>
        <v>375.03435943112584</v>
      </c>
      <c r="AA97" s="6">
        <f t="shared" si="76"/>
        <v>331.11038461993917</v>
      </c>
      <c r="AB97" s="6">
        <f t="shared" si="77"/>
        <v>3352.1832340887577</v>
      </c>
      <c r="AC97" s="6">
        <f t="shared" si="78"/>
        <v>225.43350125563848</v>
      </c>
      <c r="AD97" s="6">
        <f t="shared" si="79"/>
        <v>1342.3902508347537</v>
      </c>
      <c r="AE97" s="6">
        <f t="shared" si="80"/>
        <v>2247.9949986380866</v>
      </c>
      <c r="AI97" s="1"/>
      <c r="AJ97" s="21">
        <f t="shared" si="81"/>
        <v>246976.28122403429</v>
      </c>
      <c r="AK97" s="21">
        <f t="shared" si="82"/>
        <v>41848.214714408139</v>
      </c>
      <c r="AL97" s="19"/>
      <c r="AM97" s="19"/>
      <c r="AN97" s="19">
        <f t="shared" si="83"/>
        <v>18937.499999999982</v>
      </c>
      <c r="AO97" s="19">
        <f t="shared" si="84"/>
        <v>29501.320926979897</v>
      </c>
      <c r="AP97" s="19">
        <f t="shared" si="85"/>
        <v>30277.671477689899</v>
      </c>
      <c r="AQ97" s="19">
        <f t="shared" si="86"/>
        <v>20831.348312207887</v>
      </c>
      <c r="AR97" s="23">
        <f t="shared" si="87"/>
        <v>-189276.65522156475</v>
      </c>
      <c r="AS97" s="23">
        <f t="shared" si="88"/>
        <v>-1514213241.7725179</v>
      </c>
      <c r="AT97">
        <f t="shared" si="93"/>
        <v>0.35814333333333337</v>
      </c>
      <c r="BB97" s="10">
        <f t="shared" si="89"/>
        <v>3209.537711979639</v>
      </c>
      <c r="BC97" s="10">
        <f t="shared" si="90"/>
        <v>642.63244180535901</v>
      </c>
      <c r="BD97" s="9">
        <f t="shared" si="91"/>
        <v>2621.5580854182317</v>
      </c>
      <c r="BE97" s="10">
        <f t="shared" si="92"/>
        <v>732.4061799150918</v>
      </c>
    </row>
    <row r="98" spans="1:57">
      <c r="A98">
        <v>92</v>
      </c>
      <c r="B98" t="s">
        <v>54</v>
      </c>
      <c r="C98">
        <v>18.3919</v>
      </c>
      <c r="D98">
        <v>148.35599999999999</v>
      </c>
      <c r="E98">
        <v>322.053</v>
      </c>
      <c r="F98">
        <v>322.053</v>
      </c>
      <c r="G98">
        <v>286.09500000000003</v>
      </c>
      <c r="H98">
        <v>1921.44</v>
      </c>
      <c r="I98">
        <v>188.12799999999999</v>
      </c>
      <c r="J98">
        <v>2873.1</v>
      </c>
      <c r="K98">
        <v>1152.75</v>
      </c>
      <c r="M98" s="4">
        <f t="shared" si="63"/>
        <v>0.35952000000000001</v>
      </c>
      <c r="N98" s="2">
        <f t="shared" si="64"/>
        <v>0.13755006675567424</v>
      </c>
      <c r="O98" s="2">
        <f t="shared" si="65"/>
        <v>2.6070645213989025</v>
      </c>
      <c r="P98" s="3">
        <f t="shared" si="66"/>
        <v>1.0687861593235426</v>
      </c>
      <c r="Q98" s="2">
        <f t="shared" si="67"/>
        <v>0.26525645304850914</v>
      </c>
      <c r="R98" s="3">
        <f t="shared" si="68"/>
        <v>0.29859534935469517</v>
      </c>
      <c r="T98" s="6">
        <f t="shared" si="69"/>
        <v>1285.9811458109164</v>
      </c>
      <c r="U98" s="6">
        <f t="shared" si="70"/>
        <v>3576.9391016102481</v>
      </c>
      <c r="V98" s="6">
        <f t="shared" si="71"/>
        <v>3576.9391016102481</v>
      </c>
      <c r="W98" s="6">
        <f t="shared" si="72"/>
        <v>72.998757175719348</v>
      </c>
      <c r="X98" s="6">
        <f t="shared" si="73"/>
        <v>176.88679245283001</v>
      </c>
      <c r="Y98" s="6">
        <f t="shared" si="74"/>
        <v>383.98798949696175</v>
      </c>
      <c r="Z98" s="6">
        <f t="shared" si="75"/>
        <v>383.98798949696175</v>
      </c>
      <c r="AA98" s="6">
        <f t="shared" si="76"/>
        <v>341.11479742506134</v>
      </c>
      <c r="AB98" s="6">
        <f t="shared" si="77"/>
        <v>3425.6345776072681</v>
      </c>
      <c r="AC98" s="6">
        <f t="shared" si="78"/>
        <v>224.30328117869931</v>
      </c>
      <c r="AD98" s="6">
        <f t="shared" si="79"/>
        <v>1374.438849793738</v>
      </c>
      <c r="AE98" s="6">
        <f t="shared" si="80"/>
        <v>2290.957955799332</v>
      </c>
      <c r="AI98" s="1"/>
      <c r="AJ98" s="21">
        <f t="shared" si="81"/>
        <v>252005.39092462216</v>
      </c>
      <c r="AK98" s="21">
        <f t="shared" si="82"/>
        <v>42700.358335364217</v>
      </c>
      <c r="AL98" s="19"/>
      <c r="AM98" s="19"/>
      <c r="AN98" s="19">
        <f t="shared" si="83"/>
        <v>18937.499999999982</v>
      </c>
      <c r="AO98" s="19">
        <f t="shared" si="84"/>
        <v>30212.767995771497</v>
      </c>
      <c r="AP98" s="19">
        <f t="shared" si="85"/>
        <v>31007.840837765485</v>
      </c>
      <c r="AQ98" s="19">
        <f t="shared" si="86"/>
        <v>21466.316678410662</v>
      </c>
      <c r="AR98" s="23">
        <f t="shared" si="87"/>
        <v>-193081.32374803873</v>
      </c>
      <c r="AS98" s="23">
        <f t="shared" si="88"/>
        <v>-1544650589.9843099</v>
      </c>
      <c r="AT98">
        <f t="shared" si="93"/>
        <v>0.35882666666666668</v>
      </c>
      <c r="BB98" s="10">
        <f t="shared" si="89"/>
        <v>3280.6308993818698</v>
      </c>
      <c r="BC98" s="10">
        <f t="shared" si="90"/>
        <v>662.22076923987834</v>
      </c>
      <c r="BD98" s="9">
        <f t="shared" si="91"/>
        <v>2684.7805016695074</v>
      </c>
      <c r="BE98" s="10">
        <f t="shared" si="92"/>
        <v>750.06871886225167</v>
      </c>
    </row>
    <row r="99" spans="1:57">
      <c r="A99">
        <v>93</v>
      </c>
      <c r="B99" t="s">
        <v>54</v>
      </c>
      <c r="C99">
        <v>18.5929</v>
      </c>
      <c r="D99">
        <v>145.43799999999999</v>
      </c>
      <c r="E99">
        <v>323.18099999999998</v>
      </c>
      <c r="F99">
        <v>323.18099999999998</v>
      </c>
      <c r="G99">
        <v>288.86700000000002</v>
      </c>
      <c r="H99">
        <v>1919.33</v>
      </c>
      <c r="I99">
        <v>183.48500000000001</v>
      </c>
      <c r="J99">
        <v>2877.74</v>
      </c>
      <c r="K99">
        <v>1156.79</v>
      </c>
      <c r="M99" s="4">
        <f t="shared" si="63"/>
        <v>0.36022333333333334</v>
      </c>
      <c r="N99" s="2">
        <f t="shared" si="64"/>
        <v>0.13458132454865962</v>
      </c>
      <c r="O99" s="2">
        <f t="shared" si="65"/>
        <v>2.6062678802964823</v>
      </c>
      <c r="P99" s="3">
        <f t="shared" si="66"/>
        <v>1.0704377839673536</v>
      </c>
      <c r="Q99" s="2">
        <f t="shared" si="67"/>
        <v>0.26730361720044049</v>
      </c>
      <c r="R99" s="3">
        <f t="shared" si="68"/>
        <v>0.29905614109765233</v>
      </c>
      <c r="T99" s="6">
        <f t="shared" si="69"/>
        <v>1314.3487259175718</v>
      </c>
      <c r="U99" s="6">
        <f t="shared" si="70"/>
        <v>3648.7051345486739</v>
      </c>
      <c r="V99" s="6">
        <f t="shared" si="71"/>
        <v>3648.7051345486739</v>
      </c>
      <c r="W99" s="6">
        <f t="shared" si="72"/>
        <v>74.463370092830075</v>
      </c>
      <c r="X99" s="6">
        <f t="shared" si="73"/>
        <v>176.88679245283001</v>
      </c>
      <c r="Y99" s="6">
        <f t="shared" si="74"/>
        <v>393.06405802952492</v>
      </c>
      <c r="Z99" s="6">
        <f t="shared" si="75"/>
        <v>393.06405802952492</v>
      </c>
      <c r="AA99" s="6">
        <f t="shared" si="76"/>
        <v>351.33016870055729</v>
      </c>
      <c r="AB99" s="6">
        <f t="shared" si="77"/>
        <v>3500.0082379604023</v>
      </c>
      <c r="AC99" s="6">
        <f t="shared" si="78"/>
        <v>223.1602666811018</v>
      </c>
      <c r="AD99" s="6">
        <f t="shared" si="79"/>
        <v>1406.9285375315201</v>
      </c>
      <c r="AE99" s="6">
        <f t="shared" si="80"/>
        <v>2334.3564086311021</v>
      </c>
      <c r="AI99" s="1"/>
      <c r="AJ99" s="21">
        <f t="shared" si="81"/>
        <v>257099.6518064398</v>
      </c>
      <c r="AK99" s="21">
        <f t="shared" si="82"/>
        <v>43563.541318511212</v>
      </c>
      <c r="AL99" s="19"/>
      <c r="AM99" s="19"/>
      <c r="AN99" s="19">
        <f t="shared" si="83"/>
        <v>18937.499999999982</v>
      </c>
      <c r="AO99" s="19">
        <f t="shared" si="84"/>
        <v>30934.072433875241</v>
      </c>
      <c r="AP99" s="19">
        <f t="shared" si="85"/>
        <v>31748.126971608799</v>
      </c>
      <c r="AQ99" s="19">
        <f t="shared" si="86"/>
        <v>22114.91576630338</v>
      </c>
      <c r="AR99" s="23">
        <f t="shared" si="87"/>
        <v>-196928.57795316362</v>
      </c>
      <c r="AS99" s="23">
        <f t="shared" si="88"/>
        <v>-1575428623.625309</v>
      </c>
      <c r="AT99">
        <f t="shared" si="93"/>
        <v>0.35952000000000001</v>
      </c>
      <c r="BB99" s="10">
        <f t="shared" si="89"/>
        <v>3352.6358204315488</v>
      </c>
      <c r="BC99" s="10">
        <f t="shared" si="90"/>
        <v>682.22959485012268</v>
      </c>
      <c r="BD99" s="9">
        <f t="shared" si="91"/>
        <v>2748.8776995874759</v>
      </c>
      <c r="BE99" s="10">
        <f t="shared" si="92"/>
        <v>767.97597899392349</v>
      </c>
    </row>
    <row r="100" spans="1:57">
      <c r="A100">
        <v>94</v>
      </c>
      <c r="B100" t="s">
        <v>54</v>
      </c>
      <c r="C100">
        <v>18.793900000000001</v>
      </c>
      <c r="D100">
        <v>142.59899999999999</v>
      </c>
      <c r="E100">
        <v>324.28699999999998</v>
      </c>
      <c r="F100">
        <v>324.28699999999998</v>
      </c>
      <c r="G100">
        <v>291.63499999999999</v>
      </c>
      <c r="H100">
        <v>1917.19</v>
      </c>
      <c r="I100">
        <v>178.96799999999999</v>
      </c>
      <c r="J100">
        <v>2882.26</v>
      </c>
      <c r="K100">
        <v>1160.75</v>
      </c>
      <c r="M100" s="4">
        <f t="shared" si="63"/>
        <v>0.36093666666666663</v>
      </c>
      <c r="N100" s="2">
        <f t="shared" si="64"/>
        <v>0.13169346422733444</v>
      </c>
      <c r="O100" s="2">
        <f t="shared" si="65"/>
        <v>2.6052913347678728</v>
      </c>
      <c r="P100" s="3">
        <f t="shared" si="66"/>
        <v>1.0719793869653957</v>
      </c>
      <c r="Q100" s="2">
        <f t="shared" si="67"/>
        <v>0.26933164636455148</v>
      </c>
      <c r="R100" s="3">
        <f t="shared" si="68"/>
        <v>0.29948652118100128</v>
      </c>
      <c r="T100" s="6">
        <f t="shared" si="69"/>
        <v>1343.1706234675478</v>
      </c>
      <c r="U100" s="6">
        <f t="shared" si="70"/>
        <v>3721.347115747586</v>
      </c>
      <c r="V100" s="6">
        <f t="shared" si="71"/>
        <v>3721.347115747586</v>
      </c>
      <c r="W100" s="6">
        <f t="shared" si="72"/>
        <v>75.94585950505278</v>
      </c>
      <c r="X100" s="6">
        <f t="shared" si="73"/>
        <v>176.88679245283001</v>
      </c>
      <c r="Y100" s="6">
        <f t="shared" si="74"/>
        <v>402.26149737481245</v>
      </c>
      <c r="Z100" s="6">
        <f t="shared" si="75"/>
        <v>402.26149737481245</v>
      </c>
      <c r="AA100" s="6">
        <f t="shared" si="76"/>
        <v>361.75835536701572</v>
      </c>
      <c r="AB100" s="6">
        <f t="shared" si="77"/>
        <v>3575.2966459398162</v>
      </c>
      <c r="AC100" s="6">
        <f t="shared" si="78"/>
        <v>221.99632931282258</v>
      </c>
      <c r="AD100" s="6">
        <f t="shared" si="79"/>
        <v>1439.8512215346702</v>
      </c>
      <c r="AE100" s="6">
        <f t="shared" si="80"/>
        <v>2378.1764922800385</v>
      </c>
      <c r="AI100" s="1"/>
      <c r="AJ100" s="21">
        <f t="shared" si="81"/>
        <v>262257.97895595501</v>
      </c>
      <c r="AK100" s="21">
        <f t="shared" si="82"/>
        <v>44437.5798336683</v>
      </c>
      <c r="AL100" s="19"/>
      <c r="AM100" s="19"/>
      <c r="AN100" s="19">
        <f t="shared" si="83"/>
        <v>18937.499999999982</v>
      </c>
      <c r="AO100" s="19">
        <f t="shared" si="84"/>
        <v>31665.240514858528</v>
      </c>
      <c r="AP100" s="19">
        <f t="shared" si="85"/>
        <v>32498.536317881124</v>
      </c>
      <c r="AQ100" s="19">
        <f t="shared" si="86"/>
        <v>22777.191566076439</v>
      </c>
      <c r="AR100" s="23">
        <f t="shared" si="87"/>
        <v>-200817.09039080725</v>
      </c>
      <c r="AS100" s="23">
        <f t="shared" si="88"/>
        <v>-1606536723.1264579</v>
      </c>
      <c r="AT100">
        <f t="shared" si="93"/>
        <v>0.36022333333333334</v>
      </c>
      <c r="BB100" s="10">
        <f t="shared" si="89"/>
        <v>3425.5448678675721</v>
      </c>
      <c r="BC100" s="10">
        <f t="shared" si="90"/>
        <v>702.66033740111459</v>
      </c>
      <c r="BD100" s="9">
        <f t="shared" si="91"/>
        <v>2813.8570750630402</v>
      </c>
      <c r="BE100" s="10">
        <f t="shared" si="92"/>
        <v>786.12811605904983</v>
      </c>
    </row>
    <row r="101" spans="1:57">
      <c r="A101">
        <v>95</v>
      </c>
      <c r="B101" t="s">
        <v>54</v>
      </c>
      <c r="C101">
        <v>18.994900000000001</v>
      </c>
      <c r="D101">
        <v>139.83699999999999</v>
      </c>
      <c r="E101">
        <v>325.37</v>
      </c>
      <c r="F101">
        <v>325.37</v>
      </c>
      <c r="G101">
        <v>294.399</v>
      </c>
      <c r="H101">
        <v>1915.02</v>
      </c>
      <c r="I101">
        <v>174.571</v>
      </c>
      <c r="J101">
        <v>2886.65</v>
      </c>
      <c r="K101">
        <v>1164.6300000000001</v>
      </c>
      <c r="M101" s="4">
        <f t="shared" si="63"/>
        <v>0.36165999999999998</v>
      </c>
      <c r="N101" s="2">
        <f t="shared" si="64"/>
        <v>0.12888440339914098</v>
      </c>
      <c r="O101" s="2">
        <f t="shared" si="65"/>
        <v>2.6041268135818174</v>
      </c>
      <c r="P101" s="3">
        <f t="shared" si="66"/>
        <v>1.0734114914560637</v>
      </c>
      <c r="Q101" s="2">
        <f t="shared" si="67"/>
        <v>0.27134048553890394</v>
      </c>
      <c r="R101" s="3">
        <f t="shared" si="68"/>
        <v>0.29988571217902632</v>
      </c>
      <c r="T101" s="6">
        <f t="shared" si="69"/>
        <v>1372.4452904129203</v>
      </c>
      <c r="U101" s="6">
        <f t="shared" si="70"/>
        <v>3794.8495559722401</v>
      </c>
      <c r="V101" s="6">
        <f t="shared" si="71"/>
        <v>3794.8495559722401</v>
      </c>
      <c r="W101" s="6">
        <f t="shared" si="72"/>
        <v>77.445909305555915</v>
      </c>
      <c r="X101" s="6">
        <f t="shared" si="73"/>
        <v>176.88679245283001</v>
      </c>
      <c r="Y101" s="6">
        <f t="shared" si="74"/>
        <v>411.5767333422292</v>
      </c>
      <c r="Z101" s="6">
        <f t="shared" si="75"/>
        <v>411.5767333422292</v>
      </c>
      <c r="AA101" s="6">
        <f t="shared" si="76"/>
        <v>372.39997147622381</v>
      </c>
      <c r="AB101" s="6">
        <f t="shared" si="77"/>
        <v>3651.4674902439256</v>
      </c>
      <c r="AC101" s="6">
        <f t="shared" si="78"/>
        <v>220.82797503387019</v>
      </c>
      <c r="AD101" s="6">
        <f t="shared" si="79"/>
        <v>1473.1985461239833</v>
      </c>
      <c r="AE101" s="6">
        <f t="shared" si="80"/>
        <v>2422.4042655593198</v>
      </c>
      <c r="AI101" s="1"/>
      <c r="AJ101" s="21">
        <f t="shared" si="81"/>
        <v>267479.26663858921</v>
      </c>
      <c r="AK101" s="21">
        <f t="shared" si="82"/>
        <v>45322.28652268985</v>
      </c>
      <c r="AL101" s="19"/>
      <c r="AM101" s="19"/>
      <c r="AN101" s="19">
        <f t="shared" si="83"/>
        <v>18937.499999999982</v>
      </c>
      <c r="AO101" s="19">
        <f t="shared" si="84"/>
        <v>32406.186228514893</v>
      </c>
      <c r="AP101" s="19">
        <f t="shared" si="85"/>
        <v>33258.980602949494</v>
      </c>
      <c r="AQ101" s="19">
        <f t="shared" si="86"/>
        <v>23453.264464305605</v>
      </c>
      <c r="AR101" s="23">
        <f t="shared" si="87"/>
        <v>-204745.62186550911</v>
      </c>
      <c r="AS101" s="23">
        <f t="shared" si="88"/>
        <v>-1637964974.9240727</v>
      </c>
      <c r="AT101">
        <f t="shared" si="93"/>
        <v>0.36093666666666663</v>
      </c>
      <c r="BB101" s="10">
        <f t="shared" si="89"/>
        <v>3499.3507864347634</v>
      </c>
      <c r="BC101" s="10">
        <f t="shared" si="90"/>
        <v>723.51671073403145</v>
      </c>
      <c r="BD101" s="9">
        <f t="shared" si="91"/>
        <v>2879.7024430693405</v>
      </c>
      <c r="BE101" s="10">
        <f t="shared" si="92"/>
        <v>804.5229947496249</v>
      </c>
    </row>
    <row r="102" spans="1:57">
      <c r="A102">
        <v>96</v>
      </c>
      <c r="B102" t="s">
        <v>54</v>
      </c>
      <c r="C102">
        <v>19.196000000000002</v>
      </c>
      <c r="D102">
        <v>137.15</v>
      </c>
      <c r="E102">
        <v>326.43200000000002</v>
      </c>
      <c r="F102">
        <v>326.43200000000002</v>
      </c>
      <c r="G102">
        <v>297.15800000000002</v>
      </c>
      <c r="H102">
        <v>1912.83</v>
      </c>
      <c r="I102">
        <v>170.291</v>
      </c>
      <c r="J102">
        <v>2890.93</v>
      </c>
      <c r="K102">
        <v>1168.43</v>
      </c>
      <c r="M102" s="4">
        <f t="shared" si="63"/>
        <v>0.36239000000000005</v>
      </c>
      <c r="N102" s="2">
        <f t="shared" si="64"/>
        <v>0.12615322350690325</v>
      </c>
      <c r="O102" s="2">
        <f t="shared" si="65"/>
        <v>2.6028178759531624</v>
      </c>
      <c r="P102" s="3">
        <f t="shared" si="66"/>
        <v>1.0747445201762373</v>
      </c>
      <c r="Q102" s="2">
        <f t="shared" si="67"/>
        <v>0.27333167765850785</v>
      </c>
      <c r="R102" s="3">
        <f t="shared" si="68"/>
        <v>0.3002584692366419</v>
      </c>
      <c r="T102" s="6">
        <f t="shared" si="69"/>
        <v>1402.1583241045803</v>
      </c>
      <c r="U102" s="6">
        <f t="shared" si="70"/>
        <v>3869.1970642252272</v>
      </c>
      <c r="V102" s="6">
        <f t="shared" si="71"/>
        <v>3869.1970642252272</v>
      </c>
      <c r="W102" s="6">
        <f t="shared" si="72"/>
        <v>78.963205392351583</v>
      </c>
      <c r="X102" s="6">
        <f t="shared" si="73"/>
        <v>176.88679245283001</v>
      </c>
      <c r="Y102" s="6">
        <f t="shared" si="74"/>
        <v>421.00991202305647</v>
      </c>
      <c r="Z102" s="6">
        <f t="shared" si="75"/>
        <v>421.00991202305647</v>
      </c>
      <c r="AA102" s="6">
        <f t="shared" si="76"/>
        <v>383.25428707034672</v>
      </c>
      <c r="AB102" s="6">
        <f t="shared" si="77"/>
        <v>3728.5259562882811</v>
      </c>
      <c r="AC102" s="6">
        <f t="shared" si="78"/>
        <v>219.63431332929758</v>
      </c>
      <c r="AD102" s="6">
        <f t="shared" si="79"/>
        <v>1506.9619752508943</v>
      </c>
      <c r="AE102" s="6">
        <f t="shared" si="80"/>
        <v>2467.0387401206472</v>
      </c>
      <c r="AI102" s="1"/>
      <c r="AJ102" s="21">
        <f t="shared" si="81"/>
        <v>272762.40153461666</v>
      </c>
      <c r="AK102" s="21">
        <f t="shared" si="82"/>
        <v>46217.472742185913</v>
      </c>
      <c r="AL102" s="19"/>
      <c r="AM102" s="19"/>
      <c r="AN102" s="19">
        <f t="shared" si="83"/>
        <v>18937.499999999982</v>
      </c>
      <c r="AO102" s="19">
        <f t="shared" si="84"/>
        <v>33156.621638049983</v>
      </c>
      <c r="AP102" s="19">
        <f t="shared" si="85"/>
        <v>34029.164312735513</v>
      </c>
      <c r="AQ102" s="19">
        <f t="shared" si="86"/>
        <v>24143.174270766507</v>
      </c>
      <c r="AR102" s="23">
        <f t="shared" si="87"/>
        <v>-208713.41405525059</v>
      </c>
      <c r="AS102" s="23">
        <f t="shared" si="88"/>
        <v>-1669707312.4420047</v>
      </c>
      <c r="AT102">
        <f t="shared" si="93"/>
        <v>0.36165999999999998</v>
      </c>
      <c r="BB102" s="10">
        <f t="shared" si="89"/>
        <v>3574.0215809383699</v>
      </c>
      <c r="BC102" s="10">
        <f t="shared" si="90"/>
        <v>744.79994295244762</v>
      </c>
      <c r="BD102" s="9">
        <f t="shared" si="91"/>
        <v>2946.3970922479666</v>
      </c>
      <c r="BE102" s="10">
        <f t="shared" si="92"/>
        <v>823.15346668445841</v>
      </c>
    </row>
    <row r="103" spans="1:57">
      <c r="A103">
        <v>97</v>
      </c>
      <c r="B103" t="s">
        <v>54</v>
      </c>
      <c r="C103">
        <v>19.396999999999998</v>
      </c>
      <c r="D103">
        <v>134.535</v>
      </c>
      <c r="E103">
        <v>327.47300000000001</v>
      </c>
      <c r="F103">
        <v>327.47300000000001</v>
      </c>
      <c r="G103">
        <v>299.91199999999998</v>
      </c>
      <c r="H103">
        <v>1910.61</v>
      </c>
      <c r="I103">
        <v>166.125</v>
      </c>
      <c r="J103">
        <v>2895.1</v>
      </c>
      <c r="K103">
        <v>1172.1500000000001</v>
      </c>
      <c r="M103" s="4">
        <f t="shared" si="63"/>
        <v>0.36313000000000001</v>
      </c>
      <c r="N103" s="2">
        <f t="shared" si="64"/>
        <v>0.12349571778701841</v>
      </c>
      <c r="O103" s="2">
        <f t="shared" si="65"/>
        <v>2.6013415858416176</v>
      </c>
      <c r="P103" s="3">
        <f t="shared" si="66"/>
        <v>1.0759691203333976</v>
      </c>
      <c r="Q103" s="2">
        <f t="shared" si="67"/>
        <v>0.27530269233240617</v>
      </c>
      <c r="R103" s="3">
        <f t="shared" si="68"/>
        <v>0.3006021718576451</v>
      </c>
      <c r="T103" s="6">
        <f t="shared" si="69"/>
        <v>1432.3313846225035</v>
      </c>
      <c r="U103" s="6">
        <f t="shared" ref="U103:U107" si="94">T103/M103</f>
        <v>3944.4038901288891</v>
      </c>
      <c r="V103" s="6">
        <f t="shared" ref="V103:V107" si="95">U103</f>
        <v>3944.4038901288891</v>
      </c>
      <c r="W103" s="6">
        <f t="shared" si="72"/>
        <v>80.498038574058967</v>
      </c>
      <c r="X103" s="6">
        <f t="shared" si="73"/>
        <v>176.88679245283001</v>
      </c>
      <c r="Y103" s="6">
        <f t="shared" si="74"/>
        <v>430.56192503739254</v>
      </c>
      <c r="Z103" s="6">
        <f t="shared" ref="Z103:Z107" si="96">Y103</f>
        <v>430.56192503739254</v>
      </c>
      <c r="AA103" s="6">
        <f t="shared" si="76"/>
        <v>394.32468649877842</v>
      </c>
      <c r="AB103" s="6">
        <f t="shared" si="77"/>
        <v>3806.4812340986823</v>
      </c>
      <c r="AC103" s="6">
        <f t="shared" si="78"/>
        <v>218.42069460426592</v>
      </c>
      <c r="AD103" s="6">
        <f t="shared" si="79"/>
        <v>1541.1443399381926</v>
      </c>
      <c r="AE103" s="6">
        <f t="shared" si="80"/>
        <v>2512.0725055063858</v>
      </c>
      <c r="AI103" s="1"/>
      <c r="AJ103" s="21">
        <f t="shared" si="81"/>
        <v>278106.27738531661</v>
      </c>
      <c r="AK103" s="21">
        <f t="shared" si="82"/>
        <v>47122.951045199043</v>
      </c>
      <c r="AL103" s="19"/>
      <c r="AM103" s="19"/>
      <c r="AN103" s="19">
        <f t="shared" si="83"/>
        <v>18937.499999999982</v>
      </c>
      <c r="AO103" s="19">
        <f t="shared" si="84"/>
        <v>33916.558512577431</v>
      </c>
      <c r="AP103" s="19">
        <f t="shared" si="85"/>
        <v>34809.099526066311</v>
      </c>
      <c r="AQ103" s="19">
        <f t="shared" si="86"/>
        <v>24846.873661343769</v>
      </c>
      <c r="AR103" s="23">
        <f t="shared" si="87"/>
        <v>-212719.19673052817</v>
      </c>
      <c r="AS103" s="23">
        <f t="shared" si="88"/>
        <v>-1701753573.8442254</v>
      </c>
      <c r="AT103">
        <f t="shared" si="93"/>
        <v>0.36239000000000005</v>
      </c>
      <c r="BB103" s="10">
        <f t="shared" si="89"/>
        <v>3649.5627508959296</v>
      </c>
      <c r="BC103" s="10">
        <f t="shared" si="90"/>
        <v>766.50857414069344</v>
      </c>
      <c r="BD103" s="9">
        <f t="shared" si="91"/>
        <v>3013.9239505017886</v>
      </c>
      <c r="BE103" s="10">
        <f t="shared" si="92"/>
        <v>842.01982404611294</v>
      </c>
    </row>
    <row r="104" spans="1:57">
      <c r="A104">
        <v>98</v>
      </c>
      <c r="B104" t="s">
        <v>54</v>
      </c>
      <c r="C104">
        <v>19.597999999999999</v>
      </c>
      <c r="D104">
        <v>131.99199999999999</v>
      </c>
      <c r="E104">
        <v>328.49400000000003</v>
      </c>
      <c r="F104">
        <v>328.49400000000003</v>
      </c>
      <c r="G104">
        <v>302.661</v>
      </c>
      <c r="H104">
        <v>1908.36</v>
      </c>
      <c r="I104">
        <v>162.07</v>
      </c>
      <c r="J104">
        <v>2899.15</v>
      </c>
      <c r="K104">
        <v>1175.81</v>
      </c>
      <c r="M104" s="4">
        <f t="shared" si="63"/>
        <v>0.36388000000000004</v>
      </c>
      <c r="N104" s="2">
        <f t="shared" si="64"/>
        <v>0.1209116558572423</v>
      </c>
      <c r="O104" s="2">
        <f t="shared" si="65"/>
        <v>2.5996899254332928</v>
      </c>
      <c r="P104" s="3">
        <f t="shared" si="66"/>
        <v>1.0771041735370634</v>
      </c>
      <c r="Q104" s="2">
        <f t="shared" si="67"/>
        <v>0.27725349016159173</v>
      </c>
      <c r="R104" s="3">
        <f t="shared" si="68"/>
        <v>0.30091788501703859</v>
      </c>
      <c r="T104" s="6">
        <f t="shared" si="69"/>
        <v>1462.9424367628899</v>
      </c>
      <c r="U104" s="6">
        <f t="shared" si="94"/>
        <v>4020.3980344148886</v>
      </c>
      <c r="V104" s="6">
        <f t="shared" si="95"/>
        <v>4020.3980344148886</v>
      </c>
      <c r="W104" s="6">
        <f t="shared" si="72"/>
        <v>82.048939477854873</v>
      </c>
      <c r="X104" s="6">
        <f t="shared" si="73"/>
        <v>176.88679245283001</v>
      </c>
      <c r="Y104" s="6">
        <f t="shared" si="74"/>
        <v>440.22554397236155</v>
      </c>
      <c r="Z104" s="6">
        <f t="shared" si="96"/>
        <v>440.22554397236155</v>
      </c>
      <c r="AA104" s="6">
        <f t="shared" si="76"/>
        <v>405.60589649801494</v>
      </c>
      <c r="AB104" s="6">
        <f t="shared" si="77"/>
        <v>3885.2456538191714</v>
      </c>
      <c r="AC104" s="6">
        <f t="shared" si="78"/>
        <v>217.20132007357188</v>
      </c>
      <c r="AD104" s="6">
        <f t="shared" si="79"/>
        <v>1575.7414042817902</v>
      </c>
      <c r="AE104" s="6">
        <f t="shared" si="80"/>
        <v>2557.4555976519987</v>
      </c>
      <c r="AI104" s="1"/>
      <c r="AJ104" s="21">
        <f t="shared" si="81"/>
        <v>283511.91841079417</v>
      </c>
      <c r="AK104" s="21">
        <f t="shared" si="82"/>
        <v>48038.89497787974</v>
      </c>
      <c r="AL104" s="19"/>
      <c r="AM104" s="19"/>
      <c r="AN104" s="19">
        <f t="shared" si="83"/>
        <v>18937.499999999982</v>
      </c>
      <c r="AO104" s="19">
        <f t="shared" si="84"/>
        <v>34686.068681012344</v>
      </c>
      <c r="AP104" s="19">
        <f t="shared" si="85"/>
        <v>35598.859962091621</v>
      </c>
      <c r="AQ104" s="19">
        <f t="shared" si="86"/>
        <v>25564.582047808253</v>
      </c>
      <c r="AR104" s="23">
        <f t="shared" ref="AR104:AR108" si="97">AL104+AM104+AN104+AO104+AP104+AQ104-AJ104-AK104</f>
        <v>-216763.80269776171</v>
      </c>
      <c r="AS104" s="23">
        <f t="shared" ref="AS104:AS108" si="98">AR104*8000</f>
        <v>-1734110421.5820937</v>
      </c>
      <c r="AT104">
        <f t="shared" si="93"/>
        <v>0.36313000000000001</v>
      </c>
      <c r="BB104" s="10">
        <f t="shared" si="89"/>
        <v>3725.9831955246232</v>
      </c>
      <c r="BC104" s="10">
        <f t="shared" si="90"/>
        <v>788.64937299755684</v>
      </c>
      <c r="BD104" s="9">
        <f t="shared" si="91"/>
        <v>3082.2886798763852</v>
      </c>
      <c r="BE104" s="10">
        <f t="shared" si="92"/>
        <v>861.12385007478508</v>
      </c>
    </row>
    <row r="105" spans="1:57">
      <c r="A105">
        <v>99</v>
      </c>
      <c r="B105" t="s">
        <v>54</v>
      </c>
      <c r="C105">
        <v>19.798999999999999</v>
      </c>
      <c r="D105">
        <v>129.517</v>
      </c>
      <c r="E105">
        <v>329.495</v>
      </c>
      <c r="F105">
        <v>329.495</v>
      </c>
      <c r="G105">
        <v>305.40600000000001</v>
      </c>
      <c r="H105">
        <v>1906.09</v>
      </c>
      <c r="I105">
        <v>158.12200000000001</v>
      </c>
      <c r="J105">
        <v>2903.1</v>
      </c>
      <c r="K105">
        <v>1179.3900000000001</v>
      </c>
      <c r="M105" s="4">
        <f t="shared" si="63"/>
        <v>0.36463666666666672</v>
      </c>
      <c r="N105" s="2">
        <f t="shared" si="64"/>
        <v>0.11839822288853744</v>
      </c>
      <c r="O105" s="2">
        <f t="shared" si="65"/>
        <v>2.5979061441983342</v>
      </c>
      <c r="P105" s="3">
        <f t="shared" si="66"/>
        <v>1.0781417118410106</v>
      </c>
      <c r="Q105" s="2">
        <f t="shared" si="67"/>
        <v>0.27918750171403495</v>
      </c>
      <c r="R105" s="3">
        <f t="shared" si="68"/>
        <v>0.30120850892669415</v>
      </c>
      <c r="T105" s="6">
        <f t="shared" si="69"/>
        <v>1493.9987116137286</v>
      </c>
      <c r="U105" s="6">
        <f t="shared" si="94"/>
        <v>4097.2256719850675</v>
      </c>
      <c r="V105" s="6">
        <f t="shared" si="95"/>
        <v>4097.2256719850675</v>
      </c>
      <c r="W105" s="6">
        <f t="shared" si="72"/>
        <v>83.616850448674853</v>
      </c>
      <c r="X105" s="6">
        <f t="shared" si="73"/>
        <v>176.88679245283001</v>
      </c>
      <c r="Y105" s="6">
        <f t="shared" si="74"/>
        <v>450.00512426357335</v>
      </c>
      <c r="Z105" s="6">
        <f t="shared" si="96"/>
        <v>450.00512426357335</v>
      </c>
      <c r="AA105" s="6">
        <f t="shared" si="76"/>
        <v>417.10576785942385</v>
      </c>
      <c r="AB105" s="6">
        <f t="shared" si="77"/>
        <v>3964.8852827743758</v>
      </c>
      <c r="AC105" s="6">
        <f t="shared" si="78"/>
        <v>215.95723965936668</v>
      </c>
      <c r="AD105" s="6">
        <f t="shared" si="79"/>
        <v>1610.7423284274896</v>
      </c>
      <c r="AE105" s="6">
        <f t="shared" si="80"/>
        <v>2603.2269603713389</v>
      </c>
      <c r="AI105" s="1"/>
      <c r="AJ105" s="21">
        <f t="shared" si="81"/>
        <v>288974.14951963892</v>
      </c>
      <c r="AK105" s="21">
        <f t="shared" si="82"/>
        <v>48964.427661138929</v>
      </c>
      <c r="AL105" s="19"/>
      <c r="AM105" s="19"/>
      <c r="AN105" s="19">
        <f t="shared" si="83"/>
        <v>18937.499999999982</v>
      </c>
      <c r="AO105" s="19">
        <f t="shared" si="84"/>
        <v>35464.569822413447</v>
      </c>
      <c r="AP105" s="19">
        <f t="shared" si="85"/>
        <v>36397.847975634853</v>
      </c>
      <c r="AQ105" s="19">
        <f t="shared" si="86"/>
        <v>26295.957557631755</v>
      </c>
      <c r="AR105" s="23">
        <f t="shared" si="97"/>
        <v>-220842.70182509781</v>
      </c>
      <c r="AS105" s="23">
        <f t="shared" si="98"/>
        <v>-1766741614.6007826</v>
      </c>
      <c r="AT105">
        <f t="shared" si="93"/>
        <v>0.36388000000000004</v>
      </c>
      <c r="BB105" s="10">
        <f t="shared" si="89"/>
        <v>3803.1967143413167</v>
      </c>
      <c r="BC105" s="10">
        <f t="shared" si="90"/>
        <v>811.21179299602989</v>
      </c>
      <c r="BD105" s="9">
        <f t="shared" si="91"/>
        <v>3151.4828085635804</v>
      </c>
      <c r="BE105" s="10">
        <f t="shared" si="92"/>
        <v>880.4510879447231</v>
      </c>
    </row>
    <row r="106" spans="1:57">
      <c r="A106">
        <v>100</v>
      </c>
      <c r="B106" t="s">
        <v>54</v>
      </c>
      <c r="C106">
        <v>20</v>
      </c>
      <c r="D106">
        <v>127.108</v>
      </c>
      <c r="E106">
        <v>330.47699999999998</v>
      </c>
      <c r="F106">
        <v>330.47699999999998</v>
      </c>
      <c r="G106">
        <v>308.14699999999999</v>
      </c>
      <c r="H106">
        <v>1903.79</v>
      </c>
      <c r="I106">
        <v>154.279</v>
      </c>
      <c r="J106">
        <v>2906.95</v>
      </c>
      <c r="K106">
        <v>1182.9000000000001</v>
      </c>
      <c r="M106" s="4">
        <f t="shared" si="63"/>
        <v>0.36540333333333336</v>
      </c>
      <c r="N106" s="2">
        <f t="shared" si="64"/>
        <v>0.11595223542934292</v>
      </c>
      <c r="O106" s="2">
        <f t="shared" si="65"/>
        <v>2.5959674790414242</v>
      </c>
      <c r="P106" s="3">
        <f t="shared" si="66"/>
        <v>1.079081562839237</v>
      </c>
      <c r="Q106" s="2">
        <f t="shared" si="67"/>
        <v>0.28110216108227437</v>
      </c>
      <c r="R106" s="3">
        <f t="shared" si="68"/>
        <v>0.30147234562720643</v>
      </c>
      <c r="T106" s="6">
        <f t="shared" si="69"/>
        <v>1525.5142930005725</v>
      </c>
      <c r="U106" s="6">
        <f t="shared" si="94"/>
        <v>4174.8778783277994</v>
      </c>
      <c r="V106" s="6">
        <f t="shared" si="95"/>
        <v>4174.8778783277994</v>
      </c>
      <c r="W106" s="6">
        <f t="shared" si="72"/>
        <v>85.201589353628563</v>
      </c>
      <c r="X106" s="6">
        <f t="shared" si="73"/>
        <v>176.88679245283001</v>
      </c>
      <c r="Y106" s="6">
        <f t="shared" si="74"/>
        <v>459.90037219871203</v>
      </c>
      <c r="Z106" s="6">
        <f t="shared" si="96"/>
        <v>459.90037219871203</v>
      </c>
      <c r="AA106" s="6">
        <f t="shared" si="76"/>
        <v>428.8253645243588</v>
      </c>
      <c r="AB106" s="6">
        <f t="shared" si="77"/>
        <v>4045.3870827959854</v>
      </c>
      <c r="AC106" s="6">
        <f t="shared" si="78"/>
        <v>214.69238488544261</v>
      </c>
      <c r="AD106" s="6">
        <f t="shared" si="79"/>
        <v>1646.1543474246514</v>
      </c>
      <c r="AE106" s="6">
        <f t="shared" si="80"/>
        <v>2649.3635853272272</v>
      </c>
      <c r="AI106" s="1"/>
      <c r="AJ106" s="21">
        <f t="shared" si="81"/>
        <v>294496.2896252707</v>
      </c>
      <c r="AK106" s="21">
        <f t="shared" si="82"/>
        <v>49900.111459106141</v>
      </c>
      <c r="AL106" s="19"/>
      <c r="AM106" s="19"/>
      <c r="AN106" s="19">
        <f t="shared" si="83"/>
        <v>18937.499999999982</v>
      </c>
      <c r="AO106" s="19">
        <f t="shared" si="84"/>
        <v>36252.412810673472</v>
      </c>
      <c r="AP106" s="19">
        <f t="shared" si="85"/>
        <v>37206.423674112244</v>
      </c>
      <c r="AQ106" s="19">
        <f t="shared" si="86"/>
        <v>27041.509167824664</v>
      </c>
      <c r="AR106" s="23">
        <f t="shared" si="97"/>
        <v>-224958.55543176649</v>
      </c>
      <c r="AS106" s="23">
        <f t="shared" si="98"/>
        <v>-1799668443.4541318</v>
      </c>
      <c r="AT106">
        <f t="shared" si="93"/>
        <v>0.36463666666666672</v>
      </c>
      <c r="BB106" s="10">
        <f t="shared" si="89"/>
        <v>3881.2684323257008</v>
      </c>
      <c r="BC106" s="10">
        <f t="shared" si="90"/>
        <v>834.2115357188477</v>
      </c>
      <c r="BD106" s="9">
        <f t="shared" si="91"/>
        <v>3221.4846568549792</v>
      </c>
      <c r="BE106" s="10">
        <f t="shared" si="92"/>
        <v>900.0102485271467</v>
      </c>
    </row>
    <row r="107" spans="1:57">
      <c r="A107">
        <v>101</v>
      </c>
      <c r="B107" t="s">
        <v>54</v>
      </c>
      <c r="C107">
        <v>300</v>
      </c>
      <c r="D107">
        <v>4.2957400000000003</v>
      </c>
      <c r="E107">
        <v>518.64599999999996</v>
      </c>
      <c r="F107">
        <v>518.64599999999996</v>
      </c>
      <c r="G107">
        <v>1754.38</v>
      </c>
      <c r="H107">
        <v>204.03</v>
      </c>
      <c r="I107">
        <v>0</v>
      </c>
      <c r="J107">
        <v>3061.29</v>
      </c>
      <c r="K107">
        <v>1856.43</v>
      </c>
      <c r="M107" s="4">
        <f t="shared" si="63"/>
        <v>0.93198999999999999</v>
      </c>
      <c r="N107" s="2">
        <f t="shared" si="64"/>
        <v>1.5364041817329944E-3</v>
      </c>
      <c r="O107" s="2">
        <f t="shared" si="65"/>
        <v>1.0729963161979565</v>
      </c>
      <c r="P107" s="3">
        <f t="shared" si="66"/>
        <v>0.66396635157029593</v>
      </c>
      <c r="Q107" s="2">
        <f t="shared" si="67"/>
        <v>0.62746739056570711</v>
      </c>
      <c r="R107" s="3">
        <f t="shared" si="68"/>
        <v>0.18549769847315958</v>
      </c>
      <c r="T107" s="6">
        <f t="shared" si="69"/>
        <v>115130.37686041032</v>
      </c>
      <c r="U107" s="6">
        <f t="shared" si="94"/>
        <v>123531.77272332356</v>
      </c>
      <c r="V107" s="6">
        <f t="shared" si="95"/>
        <v>123531.77272332356</v>
      </c>
      <c r="W107" s="6">
        <f t="shared" si="72"/>
        <v>2521.0565861902769</v>
      </c>
      <c r="X107" s="6">
        <f t="shared" si="73"/>
        <v>176.88679245283001</v>
      </c>
      <c r="Y107" s="6">
        <f t="shared" si="74"/>
        <v>21356.419931953624</v>
      </c>
      <c r="Z107" s="6">
        <f t="shared" si="96"/>
        <v>21356.419931953624</v>
      </c>
      <c r="AA107" s="6">
        <f t="shared" si="76"/>
        <v>72240.557143448139</v>
      </c>
      <c r="AB107" s="6">
        <f t="shared" si="77"/>
        <v>126055.52683989301</v>
      </c>
      <c r="AC107" s="6">
        <f t="shared" si="78"/>
        <v>-2.6975303791696206</v>
      </c>
      <c r="AD107" s="6">
        <f t="shared" si="79"/>
        <v>76442.696278919859</v>
      </c>
      <c r="AE107" s="6">
        <f t="shared" si="80"/>
        <v>8401.3958629132394</v>
      </c>
      <c r="AI107" s="1"/>
      <c r="AJ107" s="21">
        <f t="shared" si="81"/>
        <v>300077.69726056722</v>
      </c>
      <c r="AK107" s="21">
        <f t="shared" si="82"/>
        <v>50845.837680154269</v>
      </c>
      <c r="AL107" s="19"/>
      <c r="AM107" s="19"/>
      <c r="AN107" s="19">
        <f t="shared" si="83"/>
        <v>18937.499999999982</v>
      </c>
      <c r="AO107" s="19">
        <f t="shared" si="84"/>
        <v>37049.573984328243</v>
      </c>
      <c r="AP107" s="19">
        <f t="shared" si="85"/>
        <v>38024.562773389516</v>
      </c>
      <c r="AQ107" s="19">
        <f t="shared" si="86"/>
        <v>27801.305855088063</v>
      </c>
      <c r="AR107" s="23">
        <f t="shared" si="97"/>
        <v>-229110.59232791569</v>
      </c>
      <c r="AS107" s="23">
        <f t="shared" si="98"/>
        <v>-1832884738.6233256</v>
      </c>
      <c r="AT107">
        <f t="shared" si="93"/>
        <v>0.36540333333333336</v>
      </c>
      <c r="BB107" s="10">
        <f t="shared" si="89"/>
        <v>3960.1854934423568</v>
      </c>
      <c r="BC107" s="10">
        <f t="shared" si="90"/>
        <v>857.65072904871761</v>
      </c>
      <c r="BD107" s="9">
        <f t="shared" si="91"/>
        <v>3292.3086948493028</v>
      </c>
      <c r="BE107" s="10">
        <f t="shared" si="92"/>
        <v>919.80074439742407</v>
      </c>
    </row>
    <row r="108" spans="1:57">
      <c r="A108">
        <v>102</v>
      </c>
      <c r="B108" t="s">
        <v>54</v>
      </c>
      <c r="C108">
        <v>25</v>
      </c>
      <c r="D108">
        <v>34.146999999999998</v>
      </c>
      <c r="E108">
        <v>520.995</v>
      </c>
      <c r="F108">
        <v>520.995</v>
      </c>
      <c r="G108">
        <v>830.71799999999996</v>
      </c>
      <c r="H108">
        <v>1033.1500000000001</v>
      </c>
      <c r="I108">
        <v>9.4686000000000003</v>
      </c>
      <c r="J108">
        <v>3050.53</v>
      </c>
      <c r="K108">
        <v>1372.56</v>
      </c>
      <c r="AI108" s="1"/>
      <c r="AJ108" s="21">
        <f t="shared" si="81"/>
        <v>8879093.2280343268</v>
      </c>
      <c r="AK108" s="21">
        <f t="shared" si="82"/>
        <v>1504493.4599973578</v>
      </c>
      <c r="AL108" s="19"/>
      <c r="AM108" s="19"/>
      <c r="AN108" s="19">
        <f t="shared" si="83"/>
        <v>18937.499999999982</v>
      </c>
      <c r="AO108" s="19">
        <f t="shared" si="84"/>
        <v>1720473.1897181841</v>
      </c>
      <c r="AP108" s="19">
        <f t="shared" si="85"/>
        <v>1765748.7999739258</v>
      </c>
      <c r="AQ108" s="19">
        <f t="shared" si="86"/>
        <v>4683449.2323340289</v>
      </c>
      <c r="AR108" s="23">
        <f t="shared" si="97"/>
        <v>-2194977.966005546</v>
      </c>
      <c r="AS108" s="23">
        <f t="shared" si="98"/>
        <v>-17559823728.044369</v>
      </c>
      <c r="AT108">
        <f t="shared" si="93"/>
        <v>0.93198999999999999</v>
      </c>
      <c r="BB108" s="10">
        <f t="shared" si="89"/>
        <v>123534.47025370273</v>
      </c>
      <c r="BC108" s="10">
        <f t="shared" si="90"/>
        <v>144481.11428689628</v>
      </c>
      <c r="BD108" s="9">
        <f t="shared" si="91"/>
        <v>152885.39255783972</v>
      </c>
      <c r="BE108" s="10">
        <f t="shared" si="92"/>
        <v>42712.839863907247</v>
      </c>
    </row>
  </sheetData>
  <mergeCells count="8">
    <mergeCell ref="AL6:AQ6"/>
    <mergeCell ref="AR6:AS6"/>
    <mergeCell ref="T4:AE4"/>
    <mergeCell ref="N5:R5"/>
    <mergeCell ref="U5:W5"/>
    <mergeCell ref="X5:AE5"/>
    <mergeCell ref="AG5:AH5"/>
    <mergeCell ref="AJ6:AK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4F70-DA65-4455-9333-11EB16A89B33}">
  <dimension ref="B2:I103"/>
  <sheetViews>
    <sheetView workbookViewId="0">
      <selection activeCell="O7" sqref="O7"/>
    </sheetView>
  </sheetViews>
  <sheetFormatPr defaultRowHeight="14.45"/>
  <sheetData>
    <row r="2" spans="2:9">
      <c r="B2" s="94" t="s">
        <v>75</v>
      </c>
      <c r="C2" s="94"/>
      <c r="E2" s="96" t="s">
        <v>73</v>
      </c>
      <c r="F2" s="96"/>
      <c r="H2" s="93" t="s">
        <v>72</v>
      </c>
      <c r="I2" s="93"/>
    </row>
    <row r="3" spans="2:9">
      <c r="B3" s="63" t="s">
        <v>59</v>
      </c>
      <c r="C3" s="63" t="s">
        <v>76</v>
      </c>
      <c r="E3" s="2" t="s">
        <v>59</v>
      </c>
      <c r="F3" s="2" t="s">
        <v>76</v>
      </c>
      <c r="H3" s="5" t="s">
        <v>59</v>
      </c>
      <c r="I3" s="5" t="s">
        <v>76</v>
      </c>
    </row>
    <row r="4" spans="2:9">
      <c r="B4" s="63">
        <v>33136208.087927893</v>
      </c>
      <c r="C4" s="63">
        <v>3.1329999999999927E-2</v>
      </c>
      <c r="E4" s="2">
        <v>32498333.199865125</v>
      </c>
      <c r="F4" s="2">
        <v>3.6163333333333263E-2</v>
      </c>
      <c r="H4" s="5">
        <v>31541078.1747321</v>
      </c>
      <c r="I4" s="5">
        <v>0.11864333333333328</v>
      </c>
    </row>
    <row r="5" spans="2:9">
      <c r="B5" s="63">
        <v>32597031.582042344</v>
      </c>
      <c r="C5" s="63">
        <v>4.0583333333333332E-2</v>
      </c>
      <c r="E5" s="2">
        <v>31891976.632873643</v>
      </c>
      <c r="F5" s="2">
        <v>6.6586666666666738E-2</v>
      </c>
      <c r="H5" s="5">
        <v>30123887.13994794</v>
      </c>
      <c r="I5" s="5">
        <v>0.19657666666666668</v>
      </c>
    </row>
    <row r="6" spans="2:9">
      <c r="B6" s="63">
        <v>32021594.226235058</v>
      </c>
      <c r="C6" s="63">
        <v>4.9316666666666606E-2</v>
      </c>
      <c r="E6" s="2">
        <v>31247814.778743953</v>
      </c>
      <c r="F6" s="2">
        <v>9.3526666666666647E-2</v>
      </c>
      <c r="H6" s="5">
        <v>28545951.663269851</v>
      </c>
      <c r="I6" s="5">
        <v>0.25162333333333331</v>
      </c>
    </row>
    <row r="7" spans="2:9">
      <c r="B7" s="63">
        <v>31424381.433701433</v>
      </c>
      <c r="C7" s="63">
        <v>5.7573333333333268E-2</v>
      </c>
      <c r="E7" s="2">
        <v>30581393.980973691</v>
      </c>
      <c r="F7" s="2">
        <v>0.11749999999999999</v>
      </c>
      <c r="H7" s="5">
        <v>26810954.470585812</v>
      </c>
      <c r="I7" s="5">
        <v>0.29107666666666665</v>
      </c>
    </row>
    <row r="8" spans="2:9">
      <c r="B8" s="63">
        <v>30816840.318269212</v>
      </c>
      <c r="C8" s="63">
        <v>6.5396666666666686E-2</v>
      </c>
      <c r="E8" s="2">
        <v>29876762.899045687</v>
      </c>
      <c r="F8" s="2">
        <v>0.13875666666666667</v>
      </c>
      <c r="H8" s="5">
        <v>24911988.393007588</v>
      </c>
      <c r="I8" s="5">
        <v>0.31959666666666664</v>
      </c>
    </row>
    <row r="9" spans="2:9">
      <c r="B9" s="63">
        <v>30185830.230602704</v>
      </c>
      <c r="C9" s="63">
        <v>7.2829999999999923E-2</v>
      </c>
      <c r="E9" s="2">
        <v>29146200.878111441</v>
      </c>
      <c r="F9" s="2">
        <v>0.1577266666666666</v>
      </c>
      <c r="H9" s="5">
        <v>22846997.696750086</v>
      </c>
      <c r="I9" s="5">
        <v>0.34034333333333333</v>
      </c>
    </row>
    <row r="10" spans="2:9">
      <c r="B10" s="63">
        <v>29549275.103151858</v>
      </c>
      <c r="C10" s="63">
        <v>7.9910000000000009E-2</v>
      </c>
      <c r="E10" s="2">
        <v>28378714.449751891</v>
      </c>
      <c r="F10" s="2">
        <v>0.1746233333333333</v>
      </c>
      <c r="H10" s="5">
        <v>20612455.090376608</v>
      </c>
      <c r="I10" s="5">
        <v>0.35558666666666666</v>
      </c>
    </row>
    <row r="11" spans="2:9">
      <c r="B11" s="63">
        <v>28883523.800024122</v>
      </c>
      <c r="C11" s="63">
        <v>8.6656666666666604E-2</v>
      </c>
      <c r="E11" s="2">
        <v>27590869.989631638</v>
      </c>
      <c r="F11" s="2">
        <v>0.18983666666666674</v>
      </c>
      <c r="H11" s="5">
        <v>18199424.804105714</v>
      </c>
      <c r="I11" s="5">
        <v>0.36682999999999999</v>
      </c>
    </row>
    <row r="12" spans="2:9">
      <c r="B12" s="63">
        <v>28220832.960248519</v>
      </c>
      <c r="C12" s="63">
        <v>9.3136666666666618E-2</v>
      </c>
      <c r="E12" s="2">
        <v>26760771.071233626</v>
      </c>
      <c r="F12" s="2">
        <v>0.2034066666666666</v>
      </c>
      <c r="H12" s="5">
        <v>15613191.894833915</v>
      </c>
      <c r="I12" s="5">
        <v>0.37527666666666665</v>
      </c>
    </row>
    <row r="13" spans="2:9">
      <c r="B13" s="63">
        <v>27523041.213553399</v>
      </c>
      <c r="C13" s="63">
        <v>9.930999999999994E-2</v>
      </c>
      <c r="E13" s="2">
        <v>25900845.462420985</v>
      </c>
      <c r="F13" s="2">
        <v>0.21560666666666672</v>
      </c>
      <c r="H13" s="5">
        <v>12845727.37985212</v>
      </c>
      <c r="I13" s="5">
        <v>0.38164333333333333</v>
      </c>
    </row>
    <row r="14" spans="2:9">
      <c r="B14" s="63">
        <v>26810208.929562476</v>
      </c>
      <c r="C14" s="63">
        <v>0.10523000000000002</v>
      </c>
      <c r="E14" s="2">
        <v>25024651.399376191</v>
      </c>
      <c r="F14" s="2">
        <v>0.22675000000000001</v>
      </c>
      <c r="H14" s="5">
        <v>9888437.5493320841</v>
      </c>
      <c r="I14" s="5">
        <v>0.38657333333333332</v>
      </c>
    </row>
    <row r="15" spans="2:9">
      <c r="B15" s="63">
        <v>26076413.461367775</v>
      </c>
      <c r="C15" s="63">
        <v>0.11092000000000007</v>
      </c>
      <c r="E15" s="2">
        <v>24108213.657321088</v>
      </c>
      <c r="F15" s="2">
        <v>0.23675666666666667</v>
      </c>
      <c r="H15" s="5">
        <v>6744928.5225306666</v>
      </c>
      <c r="I15" s="5">
        <v>0.39041999999999999</v>
      </c>
    </row>
    <row r="16" spans="2:9">
      <c r="B16" s="63">
        <v>25317085.988485023</v>
      </c>
      <c r="C16" s="63">
        <v>0.1163766666666667</v>
      </c>
      <c r="E16" s="2">
        <v>23163888.117114983</v>
      </c>
      <c r="F16" s="2">
        <v>0.24585333333333331</v>
      </c>
      <c r="H16" s="5">
        <v>3398003.0837044176</v>
      </c>
      <c r="I16" s="5">
        <v>0.39349000000000001</v>
      </c>
    </row>
    <row r="17" spans="2:9">
      <c r="B17" s="63">
        <v>24564097.622053087</v>
      </c>
      <c r="C17" s="63">
        <v>0.12168333333333339</v>
      </c>
      <c r="E17" s="2">
        <v>22185479.999463134</v>
      </c>
      <c r="F17" s="2">
        <v>0.25412999999999997</v>
      </c>
      <c r="H17" s="5">
        <v>-165485.56202715554</v>
      </c>
      <c r="I17" s="5">
        <v>0.3959766666666667</v>
      </c>
    </row>
    <row r="18" spans="2:9">
      <c r="B18" s="63">
        <v>23787983.352288488</v>
      </c>
      <c r="C18" s="63">
        <v>0.12680999999999995</v>
      </c>
      <c r="E18" s="2">
        <v>21176702.642708056</v>
      </c>
      <c r="F18" s="2">
        <v>0.26169000000000003</v>
      </c>
      <c r="H18" s="5">
        <v>-3930326.16561577</v>
      </c>
      <c r="I18" s="5">
        <v>0.39812666666666668</v>
      </c>
    </row>
    <row r="19" spans="2:9">
      <c r="B19" s="63">
        <v>22993148.783304378</v>
      </c>
      <c r="C19" s="63">
        <v>0.13175333333333342</v>
      </c>
      <c r="E19" s="2">
        <v>20134778.96730065</v>
      </c>
      <c r="F19" s="2">
        <v>0.26860999999999996</v>
      </c>
      <c r="H19" s="5">
        <v>-7918997.6411277167</v>
      </c>
      <c r="I19" s="5">
        <v>0.40000666666666668</v>
      </c>
    </row>
    <row r="20" spans="2:9">
      <c r="B20" s="63">
        <v>22190022.143329028</v>
      </c>
      <c r="C20" s="63">
        <v>0.13657333333333327</v>
      </c>
      <c r="E20" s="2">
        <v>19062242.297193561</v>
      </c>
      <c r="F20" s="2">
        <v>0.27498</v>
      </c>
      <c r="H20" s="5">
        <v>-12131427.200569306</v>
      </c>
      <c r="I20" s="5">
        <v>0.40171333333333337</v>
      </c>
    </row>
    <row r="21" spans="2:9">
      <c r="B21" s="63">
        <v>21380038.858751185</v>
      </c>
      <c r="C21" s="63">
        <v>0.14126999999999998</v>
      </c>
      <c r="E21" s="2">
        <v>17957697.536690596</v>
      </c>
      <c r="F21" s="2">
        <v>0.28085000000000004</v>
      </c>
      <c r="H21" s="5">
        <v>-16578207.305834716</v>
      </c>
      <c r="I21" s="5">
        <v>0.40332000000000001</v>
      </c>
    </row>
    <row r="22" spans="2:9">
      <c r="B22" s="63">
        <v>20543076.953225479</v>
      </c>
      <c r="C22" s="63">
        <v>0.14581333333333335</v>
      </c>
      <c r="E22" s="2">
        <v>16819918.991885323</v>
      </c>
      <c r="F22" s="2">
        <v>0.28628666666666669</v>
      </c>
      <c r="H22" s="5">
        <v>-21265237.514005393</v>
      </c>
      <c r="I22" s="5">
        <v>0.40488333333333337</v>
      </c>
    </row>
    <row r="23" spans="2:9">
      <c r="B23" s="63">
        <v>19686423.25070614</v>
      </c>
      <c r="C23" s="63">
        <v>0.15023666666666669</v>
      </c>
      <c r="E23" s="2">
        <v>15650426.819632791</v>
      </c>
      <c r="F23" s="2">
        <v>0.29133999999999999</v>
      </c>
      <c r="H23" s="5">
        <v>-26207690.010842562</v>
      </c>
      <c r="I23" s="5">
        <v>0.40640666666666669</v>
      </c>
    </row>
    <row r="24" spans="2:9">
      <c r="B24" s="63">
        <v>18816516.798886091</v>
      </c>
      <c r="C24" s="63">
        <v>0.1545566666666667</v>
      </c>
      <c r="E24" s="2">
        <v>14449766.800135316</v>
      </c>
      <c r="F24" s="2">
        <v>0.29604333333333338</v>
      </c>
      <c r="H24" s="5">
        <v>-31400365.826607537</v>
      </c>
      <c r="I24" s="5">
        <v>0.40793666666666667</v>
      </c>
    </row>
    <row r="25" spans="2:9">
      <c r="B25" s="63">
        <v>17934885.909887116</v>
      </c>
      <c r="C25" s="63">
        <v>0.15877333333333338</v>
      </c>
      <c r="E25" s="2">
        <v>13215108.705456864</v>
      </c>
      <c r="F25" s="2">
        <v>0.30045333333333335</v>
      </c>
      <c r="H25" s="5">
        <v>-36845295.745824814</v>
      </c>
      <c r="I25" s="5">
        <v>0.40951666666666664</v>
      </c>
    </row>
    <row r="26" spans="2:9">
      <c r="B26" s="63">
        <v>17034488.822687358</v>
      </c>
      <c r="C26" s="63">
        <v>0.16289333333333328</v>
      </c>
      <c r="E26" s="2">
        <v>11947987.95503749</v>
      </c>
      <c r="F26" s="2">
        <v>0.30459333333333338</v>
      </c>
      <c r="H26" s="5">
        <v>-42568903.386585355</v>
      </c>
      <c r="I26" s="5">
        <v>0.41111666666666663</v>
      </c>
    </row>
    <row r="27" spans="2:9">
      <c r="B27" s="63">
        <v>16106996.319681261</v>
      </c>
      <c r="C27" s="63">
        <v>0.16690333333333335</v>
      </c>
      <c r="E27" s="2">
        <v>10639392.885549096</v>
      </c>
      <c r="F27" s="2">
        <v>0.30844333333333329</v>
      </c>
      <c r="H27" s="5">
        <v>-48559510.906270154</v>
      </c>
      <c r="I27" s="5">
        <v>0.41277666666666663</v>
      </c>
    </row>
    <row r="28" spans="2:9">
      <c r="B28" s="63">
        <v>15175814.376338152</v>
      </c>
      <c r="C28" s="63">
        <v>0.1708533333333333</v>
      </c>
      <c r="E28" s="2">
        <v>9307069.2558175363</v>
      </c>
      <c r="F28" s="2">
        <v>0.31213333333333337</v>
      </c>
      <c r="H28" s="5">
        <v>-54824035.428521924</v>
      </c>
      <c r="I28" s="5">
        <v>0.41450333333333333</v>
      </c>
    </row>
    <row r="29" spans="2:9">
      <c r="B29" s="63">
        <v>14231870.929307945</v>
      </c>
      <c r="C29" s="63">
        <v>0.17473333333333327</v>
      </c>
      <c r="E29" s="2">
        <v>7943601.5500402721</v>
      </c>
      <c r="F29" s="2">
        <v>0.31563333333333338</v>
      </c>
      <c r="H29" s="5">
        <v>-61345229.976009667</v>
      </c>
      <c r="I29" s="5">
        <v>0.41631000000000001</v>
      </c>
    </row>
    <row r="30" spans="2:9">
      <c r="B30" s="63">
        <v>13274946.324376389</v>
      </c>
      <c r="C30" s="63">
        <v>0.17854333333333336</v>
      </c>
      <c r="E30" s="2">
        <v>6545764.648964541</v>
      </c>
      <c r="F30" s="2">
        <v>0.31897000000000003</v>
      </c>
      <c r="H30" s="5">
        <v>-68208850.15807344</v>
      </c>
      <c r="I30" s="5">
        <v>0.4181266666666667</v>
      </c>
    </row>
    <row r="31" spans="2:9">
      <c r="B31" s="63">
        <v>12308546.120984189</v>
      </c>
      <c r="C31" s="63">
        <v>0.18228666666666671</v>
      </c>
      <c r="E31" s="2">
        <v>5116987.0857022032</v>
      </c>
      <c r="F31" s="2">
        <v>0.3221566666666667</v>
      </c>
      <c r="H31" s="5">
        <v>-75306384.618039504</v>
      </c>
      <c r="I31" s="5">
        <v>0.42005666666666669</v>
      </c>
    </row>
    <row r="32" spans="2:9">
      <c r="B32" s="63">
        <v>11324536.996792041</v>
      </c>
      <c r="C32" s="63">
        <v>0.18597333333333335</v>
      </c>
      <c r="E32" s="2">
        <v>3653197.6809548652</v>
      </c>
      <c r="F32" s="2">
        <v>0.32521333333333335</v>
      </c>
      <c r="H32" s="5">
        <v>-82723427.641097575</v>
      </c>
      <c r="I32" s="5">
        <v>0.42201666666666665</v>
      </c>
    </row>
    <row r="33" spans="2:9">
      <c r="B33" s="63">
        <v>10328127.736706316</v>
      </c>
      <c r="C33" s="63">
        <v>0.18960333333333332</v>
      </c>
      <c r="E33" s="2">
        <v>2158822.6211560685</v>
      </c>
      <c r="F33" s="2">
        <v>0.32815</v>
      </c>
      <c r="H33" s="5">
        <v>-90439080.239906028</v>
      </c>
      <c r="I33" s="5">
        <v>0.42403666666666662</v>
      </c>
    </row>
    <row r="34" spans="2:9">
      <c r="B34" s="63">
        <v>9319967.2335059736</v>
      </c>
      <c r="C34" s="63">
        <v>0.19317999999999999</v>
      </c>
      <c r="E34" s="2">
        <v>631292.51988732722</v>
      </c>
      <c r="F34" s="2">
        <v>0.33098333333333335</v>
      </c>
      <c r="H34" s="5">
        <v>-98449264.332359314</v>
      </c>
      <c r="I34" s="5">
        <v>0.4261233333333333</v>
      </c>
    </row>
    <row r="35" spans="2:9">
      <c r="B35" s="63">
        <v>8299201.8173840772</v>
      </c>
      <c r="C35" s="63">
        <v>0.19670666666666664</v>
      </c>
      <c r="E35" s="2">
        <v>-928515.73871886649</v>
      </c>
      <c r="F35" s="2">
        <v>0.33372333333333337</v>
      </c>
      <c r="H35" s="5">
        <v>-106775843.87689666</v>
      </c>
      <c r="I35" s="5">
        <v>0.42825333333333332</v>
      </c>
    </row>
    <row r="36" spans="2:9">
      <c r="B36" s="63">
        <v>7281074.5326837348</v>
      </c>
      <c r="C36" s="63">
        <v>0.2002133333333333</v>
      </c>
      <c r="E36" s="2">
        <v>-2521072.8108058101</v>
      </c>
      <c r="F36" s="2">
        <v>0.33636666666666665</v>
      </c>
      <c r="H36" s="5">
        <v>-115401719.92804195</v>
      </c>
      <c r="I36" s="5">
        <v>0.43043999999999999</v>
      </c>
    </row>
    <row r="37" spans="2:9">
      <c r="B37" s="63">
        <v>6234583.2543148138</v>
      </c>
      <c r="C37" s="63">
        <v>0.20364999999999994</v>
      </c>
      <c r="E37" s="2">
        <v>-4144440.7379303155</v>
      </c>
      <c r="F37" s="2">
        <v>0.33895333333333327</v>
      </c>
      <c r="H37" s="5">
        <v>-124303148.38649437</v>
      </c>
      <c r="I37" s="5">
        <v>0.43267333333333335</v>
      </c>
    </row>
    <row r="38" spans="2:9">
      <c r="B38" s="63">
        <v>5177305.9119135141</v>
      </c>
      <c r="C38" s="63">
        <v>0.20704333333333336</v>
      </c>
      <c r="E38" s="2">
        <v>-5799047.102366982</v>
      </c>
      <c r="F38" s="2">
        <v>0.34147333333333335</v>
      </c>
      <c r="H38" s="5">
        <v>-133527352.07170975</v>
      </c>
      <c r="I38" s="5">
        <v>0.43494666666666665</v>
      </c>
    </row>
    <row r="39" spans="2:9">
      <c r="B39" s="63">
        <v>4108862.5669023604</v>
      </c>
      <c r="C39" s="63">
        <v>0.21039666666666668</v>
      </c>
      <c r="E39" s="2">
        <v>-7494853.8545681946</v>
      </c>
      <c r="F39" s="2">
        <v>0.34393333333333331</v>
      </c>
      <c r="H39" s="5">
        <v>-143053541.4963955</v>
      </c>
      <c r="I39" s="5">
        <v>0.43726333333333334</v>
      </c>
    </row>
    <row r="40" spans="2:9">
      <c r="B40" s="63">
        <v>3027839.8609732394</v>
      </c>
      <c r="C40" s="63">
        <v>0.21371333333333328</v>
      </c>
      <c r="E40" s="2">
        <v>-9216614.5958138518</v>
      </c>
      <c r="F40" s="2">
        <v>0.34633333333333333</v>
      </c>
      <c r="H40" s="5">
        <v>-152883067.59848312</v>
      </c>
      <c r="I40" s="5">
        <v>0.4396133333333333</v>
      </c>
    </row>
    <row r="41" spans="2:9">
      <c r="B41" s="63">
        <v>1938816.0934053303</v>
      </c>
      <c r="C41" s="63">
        <v>0.21699333333333334</v>
      </c>
      <c r="E41" s="2">
        <v>-10972043.48336377</v>
      </c>
      <c r="F41" s="2">
        <v>0.34868666666666664</v>
      </c>
      <c r="H41" s="5">
        <v>-162996296.55997676</v>
      </c>
      <c r="I41" s="5">
        <v>0.442</v>
      </c>
    </row>
    <row r="42" spans="2:9">
      <c r="B42" s="63">
        <v>832077.34210873605</v>
      </c>
      <c r="C42" s="63">
        <v>0.22024333333333335</v>
      </c>
      <c r="E42" s="2">
        <v>-12746032.346026942</v>
      </c>
      <c r="F42" s="2">
        <v>0.35100999999999999</v>
      </c>
      <c r="H42" s="5">
        <v>-173401892.24668115</v>
      </c>
      <c r="I42" s="5">
        <v>0.44441999999999998</v>
      </c>
    </row>
    <row r="43" spans="2:9">
      <c r="B43" s="63">
        <v>-279442.36946539604</v>
      </c>
      <c r="C43" s="63">
        <v>0.22345666666666664</v>
      </c>
      <c r="E43" s="2">
        <v>-14564255.354784459</v>
      </c>
      <c r="F43" s="2">
        <v>0.35327999999999998</v>
      </c>
      <c r="H43" s="5">
        <v>-184089039.61661744</v>
      </c>
      <c r="I43" s="5">
        <v>0.44686666666666663</v>
      </c>
    </row>
    <row r="44" spans="2:9">
      <c r="B44" s="63">
        <v>-1406273.324405629</v>
      </c>
      <c r="C44" s="63">
        <v>0.22664333333333328</v>
      </c>
      <c r="E44" s="2">
        <v>-16414477.682476295</v>
      </c>
      <c r="F44" s="2">
        <v>0.35551666666666665</v>
      </c>
      <c r="H44" s="5">
        <v>-195055744.09932947</v>
      </c>
      <c r="I44" s="5">
        <v>0.44934000000000002</v>
      </c>
    </row>
    <row r="45" spans="2:9">
      <c r="B45" s="63">
        <v>-2542623.718596966</v>
      </c>
      <c r="C45" s="63">
        <v>0.22980000000000003</v>
      </c>
      <c r="E45" s="2">
        <v>-18297321.064038433</v>
      </c>
      <c r="F45" s="2">
        <v>0.35772000000000004</v>
      </c>
      <c r="H45" s="5">
        <v>-206315813.83956015</v>
      </c>
      <c r="I45" s="5">
        <v>0.45183333333333331</v>
      </c>
    </row>
    <row r="46" spans="2:9">
      <c r="B46" s="63">
        <v>-3686149.8533067936</v>
      </c>
      <c r="C46" s="63">
        <v>0.23292666666666673</v>
      </c>
      <c r="E46" s="2">
        <v>-20213561.787544284</v>
      </c>
      <c r="F46" s="2">
        <v>0.3598966666666667</v>
      </c>
      <c r="H46" s="5">
        <v>-217823393.55268922</v>
      </c>
      <c r="I46" s="5">
        <v>0.45435333333333333</v>
      </c>
    </row>
    <row r="47" spans="2:9">
      <c r="B47" s="63">
        <v>-4841371.5254081469</v>
      </c>
      <c r="C47" s="63">
        <v>0.23602666666666663</v>
      </c>
      <c r="E47" s="2">
        <v>-22160192.86054137</v>
      </c>
      <c r="F47" s="2">
        <v>0.36204333333333338</v>
      </c>
      <c r="H47" s="5">
        <v>-229583270.18913627</v>
      </c>
      <c r="I47" s="5">
        <v>0.45689000000000002</v>
      </c>
    </row>
    <row r="48" spans="2:9">
      <c r="B48" s="63">
        <v>-6003978.912130435</v>
      </c>
      <c r="C48" s="63">
        <v>0.23910000000000006</v>
      </c>
      <c r="E48" s="2">
        <v>-24138302.156111632</v>
      </c>
      <c r="F48" s="2">
        <v>0.36416666666666669</v>
      </c>
      <c r="H48" s="5">
        <v>-241593121.07840461</v>
      </c>
      <c r="I48" s="5">
        <v>0.45944333333333331</v>
      </c>
    </row>
    <row r="49" spans="2:9">
      <c r="B49" s="63">
        <v>-7179738.3904319433</v>
      </c>
      <c r="C49" s="63">
        <v>0.24214999999999995</v>
      </c>
      <c r="E49" s="2">
        <v>-26149141.022013851</v>
      </c>
      <c r="F49" s="2">
        <v>0.36626666666666663</v>
      </c>
      <c r="H49" s="5">
        <v>-253841193.2269648</v>
      </c>
      <c r="I49" s="5">
        <v>0.46200999999999998</v>
      </c>
    </row>
    <row r="50" spans="2:9">
      <c r="B50" s="63">
        <v>-8364798.128613824</v>
      </c>
      <c r="C50" s="63">
        <v>0.24517666666666674</v>
      </c>
      <c r="E50" s="2">
        <v>-28191084.793995164</v>
      </c>
      <c r="F50" s="2">
        <v>0.36834666666666666</v>
      </c>
      <c r="H50" s="5">
        <v>-266307733.36959332</v>
      </c>
      <c r="I50" s="5">
        <v>0.46458666666666665</v>
      </c>
    </row>
    <row r="51" spans="2:9">
      <c r="B51" s="63">
        <v>-9555476.5862717759</v>
      </c>
      <c r="C51" s="63">
        <v>0.24817666666666674</v>
      </c>
      <c r="E51" s="2">
        <v>-30266482.175504062</v>
      </c>
      <c r="F51" s="2">
        <v>0.37041333333333332</v>
      </c>
      <c r="H51" s="5">
        <v>-278997527.81743115</v>
      </c>
      <c r="I51" s="5">
        <v>0.46717666666666668</v>
      </c>
    </row>
    <row r="52" spans="2:9">
      <c r="B52" s="63">
        <v>-10757297.447381105</v>
      </c>
      <c r="C52" s="63">
        <v>0.25115666666666658</v>
      </c>
      <c r="E52" s="2">
        <v>-32371937.368017096</v>
      </c>
      <c r="F52" s="2">
        <v>0.3724566666666666</v>
      </c>
      <c r="H52" s="5">
        <v>-291890372.97358108</v>
      </c>
      <c r="I52" s="5">
        <v>0.46977333333333332</v>
      </c>
    </row>
    <row r="53" spans="2:9">
      <c r="B53" s="63">
        <v>-11972075.465405768</v>
      </c>
      <c r="C53" s="63">
        <v>0.25411666666666666</v>
      </c>
      <c r="E53" s="2">
        <v>-34510817.23737146</v>
      </c>
      <c r="F53" s="2">
        <v>0.37448666666666669</v>
      </c>
      <c r="H53" s="5">
        <v>-304974484.51941681</v>
      </c>
      <c r="I53" s="5">
        <v>0.47237666666666672</v>
      </c>
    </row>
    <row r="54" spans="2:9">
      <c r="B54" s="63">
        <v>-13192104.131234867</v>
      </c>
      <c r="C54" s="63">
        <v>0.2570533333333333</v>
      </c>
      <c r="E54" s="2">
        <v>-36678145.35228166</v>
      </c>
      <c r="F54" s="2">
        <v>0.37650666666666666</v>
      </c>
      <c r="H54" s="5">
        <v>-318240850.70891422</v>
      </c>
      <c r="I54" s="5">
        <v>0.47498666666666667</v>
      </c>
    </row>
    <row r="55" spans="2:9">
      <c r="B55" s="63">
        <v>-14420731.465896824</v>
      </c>
      <c r="C55" s="63">
        <v>0.25996999999999998</v>
      </c>
      <c r="E55" s="2">
        <v>-38879661.055491507</v>
      </c>
      <c r="F55" s="2">
        <v>0.37850666666666666</v>
      </c>
      <c r="H55" s="5">
        <v>-331686186.69686061</v>
      </c>
      <c r="I55" s="5">
        <v>0.47760333333333332</v>
      </c>
    </row>
    <row r="56" spans="2:9">
      <c r="B56" s="63">
        <v>-15657971.138198975</v>
      </c>
      <c r="C56" s="63">
        <v>0.26286666666666664</v>
      </c>
      <c r="E56" s="2">
        <v>-41113084.317499191</v>
      </c>
      <c r="F56" s="2">
        <v>0.38049333333333335</v>
      </c>
      <c r="H56" s="5">
        <v>-345278427.69348013</v>
      </c>
      <c r="I56" s="5">
        <v>0.48022000000000004</v>
      </c>
    </row>
    <row r="57" spans="2:9">
      <c r="B57" s="63">
        <v>-16903780.902073659</v>
      </c>
      <c r="C57" s="63">
        <v>0.26574333333333333</v>
      </c>
      <c r="E57" s="2">
        <v>-43376396.933721468</v>
      </c>
      <c r="F57" s="2">
        <v>0.38246666666666668</v>
      </c>
      <c r="H57" s="5">
        <v>-359023240.15020949</v>
      </c>
      <c r="I57" s="5">
        <v>0.48283333333333334</v>
      </c>
    </row>
    <row r="58" spans="2:9">
      <c r="B58" s="63">
        <v>-18159931.799510494</v>
      </c>
      <c r="C58" s="63">
        <v>0.26860333333333331</v>
      </c>
      <c r="E58" s="2">
        <v>-45695074.400023088</v>
      </c>
      <c r="F58" s="2">
        <v>0.38440000000000002</v>
      </c>
      <c r="H58" s="5">
        <v>-372894099.14274055</v>
      </c>
      <c r="I58" s="5">
        <v>0.48545333333333329</v>
      </c>
    </row>
    <row r="59" spans="2:9">
      <c r="B59" s="63">
        <v>-19420923.070737336</v>
      </c>
      <c r="C59" s="63">
        <v>0.27144333333333331</v>
      </c>
      <c r="E59" s="2">
        <v>-48021358.590918794</v>
      </c>
      <c r="F59" s="2">
        <v>0.38635333333333333</v>
      </c>
      <c r="H59" s="5">
        <v>-386873651.483729</v>
      </c>
      <c r="I59" s="5">
        <v>0.48807</v>
      </c>
    </row>
    <row r="60" spans="2:9">
      <c r="B60" s="63">
        <v>-20691457.074241307</v>
      </c>
      <c r="C60" s="63">
        <v>0.27426666666666671</v>
      </c>
      <c r="E60" s="2">
        <v>-50380455.678746335</v>
      </c>
      <c r="F60" s="2">
        <v>0.38830000000000003</v>
      </c>
      <c r="H60" s="5">
        <v>-400936318.19650882</v>
      </c>
      <c r="I60" s="5">
        <v>0.49067666666666665</v>
      </c>
    </row>
    <row r="61" spans="2:9">
      <c r="B61" s="63">
        <v>-21967809.730298758</v>
      </c>
      <c r="C61" s="63">
        <v>0.27707000000000004</v>
      </c>
      <c r="E61" s="2">
        <v>-52766696.564485639</v>
      </c>
      <c r="F61" s="2">
        <v>0.39023333333333332</v>
      </c>
      <c r="H61" s="5">
        <v>-415085288.04395467</v>
      </c>
      <c r="I61" s="5">
        <v>0.49328999999999995</v>
      </c>
    </row>
    <row r="62" spans="2:9">
      <c r="B62" s="63">
        <v>-23256815.030995231</v>
      </c>
      <c r="C62" s="63">
        <v>0.27986</v>
      </c>
      <c r="E62" s="2">
        <v>-55174118.857839815</v>
      </c>
      <c r="F62" s="2">
        <v>0.39217000000000002</v>
      </c>
      <c r="H62" s="5">
        <v>-429304967.44201505</v>
      </c>
      <c r="I62" s="5">
        <v>0.49590000000000001</v>
      </c>
    </row>
    <row r="63" spans="2:9">
      <c r="B63" s="63">
        <v>-24551108.293067548</v>
      </c>
      <c r="C63" s="63">
        <v>0.28262999999999994</v>
      </c>
      <c r="E63" s="2">
        <v>-57626968.192214407</v>
      </c>
      <c r="F63" s="2">
        <v>0.39408666666666664</v>
      </c>
      <c r="H63" s="5">
        <v>-443590604.95967221</v>
      </c>
      <c r="I63" s="5">
        <v>0.49850666666666665</v>
      </c>
    </row>
    <row r="64" spans="2:9">
      <c r="B64" s="63">
        <v>-25849941.193599023</v>
      </c>
      <c r="C64" s="63">
        <v>0.28538333333333338</v>
      </c>
      <c r="E64" s="2">
        <v>-60107137.814117506</v>
      </c>
      <c r="F64" s="2">
        <v>0.39599000000000001</v>
      </c>
      <c r="H64" s="5">
        <v>-457926921.45325869</v>
      </c>
      <c r="I64" s="5">
        <v>0.5011066666666667</v>
      </c>
    </row>
    <row r="65" spans="2:9">
      <c r="B65" s="63">
        <v>-27156043.447657198</v>
      </c>
      <c r="C65" s="63">
        <v>0.28812000000000004</v>
      </c>
      <c r="E65" s="2">
        <v>-62622948.50821694</v>
      </c>
      <c r="F65" s="2">
        <v>0.39788333333333337</v>
      </c>
      <c r="H65" s="5">
        <v>-472321004.93390697</v>
      </c>
      <c r="I65" s="5">
        <v>0.50370333333333328</v>
      </c>
    </row>
    <row r="66" spans="2:9">
      <c r="B66" s="63">
        <v>-28473349.515992567</v>
      </c>
      <c r="C66" s="63">
        <v>0.2908433333333334</v>
      </c>
      <c r="E66" s="2">
        <v>-65164369.31106291</v>
      </c>
      <c r="F66" s="2">
        <v>0.39977666666666667</v>
      </c>
      <c r="H66" s="5">
        <v>-486693636.05910736</v>
      </c>
      <c r="I66" s="5">
        <v>0.50629000000000002</v>
      </c>
    </row>
    <row r="67" spans="2:9">
      <c r="B67" s="63">
        <v>-29798491.436288226</v>
      </c>
      <c r="C67" s="63">
        <v>0.29355000000000003</v>
      </c>
      <c r="E67" s="2">
        <v>-67734091.831062943</v>
      </c>
      <c r="F67" s="2">
        <v>0.40166000000000002</v>
      </c>
      <c r="H67" s="5">
        <v>-501089661.69376391</v>
      </c>
      <c r="I67" s="5">
        <v>0.50887333333333329</v>
      </c>
    </row>
    <row r="68" spans="2:9">
      <c r="B68" s="63">
        <v>-31127747.915124696</v>
      </c>
      <c r="C68" s="63">
        <v>0.29623999999999995</v>
      </c>
      <c r="E68" s="2">
        <v>-70333405.366165832</v>
      </c>
      <c r="F68" s="2">
        <v>0.40353666666666665</v>
      </c>
      <c r="H68" s="5">
        <v>-515494585.2277391</v>
      </c>
      <c r="I68" s="5">
        <v>0.51144999999999996</v>
      </c>
    </row>
    <row r="69" spans="2:9">
      <c r="B69" s="63">
        <v>-32468352.871670157</v>
      </c>
      <c r="C69" s="63">
        <v>0.29891666666666666</v>
      </c>
      <c r="E69" s="2">
        <v>-72979226.106820658</v>
      </c>
      <c r="F69" s="2">
        <v>0.40540333333333334</v>
      </c>
      <c r="H69" s="5">
        <v>-529885839.48286903</v>
      </c>
      <c r="I69" s="5">
        <v>0.51401666666666668</v>
      </c>
    </row>
    <row r="70" spans="2:9">
      <c r="B70" s="63">
        <v>-33814373.482407302</v>
      </c>
      <c r="C70" s="63">
        <v>0.30157666666666666</v>
      </c>
      <c r="E70" s="2">
        <v>-75632748.076100752</v>
      </c>
      <c r="F70" s="2">
        <v>0.40726666666666667</v>
      </c>
      <c r="H70" s="5">
        <v>-544268487.33044827</v>
      </c>
      <c r="I70" s="5">
        <v>0.51657333333333333</v>
      </c>
    </row>
    <row r="71" spans="2:9">
      <c r="B71" s="63">
        <v>-35165833.647881463</v>
      </c>
      <c r="C71" s="63">
        <v>0.30421999999999993</v>
      </c>
      <c r="E71" s="2">
        <v>-78330129.622649059</v>
      </c>
      <c r="F71" s="2">
        <v>0.40912333333333328</v>
      </c>
      <c r="H71" s="5">
        <v>-558655041.98837924</v>
      </c>
      <c r="I71" s="5">
        <v>0.51912333333333327</v>
      </c>
    </row>
    <row r="72" spans="2:9">
      <c r="B72" s="63">
        <v>-36522770.882366806</v>
      </c>
      <c r="C72" s="63">
        <v>0.30685000000000007</v>
      </c>
      <c r="E72" s="2">
        <v>-81052584.564614773</v>
      </c>
      <c r="F72" s="2">
        <v>0.41097</v>
      </c>
      <c r="H72" s="5">
        <v>-573040792.3372854</v>
      </c>
      <c r="I72" s="5">
        <v>0.52166333333333337</v>
      </c>
    </row>
    <row r="73" spans="2:9">
      <c r="B73" s="63">
        <v>-37891369.418242484</v>
      </c>
      <c r="C73" s="63">
        <v>0.30946666666666672</v>
      </c>
      <c r="E73" s="2">
        <v>-83802021.811406568</v>
      </c>
      <c r="F73" s="2">
        <v>0.41281000000000001</v>
      </c>
      <c r="H73" s="5">
        <v>-587374615.7966435</v>
      </c>
      <c r="I73" s="5">
        <v>0.52419333333333329</v>
      </c>
    </row>
    <row r="74" spans="2:9">
      <c r="B74" s="63">
        <v>-39265939.79946553</v>
      </c>
      <c r="C74" s="63">
        <v>0.31207000000000001</v>
      </c>
      <c r="E74" s="2">
        <v>-86580271.371710733</v>
      </c>
      <c r="F74" s="2">
        <v>0.41464333333333336</v>
      </c>
      <c r="H74" s="5">
        <v>-601649049.91353285</v>
      </c>
      <c r="I74" s="5">
        <v>0.52671666666666672</v>
      </c>
    </row>
    <row r="75" spans="2:9">
      <c r="B75" s="63">
        <v>-40649775.000348687</v>
      </c>
      <c r="C75" s="63">
        <v>0.31466</v>
      </c>
      <c r="E75" s="2">
        <v>-89386137.419746608</v>
      </c>
      <c r="F75" s="2">
        <v>0.41647000000000001</v>
      </c>
      <c r="H75" s="5">
        <v>-615861205.20022428</v>
      </c>
      <c r="I75" s="5">
        <v>0.52922666666666673</v>
      </c>
    </row>
    <row r="76" spans="2:9">
      <c r="B76" s="63">
        <v>-42036952.486393511</v>
      </c>
      <c r="C76" s="63">
        <v>0.31723333333333326</v>
      </c>
      <c r="E76" s="2">
        <v>-92206504.206500426</v>
      </c>
      <c r="F76" s="2">
        <v>0.41829666666666671</v>
      </c>
      <c r="H76" s="5">
        <v>-630031933.1276927</v>
      </c>
      <c r="I76" s="5">
        <v>0.53172666666666668</v>
      </c>
    </row>
    <row r="77" spans="2:9">
      <c r="B77" s="63">
        <v>-43430673.984983996</v>
      </c>
      <c r="C77" s="63">
        <v>0.31979333333333337</v>
      </c>
      <c r="E77" s="2">
        <v>-95072785.300641239</v>
      </c>
      <c r="F77" s="2">
        <v>0.42011333333333328</v>
      </c>
      <c r="H77" s="5">
        <v>-644149088.68679678</v>
      </c>
      <c r="I77" s="5">
        <v>0.53421666666666667</v>
      </c>
    </row>
    <row r="78" spans="2:9">
      <c r="B78" s="63">
        <v>-44834276.850745142</v>
      </c>
      <c r="C78" s="63">
        <v>0.32234000000000002</v>
      </c>
      <c r="E78" s="2">
        <v>-97964329.656670079</v>
      </c>
      <c r="F78" s="2">
        <v>0.42192000000000002</v>
      </c>
      <c r="H78" s="5">
        <v>-658708907.75660837</v>
      </c>
      <c r="I78" s="5">
        <v>0.53669333333333336</v>
      </c>
    </row>
    <row r="79" spans="2:9">
      <c r="B79" s="63">
        <v>-46240999.277552068</v>
      </c>
      <c r="C79" s="63">
        <v>0.32487333333333329</v>
      </c>
      <c r="E79" s="2">
        <v>-100887704.02011342</v>
      </c>
      <c r="F79" s="2">
        <v>0.42372333333333334</v>
      </c>
      <c r="H79" s="5">
        <v>-672734130.97395015</v>
      </c>
      <c r="I79" s="5">
        <v>0.53916333333333333</v>
      </c>
    </row>
    <row r="80" spans="2:9">
      <c r="B80" s="63">
        <v>-47655834.733171679</v>
      </c>
      <c r="C80" s="63">
        <v>0.32739333333333337</v>
      </c>
      <c r="E80" s="2">
        <v>-103839117.13240464</v>
      </c>
      <c r="F80" s="2">
        <v>0.42552000000000001</v>
      </c>
      <c r="H80" s="5">
        <v>-686676069.8546381</v>
      </c>
      <c r="I80" s="5">
        <v>0.54161999999999999</v>
      </c>
    </row>
    <row r="81" spans="2:9">
      <c r="B81" s="63">
        <v>-49075958.304066502</v>
      </c>
      <c r="C81" s="63">
        <v>0.32990000000000003</v>
      </c>
      <c r="E81" s="2">
        <v>-106813578.07770097</v>
      </c>
      <c r="F81" s="2">
        <v>0.42730666666666667</v>
      </c>
      <c r="H81" s="5">
        <v>-700533633.59925485</v>
      </c>
      <c r="I81" s="5">
        <v>0.5440666666666667</v>
      </c>
    </row>
    <row r="82" spans="2:9">
      <c r="B82" s="63">
        <v>-50500893.285658151</v>
      </c>
      <c r="C82" s="63">
        <v>0.33239333333333337</v>
      </c>
      <c r="E82" s="2">
        <v>-109821746.16886236</v>
      </c>
      <c r="F82" s="2">
        <v>0.42908999999999997</v>
      </c>
      <c r="H82" s="5">
        <v>-714631175.10304201</v>
      </c>
      <c r="I82" s="5">
        <v>0.54649999999999999</v>
      </c>
    </row>
    <row r="83" spans="2:9">
      <c r="B83" s="63">
        <v>-51938971.258520789</v>
      </c>
      <c r="C83" s="63">
        <v>0.33487666666666671</v>
      </c>
      <c r="E83" s="2">
        <v>-112858646.72132762</v>
      </c>
      <c r="F83" s="2">
        <v>0.43086999999999998</v>
      </c>
      <c r="H83" s="5">
        <v>-728314314.7350384</v>
      </c>
      <c r="I83" s="5">
        <v>0.54892333333333332</v>
      </c>
    </row>
    <row r="84" spans="2:9">
      <c r="B84" s="63">
        <v>-53397722.923495516</v>
      </c>
      <c r="C84" s="63">
        <v>0.33733666666666667</v>
      </c>
      <c r="E84" s="2">
        <v>-115920706.0292917</v>
      </c>
      <c r="F84" s="2">
        <v>0.43264000000000002</v>
      </c>
      <c r="H84" s="5">
        <v>-741918307.0576117</v>
      </c>
      <c r="I84" s="5">
        <v>0.5513366666666667</v>
      </c>
    </row>
    <row r="85" spans="2:9">
      <c r="B85" s="63">
        <v>-54845079.150550477</v>
      </c>
      <c r="C85" s="63">
        <v>0.33979333333333339</v>
      </c>
      <c r="E85" s="2">
        <v>-119006122.47438461</v>
      </c>
      <c r="F85" s="2">
        <v>0.43440333333333336</v>
      </c>
      <c r="H85" s="5">
        <v>-755365261.92292631</v>
      </c>
      <c r="I85" s="5">
        <v>0.55373666666666665</v>
      </c>
    </row>
    <row r="86" spans="2:9">
      <c r="B86" s="63">
        <v>-56299052.759066634</v>
      </c>
      <c r="C86" s="63">
        <v>0.34223666666666669</v>
      </c>
      <c r="E86" s="2">
        <v>-122127375.56982245</v>
      </c>
      <c r="F86" s="2">
        <v>0.43616333333333335</v>
      </c>
      <c r="H86" s="5">
        <v>-768833218.74587572</v>
      </c>
      <c r="I86" s="5">
        <v>0.5561233333333333</v>
      </c>
    </row>
    <row r="87" spans="2:9">
      <c r="B87" s="63">
        <v>-57764089.020113751</v>
      </c>
      <c r="C87" s="63">
        <v>0.34466999999999998</v>
      </c>
      <c r="E87" s="2">
        <v>-125271798.70892659</v>
      </c>
      <c r="F87" s="2">
        <v>0.43791333333333332</v>
      </c>
      <c r="H87" s="5">
        <v>-781420831.48919475</v>
      </c>
      <c r="I87" s="5">
        <v>0.55850333333333335</v>
      </c>
    </row>
    <row r="88" spans="2:9">
      <c r="B88" s="63">
        <v>-59211166.67616117</v>
      </c>
      <c r="C88" s="63">
        <v>0.34709666666666666</v>
      </c>
      <c r="E88" s="2">
        <v>-128446665.71604176</v>
      </c>
      <c r="F88" s="2">
        <v>0.43966</v>
      </c>
      <c r="H88" s="5">
        <v>-794660865.90563107</v>
      </c>
      <c r="I88" s="5">
        <v>0.56086666666666662</v>
      </c>
    </row>
    <row r="89" spans="2:9">
      <c r="B89" s="63">
        <v>-60684413.949274227</v>
      </c>
      <c r="C89" s="63">
        <v>0.34950333333333333</v>
      </c>
      <c r="E89" s="2">
        <v>-131643583.69867556</v>
      </c>
      <c r="F89" s="2">
        <v>0.44139666666666666</v>
      </c>
      <c r="H89" s="5">
        <v>-807824603.60385776</v>
      </c>
      <c r="I89" s="5">
        <v>0.56322000000000005</v>
      </c>
    </row>
    <row r="90" spans="2:9">
      <c r="B90" s="63">
        <v>-62167643.52169738</v>
      </c>
      <c r="C90" s="63">
        <v>0.35189999999999999</v>
      </c>
      <c r="E90" s="2">
        <v>-134873710.67832178</v>
      </c>
      <c r="F90" s="2">
        <v>0.44313000000000002</v>
      </c>
      <c r="H90" s="5">
        <v>-820847260.30127001</v>
      </c>
      <c r="I90" s="5">
        <v>0.56556000000000006</v>
      </c>
    </row>
    <row r="91" spans="2:9">
      <c r="B91" s="63">
        <v>-63650793.783802368</v>
      </c>
      <c r="C91" s="63">
        <v>0.35428333333333328</v>
      </c>
      <c r="E91" s="2">
        <v>-138126745.7166197</v>
      </c>
      <c r="F91" s="2">
        <v>0.44485666666666662</v>
      </c>
      <c r="H91" s="5">
        <v>-833793858.37287772</v>
      </c>
      <c r="I91" s="5">
        <v>0.56789000000000001</v>
      </c>
    </row>
    <row r="92" spans="2:9">
      <c r="B92" s="63">
        <v>-65140181.529553257</v>
      </c>
      <c r="C92" s="63">
        <v>0.35665333333333332</v>
      </c>
      <c r="E92" s="2">
        <v>-141406302.73679858</v>
      </c>
      <c r="F92" s="2">
        <v>0.44657666666666668</v>
      </c>
      <c r="H92" s="5">
        <v>-846647751.93033397</v>
      </c>
      <c r="I92" s="5">
        <v>0.57020666666666664</v>
      </c>
    </row>
    <row r="93" spans="2:9">
      <c r="B93" s="63">
        <v>-66639118.019871183</v>
      </c>
      <c r="C93" s="63">
        <v>0.3590133333333333</v>
      </c>
      <c r="E93" s="2">
        <v>-144698534.24755844</v>
      </c>
      <c r="F93" s="2">
        <v>0.44830000000000003</v>
      </c>
      <c r="H93" s="5">
        <v>-859394858.10156751</v>
      </c>
      <c r="I93" s="5">
        <v>0.57250999999999996</v>
      </c>
    </row>
    <row r="94" spans="2:9">
      <c r="B94" s="63">
        <v>-68145050.181656256</v>
      </c>
      <c r="C94" s="63">
        <v>0.36136333333333331</v>
      </c>
      <c r="E94" s="2">
        <v>-148032637.33085686</v>
      </c>
      <c r="F94" s="2">
        <v>0.45000999999999997</v>
      </c>
      <c r="H94" s="5">
        <v>-872069005.66271734</v>
      </c>
      <c r="I94" s="5">
        <v>0.57480333333333333</v>
      </c>
    </row>
    <row r="95" spans="2:9">
      <c r="B95" s="63">
        <v>-69657126.64649944</v>
      </c>
      <c r="C95" s="63">
        <v>0.36369999999999997</v>
      </c>
      <c r="E95" s="2">
        <v>-151389037.13112262</v>
      </c>
      <c r="F95" s="2">
        <v>0.45171333333333336</v>
      </c>
      <c r="H95" s="5">
        <v>-884651402.55525339</v>
      </c>
      <c r="I95" s="5">
        <v>0.57708333333333328</v>
      </c>
    </row>
    <row r="96" spans="2:9">
      <c r="B96" s="63">
        <v>-71175341.271018788</v>
      </c>
      <c r="C96" s="63">
        <v>0.36602666666666667</v>
      </c>
      <c r="E96" s="2">
        <v>-154769291.10129863</v>
      </c>
      <c r="F96" s="2">
        <v>0.45340999999999998</v>
      </c>
      <c r="H96" s="5">
        <v>-897148139.1211772</v>
      </c>
      <c r="I96" s="5">
        <v>0.57935000000000003</v>
      </c>
    </row>
    <row r="97" spans="2:9">
      <c r="B97" s="63">
        <v>-72694663.266568497</v>
      </c>
      <c r="C97" s="63">
        <v>0.36834</v>
      </c>
      <c r="E97" s="2">
        <v>-158180267.1957821</v>
      </c>
      <c r="F97" s="2">
        <v>0.4551</v>
      </c>
      <c r="H97" s="5">
        <v>-909853261.80875254</v>
      </c>
      <c r="I97" s="5">
        <v>0.58160666666666661</v>
      </c>
    </row>
    <row r="98" spans="2:9">
      <c r="B98" s="63">
        <v>-74224354.76751934</v>
      </c>
      <c r="C98" s="63">
        <v>0.37064333333333338</v>
      </c>
      <c r="E98" s="2">
        <v>-161615450.39620459</v>
      </c>
      <c r="F98" s="2">
        <v>0.45678333333333332</v>
      </c>
      <c r="H98" s="5">
        <v>-922136894.03573442</v>
      </c>
      <c r="I98" s="5">
        <v>0.58385333333333334</v>
      </c>
    </row>
    <row r="99" spans="2:9">
      <c r="B99" s="63">
        <v>-75790391.049131572</v>
      </c>
      <c r="C99" s="63">
        <v>0.37292666666666668</v>
      </c>
      <c r="E99" s="2">
        <v>-165077199.70011407</v>
      </c>
      <c r="F99" s="2">
        <v>0.45845666666666662</v>
      </c>
      <c r="H99" s="5">
        <v>-934336453.14224875</v>
      </c>
      <c r="I99" s="5">
        <v>0.58608666666666664</v>
      </c>
    </row>
    <row r="100" spans="2:9">
      <c r="B100" s="63">
        <v>-77328325.781924069</v>
      </c>
      <c r="C100" s="63">
        <v>0.37520666666666663</v>
      </c>
      <c r="E100" s="2">
        <v>-168573575.02800202</v>
      </c>
      <c r="F100" s="2">
        <v>0.46012666666666668</v>
      </c>
      <c r="H100" s="5">
        <v>-946431552.92108583</v>
      </c>
      <c r="I100" s="5">
        <v>0.58830666666666664</v>
      </c>
    </row>
    <row r="101" spans="2:9">
      <c r="B101" s="63">
        <v>-78876406.814699352</v>
      </c>
      <c r="C101" s="63">
        <v>0.37747666666666668</v>
      </c>
      <c r="E101" s="2">
        <v>-172080932.13866889</v>
      </c>
      <c r="F101" s="2">
        <v>0.46178999999999998</v>
      </c>
      <c r="H101" s="5">
        <v>-958437301.54662418</v>
      </c>
      <c r="I101" s="5">
        <v>0.59051666666666669</v>
      </c>
    </row>
    <row r="102" spans="2:9">
      <c r="B102" s="63">
        <v>-519000040.58319134</v>
      </c>
      <c r="C102" s="63">
        <v>0.68251133333333336</v>
      </c>
      <c r="E102" s="2">
        <v>-175612383.18437412</v>
      </c>
      <c r="F102" s="2">
        <v>0.46344999999999997</v>
      </c>
      <c r="H102" s="5">
        <v>-970343021.13339067</v>
      </c>
      <c r="I102" s="5">
        <v>0.59271333333333331</v>
      </c>
    </row>
    <row r="103" spans="2:9">
      <c r="E103" s="2">
        <v>-39710498072.951004</v>
      </c>
      <c r="F103" s="2">
        <v>0.9866784666666667</v>
      </c>
      <c r="H103" s="5">
        <v>-2383335241586.6318</v>
      </c>
      <c r="I103" s="5">
        <v>0.99967279633333328</v>
      </c>
    </row>
  </sheetData>
  <mergeCells count="3">
    <mergeCell ref="B2:C2"/>
    <mergeCell ref="E2:F2"/>
    <mergeCell ref="H2:I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1422-E5E3-43B8-AFB9-0A213F797713}">
  <dimension ref="A1:BE109"/>
  <sheetViews>
    <sheetView topLeftCell="A44" zoomScale="70" zoomScaleNormal="70" workbookViewId="0">
      <selection activeCell="M6" sqref="M6"/>
    </sheetView>
  </sheetViews>
  <sheetFormatPr defaultRowHeight="14.45"/>
  <cols>
    <col min="45" max="45" width="11.42578125" bestFit="1" customWidth="1"/>
    <col min="46" max="46" width="13" bestFit="1" customWidth="1"/>
  </cols>
  <sheetData>
    <row r="1" spans="1:57">
      <c r="A1" t="s">
        <v>0</v>
      </c>
      <c r="B1" t="s">
        <v>1</v>
      </c>
      <c r="U1" s="1">
        <f>U7+V7+U7*0.02</f>
        <v>32846.548211534682</v>
      </c>
      <c r="W1" s="1">
        <f>SUM(X7:AE7)</f>
        <v>32855.621153354354</v>
      </c>
      <c r="AO1" s="11"/>
      <c r="AP1" s="11" t="s">
        <v>2</v>
      </c>
      <c r="AQ1" s="11" t="s">
        <v>3</v>
      </c>
      <c r="AR1" s="11" t="s">
        <v>4</v>
      </c>
      <c r="AS1" s="11" t="s">
        <v>5</v>
      </c>
      <c r="AT1" s="11" t="s">
        <v>6</v>
      </c>
      <c r="AU1" s="11" t="s">
        <v>7</v>
      </c>
      <c r="AV1" s="13" t="s">
        <v>66</v>
      </c>
    </row>
    <row r="2" spans="1:57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M2">
        <v>3000</v>
      </c>
      <c r="S2" s="14">
        <f>U11*8000</f>
        <v>31359662.999305036</v>
      </c>
      <c r="U2" s="1">
        <f>T3+U3</f>
        <v>1042308.7823561253</v>
      </c>
      <c r="W2" s="1">
        <f>SUM(W3:AD3)</f>
        <v>2025513.1577256564</v>
      </c>
      <c r="Z2" s="15">
        <f>AA11*8000</f>
        <v>437781.94079239829</v>
      </c>
      <c r="AA2" s="15">
        <f>X7*8000</f>
        <v>1415094.3396226401</v>
      </c>
      <c r="AO2" s="11" t="s">
        <v>18</v>
      </c>
      <c r="AP2" s="11">
        <v>1.01</v>
      </c>
      <c r="AQ2" s="11">
        <v>0.76</v>
      </c>
      <c r="AR2" s="11">
        <v>0.78</v>
      </c>
      <c r="AS2" s="11">
        <v>0.83</v>
      </c>
      <c r="AT2" s="11">
        <v>0.78</v>
      </c>
      <c r="AU2" s="11">
        <v>0.38</v>
      </c>
      <c r="AV2">
        <f>AV4/28</f>
        <v>0.18785714285714286</v>
      </c>
    </row>
    <row r="3" spans="1:57">
      <c r="C3" t="s">
        <v>19</v>
      </c>
      <c r="L3" t="s">
        <v>20</v>
      </c>
      <c r="M3">
        <v>61.224489800000001</v>
      </c>
      <c r="N3" t="s">
        <v>21</v>
      </c>
      <c r="O3" s="1">
        <v>176.88679245283001</v>
      </c>
      <c r="S3" s="1"/>
      <c r="T3" s="1">
        <f>U7*AU3</f>
        <v>521154.39117806265</v>
      </c>
      <c r="U3" s="1">
        <f>V7*AU3</f>
        <v>521154.39117806265</v>
      </c>
      <c r="W3" s="1">
        <f>X7*AP3</f>
        <v>18749.999999999982</v>
      </c>
      <c r="X3" s="1">
        <f>AQ3*Y7</f>
        <v>120.08822691254055</v>
      </c>
      <c r="Y3" s="1">
        <f>Z7*AR3</f>
        <v>120.08822691254055</v>
      </c>
      <c r="Z3" s="1">
        <f>AS3*AA7</f>
        <v>3640.3777077696986</v>
      </c>
      <c r="AA3" s="1">
        <f>AB7*18</f>
        <v>8446.6232096708609</v>
      </c>
      <c r="AB3" s="1">
        <f>AC7*AU3</f>
        <v>516750.51319799182</v>
      </c>
      <c r="AC3" s="1">
        <f>AD7*28</f>
        <v>68.034675894978392</v>
      </c>
      <c r="AD3" s="1">
        <f>AE7*AT3</f>
        <v>1477617.4324805038</v>
      </c>
      <c r="AO3" s="11" t="s">
        <v>22</v>
      </c>
      <c r="AP3" s="11">
        <v>106</v>
      </c>
      <c r="AQ3" s="11">
        <v>106</v>
      </c>
      <c r="AR3" s="11">
        <v>106</v>
      </c>
      <c r="AS3" s="11">
        <v>78.11</v>
      </c>
      <c r="AT3" s="11">
        <v>92.15</v>
      </c>
      <c r="AU3" s="11">
        <v>32.049999999999997</v>
      </c>
    </row>
    <row r="4" spans="1:57">
      <c r="C4" t="s">
        <v>23</v>
      </c>
      <c r="T4" s="80" t="s">
        <v>24</v>
      </c>
      <c r="U4" s="80"/>
      <c r="V4" s="80"/>
      <c r="W4" s="80"/>
      <c r="X4" s="80"/>
      <c r="Y4" s="80"/>
      <c r="Z4" s="80"/>
      <c r="AA4" s="80"/>
      <c r="AB4" s="80"/>
      <c r="AC4" s="80"/>
      <c r="AD4" s="80"/>
      <c r="AE4" s="81"/>
      <c r="AO4" s="11" t="s">
        <v>25</v>
      </c>
      <c r="AP4" s="11">
        <f>AP3*AP2</f>
        <v>107.06</v>
      </c>
      <c r="AQ4" s="11">
        <v>80.56</v>
      </c>
      <c r="AR4" s="11">
        <v>82.68</v>
      </c>
      <c r="AS4" s="11">
        <v>64.831299999999999</v>
      </c>
      <c r="AT4" s="11">
        <v>71.876999999999995</v>
      </c>
      <c r="AU4" s="11">
        <v>12.179</v>
      </c>
      <c r="AV4">
        <v>5.26</v>
      </c>
    </row>
    <row r="5" spans="1:57">
      <c r="C5" t="s">
        <v>26</v>
      </c>
      <c r="N5" s="82" t="s">
        <v>27</v>
      </c>
      <c r="O5" s="83"/>
      <c r="P5" s="83"/>
      <c r="Q5" s="83"/>
      <c r="R5" s="84"/>
      <c r="T5" s="7" t="s">
        <v>28</v>
      </c>
      <c r="U5" s="85" t="s">
        <v>29</v>
      </c>
      <c r="V5" s="86"/>
      <c r="W5" s="87"/>
      <c r="X5" s="85" t="s">
        <v>30</v>
      </c>
      <c r="Y5" s="86"/>
      <c r="Z5" s="86"/>
      <c r="AA5" s="86"/>
      <c r="AB5" s="86"/>
      <c r="AC5" s="86"/>
      <c r="AD5" s="86"/>
      <c r="AE5" s="87"/>
      <c r="AG5" s="88" t="s">
        <v>31</v>
      </c>
      <c r="AH5" s="89"/>
    </row>
    <row r="6" spans="1:57">
      <c r="C6" t="s">
        <v>32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M6" s="4" t="s">
        <v>34</v>
      </c>
      <c r="N6" s="2" t="s">
        <v>35</v>
      </c>
      <c r="O6" s="2" t="s">
        <v>36</v>
      </c>
      <c r="P6" s="2" t="s">
        <v>37</v>
      </c>
      <c r="Q6" s="2" t="s">
        <v>38</v>
      </c>
      <c r="R6" s="2" t="s">
        <v>39</v>
      </c>
      <c r="T6" s="5" t="s">
        <v>40</v>
      </c>
      <c r="U6" s="5" t="s">
        <v>41</v>
      </c>
      <c r="V6" s="5" t="s">
        <v>42</v>
      </c>
      <c r="W6" s="5" t="s">
        <v>43</v>
      </c>
      <c r="X6" s="8" t="s">
        <v>2</v>
      </c>
      <c r="Y6" s="5" t="s">
        <v>44</v>
      </c>
      <c r="Z6" s="5" t="s">
        <v>45</v>
      </c>
      <c r="AA6" s="5" t="s">
        <v>5</v>
      </c>
      <c r="AB6" s="5" t="s">
        <v>46</v>
      </c>
      <c r="AC6" s="5" t="s">
        <v>7</v>
      </c>
      <c r="AD6" s="5" t="s">
        <v>47</v>
      </c>
      <c r="AE6" s="5" t="s">
        <v>6</v>
      </c>
      <c r="AG6" s="12" t="s">
        <v>48</v>
      </c>
      <c r="AH6" s="55" t="s">
        <v>49</v>
      </c>
      <c r="AI6" s="57"/>
      <c r="AJ6" s="26" t="s">
        <v>50</v>
      </c>
      <c r="AK6" s="27"/>
      <c r="AL6" s="76" t="s">
        <v>51</v>
      </c>
      <c r="AM6" s="77"/>
      <c r="AN6" s="77"/>
      <c r="AO6" s="77"/>
      <c r="AP6" s="77"/>
      <c r="AQ6" s="78"/>
      <c r="AS6" s="69" t="s">
        <v>52</v>
      </c>
      <c r="AT6" s="69"/>
      <c r="BB6" s="24" t="s">
        <v>53</v>
      </c>
      <c r="BC6" s="24"/>
      <c r="BD6" s="24"/>
      <c r="BE6" s="24"/>
    </row>
    <row r="7" spans="1:57">
      <c r="A7">
        <v>1</v>
      </c>
      <c r="B7" t="s">
        <v>54</v>
      </c>
      <c r="C7">
        <v>1</v>
      </c>
      <c r="D7">
        <v>32.634599999999999</v>
      </c>
      <c r="E7" s="1">
        <v>0.20901500000000001</v>
      </c>
      <c r="F7" s="1">
        <v>0.20901500000000001</v>
      </c>
      <c r="G7">
        <v>8.5984999999999996</v>
      </c>
      <c r="H7">
        <v>2958.35</v>
      </c>
      <c r="I7">
        <v>2974.65</v>
      </c>
      <c r="J7">
        <v>86.575199999999995</v>
      </c>
      <c r="K7" s="1">
        <v>0.44828600000000002</v>
      </c>
      <c r="M7" s="4">
        <f>($M$2-H7)/$M$2</f>
        <v>1.3883333333333364E-2</v>
      </c>
      <c r="N7" s="2">
        <f>(D7/($M$2-H7))</f>
        <v>0.78354381752700908</v>
      </c>
      <c r="O7" s="2">
        <f>(J7-$M$3)/($M$2-H7)</f>
        <v>0.60866050900360003</v>
      </c>
      <c r="P7" s="3">
        <f>K7/($M$2-H7)</f>
        <v>1.0763169267707059E-2</v>
      </c>
      <c r="Q7" s="2">
        <f>G7/($M$2-H7)</f>
        <v>0.20644657863145213</v>
      </c>
      <c r="R7" s="3">
        <f>F7/($M$2-H7)</f>
        <v>5.0183673469387643E-3</v>
      </c>
      <c r="T7" s="6">
        <f>$O$3/N7</f>
        <v>225.75226617333706</v>
      </c>
      <c r="U7" s="6">
        <f>T7/M7</f>
        <v>16260.667431452814</v>
      </c>
      <c r="V7" s="6">
        <f>U7</f>
        <v>16260.667431452814</v>
      </c>
      <c r="W7" s="6">
        <f>(U7/98)*2</f>
        <v>331.85035574393498</v>
      </c>
      <c r="X7" s="6">
        <f>$O$3</f>
        <v>176.88679245283001</v>
      </c>
      <c r="Y7" s="6">
        <f t="shared" ref="Y7:Y70" si="0">R7*T7</f>
        <v>1.1329078010617033</v>
      </c>
      <c r="Z7" s="6">
        <f>Y7</f>
        <v>1.1329078010617033</v>
      </c>
      <c r="AA7" s="6">
        <f>Q7*T7</f>
        <v>46.605782969782339</v>
      </c>
      <c r="AB7" s="6">
        <f t="shared" ref="AB7:AB70" si="1">O7*T7+(U7/98)*2</f>
        <v>469.25684498171449</v>
      </c>
      <c r="AC7" s="6">
        <f>U7-O7*T7</f>
        <v>16123.260942215034</v>
      </c>
      <c r="AD7" s="6">
        <f t="shared" ref="AD7:AD70" si="2">T7*P7</f>
        <v>2.4298098533920856</v>
      </c>
      <c r="AE7" s="6">
        <f t="shared" ref="AE7:AE70" si="3">U7-T7</f>
        <v>16034.915165279477</v>
      </c>
      <c r="AG7" s="10">
        <f t="shared" ref="AG7:AG22" si="4">U7*$AT$3+V7*$AU$3+W7*18</f>
        <v>2025548.2013898303</v>
      </c>
      <c r="AH7" s="56">
        <f>SUM(X7:Z7)*106+AA7*$AS$3+AB7*18+AC7*$AU$3+AD7*28+AE7*$AT$3</f>
        <v>2025513.1577256564</v>
      </c>
      <c r="AI7" s="57"/>
      <c r="AJ7" s="20" t="s">
        <v>55</v>
      </c>
      <c r="AK7" s="20" t="s">
        <v>56</v>
      </c>
      <c r="AL7" s="18" t="s">
        <v>55</v>
      </c>
      <c r="AM7" s="18" t="s">
        <v>56</v>
      </c>
      <c r="AN7" s="18" t="s">
        <v>57</v>
      </c>
      <c r="AO7" s="18" t="s">
        <v>3</v>
      </c>
      <c r="AP7" s="18" t="s">
        <v>4</v>
      </c>
      <c r="AQ7" s="18" t="s">
        <v>5</v>
      </c>
      <c r="AR7" s="70" t="s">
        <v>47</v>
      </c>
      <c r="AS7" s="22" t="s">
        <v>58</v>
      </c>
      <c r="AT7" s="73" t="s">
        <v>59</v>
      </c>
      <c r="BB7" s="9" t="s">
        <v>60</v>
      </c>
      <c r="BC7" s="9" t="s">
        <v>61</v>
      </c>
      <c r="BD7" s="9" t="s">
        <v>62</v>
      </c>
      <c r="BE7" s="9" t="s">
        <v>63</v>
      </c>
    </row>
    <row r="8" spans="1:57">
      <c r="A8">
        <v>2</v>
      </c>
      <c r="B8" t="s">
        <v>54</v>
      </c>
      <c r="C8">
        <v>2</v>
      </c>
      <c r="D8">
        <v>62.302900000000001</v>
      </c>
      <c r="E8">
        <v>0.78439000000000003</v>
      </c>
      <c r="F8">
        <v>0.78439000000000003</v>
      </c>
      <c r="G8">
        <v>17.082100000000001</v>
      </c>
      <c r="H8">
        <v>2919.05</v>
      </c>
      <c r="I8">
        <v>2949.85</v>
      </c>
      <c r="J8">
        <v>111.379</v>
      </c>
      <c r="K8">
        <v>1.68232</v>
      </c>
      <c r="M8" s="4">
        <f t="shared" ref="M8:M71" si="5">($M$2-H8)/$M$2</f>
        <v>2.6983333333333272E-2</v>
      </c>
      <c r="N8" s="2">
        <f t="shared" ref="N8:N71" si="6">(D8/($M$2-H8))</f>
        <v>0.76964669549104558</v>
      </c>
      <c r="O8" s="2">
        <f t="shared" ref="O8:O71" si="7">(J8-$M$3)/($M$2-H8)</f>
        <v>0.61957393699814844</v>
      </c>
      <c r="P8" s="3">
        <f t="shared" ref="P8:P71" si="8">K8/($M$2-H8)</f>
        <v>2.0782211241507149E-2</v>
      </c>
      <c r="Q8" s="2">
        <f t="shared" ref="Q8:Q71" si="9">G8/($M$2-H8)</f>
        <v>0.21102038295244027</v>
      </c>
      <c r="R8" s="3">
        <f t="shared" ref="R8:R71" si="10">F8/($M$2-H8)</f>
        <v>9.6898085237801333E-3</v>
      </c>
      <c r="T8" s="6">
        <f t="shared" ref="T8:T71" si="11">$O$3/N8</f>
        <v>229.82856093466847</v>
      </c>
      <c r="U8" s="6">
        <f t="shared" ref="U8:U71" si="12">T8/M8</f>
        <v>8517.4265942434467</v>
      </c>
      <c r="V8" s="6">
        <f t="shared" ref="V8:V71" si="13">U8</f>
        <v>8517.4265942434467</v>
      </c>
      <c r="W8" s="6">
        <f t="shared" ref="W8:W71" si="14">(U8/98)*2</f>
        <v>173.82503253558053</v>
      </c>
      <c r="X8" s="6">
        <f t="shared" ref="X8:X71" si="15">$O$3</f>
        <v>176.88679245283001</v>
      </c>
      <c r="Y8" s="6">
        <f t="shared" si="0"/>
        <v>2.2269947487528725</v>
      </c>
      <c r="Z8" s="6">
        <f t="shared" ref="Z8:Z71" si="16">Y8</f>
        <v>2.2269947487528725</v>
      </c>
      <c r="AA8" s="6">
        <f t="shared" ref="AA8:AA71" si="17">Q8*T8</f>
        <v>48.498510941841992</v>
      </c>
      <c r="AB8" s="6">
        <f t="shared" si="1"/>
        <v>316.22081886849196</v>
      </c>
      <c r="AC8" s="6">
        <f t="shared" ref="AC8:AC71" si="18">U8-O8*T8</f>
        <v>8375.0308079105362</v>
      </c>
      <c r="AD8" s="6">
        <f t="shared" si="2"/>
        <v>4.7763457026758784</v>
      </c>
      <c r="AE8" s="6">
        <f t="shared" si="3"/>
        <v>8287.5980333087791</v>
      </c>
      <c r="AG8" s="10">
        <f>U8*$AT$3+V8*$AU$3+W8*18</f>
        <v>1060993.2335906764</v>
      </c>
      <c r="AH8" s="56">
        <f t="shared" ref="AH8:AH22" si="19">SUM(X8:Z8)*106+AA8*$AS$3+AB8*18+AC8*$AU$3+AD8*28+AE8*$AT$3</f>
        <v>1060957.9501586473</v>
      </c>
      <c r="AI8" s="58"/>
      <c r="AJ8" s="21">
        <f>U7*$AT$4</f>
        <v>1168767.9929705339</v>
      </c>
      <c r="AK8" s="21">
        <f>V7*$AU$4</f>
        <v>198038.66864766381</v>
      </c>
      <c r="AL8" s="19">
        <f>AE7*$AT$4</f>
        <v>1152541.5973347928</v>
      </c>
      <c r="AM8" s="19">
        <f>AC7*$AU$4</f>
        <v>196365.19501523691</v>
      </c>
      <c r="AN8" s="19">
        <f t="shared" ref="AN8:AN71" si="20">X7*$AP$4</f>
        <v>18937.499999999982</v>
      </c>
      <c r="AO8" s="19">
        <f t="shared" ref="AO8:AO71" si="21">Y7*$AQ$4</f>
        <v>91.267052453530823</v>
      </c>
      <c r="AP8" s="19">
        <f t="shared" ref="AP8:AP71" si="22">Z7*$AR$4</f>
        <v>93.66881699178164</v>
      </c>
      <c r="AQ8" s="19">
        <f t="shared" ref="AQ8:AQ71" si="23">AA7*$AS$4</f>
        <v>3021.5134974488496</v>
      </c>
      <c r="AR8" s="1">
        <f>AD7*$AV$4</f>
        <v>12.780799828842369</v>
      </c>
      <c r="AS8" s="23">
        <f>AL8+AM8+AN8+AO8+AP8+AQ8+AR8-AJ8-AK8</f>
        <v>4256.8608985551109</v>
      </c>
      <c r="AT8" s="23">
        <f>AS8*8000</f>
        <v>34054887.188440889</v>
      </c>
      <c r="AU8">
        <f t="shared" ref="AU8:AU39" si="24">M7</f>
        <v>1.3883333333333364E-2</v>
      </c>
      <c r="AV8" s="1"/>
      <c r="AW8" s="1"/>
      <c r="AX8" s="1"/>
      <c r="BB8" s="10">
        <f t="shared" ref="BB8:BB71" si="25">U7-AC7</f>
        <v>137.40648923777917</v>
      </c>
      <c r="BC8" s="10">
        <f t="shared" ref="BC8:BC71" si="26">2*AA7</f>
        <v>93.211565939564679</v>
      </c>
      <c r="BD8" s="9">
        <f t="shared" ref="BD8:BD71" si="27">2*AD7</f>
        <v>4.8596197067841711</v>
      </c>
      <c r="BE8" s="10">
        <f t="shared" ref="BE8:BE71" si="28">Y7*2</f>
        <v>2.2658156021234066</v>
      </c>
    </row>
    <row r="9" spans="1:57">
      <c r="A9">
        <v>3</v>
      </c>
      <c r="B9" t="s">
        <v>54</v>
      </c>
      <c r="C9">
        <v>3</v>
      </c>
      <c r="D9">
        <v>89.1815</v>
      </c>
      <c r="E9">
        <v>1.7005300000000001</v>
      </c>
      <c r="F9">
        <v>1.7005300000000001</v>
      </c>
      <c r="G9">
        <v>25.453900000000001</v>
      </c>
      <c r="H9">
        <v>2881.96</v>
      </c>
      <c r="I9">
        <v>2925.58</v>
      </c>
      <c r="J9">
        <v>135.648</v>
      </c>
      <c r="K9">
        <v>3.6472199999999999</v>
      </c>
      <c r="M9" s="4">
        <f t="shared" si="5"/>
        <v>3.9346666666666655E-2</v>
      </c>
      <c r="N9" s="2">
        <f t="shared" si="6"/>
        <v>0.75551931548627604</v>
      </c>
      <c r="O9" s="2">
        <f t="shared" si="7"/>
        <v>0.63049398678414115</v>
      </c>
      <c r="P9" s="3">
        <f t="shared" si="8"/>
        <v>3.0898170111826509E-2</v>
      </c>
      <c r="Q9" s="2">
        <f t="shared" si="9"/>
        <v>0.21563791934937318</v>
      </c>
      <c r="R9" s="3">
        <f t="shared" si="10"/>
        <v>1.4406387665198243E-2</v>
      </c>
      <c r="T9" s="6">
        <f t="shared" si="11"/>
        <v>234.12610217513776</v>
      </c>
      <c r="U9" s="6">
        <f t="shared" si="12"/>
        <v>5950.3414649730048</v>
      </c>
      <c r="V9" s="6">
        <f t="shared" si="13"/>
        <v>5950.3414649730048</v>
      </c>
      <c r="W9" s="6">
        <f t="shared" si="14"/>
        <v>121.43554010148989</v>
      </c>
      <c r="X9" s="6">
        <f t="shared" si="15"/>
        <v>176.88679245283001</v>
      </c>
      <c r="Y9" s="6">
        <f t="shared" si="0"/>
        <v>3.3729113904768484</v>
      </c>
      <c r="Z9" s="6">
        <f t="shared" si="16"/>
        <v>3.3729113904768484</v>
      </c>
      <c r="AA9" s="6">
        <f t="shared" si="17"/>
        <v>50.486465538425463</v>
      </c>
      <c r="AB9" s="6">
        <f t="shared" si="1"/>
        <v>269.05063967212368</v>
      </c>
      <c r="AC9" s="6">
        <f t="shared" si="18"/>
        <v>5802.7263654023709</v>
      </c>
      <c r="AD9" s="6">
        <f t="shared" si="2"/>
        <v>7.2340681326262812</v>
      </c>
      <c r="AE9" s="6">
        <f t="shared" si="3"/>
        <v>5716.2153627978669</v>
      </c>
      <c r="AG9" s="10">
        <f t="shared" si="4"/>
        <v>741218.24967147398</v>
      </c>
      <c r="AH9" s="56">
        <f t="shared" si="19"/>
        <v>741180.64615276863</v>
      </c>
      <c r="AI9" s="58"/>
      <c r="AJ9" s="21">
        <f t="shared" ref="AJ9:AJ72" si="29">U8*$AT$4</f>
        <v>612207.07131443615</v>
      </c>
      <c r="AK9" s="21">
        <f t="shared" ref="AK9:AK72" si="30">V8*$AU$4</f>
        <v>103733.73849129095</v>
      </c>
      <c r="AL9" s="19">
        <f t="shared" ref="AL9:AL72" si="31">AE8*$AT$4</f>
        <v>595687.68384013511</v>
      </c>
      <c r="AM9" s="19">
        <f t="shared" ref="AM9:AM72" si="32">AC8*$AU$4</f>
        <v>101999.50020954243</v>
      </c>
      <c r="AN9" s="19">
        <f t="shared" si="20"/>
        <v>18937.499999999982</v>
      </c>
      <c r="AO9" s="19">
        <f t="shared" si="21"/>
        <v>179.40669695953142</v>
      </c>
      <c r="AP9" s="19">
        <f t="shared" si="22"/>
        <v>184.12792582688752</v>
      </c>
      <c r="AQ9" s="19">
        <f t="shared" si="23"/>
        <v>3144.2215124238405</v>
      </c>
      <c r="AR9" s="1">
        <f>AD8*$AV$4</f>
        <v>25.123578396075118</v>
      </c>
      <c r="AS9" s="23">
        <f>AL9+AM9+AN9+AO9+AP9+AQ9+AR9-AJ9-AK9</f>
        <v>4216.7539575567935</v>
      </c>
      <c r="AT9" s="23">
        <f t="shared" ref="AT9:AT72" si="33">AS9*8000</f>
        <v>33734031.660454348</v>
      </c>
      <c r="AU9">
        <f t="shared" si="24"/>
        <v>2.6983333333333272E-2</v>
      </c>
      <c r="BB9" s="10">
        <f t="shared" si="25"/>
        <v>142.39578633291057</v>
      </c>
      <c r="BC9" s="10">
        <f t="shared" si="26"/>
        <v>96.997021883683985</v>
      </c>
      <c r="BD9" s="9">
        <f t="shared" si="27"/>
        <v>9.5526914053517569</v>
      </c>
      <c r="BE9" s="10">
        <f t="shared" si="28"/>
        <v>4.453989497505745</v>
      </c>
    </row>
    <row r="10" spans="1:57">
      <c r="A10">
        <v>4</v>
      </c>
      <c r="B10" t="s">
        <v>54</v>
      </c>
      <c r="C10">
        <v>4</v>
      </c>
      <c r="D10">
        <v>113.47499999999999</v>
      </c>
      <c r="E10">
        <v>2.92869</v>
      </c>
      <c r="F10">
        <v>2.92869</v>
      </c>
      <c r="G10">
        <v>33.718499999999999</v>
      </c>
      <c r="H10">
        <v>2846.95</v>
      </c>
      <c r="I10">
        <v>2901.82</v>
      </c>
      <c r="J10">
        <v>159.40100000000001</v>
      </c>
      <c r="K10">
        <v>6.2813100000000004</v>
      </c>
      <c r="M10" s="4">
        <f t="shared" si="5"/>
        <v>5.1016666666666724E-2</v>
      </c>
      <c r="N10" s="2">
        <f t="shared" si="6"/>
        <v>0.74142437112054793</v>
      </c>
      <c r="O10" s="2">
        <f t="shared" si="7"/>
        <v>0.64146690754655267</v>
      </c>
      <c r="P10" s="3">
        <f t="shared" si="8"/>
        <v>4.1040901666122134E-2</v>
      </c>
      <c r="Q10" s="2">
        <f t="shared" si="9"/>
        <v>0.22031035609277988</v>
      </c>
      <c r="R10" s="3">
        <f t="shared" si="10"/>
        <v>1.9135511270826504E-2</v>
      </c>
      <c r="T10" s="6">
        <f t="shared" si="11"/>
        <v>238.57698686852316</v>
      </c>
      <c r="U10" s="6">
        <f t="shared" si="12"/>
        <v>4676.4518824277602</v>
      </c>
      <c r="V10" s="6">
        <f t="shared" si="13"/>
        <v>4676.4518824277602</v>
      </c>
      <c r="W10" s="6">
        <f t="shared" si="14"/>
        <v>95.437793518933887</v>
      </c>
      <c r="X10" s="6">
        <f t="shared" si="15"/>
        <v>176.88679245283001</v>
      </c>
      <c r="Y10" s="6">
        <f t="shared" si="0"/>
        <v>4.5652926211824516</v>
      </c>
      <c r="Z10" s="6">
        <f t="shared" si="16"/>
        <v>4.5652926211824516</v>
      </c>
      <c r="AA10" s="6">
        <f t="shared" si="17"/>
        <v>52.560980932546805</v>
      </c>
      <c r="AB10" s="6">
        <f t="shared" si="1"/>
        <v>248.47703549725995</v>
      </c>
      <c r="AC10" s="6">
        <f t="shared" si="18"/>
        <v>4523.4126404494345</v>
      </c>
      <c r="AD10" s="6">
        <f t="shared" si="2"/>
        <v>9.7914146578707708</v>
      </c>
      <c r="AE10" s="6">
        <f t="shared" si="3"/>
        <v>4437.8748955592373</v>
      </c>
      <c r="AG10" s="10">
        <f t="shared" si="4"/>
        <v>582533.20408086863</v>
      </c>
      <c r="AH10" s="56">
        <f t="shared" si="19"/>
        <v>582495.67325789109</v>
      </c>
      <c r="AI10" s="58"/>
      <c r="AJ10" s="21">
        <f t="shared" si="29"/>
        <v>427692.69347786461</v>
      </c>
      <c r="AK10" s="21">
        <f t="shared" si="30"/>
        <v>72469.208701906231</v>
      </c>
      <c r="AL10" s="19">
        <f t="shared" si="31"/>
        <v>410864.41163182224</v>
      </c>
      <c r="AM10" s="19">
        <f t="shared" si="32"/>
        <v>70671.40440423548</v>
      </c>
      <c r="AN10" s="19">
        <f t="shared" si="20"/>
        <v>18937.499999999982</v>
      </c>
      <c r="AO10" s="19">
        <f t="shared" si="21"/>
        <v>271.72174161681494</v>
      </c>
      <c r="AP10" s="19">
        <f t="shared" si="22"/>
        <v>278.87231376462586</v>
      </c>
      <c r="AQ10" s="19">
        <f t="shared" si="23"/>
        <v>3273.1031932613228</v>
      </c>
      <c r="AR10" s="1">
        <f>AD9*$AV$4</f>
        <v>38.051198377614234</v>
      </c>
      <c r="AS10" s="23">
        <f>AL10+AM10+AN10+AO10+AP10+AQ10+AR10-AJ10-AK10</f>
        <v>4173.1623033072974</v>
      </c>
      <c r="AT10" s="23">
        <f t="shared" si="33"/>
        <v>33385298.426458381</v>
      </c>
      <c r="AU10">
        <f t="shared" si="24"/>
        <v>3.9346666666666655E-2</v>
      </c>
      <c r="BB10" s="10">
        <f t="shared" si="25"/>
        <v>147.6150995706339</v>
      </c>
      <c r="BC10" s="10">
        <f t="shared" si="26"/>
        <v>100.97293107685093</v>
      </c>
      <c r="BD10" s="9">
        <f t="shared" si="27"/>
        <v>14.468136265252562</v>
      </c>
      <c r="BE10" s="10">
        <f t="shared" si="28"/>
        <v>6.7458227809536968</v>
      </c>
    </row>
    <row r="11" spans="1:57">
      <c r="A11">
        <v>5</v>
      </c>
      <c r="B11" t="s">
        <v>54</v>
      </c>
      <c r="C11">
        <v>5</v>
      </c>
      <c r="D11">
        <v>135.374</v>
      </c>
      <c r="E11">
        <v>4.4419000000000004</v>
      </c>
      <c r="F11">
        <v>4.4419000000000004</v>
      </c>
      <c r="G11">
        <v>41.880099999999999</v>
      </c>
      <c r="H11">
        <v>2813.86</v>
      </c>
      <c r="I11">
        <v>2878.57</v>
      </c>
      <c r="J11">
        <v>182.65600000000001</v>
      </c>
      <c r="K11">
        <v>9.5267700000000008</v>
      </c>
      <c r="M11" s="4">
        <f t="shared" si="5"/>
        <v>6.2046666666666625E-2</v>
      </c>
      <c r="N11" s="2">
        <f>(D11/($M$2-H11))</f>
        <v>0.72726979692704463</v>
      </c>
      <c r="O11" s="2">
        <f t="shared" si="7"/>
        <v>0.65236655313205161</v>
      </c>
      <c r="P11" s="3">
        <f t="shared" si="8"/>
        <v>5.1180670463092333E-2</v>
      </c>
      <c r="Q11" s="2">
        <f t="shared" si="9"/>
        <v>0.2249924787794135</v>
      </c>
      <c r="R11" s="3">
        <f t="shared" si="10"/>
        <v>2.3863221231331274E-2</v>
      </c>
      <c r="S11" s="25"/>
      <c r="T11" s="6">
        <f t="shared" si="11"/>
        <v>243.22031961210982</v>
      </c>
      <c r="U11" s="6">
        <f t="shared" si="12"/>
        <v>3919.9578749131297</v>
      </c>
      <c r="V11" s="6">
        <f t="shared" si="13"/>
        <v>3919.9578749131297</v>
      </c>
      <c r="W11" s="6">
        <f t="shared" si="14"/>
        <v>79.999140304349581</v>
      </c>
      <c r="X11" s="6">
        <f t="shared" si="15"/>
        <v>176.88679245283001</v>
      </c>
      <c r="Y11" s="6">
        <f t="shared" si="0"/>
        <v>5.8040202948588773</v>
      </c>
      <c r="Z11" s="6">
        <f t="shared" si="16"/>
        <v>5.8040202948588773</v>
      </c>
      <c r="AA11" s="6">
        <f t="shared" si="17"/>
        <v>54.722742599049788</v>
      </c>
      <c r="AB11" s="6">
        <f t="shared" si="1"/>
        <v>238.66794186137759</v>
      </c>
      <c r="AC11" s="6">
        <f t="shared" si="18"/>
        <v>3761.2890733561017</v>
      </c>
      <c r="AD11" s="6">
        <f t="shared" si="2"/>
        <v>12.448179027995385</v>
      </c>
      <c r="AE11" s="6">
        <f t="shared" si="3"/>
        <v>3676.7375553010197</v>
      </c>
      <c r="AG11" s="10">
        <f t="shared" si="4"/>
        <v>488298.75258968899</v>
      </c>
      <c r="AH11" s="56">
        <f t="shared" si="19"/>
        <v>488260.09821526252</v>
      </c>
      <c r="AI11" s="58"/>
      <c r="AJ11" s="21">
        <f t="shared" si="29"/>
        <v>336129.33195326012</v>
      </c>
      <c r="AK11" s="21">
        <f t="shared" si="30"/>
        <v>56954.507476087696</v>
      </c>
      <c r="AL11" s="19">
        <f t="shared" si="31"/>
        <v>318981.1338681113</v>
      </c>
      <c r="AM11" s="19">
        <f t="shared" si="32"/>
        <v>55090.642548033662</v>
      </c>
      <c r="AN11" s="19">
        <f t="shared" si="20"/>
        <v>18937.499999999982</v>
      </c>
      <c r="AO11" s="19">
        <f t="shared" si="21"/>
        <v>367.77997356245834</v>
      </c>
      <c r="AP11" s="19">
        <f t="shared" si="22"/>
        <v>377.45839391936511</v>
      </c>
      <c r="AQ11" s="19">
        <f t="shared" si="23"/>
        <v>3407.5967231322215</v>
      </c>
      <c r="AR11" s="1">
        <f>AD10*$AV$4</f>
        <v>51.502841100400254</v>
      </c>
      <c r="AS11" s="23">
        <f>AL11+AM11+AN11+AO11+AP11+AQ11+AR11-AJ11-AK11</f>
        <v>4129.7749185115899</v>
      </c>
      <c r="AT11" s="23">
        <f t="shared" si="33"/>
        <v>33038199.34809272</v>
      </c>
      <c r="AU11">
        <f t="shared" si="24"/>
        <v>5.1016666666666724E-2</v>
      </c>
      <c r="BB11" s="10">
        <f t="shared" si="25"/>
        <v>153.03924197832566</v>
      </c>
      <c r="BC11" s="10">
        <f t="shared" si="26"/>
        <v>105.12196186509361</v>
      </c>
      <c r="BD11" s="9">
        <f t="shared" si="27"/>
        <v>19.582829315741542</v>
      </c>
      <c r="BE11" s="10">
        <f t="shared" si="28"/>
        <v>9.1305852423649032</v>
      </c>
    </row>
    <row r="12" spans="1:57">
      <c r="A12">
        <v>6</v>
      </c>
      <c r="B12" t="s">
        <v>54</v>
      </c>
      <c r="C12">
        <v>6</v>
      </c>
      <c r="D12">
        <v>155.09200000000001</v>
      </c>
      <c r="E12">
        <v>6.21061</v>
      </c>
      <c r="F12">
        <v>6.21061</v>
      </c>
      <c r="G12">
        <v>49.943600000000004</v>
      </c>
      <c r="H12">
        <v>2782.54</v>
      </c>
      <c r="I12">
        <v>2855.79</v>
      </c>
      <c r="J12">
        <v>205.435</v>
      </c>
      <c r="K12">
        <v>13.3202</v>
      </c>
      <c r="M12" s="4">
        <f t="shared" si="5"/>
        <v>7.2486666666666685E-2</v>
      </c>
      <c r="N12" s="2">
        <f t="shared" si="6"/>
        <v>0.7131978294858824</v>
      </c>
      <c r="O12" s="2">
        <f t="shared" si="7"/>
        <v>0.66315878874275713</v>
      </c>
      <c r="P12" s="3">
        <f t="shared" si="8"/>
        <v>6.1253563873815864E-2</v>
      </c>
      <c r="Q12" s="2">
        <f t="shared" si="9"/>
        <v>0.22966798491676629</v>
      </c>
      <c r="R12" s="3">
        <f t="shared" si="10"/>
        <v>2.8559781109169499E-2</v>
      </c>
      <c r="T12" s="6">
        <f t="shared" si="11"/>
        <v>248.01925235855117</v>
      </c>
      <c r="U12" s="6">
        <f t="shared" si="12"/>
        <v>3421.5844618580581</v>
      </c>
      <c r="V12" s="6">
        <f t="shared" si="13"/>
        <v>3421.5844618580581</v>
      </c>
      <c r="W12" s="6">
        <f t="shared" si="14"/>
        <v>69.828254323633843</v>
      </c>
      <c r="X12" s="6">
        <f t="shared" si="15"/>
        <v>176.88679245283001</v>
      </c>
      <c r="Y12" s="6">
        <f t="shared" si="0"/>
        <v>7.0833755582200926</v>
      </c>
      <c r="Z12" s="6">
        <f t="shared" si="16"/>
        <v>7.0833755582200926</v>
      </c>
      <c r="AA12" s="6">
        <f t="shared" si="17"/>
        <v>56.962081909751383</v>
      </c>
      <c r="AB12" s="6">
        <f t="shared" si="1"/>
        <v>234.30440130261485</v>
      </c>
      <c r="AC12" s="6">
        <f t="shared" si="18"/>
        <v>3257.1083148790772</v>
      </c>
      <c r="AD12" s="6">
        <f t="shared" si="2"/>
        <v>15.19206311628057</v>
      </c>
      <c r="AE12" s="6">
        <f t="shared" si="3"/>
        <v>3173.5652094995071</v>
      </c>
      <c r="AG12" s="10">
        <f t="shared" si="4"/>
        <v>426217.69874059618</v>
      </c>
      <c r="AH12" s="56">
        <f t="shared" si="19"/>
        <v>426178.19637427025</v>
      </c>
      <c r="AI12" s="58"/>
      <c r="AJ12" s="21">
        <f t="shared" si="29"/>
        <v>281754.812175131</v>
      </c>
      <c r="AK12" s="21">
        <f t="shared" si="30"/>
        <v>47741.16695856701</v>
      </c>
      <c r="AL12" s="19">
        <f t="shared" si="31"/>
        <v>264272.86526237137</v>
      </c>
      <c r="AM12" s="19">
        <f t="shared" si="32"/>
        <v>45808.739624403963</v>
      </c>
      <c r="AN12" s="19">
        <f t="shared" si="20"/>
        <v>18937.499999999982</v>
      </c>
      <c r="AO12" s="19">
        <f t="shared" si="21"/>
        <v>467.57187495383118</v>
      </c>
      <c r="AP12" s="19">
        <f t="shared" si="22"/>
        <v>479.876397978932</v>
      </c>
      <c r="AQ12" s="19">
        <f t="shared" si="23"/>
        <v>3547.7465422617765</v>
      </c>
      <c r="AR12" s="1">
        <f>AD11*$AV$4</f>
        <v>65.477421687255728</v>
      </c>
      <c r="AS12" s="23">
        <f>AL12+AM12+AN12+AO12+AP12+AQ12+AR12-AJ12-AK12</f>
        <v>4083.7979899591082</v>
      </c>
      <c r="AT12" s="23">
        <f t="shared" si="33"/>
        <v>32670383.919672865</v>
      </c>
      <c r="AU12">
        <f t="shared" si="24"/>
        <v>6.2046666666666625E-2</v>
      </c>
      <c r="BB12" s="10">
        <f t="shared" si="25"/>
        <v>158.66880155702802</v>
      </c>
      <c r="BC12" s="10">
        <f t="shared" si="26"/>
        <v>109.44548519809958</v>
      </c>
      <c r="BD12" s="9">
        <f t="shared" si="27"/>
        <v>24.89635805599077</v>
      </c>
      <c r="BE12" s="10">
        <f t="shared" si="28"/>
        <v>11.608040589717755</v>
      </c>
    </row>
    <row r="13" spans="1:57">
      <c r="A13">
        <v>7</v>
      </c>
      <c r="B13" t="s">
        <v>54</v>
      </c>
      <c r="C13">
        <v>7</v>
      </c>
      <c r="D13">
        <v>172.83</v>
      </c>
      <c r="E13">
        <v>8.2068600000000007</v>
      </c>
      <c r="F13">
        <v>8.2068600000000007</v>
      </c>
      <c r="G13">
        <v>57.913600000000002</v>
      </c>
      <c r="H13">
        <v>2752.84</v>
      </c>
      <c r="I13">
        <v>2833.47</v>
      </c>
      <c r="J13">
        <v>227.75800000000001</v>
      </c>
      <c r="K13">
        <v>17.601700000000001</v>
      </c>
      <c r="M13" s="4">
        <f t="shared" si="5"/>
        <v>8.2386666666666622E-2</v>
      </c>
      <c r="N13" s="2">
        <f t="shared" si="6"/>
        <v>0.69926363489237786</v>
      </c>
      <c r="O13" s="2">
        <f t="shared" si="7"/>
        <v>0.67378827561094079</v>
      </c>
      <c r="P13" s="3">
        <f t="shared" si="8"/>
        <v>7.1215811620003289E-2</v>
      </c>
      <c r="Q13" s="2">
        <f t="shared" si="9"/>
        <v>0.23431623240006488</v>
      </c>
      <c r="R13" s="3">
        <f t="shared" si="10"/>
        <v>3.3204644764525025E-2</v>
      </c>
      <c r="T13" s="6">
        <f t="shared" si="11"/>
        <v>252.96152070034969</v>
      </c>
      <c r="U13" s="6">
        <f t="shared" si="12"/>
        <v>3070.418199146502</v>
      </c>
      <c r="V13" s="6">
        <f t="shared" si="13"/>
        <v>3070.418199146502</v>
      </c>
      <c r="W13" s="6">
        <f t="shared" si="14"/>
        <v>62.661595900949024</v>
      </c>
      <c r="X13" s="6">
        <f t="shared" si="15"/>
        <v>176.88679245283001</v>
      </c>
      <c r="Y13" s="6">
        <f t="shared" si="0"/>
        <v>8.3994974339491559</v>
      </c>
      <c r="Z13" s="6">
        <f t="shared" si="16"/>
        <v>8.3994974339491559</v>
      </c>
      <c r="AA13" s="6">
        <f t="shared" si="17"/>
        <v>59.272990472696961</v>
      </c>
      <c r="AB13" s="6">
        <f t="shared" si="1"/>
        <v>233.10410272955897</v>
      </c>
      <c r="AC13" s="6">
        <f t="shared" si="18"/>
        <v>2899.975692317892</v>
      </c>
      <c r="AD13" s="6">
        <f t="shared" si="2"/>
        <v>18.014860005305668</v>
      </c>
      <c r="AE13" s="6">
        <f t="shared" si="3"/>
        <v>2817.4566784461522</v>
      </c>
      <c r="AG13" s="10">
        <f t="shared" si="4"/>
        <v>382473.84906021267</v>
      </c>
      <c r="AH13" s="56">
        <f t="shared" si="19"/>
        <v>382433.65052870155</v>
      </c>
      <c r="AI13" s="58"/>
      <c r="AJ13" s="21">
        <f t="shared" si="29"/>
        <v>245933.22636497163</v>
      </c>
      <c r="AK13" s="21">
        <f t="shared" si="30"/>
        <v>41671.477160969291</v>
      </c>
      <c r="AL13" s="19">
        <f t="shared" si="31"/>
        <v>228106.34656319604</v>
      </c>
      <c r="AM13" s="19">
        <f t="shared" si="32"/>
        <v>39668.322166912279</v>
      </c>
      <c r="AN13" s="19">
        <f t="shared" si="20"/>
        <v>18937.499999999982</v>
      </c>
      <c r="AO13" s="19">
        <f t="shared" si="21"/>
        <v>570.63673497021068</v>
      </c>
      <c r="AP13" s="19">
        <f t="shared" si="22"/>
        <v>585.65349115363733</v>
      </c>
      <c r="AQ13" s="19">
        <f t="shared" si="23"/>
        <v>3692.9258209156646</v>
      </c>
      <c r="AR13" s="1">
        <f>AD12*$AV$4</f>
        <v>79.910251991635789</v>
      </c>
      <c r="AS13" s="23">
        <f>AL13+AM13+AN13+AO13+AP13+AQ13+AR13-AJ13-AK13</f>
        <v>4036.5915031985132</v>
      </c>
      <c r="AT13" s="23">
        <f t="shared" si="33"/>
        <v>32292732.025588106</v>
      </c>
      <c r="AU13">
        <f t="shared" si="24"/>
        <v>7.2486666666666685E-2</v>
      </c>
      <c r="BB13" s="10">
        <f t="shared" si="25"/>
        <v>164.47614697898098</v>
      </c>
      <c r="BC13" s="10">
        <f t="shared" si="26"/>
        <v>113.92416381950277</v>
      </c>
      <c r="BD13" s="9">
        <f t="shared" si="27"/>
        <v>30.38412623256114</v>
      </c>
      <c r="BE13" s="10">
        <f t="shared" si="28"/>
        <v>14.166751116440185</v>
      </c>
    </row>
    <row r="14" spans="1:57">
      <c r="A14">
        <v>8</v>
      </c>
      <c r="B14" t="s">
        <v>54</v>
      </c>
      <c r="C14">
        <v>8</v>
      </c>
      <c r="D14">
        <v>188.8</v>
      </c>
      <c r="E14">
        <v>10.401300000000001</v>
      </c>
      <c r="F14">
        <v>10.401300000000001</v>
      </c>
      <c r="G14">
        <v>65.795500000000004</v>
      </c>
      <c r="H14">
        <v>2724.6</v>
      </c>
      <c r="I14">
        <v>2811.58</v>
      </c>
      <c r="J14">
        <v>249.648</v>
      </c>
      <c r="K14">
        <v>22.3081</v>
      </c>
      <c r="M14" s="4">
        <f t="shared" si="5"/>
        <v>9.1800000000000034E-2</v>
      </c>
      <c r="N14" s="2">
        <f t="shared" si="6"/>
        <v>0.68554829339143042</v>
      </c>
      <c r="O14" s="2">
        <f t="shared" si="7"/>
        <v>0.68418122803195336</v>
      </c>
      <c r="P14" s="3">
        <f t="shared" si="8"/>
        <v>8.1002541757443688E-2</v>
      </c>
      <c r="Q14" s="2">
        <f t="shared" si="9"/>
        <v>0.23890885984023233</v>
      </c>
      <c r="R14" s="3">
        <f t="shared" si="10"/>
        <v>3.7767973856209142E-2</v>
      </c>
      <c r="T14" s="6">
        <f t="shared" si="11"/>
        <v>258.02236568596078</v>
      </c>
      <c r="U14" s="6">
        <f t="shared" si="12"/>
        <v>2810.7011512631884</v>
      </c>
      <c r="V14" s="6">
        <f t="shared" si="13"/>
        <v>2810.7011512631884</v>
      </c>
      <c r="W14" s="6">
        <f t="shared" si="14"/>
        <v>57.361247984963029</v>
      </c>
      <c r="X14" s="6">
        <f t="shared" si="15"/>
        <v>176.88679245283001</v>
      </c>
      <c r="Y14" s="6">
        <f t="shared" si="0"/>
        <v>9.7449819615446014</v>
      </c>
      <c r="Z14" s="6">
        <f t="shared" si="16"/>
        <v>9.7449819615446014</v>
      </c>
      <c r="AA14" s="6">
        <f t="shared" si="17"/>
        <v>61.643829199312378</v>
      </c>
      <c r="AB14" s="6">
        <f t="shared" si="1"/>
        <v>233.89530699969342</v>
      </c>
      <c r="AC14" s="6">
        <f t="shared" si="18"/>
        <v>2634.1670922484582</v>
      </c>
      <c r="AD14" s="6">
        <f t="shared" si="2"/>
        <v>20.900467450831442</v>
      </c>
      <c r="AE14" s="6">
        <f t="shared" si="3"/>
        <v>2552.6787855772277</v>
      </c>
      <c r="AG14" s="10">
        <f t="shared" si="4"/>
        <v>350121.58545061736</v>
      </c>
      <c r="AH14" s="56">
        <f t="shared" si="19"/>
        <v>350080.66968672816</v>
      </c>
      <c r="AI14" s="58"/>
      <c r="AJ14" s="21">
        <f t="shared" si="29"/>
        <v>220692.4489000531</v>
      </c>
      <c r="AK14" s="21">
        <f t="shared" si="30"/>
        <v>37394.623247405252</v>
      </c>
      <c r="AL14" s="19">
        <f t="shared" si="31"/>
        <v>202510.33367667405</v>
      </c>
      <c r="AM14" s="19">
        <f t="shared" si="32"/>
        <v>35318.803956739604</v>
      </c>
      <c r="AN14" s="19">
        <f t="shared" si="20"/>
        <v>18937.499999999982</v>
      </c>
      <c r="AO14" s="19">
        <f t="shared" si="21"/>
        <v>676.66351327894404</v>
      </c>
      <c r="AP14" s="19">
        <f t="shared" si="22"/>
        <v>694.47044783891624</v>
      </c>
      <c r="AQ14" s="19">
        <f t="shared" si="23"/>
        <v>3842.7450272325582</v>
      </c>
      <c r="AR14" s="1">
        <f>AD13*$AV$4</f>
        <v>94.758163627907805</v>
      </c>
      <c r="AS14" s="23">
        <f>AL14+AM14+AN14+AO14+AP14+AQ14+AR14-AJ14-AK14</f>
        <v>3988.2026379336021</v>
      </c>
      <c r="AT14" s="23">
        <f t="shared" si="33"/>
        <v>31905621.103468817</v>
      </c>
      <c r="AU14">
        <f t="shared" si="24"/>
        <v>8.2386666666666622E-2</v>
      </c>
      <c r="BB14" s="10">
        <f t="shared" si="25"/>
        <v>170.44250682861002</v>
      </c>
      <c r="BC14" s="10">
        <f t="shared" si="26"/>
        <v>118.54598094539392</v>
      </c>
      <c r="BD14" s="9">
        <f t="shared" si="27"/>
        <v>36.029720010611335</v>
      </c>
      <c r="BE14" s="10">
        <f t="shared" si="28"/>
        <v>16.798994867898312</v>
      </c>
    </row>
    <row r="15" spans="1:57">
      <c r="A15">
        <v>9</v>
      </c>
      <c r="B15" t="s">
        <v>54</v>
      </c>
      <c r="C15">
        <v>9</v>
      </c>
      <c r="D15">
        <v>203.06800000000001</v>
      </c>
      <c r="E15">
        <v>12.7844</v>
      </c>
      <c r="F15">
        <v>12.7844</v>
      </c>
      <c r="G15">
        <v>73.590199999999996</v>
      </c>
      <c r="H15">
        <v>2697.77</v>
      </c>
      <c r="I15">
        <v>2790.12</v>
      </c>
      <c r="J15">
        <v>271.10899999999998</v>
      </c>
      <c r="K15">
        <v>27.4192</v>
      </c>
      <c r="M15" s="4">
        <f t="shared" si="5"/>
        <v>0.10074333333333334</v>
      </c>
      <c r="N15" s="2">
        <f t="shared" si="6"/>
        <v>0.67189888495516659</v>
      </c>
      <c r="O15" s="2">
        <f t="shared" si="7"/>
        <v>0.69445293385831963</v>
      </c>
      <c r="P15" s="3">
        <f t="shared" si="8"/>
        <v>9.0722959335605327E-2</v>
      </c>
      <c r="Q15" s="2">
        <f t="shared" si="9"/>
        <v>0.24349071898884952</v>
      </c>
      <c r="R15" s="3">
        <f t="shared" si="10"/>
        <v>4.230023492042484E-2</v>
      </c>
      <c r="T15" s="6">
        <f t="shared" si="11"/>
        <v>263.26400655454734</v>
      </c>
      <c r="U15" s="6">
        <f t="shared" si="12"/>
        <v>2613.2151661438043</v>
      </c>
      <c r="V15" s="6">
        <f t="shared" si="13"/>
        <v>2613.2151661438043</v>
      </c>
      <c r="W15" s="6">
        <f t="shared" si="14"/>
        <v>53.330921758036823</v>
      </c>
      <c r="X15" s="6">
        <f t="shared" si="15"/>
        <v>176.88679245283001</v>
      </c>
      <c r="Y15" s="6">
        <f t="shared" si="0"/>
        <v>11.136129323349618</v>
      </c>
      <c r="Z15" s="6">
        <f t="shared" si="16"/>
        <v>11.136129323349618</v>
      </c>
      <c r="AA15" s="6">
        <f t="shared" si="17"/>
        <v>64.102342239851922</v>
      </c>
      <c r="AB15" s="6">
        <f t="shared" si="1"/>
        <v>236.1553834891381</v>
      </c>
      <c r="AC15" s="6">
        <f t="shared" si="18"/>
        <v>2430.3907044127031</v>
      </c>
      <c r="AD15" s="6">
        <f t="shared" si="2"/>
        <v>23.884089761176732</v>
      </c>
      <c r="AE15" s="6">
        <f t="shared" si="3"/>
        <v>2349.9511595892568</v>
      </c>
      <c r="AG15" s="10">
        <f t="shared" si="4"/>
        <v>325521.28022670519</v>
      </c>
      <c r="AH15" s="56">
        <f t="shared" si="19"/>
        <v>325479.46621759952</v>
      </c>
      <c r="AI15" s="58"/>
      <c r="AJ15" s="21">
        <f t="shared" si="29"/>
        <v>202024.76664934418</v>
      </c>
      <c r="AK15" s="21">
        <f t="shared" si="30"/>
        <v>34231.529321234375</v>
      </c>
      <c r="AL15" s="19">
        <f t="shared" si="31"/>
        <v>183478.89307093437</v>
      </c>
      <c r="AM15" s="19">
        <f t="shared" si="32"/>
        <v>32081.521016493974</v>
      </c>
      <c r="AN15" s="19">
        <f t="shared" si="20"/>
        <v>18937.499999999982</v>
      </c>
      <c r="AO15" s="19">
        <f t="shared" si="21"/>
        <v>785.05574682203314</v>
      </c>
      <c r="AP15" s="19">
        <f t="shared" si="22"/>
        <v>805.71510858050772</v>
      </c>
      <c r="AQ15" s="19">
        <f t="shared" si="23"/>
        <v>3996.4495839693805</v>
      </c>
      <c r="AR15" s="1">
        <f>AD14*$AV$4</f>
        <v>109.93645879137338</v>
      </c>
      <c r="AS15" s="23">
        <f>AL15+AM15+AN15+AO15+AP15+AQ15+AR15-AJ15-AK15</f>
        <v>3938.7750150130378</v>
      </c>
      <c r="AT15" s="23">
        <f t="shared" si="33"/>
        <v>31510200.120104302</v>
      </c>
      <c r="AU15">
        <f t="shared" si="24"/>
        <v>9.1800000000000034E-2</v>
      </c>
      <c r="BB15" s="10">
        <f t="shared" si="25"/>
        <v>176.53405901473025</v>
      </c>
      <c r="BC15" s="10">
        <f t="shared" si="26"/>
        <v>123.28765839862476</v>
      </c>
      <c r="BD15" s="9">
        <f t="shared" si="27"/>
        <v>41.800934901662885</v>
      </c>
      <c r="BE15" s="10">
        <f t="shared" si="28"/>
        <v>19.489963923089203</v>
      </c>
    </row>
    <row r="16" spans="1:57">
      <c r="A16">
        <v>10</v>
      </c>
      <c r="B16" t="s">
        <v>54</v>
      </c>
      <c r="C16">
        <v>10</v>
      </c>
      <c r="D16">
        <v>216.01499999999999</v>
      </c>
      <c r="E16">
        <v>15.303800000000001</v>
      </c>
      <c r="F16">
        <v>15.303800000000001</v>
      </c>
      <c r="G16">
        <v>81.307199999999995</v>
      </c>
      <c r="H16">
        <v>2672.07</v>
      </c>
      <c r="I16">
        <v>2769.04</v>
      </c>
      <c r="J16">
        <v>292.18599999999998</v>
      </c>
      <c r="K16">
        <v>32.822899999999997</v>
      </c>
      <c r="M16" s="4">
        <f t="shared" si="5"/>
        <v>0.10930999999999995</v>
      </c>
      <c r="N16" s="2">
        <f t="shared" si="6"/>
        <v>0.65872289817948981</v>
      </c>
      <c r="O16" s="2">
        <f t="shared" si="7"/>
        <v>0.70430125392614307</v>
      </c>
      <c r="P16" s="3">
        <f t="shared" si="8"/>
        <v>0.10009117799530391</v>
      </c>
      <c r="Q16" s="2">
        <f t="shared" si="9"/>
        <v>0.24794071905589618</v>
      </c>
      <c r="R16" s="3">
        <f t="shared" si="10"/>
        <v>4.6667886439179115E-2</v>
      </c>
      <c r="T16" s="6">
        <f t="shared" si="11"/>
        <v>268.52989768792224</v>
      </c>
      <c r="U16" s="6">
        <f t="shared" si="12"/>
        <v>2456.5904097330745</v>
      </c>
      <c r="V16" s="6">
        <f t="shared" si="13"/>
        <v>2456.5904097330745</v>
      </c>
      <c r="W16" s="6">
        <f t="shared" si="14"/>
        <v>50.134498157817845</v>
      </c>
      <c r="X16" s="6">
        <f t="shared" si="15"/>
        <v>176.88679245283001</v>
      </c>
      <c r="Y16" s="6">
        <f t="shared" si="0"/>
        <v>12.531722770824341</v>
      </c>
      <c r="Z16" s="6">
        <f t="shared" si="16"/>
        <v>12.531722770824341</v>
      </c>
      <c r="AA16" s="6">
        <f t="shared" si="17"/>
        <v>66.579495920749679</v>
      </c>
      <c r="AB16" s="6">
        <f t="shared" si="1"/>
        <v>239.2604418160804</v>
      </c>
      <c r="AC16" s="6">
        <f t="shared" si="18"/>
        <v>2267.4644660748118</v>
      </c>
      <c r="AD16" s="6">
        <f t="shared" si="2"/>
        <v>26.877473786542573</v>
      </c>
      <c r="AE16" s="6">
        <f t="shared" si="3"/>
        <v>2188.0605120451523</v>
      </c>
      <c r="AG16" s="10">
        <f t="shared" si="4"/>
        <v>306010.94985568855</v>
      </c>
      <c r="AH16" s="56">
        <f t="shared" si="19"/>
        <v>305968.51919515565</v>
      </c>
      <c r="AI16" s="58"/>
      <c r="AJ16" s="21">
        <f t="shared" si="29"/>
        <v>187830.06649691821</v>
      </c>
      <c r="AK16" s="21">
        <f t="shared" si="30"/>
        <v>31826.347508465391</v>
      </c>
      <c r="AL16" s="19">
        <f t="shared" si="31"/>
        <v>168907.43949779699</v>
      </c>
      <c r="AM16" s="19">
        <f t="shared" si="32"/>
        <v>29599.728389042313</v>
      </c>
      <c r="AN16" s="19">
        <f t="shared" si="20"/>
        <v>18937.499999999982</v>
      </c>
      <c r="AO16" s="19">
        <f t="shared" si="21"/>
        <v>897.12657828904526</v>
      </c>
      <c r="AP16" s="19">
        <f t="shared" si="22"/>
        <v>920.7351724545465</v>
      </c>
      <c r="AQ16" s="19">
        <f t="shared" si="23"/>
        <v>4155.8381804545115</v>
      </c>
      <c r="AR16" s="1">
        <f>AD15*$AV$4</f>
        <v>125.63031214378961</v>
      </c>
      <c r="AS16" s="23">
        <f>AL16+AM16+AN16+AO16+AP16+AQ16+AR16-AJ16-AK16</f>
        <v>3887.5841247975914</v>
      </c>
      <c r="AT16" s="23">
        <f>AS16*8000</f>
        <v>31100672.998380732</v>
      </c>
      <c r="AU16">
        <f t="shared" si="24"/>
        <v>0.10074333333333334</v>
      </c>
      <c r="BB16" s="10">
        <f t="shared" si="25"/>
        <v>182.82446173110111</v>
      </c>
      <c r="BC16" s="10">
        <f t="shared" si="26"/>
        <v>128.20468447970384</v>
      </c>
      <c r="BD16" s="9">
        <f t="shared" si="27"/>
        <v>47.768179522353464</v>
      </c>
      <c r="BE16" s="10">
        <f t="shared" si="28"/>
        <v>22.272258646699235</v>
      </c>
    </row>
    <row r="17" spans="1:57">
      <c r="A17">
        <v>11</v>
      </c>
      <c r="B17" t="s">
        <v>54</v>
      </c>
      <c r="C17">
        <v>11</v>
      </c>
      <c r="D17">
        <v>227.39699999999999</v>
      </c>
      <c r="E17">
        <v>17.993500000000001</v>
      </c>
      <c r="F17">
        <v>17.993500000000001</v>
      </c>
      <c r="G17">
        <v>88.940899999999999</v>
      </c>
      <c r="H17">
        <v>2647.67</v>
      </c>
      <c r="I17">
        <v>2748.37</v>
      </c>
      <c r="J17">
        <v>312.851</v>
      </c>
      <c r="K17">
        <v>38.591500000000003</v>
      </c>
      <c r="M17" s="4">
        <f t="shared" si="5"/>
        <v>0.1174433333333333</v>
      </c>
      <c r="N17" s="2">
        <f t="shared" si="6"/>
        <v>0.64540913348281448</v>
      </c>
      <c r="O17" s="2">
        <f t="shared" si="7"/>
        <v>0.7141784979990351</v>
      </c>
      <c r="P17" s="3">
        <f t="shared" si="8"/>
        <v>0.10953225669117024</v>
      </c>
      <c r="Q17" s="2">
        <f t="shared" si="9"/>
        <v>0.25243635228337075</v>
      </c>
      <c r="R17" s="3">
        <f t="shared" si="10"/>
        <v>5.1070019583912822E-2</v>
      </c>
      <c r="T17" s="6">
        <f t="shared" si="11"/>
        <v>274.06924271166986</v>
      </c>
      <c r="U17" s="6">
        <f t="shared" si="12"/>
        <v>2333.629631694746</v>
      </c>
      <c r="V17" s="6">
        <f t="shared" si="13"/>
        <v>2333.629631694746</v>
      </c>
      <c r="W17" s="6">
        <f t="shared" si="14"/>
        <v>47.625094524382568</v>
      </c>
      <c r="X17" s="6">
        <f t="shared" si="15"/>
        <v>176.88679245283001</v>
      </c>
      <c r="Y17" s="6">
        <f t="shared" si="0"/>
        <v>13.996721592633136</v>
      </c>
      <c r="Z17" s="6">
        <f t="shared" si="16"/>
        <v>13.996721592633136</v>
      </c>
      <c r="AA17" s="6">
        <f t="shared" si="17"/>
        <v>69.185039903199737</v>
      </c>
      <c r="AB17" s="6">
        <f t="shared" si="1"/>
        <v>243.35945463193596</v>
      </c>
      <c r="AC17" s="6">
        <f t="shared" si="18"/>
        <v>2137.8952715871924</v>
      </c>
      <c r="AD17" s="6">
        <f t="shared" si="2"/>
        <v>30.019422643849261</v>
      </c>
      <c r="AE17" s="6">
        <f t="shared" si="3"/>
        <v>2059.5603889830763</v>
      </c>
      <c r="AG17" s="10">
        <f t="shared" si="4"/>
        <v>290694.05195792631</v>
      </c>
      <c r="AH17" s="56">
        <f t="shared" si="19"/>
        <v>290650.39576103975</v>
      </c>
      <c r="AI17" s="58"/>
      <c r="AJ17" s="21">
        <f t="shared" si="29"/>
        <v>176572.34888038418</v>
      </c>
      <c r="AK17" s="21">
        <f t="shared" si="30"/>
        <v>29918.814600139114</v>
      </c>
      <c r="AL17" s="19">
        <f t="shared" si="31"/>
        <v>157271.22542426942</v>
      </c>
      <c r="AM17" s="19">
        <f t="shared" si="32"/>
        <v>27615.449732325134</v>
      </c>
      <c r="AN17" s="19">
        <f t="shared" si="20"/>
        <v>18937.499999999982</v>
      </c>
      <c r="AO17" s="19">
        <f t="shared" si="21"/>
        <v>1009.555586417609</v>
      </c>
      <c r="AP17" s="19">
        <f t="shared" si="22"/>
        <v>1036.1228386917567</v>
      </c>
      <c r="AQ17" s="19">
        <f t="shared" si="23"/>
        <v>4316.4352738868984</v>
      </c>
      <c r="AR17" s="1">
        <f>AD16*$AV$4</f>
        <v>141.37551211721393</v>
      </c>
      <c r="AS17" s="23">
        <f>AL17+AM17+AN17+AO17+AP17+AQ17+AR17-AJ17-AK17</f>
        <v>3836.5008871846803</v>
      </c>
      <c r="AT17" s="23">
        <f t="shared" si="33"/>
        <v>30692007.097477444</v>
      </c>
      <c r="AU17">
        <f t="shared" si="24"/>
        <v>0.10930999999999995</v>
      </c>
      <c r="BB17" s="10">
        <f t="shared" si="25"/>
        <v>189.12594365826271</v>
      </c>
      <c r="BC17" s="10">
        <f t="shared" si="26"/>
        <v>133.15899184149936</v>
      </c>
      <c r="BD17" s="9">
        <f t="shared" si="27"/>
        <v>53.754947573085147</v>
      </c>
      <c r="BE17" s="10">
        <f t="shared" si="28"/>
        <v>25.063445541648683</v>
      </c>
    </row>
    <row r="18" spans="1:57">
      <c r="A18">
        <v>12</v>
      </c>
      <c r="B18" t="s">
        <v>54</v>
      </c>
      <c r="C18">
        <v>12</v>
      </c>
      <c r="D18">
        <v>237.42599999999999</v>
      </c>
      <c r="E18">
        <v>20.8247</v>
      </c>
      <c r="F18">
        <v>20.8247</v>
      </c>
      <c r="G18">
        <v>96.496799999999993</v>
      </c>
      <c r="H18">
        <v>2624.43</v>
      </c>
      <c r="I18">
        <v>2728.09</v>
      </c>
      <c r="J18">
        <v>333.13</v>
      </c>
      <c r="K18">
        <v>44.663699999999999</v>
      </c>
      <c r="M18" s="4">
        <f t="shared" si="5"/>
        <v>0.12519000000000005</v>
      </c>
      <c r="N18" s="2">
        <f t="shared" si="6"/>
        <v>0.6321750938573365</v>
      </c>
      <c r="O18" s="2">
        <f t="shared" si="7"/>
        <v>0.72398090955081573</v>
      </c>
      <c r="P18" s="3">
        <f t="shared" si="8"/>
        <v>0.11892243789440046</v>
      </c>
      <c r="Q18" s="2">
        <f t="shared" si="9"/>
        <v>0.25693425992491398</v>
      </c>
      <c r="R18" s="3">
        <f t="shared" si="10"/>
        <v>5.5448251990308041E-2</v>
      </c>
      <c r="T18" s="6">
        <f t="shared" si="11"/>
        <v>279.80664561383082</v>
      </c>
      <c r="U18" s="6">
        <f t="shared" si="12"/>
        <v>2235.0558799730866</v>
      </c>
      <c r="V18" s="6">
        <f t="shared" si="13"/>
        <v>2235.0558799730866</v>
      </c>
      <c r="W18" s="6">
        <f t="shared" si="14"/>
        <v>45.613385305573196</v>
      </c>
      <c r="X18" s="6">
        <f t="shared" si="15"/>
        <v>176.88679245283001</v>
      </c>
      <c r="Y18" s="6">
        <f t="shared" si="0"/>
        <v>15.514789394558512</v>
      </c>
      <c r="Z18" s="6">
        <f t="shared" si="16"/>
        <v>15.514789394558512</v>
      </c>
      <c r="AA18" s="6">
        <f t="shared" si="17"/>
        <v>71.891913412862294</v>
      </c>
      <c r="AB18" s="6">
        <f t="shared" si="1"/>
        <v>248.18805509543719</v>
      </c>
      <c r="AC18" s="6">
        <f t="shared" si="18"/>
        <v>2032.4812101832226</v>
      </c>
      <c r="AD18" s="6">
        <f t="shared" si="2"/>
        <v>33.275288435451316</v>
      </c>
      <c r="AE18" s="6">
        <f t="shared" si="3"/>
        <v>1955.2492343592558</v>
      </c>
      <c r="AG18" s="10">
        <f t="shared" si="4"/>
        <v>278414.98122815765</v>
      </c>
      <c r="AH18" s="56">
        <f t="shared" si="19"/>
        <v>278370.94550881325</v>
      </c>
      <c r="AI18" s="58"/>
      <c r="AJ18" s="21">
        <f t="shared" si="29"/>
        <v>167734.29703732324</v>
      </c>
      <c r="AK18" s="21">
        <f t="shared" si="30"/>
        <v>28421.275284410312</v>
      </c>
      <c r="AL18" s="19">
        <f t="shared" si="31"/>
        <v>148035.02207893657</v>
      </c>
      <c r="AM18" s="19">
        <f t="shared" si="32"/>
        <v>26037.426512660415</v>
      </c>
      <c r="AN18" s="19">
        <f t="shared" si="20"/>
        <v>18937.499999999982</v>
      </c>
      <c r="AO18" s="19">
        <f t="shared" si="21"/>
        <v>1127.5758915025256</v>
      </c>
      <c r="AP18" s="19">
        <f t="shared" si="22"/>
        <v>1157.2489412789078</v>
      </c>
      <c r="AQ18" s="19">
        <f t="shared" si="23"/>
        <v>4485.3560774763127</v>
      </c>
      <c r="AR18" s="1">
        <f>AD17*$AV$4</f>
        <v>157.90216310664709</v>
      </c>
      <c r="AS18" s="23">
        <f>AL18+AM18+AN18+AO18+AP18+AQ18+AR18-AJ18-AK18</f>
        <v>3782.459343227787</v>
      </c>
      <c r="AT18" s="23">
        <f t="shared" si="33"/>
        <v>30259674.745822296</v>
      </c>
      <c r="AU18">
        <f t="shared" si="24"/>
        <v>0.1174433333333333</v>
      </c>
      <c r="BB18" s="10">
        <f t="shared" si="25"/>
        <v>195.73436010755358</v>
      </c>
      <c r="BC18" s="10">
        <f t="shared" si="26"/>
        <v>138.37007980639947</v>
      </c>
      <c r="BD18" s="9">
        <f t="shared" si="27"/>
        <v>60.038845287698521</v>
      </c>
      <c r="BE18" s="10">
        <f t="shared" si="28"/>
        <v>27.993443185266273</v>
      </c>
    </row>
    <row r="19" spans="1:57">
      <c r="A19">
        <v>13</v>
      </c>
      <c r="B19" t="s">
        <v>54</v>
      </c>
      <c r="C19">
        <v>13</v>
      </c>
      <c r="D19">
        <v>246.453</v>
      </c>
      <c r="E19">
        <v>23.7483</v>
      </c>
      <c r="F19">
        <v>23.7483</v>
      </c>
      <c r="G19">
        <v>103.983</v>
      </c>
      <c r="H19">
        <v>2602.0700000000002</v>
      </c>
      <c r="I19">
        <v>2708.17</v>
      </c>
      <c r="J19">
        <v>353.05900000000003</v>
      </c>
      <c r="K19">
        <v>50.934100000000001</v>
      </c>
      <c r="M19" s="4">
        <f t="shared" si="5"/>
        <v>0.13264333333333328</v>
      </c>
      <c r="N19" s="2">
        <f t="shared" si="6"/>
        <v>0.61933757193476269</v>
      </c>
      <c r="O19" s="2">
        <f t="shared" si="7"/>
        <v>0.73338152489131292</v>
      </c>
      <c r="P19" s="3">
        <f t="shared" si="8"/>
        <v>0.1279976377754882</v>
      </c>
      <c r="Q19" s="2">
        <f t="shared" si="9"/>
        <v>0.26130977810167627</v>
      </c>
      <c r="R19" s="3">
        <f t="shared" si="10"/>
        <v>5.9679591888020529E-2</v>
      </c>
      <c r="T19" s="6">
        <f t="shared" si="11"/>
        <v>285.60642930195456</v>
      </c>
      <c r="U19" s="6">
        <f t="shared" si="12"/>
        <v>2153.190983102214</v>
      </c>
      <c r="V19" s="6">
        <f t="shared" si="13"/>
        <v>2153.190983102214</v>
      </c>
      <c r="W19" s="6">
        <f t="shared" si="14"/>
        <v>43.942673124534977</v>
      </c>
      <c r="X19" s="6">
        <f t="shared" si="15"/>
        <v>176.88679245283001</v>
      </c>
      <c r="Y19" s="6">
        <f t="shared" si="0"/>
        <v>17.044875141335435</v>
      </c>
      <c r="Z19" s="6">
        <f t="shared" si="16"/>
        <v>17.044875141335435</v>
      </c>
      <c r="AA19" s="6">
        <f t="shared" si="17"/>
        <v>74.631752665305839</v>
      </c>
      <c r="AB19" s="6">
        <f t="shared" si="1"/>
        <v>253.40115176476536</v>
      </c>
      <c r="AC19" s="6">
        <f t="shared" si="18"/>
        <v>1943.7325044619836</v>
      </c>
      <c r="AD19" s="6">
        <f t="shared" si="2"/>
        <v>36.556948284142159</v>
      </c>
      <c r="AE19" s="6">
        <f t="shared" si="3"/>
        <v>1867.5845538002595</v>
      </c>
      <c r="AG19" s="10">
        <f t="shared" si="4"/>
        <v>268217.28821753664</v>
      </c>
      <c r="AH19" s="56">
        <f t="shared" si="19"/>
        <v>268172.35841507238</v>
      </c>
      <c r="AI19" s="58"/>
      <c r="AJ19" s="21">
        <f t="shared" si="29"/>
        <v>160649.11148482552</v>
      </c>
      <c r="AK19" s="21">
        <f t="shared" si="30"/>
        <v>27220.745562192224</v>
      </c>
      <c r="AL19" s="19">
        <f t="shared" si="31"/>
        <v>140537.44921804022</v>
      </c>
      <c r="AM19" s="19">
        <f t="shared" si="32"/>
        <v>24753.588658821471</v>
      </c>
      <c r="AN19" s="19">
        <f t="shared" si="20"/>
        <v>18937.499999999982</v>
      </c>
      <c r="AO19" s="19">
        <f t="shared" si="21"/>
        <v>1249.8714336256337</v>
      </c>
      <c r="AP19" s="19">
        <f t="shared" si="22"/>
        <v>1282.762787142098</v>
      </c>
      <c r="AQ19" s="19">
        <f t="shared" si="23"/>
        <v>4660.8462060432994</v>
      </c>
      <c r="AR19" s="1">
        <f>AD18*$AV$4</f>
        <v>175.0280171704739</v>
      </c>
      <c r="AS19" s="23">
        <f>AL19+AM19+AN19+AO19+AP19+AQ19+AR19-AJ19-AK19</f>
        <v>3727.1892738254137</v>
      </c>
      <c r="AT19" s="23">
        <f t="shared" si="33"/>
        <v>29817514.190603308</v>
      </c>
      <c r="AU19">
        <f t="shared" si="24"/>
        <v>0.12519000000000005</v>
      </c>
      <c r="BB19" s="10">
        <f t="shared" si="25"/>
        <v>202.57466978986395</v>
      </c>
      <c r="BC19" s="10">
        <f t="shared" si="26"/>
        <v>143.78382682572459</v>
      </c>
      <c r="BD19" s="9">
        <f t="shared" si="27"/>
        <v>66.550576870902631</v>
      </c>
      <c r="BE19" s="10">
        <f t="shared" si="28"/>
        <v>31.029578789117025</v>
      </c>
    </row>
    <row r="20" spans="1:57">
      <c r="A20">
        <v>14</v>
      </c>
      <c r="B20" t="s">
        <v>54</v>
      </c>
      <c r="C20">
        <v>14</v>
      </c>
      <c r="D20">
        <v>254.369</v>
      </c>
      <c r="E20">
        <v>26.7804</v>
      </c>
      <c r="F20">
        <v>26.7804</v>
      </c>
      <c r="G20">
        <v>111.39700000000001</v>
      </c>
      <c r="H20">
        <v>2580.67</v>
      </c>
      <c r="I20">
        <v>2688.59</v>
      </c>
      <c r="J20">
        <v>372.63200000000001</v>
      </c>
      <c r="K20">
        <v>57.437199999999997</v>
      </c>
      <c r="M20" s="4">
        <f t="shared" si="5"/>
        <v>0.13977666666666663</v>
      </c>
      <c r="N20" s="2">
        <f t="shared" si="6"/>
        <v>0.60660816063720713</v>
      </c>
      <c r="O20" s="2">
        <f t="shared" si="7"/>
        <v>0.74263112632055905</v>
      </c>
      <c r="P20" s="3">
        <f t="shared" si="8"/>
        <v>0.13697374382944222</v>
      </c>
      <c r="Q20" s="2">
        <f t="shared" si="9"/>
        <v>0.26565473493430003</v>
      </c>
      <c r="R20" s="3">
        <f t="shared" si="10"/>
        <v>6.386473660362961E-2</v>
      </c>
      <c r="T20" s="6">
        <f t="shared" si="11"/>
        <v>291.59975735740278</v>
      </c>
      <c r="U20" s="6">
        <f t="shared" si="12"/>
        <v>2086.1833688794231</v>
      </c>
      <c r="V20" s="6">
        <f t="shared" si="13"/>
        <v>2086.1833688794231</v>
      </c>
      <c r="W20" s="6">
        <f t="shared" si="14"/>
        <v>42.575170793457616</v>
      </c>
      <c r="X20" s="6">
        <f t="shared" si="15"/>
        <v>176.88679245283001</v>
      </c>
      <c r="Y20" s="6">
        <f t="shared" si="0"/>
        <v>18.622941697312832</v>
      </c>
      <c r="Z20" s="6">
        <f t="shared" si="16"/>
        <v>18.622941697312832</v>
      </c>
      <c r="AA20" s="6">
        <f t="shared" si="17"/>
        <v>77.464856247687038</v>
      </c>
      <c r="AB20" s="6">
        <f t="shared" si="1"/>
        <v>259.12622703458737</v>
      </c>
      <c r="AC20" s="6">
        <f t="shared" si="18"/>
        <v>1869.6323126382933</v>
      </c>
      <c r="AD20" s="6">
        <f t="shared" si="2"/>
        <v>39.941510465000398</v>
      </c>
      <c r="AE20" s="6">
        <f t="shared" si="3"/>
        <v>1794.5836115220204</v>
      </c>
      <c r="AG20" s="10">
        <f t="shared" si="4"/>
        <v>259870.32748910662</v>
      </c>
      <c r="AH20" s="56">
        <f t="shared" si="19"/>
        <v>259824.07336279121</v>
      </c>
      <c r="AI20" s="58"/>
      <c r="AJ20" s="21">
        <f t="shared" si="29"/>
        <v>154764.90829243782</v>
      </c>
      <c r="AK20" s="21">
        <f t="shared" si="30"/>
        <v>26223.712983201865</v>
      </c>
      <c r="AL20" s="19">
        <f t="shared" si="31"/>
        <v>134236.37497350125</v>
      </c>
      <c r="AM20" s="19">
        <f t="shared" si="32"/>
        <v>23672.718171842498</v>
      </c>
      <c r="AN20" s="19">
        <f t="shared" si="20"/>
        <v>18937.499999999982</v>
      </c>
      <c r="AO20" s="19">
        <f t="shared" si="21"/>
        <v>1373.1351413859827</v>
      </c>
      <c r="AP20" s="19">
        <f t="shared" si="22"/>
        <v>1409.2702766856139</v>
      </c>
      <c r="AQ20" s="19">
        <f t="shared" si="23"/>
        <v>4838.4735465702424</v>
      </c>
      <c r="AR20" s="1">
        <f>AD19*$AV$4</f>
        <v>192.28954797458775</v>
      </c>
      <c r="AS20" s="23">
        <f>AL20+AM20+AN20+AO20+AP20+AQ20+AR20-AJ20-AK20</f>
        <v>3671.1403823205073</v>
      </c>
      <c r="AT20" s="23">
        <f t="shared" si="33"/>
        <v>29369123.058564059</v>
      </c>
      <c r="AU20">
        <f t="shared" si="24"/>
        <v>0.13264333333333328</v>
      </c>
      <c r="BB20" s="10">
        <f t="shared" si="25"/>
        <v>209.4584786402304</v>
      </c>
      <c r="BC20" s="10">
        <f t="shared" si="26"/>
        <v>149.26350533061168</v>
      </c>
      <c r="BD20" s="9">
        <f t="shared" si="27"/>
        <v>73.113896568284318</v>
      </c>
      <c r="BE20" s="10">
        <f t="shared" si="28"/>
        <v>34.08975028267087</v>
      </c>
    </row>
    <row r="21" spans="1:57">
      <c r="A21">
        <v>15</v>
      </c>
      <c r="B21" t="s">
        <v>54</v>
      </c>
      <c r="C21">
        <v>15</v>
      </c>
      <c r="D21">
        <v>261.44600000000003</v>
      </c>
      <c r="E21">
        <v>29.883099999999999</v>
      </c>
      <c r="F21">
        <v>29.883099999999999</v>
      </c>
      <c r="G21">
        <v>118.745</v>
      </c>
      <c r="H21">
        <v>2560.04</v>
      </c>
      <c r="I21">
        <v>2669.35</v>
      </c>
      <c r="J21">
        <v>391.87400000000002</v>
      </c>
      <c r="K21">
        <v>64.091700000000003</v>
      </c>
      <c r="M21" s="4">
        <f t="shared" si="5"/>
        <v>0.14665333333333336</v>
      </c>
      <c r="N21" s="2">
        <f t="shared" si="6"/>
        <v>0.59424947722520227</v>
      </c>
      <c r="O21" s="2">
        <f t="shared" si="7"/>
        <v>0.75154448177107003</v>
      </c>
      <c r="P21" s="3">
        <f t="shared" si="8"/>
        <v>0.14567619783616692</v>
      </c>
      <c r="Q21" s="2">
        <f t="shared" si="9"/>
        <v>0.26989953632148378</v>
      </c>
      <c r="R21" s="3">
        <f t="shared" si="10"/>
        <v>6.7922311119192641E-2</v>
      </c>
      <c r="T21" s="6">
        <f t="shared" si="11"/>
        <v>297.66419531202274</v>
      </c>
      <c r="U21" s="6">
        <f t="shared" si="12"/>
        <v>2029.7131237750434</v>
      </c>
      <c r="V21" s="6">
        <f t="shared" si="13"/>
        <v>2029.7131237750434</v>
      </c>
      <c r="W21" s="6">
        <f t="shared" si="14"/>
        <v>41.422716811735583</v>
      </c>
      <c r="X21" s="6">
        <f t="shared" si="15"/>
        <v>176.88679245283001</v>
      </c>
      <c r="Y21" s="6">
        <f t="shared" si="0"/>
        <v>20.218040083027333</v>
      </c>
      <c r="Z21" s="6">
        <f t="shared" si="16"/>
        <v>20.218040083027333</v>
      </c>
      <c r="AA21" s="6">
        <f t="shared" si="17"/>
        <v>80.339428294222529</v>
      </c>
      <c r="AB21" s="6">
        <f t="shared" si="1"/>
        <v>265.13060021931227</v>
      </c>
      <c r="AC21" s="6">
        <f t="shared" si="18"/>
        <v>1806.0052403674667</v>
      </c>
      <c r="AD21" s="6">
        <f t="shared" si="2"/>
        <v>43.362588205017651</v>
      </c>
      <c r="AE21" s="6">
        <f t="shared" si="3"/>
        <v>1732.0489284630207</v>
      </c>
      <c r="AG21" s="10">
        <f t="shared" si="4"/>
        <v>252835.97887547166</v>
      </c>
      <c r="AH21" s="56">
        <f t="shared" si="19"/>
        <v>252788.8172269963</v>
      </c>
      <c r="AI21" s="58"/>
      <c r="AJ21" s="21">
        <f t="shared" si="29"/>
        <v>149948.6020049463</v>
      </c>
      <c r="AK21" s="21">
        <f t="shared" si="30"/>
        <v>25407.627249582496</v>
      </c>
      <c r="AL21" s="19">
        <f t="shared" si="31"/>
        <v>128989.28624536825</v>
      </c>
      <c r="AM21" s="19">
        <f t="shared" si="32"/>
        <v>22770.251935621774</v>
      </c>
      <c r="AN21" s="19">
        <f t="shared" si="20"/>
        <v>18937.499999999982</v>
      </c>
      <c r="AO21" s="19">
        <f t="shared" si="21"/>
        <v>1500.2641831355218</v>
      </c>
      <c r="AP21" s="19">
        <f t="shared" si="22"/>
        <v>1539.7448195338252</v>
      </c>
      <c r="AQ21" s="19">
        <f t="shared" si="23"/>
        <v>5022.1473348506725</v>
      </c>
      <c r="AR21" s="1">
        <f>AD20*$AV$4</f>
        <v>210.09234504590208</v>
      </c>
      <c r="AS21" s="23">
        <f>AL21+AM21+AN21+AO21+AP21+AQ21+AR21-AJ21-AK21</f>
        <v>3613.0576090271643</v>
      </c>
      <c r="AT21" s="23">
        <f t="shared" si="33"/>
        <v>28904460.872217312</v>
      </c>
      <c r="AU21">
        <f t="shared" si="24"/>
        <v>0.13977666666666663</v>
      </c>
      <c r="BB21" s="10">
        <f t="shared" si="25"/>
        <v>216.5510562411298</v>
      </c>
      <c r="BC21" s="10">
        <f t="shared" si="26"/>
        <v>154.92971249537408</v>
      </c>
      <c r="BD21" s="9">
        <f t="shared" si="27"/>
        <v>79.883020930000797</v>
      </c>
      <c r="BE21" s="10">
        <f t="shared" si="28"/>
        <v>37.245883394625665</v>
      </c>
    </row>
    <row r="22" spans="1:57">
      <c r="A22">
        <v>16</v>
      </c>
      <c r="B22" t="s">
        <v>54</v>
      </c>
      <c r="C22">
        <v>16</v>
      </c>
      <c r="D22">
        <v>267.613</v>
      </c>
      <c r="E22">
        <v>33.067100000000003</v>
      </c>
      <c r="F22">
        <v>33.067100000000003</v>
      </c>
      <c r="G22">
        <v>126.027</v>
      </c>
      <c r="H22">
        <v>2540.23</v>
      </c>
      <c r="I22">
        <v>2650.44</v>
      </c>
      <c r="J22">
        <v>410.786</v>
      </c>
      <c r="K22">
        <v>70.920699999999997</v>
      </c>
      <c r="M22" s="4">
        <f t="shared" si="5"/>
        <v>0.15325666666666665</v>
      </c>
      <c r="N22" s="2">
        <f t="shared" si="6"/>
        <v>0.5820584205146051</v>
      </c>
      <c r="O22" s="2">
        <f t="shared" si="7"/>
        <v>0.76029647475911866</v>
      </c>
      <c r="P22" s="3">
        <f t="shared" si="8"/>
        <v>0.15425256106314025</v>
      </c>
      <c r="Q22" s="2">
        <f t="shared" si="9"/>
        <v>0.27410879352719841</v>
      </c>
      <c r="R22" s="3">
        <f t="shared" si="10"/>
        <v>7.1920960480240131E-2</v>
      </c>
      <c r="T22" s="6">
        <f t="shared" si="11"/>
        <v>303.89869164068136</v>
      </c>
      <c r="U22" s="6">
        <f t="shared" si="12"/>
        <v>1982.9394586903109</v>
      </c>
      <c r="V22" s="6">
        <f t="shared" si="13"/>
        <v>1982.9394586903109</v>
      </c>
      <c r="W22" s="6">
        <f t="shared" si="14"/>
        <v>40.468152218169607</v>
      </c>
      <c r="X22" s="6">
        <f t="shared" si="15"/>
        <v>176.88679245283001</v>
      </c>
      <c r="Y22" s="6">
        <f t="shared" si="0"/>
        <v>21.856685791486125</v>
      </c>
      <c r="Z22" s="6">
        <f t="shared" si="16"/>
        <v>21.856685791486125</v>
      </c>
      <c r="AA22" s="6">
        <f t="shared" si="17"/>
        <v>83.301303720121268</v>
      </c>
      <c r="AB22" s="6">
        <f t="shared" si="1"/>
        <v>271.52125615648811</v>
      </c>
      <c r="AC22" s="6">
        <f t="shared" si="18"/>
        <v>1751.8863547519923</v>
      </c>
      <c r="AD22" s="6">
        <f t="shared" si="2"/>
        <v>46.877151489312631</v>
      </c>
      <c r="AE22" s="6">
        <f t="shared" si="3"/>
        <v>1679.0407670496295</v>
      </c>
      <c r="AG22" s="10">
        <f t="shared" si="4"/>
        <v>247009.50750926367</v>
      </c>
      <c r="AH22" s="56">
        <f t="shared" si="19"/>
        <v>246961.78942731593</v>
      </c>
      <c r="AI22" s="58"/>
      <c r="AJ22" s="21">
        <f t="shared" si="29"/>
        <v>145889.69019757878</v>
      </c>
      <c r="AK22" s="21">
        <f t="shared" si="30"/>
        <v>24719.876134456255</v>
      </c>
      <c r="AL22" s="19">
        <f t="shared" si="31"/>
        <v>124494.48083113653</v>
      </c>
      <c r="AM22" s="19">
        <f t="shared" si="32"/>
        <v>21995.337822435376</v>
      </c>
      <c r="AN22" s="19">
        <f t="shared" si="20"/>
        <v>18937.499999999982</v>
      </c>
      <c r="AO22" s="19">
        <f t="shared" si="21"/>
        <v>1628.765309088682</v>
      </c>
      <c r="AP22" s="19">
        <f t="shared" si="22"/>
        <v>1671.6275540647</v>
      </c>
      <c r="AQ22" s="19">
        <f t="shared" si="23"/>
        <v>5208.5095775712289</v>
      </c>
      <c r="AR22" s="1">
        <f>AD21*$AV$4</f>
        <v>228.08721395839285</v>
      </c>
      <c r="AS22" s="23">
        <f>AL22+AM22+AN22+AO22+AP22+AQ22+AR22-AJ22-AK22</f>
        <v>3554.741976219866</v>
      </c>
      <c r="AT22" s="23">
        <f t="shared" si="33"/>
        <v>28437935.809758928</v>
      </c>
      <c r="AU22">
        <f t="shared" si="24"/>
        <v>0.14665333333333336</v>
      </c>
      <c r="BB22" s="10">
        <f t="shared" si="25"/>
        <v>223.70788340757667</v>
      </c>
      <c r="BC22" s="10">
        <f t="shared" si="26"/>
        <v>160.67885658844506</v>
      </c>
      <c r="BD22" s="9">
        <f t="shared" si="27"/>
        <v>86.725176410035303</v>
      </c>
      <c r="BE22" s="10">
        <f t="shared" si="28"/>
        <v>40.436080166054666</v>
      </c>
    </row>
    <row r="23" spans="1:57">
      <c r="A23">
        <v>17</v>
      </c>
      <c r="B23" t="s">
        <v>54</v>
      </c>
      <c r="C23">
        <v>17</v>
      </c>
      <c r="D23">
        <v>273.053</v>
      </c>
      <c r="E23">
        <v>36.306100000000001</v>
      </c>
      <c r="F23">
        <v>36.306100000000001</v>
      </c>
      <c r="G23">
        <v>133.24600000000001</v>
      </c>
      <c r="H23">
        <v>2521.09</v>
      </c>
      <c r="I23">
        <v>2631.85</v>
      </c>
      <c r="J23">
        <v>429.37799999999999</v>
      </c>
      <c r="K23">
        <v>77.867400000000004</v>
      </c>
      <c r="M23" s="4">
        <f t="shared" si="5"/>
        <v>0.15963666666666662</v>
      </c>
      <c r="N23" s="2">
        <f t="shared" si="6"/>
        <v>0.57015514397277167</v>
      </c>
      <c r="O23" s="2">
        <f t="shared" si="7"/>
        <v>0.76873214215614638</v>
      </c>
      <c r="P23" s="3">
        <f t="shared" si="8"/>
        <v>0.16259297153953775</v>
      </c>
      <c r="Q23" s="2">
        <f t="shared" si="9"/>
        <v>0.27822764193689847</v>
      </c>
      <c r="R23" s="3">
        <f t="shared" si="10"/>
        <v>7.580985989016728E-2</v>
      </c>
      <c r="T23" s="6">
        <f t="shared" si="11"/>
        <v>310.24326329901078</v>
      </c>
      <c r="U23" s="6">
        <f t="shared" si="12"/>
        <v>1943.4336094402552</v>
      </c>
      <c r="V23" s="6">
        <f t="shared" si="13"/>
        <v>1943.4336094402552</v>
      </c>
      <c r="W23" s="6">
        <f t="shared" si="14"/>
        <v>39.661910396739898</v>
      </c>
      <c r="X23" s="6">
        <f t="shared" si="15"/>
        <v>176.88679245283001</v>
      </c>
      <c r="Y23" s="6">
        <f t="shared" si="0"/>
        <v>23.519498322566285</v>
      </c>
      <c r="Z23" s="6">
        <f t="shared" si="16"/>
        <v>23.519498322566285</v>
      </c>
      <c r="AA23" s="6">
        <f t="shared" si="17"/>
        <v>86.318251574492081</v>
      </c>
      <c r="AB23" s="6">
        <f t="shared" si="1"/>
        <v>278.15587878210181</v>
      </c>
      <c r="AC23" s="6">
        <f t="shared" si="18"/>
        <v>1704.9396410548932</v>
      </c>
      <c r="AD23" s="6">
        <f t="shared" si="2"/>
        <v>50.443374079909375</v>
      </c>
      <c r="AE23" s="6">
        <f t="shared" si="3"/>
        <v>1633.1903461412444</v>
      </c>
      <c r="AI23" s="58"/>
      <c r="AJ23" s="21">
        <f t="shared" si="29"/>
        <v>142527.73947228346</v>
      </c>
      <c r="AK23" s="21">
        <f t="shared" si="30"/>
        <v>24150.219667389298</v>
      </c>
      <c r="AL23" s="19">
        <f t="shared" si="31"/>
        <v>120684.41321322622</v>
      </c>
      <c r="AM23" s="19">
        <f t="shared" si="32"/>
        <v>21336.223914524515</v>
      </c>
      <c r="AN23" s="19">
        <f t="shared" si="20"/>
        <v>18937.499999999982</v>
      </c>
      <c r="AO23" s="19">
        <f t="shared" si="21"/>
        <v>1760.7746073621222</v>
      </c>
      <c r="AP23" s="19">
        <f t="shared" si="22"/>
        <v>1807.110781240073</v>
      </c>
      <c r="AQ23" s="19">
        <f t="shared" si="23"/>
        <v>5400.531811870298</v>
      </c>
      <c r="AR23" s="1">
        <f>AD22*$AV$4</f>
        <v>246.57381683378443</v>
      </c>
      <c r="AS23" s="23">
        <f>AL23+AM23+AN23+AO23+AP23+AQ23+AR23-AJ23-AK23</f>
        <v>3495.1690053841958</v>
      </c>
      <c r="AT23" s="23">
        <f t="shared" si="33"/>
        <v>27961352.043073565</v>
      </c>
      <c r="AU23">
        <f t="shared" si="24"/>
        <v>0.15325666666666665</v>
      </c>
      <c r="BB23" s="10">
        <f t="shared" si="25"/>
        <v>231.0531039383186</v>
      </c>
      <c r="BC23" s="10">
        <f t="shared" si="26"/>
        <v>166.60260744024254</v>
      </c>
      <c r="BD23" s="9">
        <f t="shared" si="27"/>
        <v>93.754302978625262</v>
      </c>
      <c r="BE23" s="10">
        <f t="shared" si="28"/>
        <v>43.71337158297225</v>
      </c>
    </row>
    <row r="24" spans="1:57">
      <c r="A24">
        <v>18</v>
      </c>
      <c r="B24" t="s">
        <v>54</v>
      </c>
      <c r="C24">
        <v>18</v>
      </c>
      <c r="D24">
        <v>277.65300000000002</v>
      </c>
      <c r="E24">
        <v>39.617600000000003</v>
      </c>
      <c r="F24">
        <v>39.617600000000003</v>
      </c>
      <c r="G24">
        <v>140.40199999999999</v>
      </c>
      <c r="H24">
        <v>2502.71</v>
      </c>
      <c r="I24">
        <v>2613.5700000000002</v>
      </c>
      <c r="J24">
        <v>447.65100000000001</v>
      </c>
      <c r="K24">
        <v>84.969800000000006</v>
      </c>
      <c r="M24" s="4">
        <f t="shared" si="5"/>
        <v>0.16576333333333332</v>
      </c>
      <c r="N24" s="2">
        <f t="shared" si="6"/>
        <v>0.55833216030887423</v>
      </c>
      <c r="O24" s="2">
        <f t="shared" si="7"/>
        <v>0.77706471113434816</v>
      </c>
      <c r="P24" s="3">
        <f t="shared" si="8"/>
        <v>0.17086569205091598</v>
      </c>
      <c r="Q24" s="2">
        <f t="shared" si="9"/>
        <v>0.28233425164390996</v>
      </c>
      <c r="R24" s="3">
        <f t="shared" si="10"/>
        <v>7.9666995113515271E-2</v>
      </c>
      <c r="T24" s="6">
        <f t="shared" si="11"/>
        <v>316.81283119169547</v>
      </c>
      <c r="U24" s="6">
        <f t="shared" si="12"/>
        <v>1911.2358856503981</v>
      </c>
      <c r="V24" s="6">
        <f t="shared" si="13"/>
        <v>1911.2358856503981</v>
      </c>
      <c r="W24" s="6">
        <f t="shared" si="14"/>
        <v>39.004813992865266</v>
      </c>
      <c r="X24" s="6">
        <f t="shared" si="15"/>
        <v>176.88679245283001</v>
      </c>
      <c r="Y24" s="6">
        <f t="shared" si="0"/>
        <v>25.239526274447741</v>
      </c>
      <c r="Z24" s="6">
        <f t="shared" si="16"/>
        <v>25.239526274447741</v>
      </c>
      <c r="AA24" s="6">
        <f t="shared" si="17"/>
        <v>89.447113605695719</v>
      </c>
      <c r="AB24" s="6">
        <f t="shared" si="1"/>
        <v>285.18888514649512</v>
      </c>
      <c r="AC24" s="6">
        <f t="shared" si="18"/>
        <v>1665.0518144967682</v>
      </c>
      <c r="AD24" s="6">
        <f t="shared" si="2"/>
        <v>54.132443652179063</v>
      </c>
      <c r="AE24" s="6">
        <f t="shared" si="3"/>
        <v>1594.4230544587026</v>
      </c>
      <c r="AI24" s="58"/>
      <c r="AJ24" s="21">
        <f t="shared" si="29"/>
        <v>139688.17754573721</v>
      </c>
      <c r="AK24" s="21">
        <f t="shared" si="30"/>
        <v>23669.077929372866</v>
      </c>
      <c r="AL24" s="19">
        <f t="shared" si="31"/>
        <v>117388.82250959422</v>
      </c>
      <c r="AM24" s="19">
        <f t="shared" si="32"/>
        <v>20764.459888407546</v>
      </c>
      <c r="AN24" s="19">
        <f t="shared" si="20"/>
        <v>18937.499999999982</v>
      </c>
      <c r="AO24" s="19">
        <f t="shared" si="21"/>
        <v>1894.73078486594</v>
      </c>
      <c r="AP24" s="19">
        <f t="shared" si="22"/>
        <v>1944.5921213097806</v>
      </c>
      <c r="AQ24" s="19">
        <f t="shared" si="23"/>
        <v>5596.1244633013685</v>
      </c>
      <c r="AR24" s="1">
        <f>AD23*$AV$4</f>
        <v>265.3321476603233</v>
      </c>
      <c r="AS24" s="23">
        <f>AL24+AM24+AN24+AO24+AP24+AQ24+AR24-AJ24-AK24</f>
        <v>3434.306440029035</v>
      </c>
      <c r="AT24" s="23">
        <f t="shared" si="33"/>
        <v>27474451.520232279</v>
      </c>
      <c r="AU24">
        <f t="shared" si="24"/>
        <v>0.15963666666666662</v>
      </c>
      <c r="BB24" s="10">
        <f t="shared" si="25"/>
        <v>238.493968385362</v>
      </c>
      <c r="BC24" s="10">
        <f t="shared" si="26"/>
        <v>172.63650314898416</v>
      </c>
      <c r="BD24" s="9">
        <f t="shared" si="27"/>
        <v>100.88674815981875</v>
      </c>
      <c r="BE24" s="10">
        <f t="shared" si="28"/>
        <v>47.038996645132571</v>
      </c>
    </row>
    <row r="25" spans="1:57">
      <c r="A25">
        <v>19</v>
      </c>
      <c r="B25" t="s">
        <v>54</v>
      </c>
      <c r="C25">
        <v>19</v>
      </c>
      <c r="D25">
        <v>281.59899999999999</v>
      </c>
      <c r="E25">
        <v>42.977800000000002</v>
      </c>
      <c r="F25">
        <v>42.977800000000002</v>
      </c>
      <c r="G25">
        <v>147.49799999999999</v>
      </c>
      <c r="H25">
        <v>2484.9499999999998</v>
      </c>
      <c r="I25">
        <v>2595.59</v>
      </c>
      <c r="J25">
        <v>465.63499999999999</v>
      </c>
      <c r="K25">
        <v>92.176500000000004</v>
      </c>
      <c r="M25" s="4">
        <f t="shared" si="5"/>
        <v>0.17168333333333338</v>
      </c>
      <c r="N25" s="2">
        <f t="shared" si="6"/>
        <v>0.54674109309775731</v>
      </c>
      <c r="O25" s="2">
        <f t="shared" si="7"/>
        <v>0.78518689486457593</v>
      </c>
      <c r="P25" s="3">
        <f t="shared" si="8"/>
        <v>0.17896611979419469</v>
      </c>
      <c r="Q25" s="2">
        <f t="shared" si="9"/>
        <v>0.28637607999223363</v>
      </c>
      <c r="R25" s="3">
        <f t="shared" si="10"/>
        <v>8.3443937481797861E-2</v>
      </c>
      <c r="T25" s="6">
        <f t="shared" si="11"/>
        <v>323.52935362991389</v>
      </c>
      <c r="U25" s="6">
        <f t="shared" si="12"/>
        <v>1884.454054732048</v>
      </c>
      <c r="V25" s="6">
        <f t="shared" si="13"/>
        <v>1884.454054732048</v>
      </c>
      <c r="W25" s="6">
        <f t="shared" si="14"/>
        <v>38.458246014939753</v>
      </c>
      <c r="X25" s="6">
        <f t="shared" si="15"/>
        <v>176.88679245283001</v>
      </c>
      <c r="Y25" s="6">
        <f t="shared" si="0"/>
        <v>26.996563157821008</v>
      </c>
      <c r="Z25" s="6">
        <f t="shared" si="16"/>
        <v>26.996563157821008</v>
      </c>
      <c r="AA25" s="6">
        <f t="shared" si="17"/>
        <v>92.651068054955857</v>
      </c>
      <c r="AB25" s="6">
        <f t="shared" si="1"/>
        <v>292.48925458915517</v>
      </c>
      <c r="AC25" s="6">
        <f t="shared" si="18"/>
        <v>1630.4230461578327</v>
      </c>
      <c r="AD25" s="6">
        <f t="shared" si="2"/>
        <v>57.900793058669542</v>
      </c>
      <c r="AE25" s="6">
        <f t="shared" si="3"/>
        <v>1560.9247011021341</v>
      </c>
      <c r="AI25" s="58"/>
      <c r="AJ25" s="21">
        <f t="shared" si="29"/>
        <v>137373.90175289367</v>
      </c>
      <c r="AK25" s="21">
        <f t="shared" si="30"/>
        <v>23276.9418513362</v>
      </c>
      <c r="AL25" s="19">
        <f t="shared" si="31"/>
        <v>114602.34588532816</v>
      </c>
      <c r="AM25" s="19">
        <f t="shared" si="32"/>
        <v>20278.666048756142</v>
      </c>
      <c r="AN25" s="19">
        <f t="shared" si="20"/>
        <v>18937.499999999982</v>
      </c>
      <c r="AO25" s="19">
        <f t="shared" si="21"/>
        <v>2033.2962366695101</v>
      </c>
      <c r="AP25" s="19">
        <f t="shared" si="22"/>
        <v>2086.8040323713394</v>
      </c>
      <c r="AQ25" s="19">
        <f t="shared" si="23"/>
        <v>5798.9726563049408</v>
      </c>
      <c r="AR25" s="1">
        <f>AD24*$AV$4</f>
        <v>284.73665361046187</v>
      </c>
      <c r="AS25" s="23">
        <f>AL25+AM25+AN25+AO25+AP25+AQ25+AR25-AJ25-AK25</f>
        <v>3371.4779088106479</v>
      </c>
      <c r="AT25" s="23">
        <f t="shared" si="33"/>
        <v>26971823.270485185</v>
      </c>
      <c r="AU25">
        <f t="shared" si="24"/>
        <v>0.16576333333333332</v>
      </c>
      <c r="BB25" s="10">
        <f t="shared" si="25"/>
        <v>246.18407115362993</v>
      </c>
      <c r="BC25" s="10">
        <f t="shared" si="26"/>
        <v>178.89422721139144</v>
      </c>
      <c r="BD25" s="9">
        <f t="shared" si="27"/>
        <v>108.26488730435813</v>
      </c>
      <c r="BE25" s="10">
        <f t="shared" si="28"/>
        <v>50.479052548895481</v>
      </c>
    </row>
    <row r="26" spans="1:57">
      <c r="A26">
        <v>20</v>
      </c>
      <c r="B26" t="s">
        <v>54</v>
      </c>
      <c r="C26">
        <v>20</v>
      </c>
      <c r="D26">
        <v>284.99299999999999</v>
      </c>
      <c r="E26">
        <v>46.370800000000003</v>
      </c>
      <c r="F26">
        <v>46.370800000000003</v>
      </c>
      <c r="G26">
        <v>154.53700000000001</v>
      </c>
      <c r="H26">
        <v>2467.73</v>
      </c>
      <c r="I26">
        <v>2577.89</v>
      </c>
      <c r="J26">
        <v>483.33</v>
      </c>
      <c r="K26">
        <v>99.453699999999998</v>
      </c>
      <c r="M26" s="4">
        <f t="shared" si="5"/>
        <v>0.17742333333333332</v>
      </c>
      <c r="N26" s="2">
        <f t="shared" si="6"/>
        <v>0.5354293873410112</v>
      </c>
      <c r="O26" s="2">
        <f t="shared" si="7"/>
        <v>0.79302893306028888</v>
      </c>
      <c r="P26" s="3">
        <f t="shared" si="8"/>
        <v>0.18684821613091102</v>
      </c>
      <c r="Q26" s="2">
        <f t="shared" si="9"/>
        <v>0.29033573186540668</v>
      </c>
      <c r="R26" s="3">
        <f t="shared" si="10"/>
        <v>8.7118943393390574E-2</v>
      </c>
      <c r="T26" s="6">
        <f t="shared" si="11"/>
        <v>330.36437041916054</v>
      </c>
      <c r="U26" s="6">
        <f t="shared" si="12"/>
        <v>1862.0119699729116</v>
      </c>
      <c r="V26" s="6">
        <f t="shared" si="13"/>
        <v>1862.0119699729116</v>
      </c>
      <c r="W26" s="6">
        <f t="shared" si="14"/>
        <v>38.000244285161465</v>
      </c>
      <c r="X26" s="6">
        <f t="shared" si="15"/>
        <v>176.88679245283001</v>
      </c>
      <c r="Y26" s="6">
        <f t="shared" si="0"/>
        <v>28.780994885739961</v>
      </c>
      <c r="Z26" s="6">
        <f t="shared" si="16"/>
        <v>28.780994885739961</v>
      </c>
      <c r="AA26" s="6">
        <f t="shared" si="17"/>
        <v>95.916581267901279</v>
      </c>
      <c r="AB26" s="6">
        <f t="shared" si="1"/>
        <v>299.98874847980238</v>
      </c>
      <c r="AC26" s="6">
        <f t="shared" si="18"/>
        <v>1600.0234657782707</v>
      </c>
      <c r="AD26" s="6">
        <f t="shared" si="2"/>
        <v>61.727993286031655</v>
      </c>
      <c r="AE26" s="6">
        <f t="shared" si="3"/>
        <v>1531.6475995537512</v>
      </c>
      <c r="AI26" s="58"/>
      <c r="AJ26" s="21">
        <f t="shared" si="29"/>
        <v>135448.90409197542</v>
      </c>
      <c r="AK26" s="21">
        <f t="shared" si="30"/>
        <v>22950.765932581613</v>
      </c>
      <c r="AL26" s="19">
        <f t="shared" si="31"/>
        <v>112194.58474111809</v>
      </c>
      <c r="AM26" s="19">
        <f t="shared" si="32"/>
        <v>19856.922279156246</v>
      </c>
      <c r="AN26" s="19">
        <f t="shared" si="20"/>
        <v>18937.499999999982</v>
      </c>
      <c r="AO26" s="19">
        <f t="shared" si="21"/>
        <v>2174.8431279940605</v>
      </c>
      <c r="AP26" s="19">
        <f t="shared" si="22"/>
        <v>2232.0758418886412</v>
      </c>
      <c r="AQ26" s="19">
        <f t="shared" si="23"/>
        <v>6006.6891883912594</v>
      </c>
      <c r="AR26" s="1">
        <f>AD25*$AV$4</f>
        <v>304.55817148860177</v>
      </c>
      <c r="AS26" s="23">
        <f>AL26+AM26+AN26+AO26+AP26+AQ26+AR26-AJ26-AK26</f>
        <v>3307.50332547984</v>
      </c>
      <c r="AT26" s="23">
        <f t="shared" si="33"/>
        <v>26460026.603838719</v>
      </c>
      <c r="AU26">
        <f t="shared" si="24"/>
        <v>0.17168333333333338</v>
      </c>
      <c r="BB26" s="10">
        <f t="shared" si="25"/>
        <v>254.03100857421532</v>
      </c>
      <c r="BC26" s="10">
        <f t="shared" si="26"/>
        <v>185.30213610991171</v>
      </c>
      <c r="BD26" s="9">
        <f t="shared" si="27"/>
        <v>115.80158611733908</v>
      </c>
      <c r="BE26" s="10">
        <f t="shared" si="28"/>
        <v>53.993126315642016</v>
      </c>
    </row>
    <row r="27" spans="1:57">
      <c r="A27">
        <v>21</v>
      </c>
      <c r="B27" t="s">
        <v>54</v>
      </c>
      <c r="C27">
        <v>21</v>
      </c>
      <c r="D27">
        <v>287.81</v>
      </c>
      <c r="E27">
        <v>49.800800000000002</v>
      </c>
      <c r="F27">
        <v>49.800800000000002</v>
      </c>
      <c r="G27">
        <v>161.518</v>
      </c>
      <c r="H27">
        <v>2451.0700000000002</v>
      </c>
      <c r="I27">
        <v>2560.4899999999998</v>
      </c>
      <c r="J27">
        <v>500.738</v>
      </c>
      <c r="K27">
        <v>106.81</v>
      </c>
      <c r="M27" s="4">
        <f t="shared" si="5"/>
        <v>0.18297666666666662</v>
      </c>
      <c r="N27" s="2">
        <f t="shared" si="6"/>
        <v>0.52431093217714475</v>
      </c>
      <c r="O27" s="2">
        <f t="shared" si="7"/>
        <v>0.8006731463028075</v>
      </c>
      <c r="P27" s="3">
        <f t="shared" si="8"/>
        <v>0.19457854371231312</v>
      </c>
      <c r="Q27" s="2">
        <f t="shared" si="9"/>
        <v>0.29424152442023582</v>
      </c>
      <c r="R27" s="3">
        <f t="shared" si="10"/>
        <v>9.0723407356129229E-2</v>
      </c>
      <c r="T27" s="6">
        <f t="shared" si="11"/>
        <v>337.3700252983981</v>
      </c>
      <c r="U27" s="6">
        <f t="shared" si="12"/>
        <v>1843.787142067649</v>
      </c>
      <c r="V27" s="6">
        <f t="shared" si="13"/>
        <v>1843.787142067649</v>
      </c>
      <c r="W27" s="6">
        <f t="shared" si="14"/>
        <v>37.628309021788759</v>
      </c>
      <c r="X27" s="6">
        <f t="shared" si="15"/>
        <v>176.88679245283001</v>
      </c>
      <c r="Y27" s="6">
        <f t="shared" si="0"/>
        <v>30.607358234894196</v>
      </c>
      <c r="Z27" s="6">
        <f t="shared" si="16"/>
        <v>30.607358234894196</v>
      </c>
      <c r="AA27" s="6">
        <f t="shared" si="17"/>
        <v>99.268270537494189</v>
      </c>
      <c r="AB27" s="6">
        <f t="shared" si="1"/>
        <v>307.75142864571495</v>
      </c>
      <c r="AC27" s="6">
        <f t="shared" si="18"/>
        <v>1573.6640224437228</v>
      </c>
      <c r="AD27" s="6">
        <f t="shared" si="2"/>
        <v>65.644968214748545</v>
      </c>
      <c r="AE27" s="6">
        <f t="shared" si="3"/>
        <v>1506.4171167692509</v>
      </c>
      <c r="AI27" s="58"/>
      <c r="AJ27" s="21">
        <f t="shared" si="29"/>
        <v>133835.83436574295</v>
      </c>
      <c r="AK27" s="21">
        <f t="shared" si="30"/>
        <v>22677.443782300092</v>
      </c>
      <c r="AL27" s="19">
        <f t="shared" si="31"/>
        <v>110090.23451312497</v>
      </c>
      <c r="AM27" s="19">
        <f t="shared" si="32"/>
        <v>19486.68578971356</v>
      </c>
      <c r="AN27" s="19">
        <f t="shared" si="20"/>
        <v>18937.499999999982</v>
      </c>
      <c r="AO27" s="19">
        <f t="shared" si="21"/>
        <v>2318.5969479952114</v>
      </c>
      <c r="AP27" s="19">
        <f t="shared" si="22"/>
        <v>2379.6126571529803</v>
      </c>
      <c r="AQ27" s="19">
        <f t="shared" si="23"/>
        <v>6218.3966551536878</v>
      </c>
      <c r="AR27" s="1">
        <f>AD26*$AV$4</f>
        <v>324.6892446845265</v>
      </c>
      <c r="AS27" s="23">
        <f>AL27+AM27+AN27+AO27+AP27+AQ27+AR27-AJ27-AK27</f>
        <v>3242.4376597819064</v>
      </c>
      <c r="AT27" s="23">
        <f t="shared" si="33"/>
        <v>25939501.27825525</v>
      </c>
      <c r="AU27">
        <f t="shared" si="24"/>
        <v>0.17742333333333332</v>
      </c>
      <c r="BB27" s="10">
        <f t="shared" si="25"/>
        <v>261.98850419464088</v>
      </c>
      <c r="BC27" s="10">
        <f t="shared" si="26"/>
        <v>191.83316253580256</v>
      </c>
      <c r="BD27" s="9">
        <f t="shared" si="27"/>
        <v>123.45598657206331</v>
      </c>
      <c r="BE27" s="10">
        <f t="shared" si="28"/>
        <v>57.561989771479922</v>
      </c>
    </row>
    <row r="28" spans="1:57">
      <c r="A28">
        <v>22</v>
      </c>
      <c r="B28" t="s">
        <v>54</v>
      </c>
      <c r="C28">
        <v>22</v>
      </c>
      <c r="D28">
        <v>290.12099999999998</v>
      </c>
      <c r="E28">
        <v>53.258499999999998</v>
      </c>
      <c r="F28">
        <v>53.258499999999998</v>
      </c>
      <c r="G28">
        <v>168.44499999999999</v>
      </c>
      <c r="H28">
        <v>2434.92</v>
      </c>
      <c r="I28">
        <v>2543.35</v>
      </c>
      <c r="J28">
        <v>517.87</v>
      </c>
      <c r="K28">
        <v>114.226</v>
      </c>
      <c r="M28" s="4">
        <f t="shared" si="5"/>
        <v>0.18835999999999997</v>
      </c>
      <c r="N28" s="2">
        <f t="shared" si="6"/>
        <v>0.51341579953280958</v>
      </c>
      <c r="O28" s="2">
        <f t="shared" si="7"/>
        <v>0.80810771961492189</v>
      </c>
      <c r="P28" s="3">
        <f t="shared" si="8"/>
        <v>0.20214128972888798</v>
      </c>
      <c r="Q28" s="2">
        <f t="shared" si="9"/>
        <v>0.29809053585333051</v>
      </c>
      <c r="R28" s="3">
        <f t="shared" si="10"/>
        <v>9.4249486798329452E-2</v>
      </c>
      <c r="T28" s="6">
        <f t="shared" si="11"/>
        <v>344.52931252561922</v>
      </c>
      <c r="U28" s="6">
        <f t="shared" si="12"/>
        <v>1829.1001939138844</v>
      </c>
      <c r="V28" s="6">
        <f t="shared" si="13"/>
        <v>1829.1001939138844</v>
      </c>
      <c r="W28" s="6">
        <f t="shared" si="14"/>
        <v>37.328575385997638</v>
      </c>
      <c r="X28" s="6">
        <f t="shared" si="15"/>
        <v>176.88679245283001</v>
      </c>
      <c r="Y28" s="6">
        <f t="shared" si="0"/>
        <v>32.471710892520868</v>
      </c>
      <c r="Z28" s="6">
        <f t="shared" si="16"/>
        <v>32.471710892520868</v>
      </c>
      <c r="AA28" s="6">
        <f t="shared" si="17"/>
        <v>102.70092738794141</v>
      </c>
      <c r="AB28" s="6">
        <f t="shared" si="1"/>
        <v>315.74537247157252</v>
      </c>
      <c r="AC28" s="6">
        <f t="shared" si="18"/>
        <v>1550.6833968283095</v>
      </c>
      <c r="AD28" s="6">
        <f t="shared" si="2"/>
        <v>69.643599583335785</v>
      </c>
      <c r="AE28" s="6">
        <f t="shared" si="3"/>
        <v>1484.5708813882652</v>
      </c>
      <c r="AI28" s="58"/>
      <c r="AJ28" s="21">
        <f t="shared" si="29"/>
        <v>132525.88841039641</v>
      </c>
      <c r="AK28" s="21">
        <f t="shared" si="30"/>
        <v>22455.483603241897</v>
      </c>
      <c r="AL28" s="19">
        <f t="shared" si="31"/>
        <v>108276.74310202344</v>
      </c>
      <c r="AM28" s="19">
        <f t="shared" si="32"/>
        <v>19165.6541293421</v>
      </c>
      <c r="AN28" s="19">
        <f t="shared" si="20"/>
        <v>18937.499999999982</v>
      </c>
      <c r="AO28" s="19">
        <f t="shared" si="21"/>
        <v>2465.7287794030767</v>
      </c>
      <c r="AP28" s="19">
        <f t="shared" si="22"/>
        <v>2530.6163788610525</v>
      </c>
      <c r="AQ28" s="19">
        <f t="shared" si="23"/>
        <v>6435.6910276974468</v>
      </c>
      <c r="AR28" s="1">
        <f>AD27*$AV$4</f>
        <v>345.29253280957732</v>
      </c>
      <c r="AS28" s="23">
        <f>AL28+AM28+AN28+AO28+AP28+AQ28+AR28-AJ28-AK28</f>
        <v>3175.853936498359</v>
      </c>
      <c r="AT28" s="23">
        <f t="shared" si="33"/>
        <v>25406831.491986871</v>
      </c>
      <c r="AU28">
        <f t="shared" si="24"/>
        <v>0.18297666666666662</v>
      </c>
      <c r="BB28" s="10">
        <f t="shared" si="25"/>
        <v>270.12311962392619</v>
      </c>
      <c r="BC28" s="10">
        <f t="shared" si="26"/>
        <v>198.53654107498838</v>
      </c>
      <c r="BD28" s="9">
        <f t="shared" si="27"/>
        <v>131.28993642949709</v>
      </c>
      <c r="BE28" s="10">
        <f t="shared" si="28"/>
        <v>61.214716469788392</v>
      </c>
    </row>
    <row r="29" spans="1:57">
      <c r="A29">
        <v>23</v>
      </c>
      <c r="B29" t="s">
        <v>54</v>
      </c>
      <c r="C29">
        <v>23</v>
      </c>
      <c r="D29">
        <v>291.976</v>
      </c>
      <c r="E29">
        <v>56.741799999999998</v>
      </c>
      <c r="F29">
        <v>56.741799999999998</v>
      </c>
      <c r="G29">
        <v>175.32</v>
      </c>
      <c r="H29">
        <v>2419.2199999999998</v>
      </c>
      <c r="I29">
        <v>2526.4699999999998</v>
      </c>
      <c r="J29">
        <v>534.75699999999995</v>
      </c>
      <c r="K29">
        <v>121.697</v>
      </c>
      <c r="M29" s="4">
        <f t="shared" si="5"/>
        <v>0.19359333333333339</v>
      </c>
      <c r="N29" s="2">
        <f t="shared" si="6"/>
        <v>0.50273081028961031</v>
      </c>
      <c r="O29" s="2">
        <f t="shared" si="7"/>
        <v>0.81533887220634282</v>
      </c>
      <c r="P29" s="3">
        <f t="shared" si="8"/>
        <v>0.20954061778986874</v>
      </c>
      <c r="Q29" s="2">
        <f t="shared" si="9"/>
        <v>0.30186989910120859</v>
      </c>
      <c r="R29" s="3">
        <f t="shared" si="10"/>
        <v>9.7699300940114975E-2</v>
      </c>
      <c r="T29" s="6">
        <f t="shared" si="11"/>
        <v>351.85190330970579</v>
      </c>
      <c r="U29" s="6">
        <f t="shared" si="12"/>
        <v>1817.4794413187731</v>
      </c>
      <c r="V29" s="6">
        <f t="shared" si="13"/>
        <v>1817.4794413187731</v>
      </c>
      <c r="W29" s="6">
        <f t="shared" si="14"/>
        <v>37.091417169770878</v>
      </c>
      <c r="X29" s="6">
        <f t="shared" si="15"/>
        <v>176.88679245283001</v>
      </c>
      <c r="Y29" s="6">
        <f t="shared" si="0"/>
        <v>34.375684987807183</v>
      </c>
      <c r="Z29" s="6">
        <f t="shared" si="16"/>
        <v>34.375684987807183</v>
      </c>
      <c r="AA29" s="6">
        <f t="shared" si="17"/>
        <v>106.21349855066909</v>
      </c>
      <c r="AB29" s="6">
        <f t="shared" si="1"/>
        <v>323.96995119796156</v>
      </c>
      <c r="AC29" s="6">
        <f t="shared" si="18"/>
        <v>1530.6009072905824</v>
      </c>
      <c r="AD29" s="6">
        <f t="shared" si="2"/>
        <v>73.727265190056912</v>
      </c>
      <c r="AE29" s="6">
        <f t="shared" si="3"/>
        <v>1465.6275380090674</v>
      </c>
      <c r="AI29" s="58"/>
      <c r="AJ29" s="21">
        <f t="shared" si="29"/>
        <v>131470.23463794825</v>
      </c>
      <c r="AK29" s="21">
        <f t="shared" si="30"/>
        <v>22276.611261677197</v>
      </c>
      <c r="AL29" s="19">
        <f t="shared" si="31"/>
        <v>106706.50124154433</v>
      </c>
      <c r="AM29" s="19">
        <f t="shared" si="32"/>
        <v>18885.773089971983</v>
      </c>
      <c r="AN29" s="19">
        <f t="shared" si="20"/>
        <v>18937.499999999982</v>
      </c>
      <c r="AO29" s="19">
        <f t="shared" si="21"/>
        <v>2615.9210295014814</v>
      </c>
      <c r="AP29" s="19">
        <f t="shared" si="22"/>
        <v>2684.7610565936257</v>
      </c>
      <c r="AQ29" s="19">
        <f t="shared" si="23"/>
        <v>6658.2346337658455</v>
      </c>
      <c r="AR29" s="1">
        <f>AD28*$AV$4</f>
        <v>366.32533380834622</v>
      </c>
      <c r="AS29" s="23">
        <f>AL29+AM29+AN29+AO29+AP29+AQ29+AR29-AJ29-AK29</f>
        <v>3108.1704855601456</v>
      </c>
      <c r="AT29" s="23">
        <f t="shared" si="33"/>
        <v>24865363.884481166</v>
      </c>
      <c r="AU29">
        <f t="shared" si="24"/>
        <v>0.18835999999999997</v>
      </c>
      <c r="BB29" s="10">
        <f t="shared" si="25"/>
        <v>278.4167970855749</v>
      </c>
      <c r="BC29" s="10">
        <f t="shared" si="26"/>
        <v>205.40185477588281</v>
      </c>
      <c r="BD29" s="9">
        <f t="shared" si="27"/>
        <v>139.28719916667157</v>
      </c>
      <c r="BE29" s="10">
        <f t="shared" si="28"/>
        <v>64.943421785041735</v>
      </c>
    </row>
    <row r="30" spans="1:57">
      <c r="A30">
        <v>24</v>
      </c>
      <c r="B30" t="s">
        <v>54</v>
      </c>
      <c r="C30">
        <v>24</v>
      </c>
      <c r="D30">
        <v>293.43700000000001</v>
      </c>
      <c r="E30">
        <v>60.235300000000002</v>
      </c>
      <c r="F30">
        <v>60.235300000000002</v>
      </c>
      <c r="G30">
        <v>182.142</v>
      </c>
      <c r="H30">
        <v>2403.9499999999998</v>
      </c>
      <c r="I30">
        <v>2509.86</v>
      </c>
      <c r="J30">
        <v>551.36900000000003</v>
      </c>
      <c r="K30">
        <v>129.19</v>
      </c>
      <c r="M30" s="4">
        <f t="shared" si="5"/>
        <v>0.19868333333333341</v>
      </c>
      <c r="N30" s="2">
        <f t="shared" si="6"/>
        <v>0.49230265917288807</v>
      </c>
      <c r="O30" s="2">
        <f t="shared" si="7"/>
        <v>0.82232113111316141</v>
      </c>
      <c r="P30" s="3">
        <f t="shared" si="8"/>
        <v>0.21674356178172965</v>
      </c>
      <c r="Q30" s="2">
        <f t="shared" si="9"/>
        <v>0.30558174649777692</v>
      </c>
      <c r="R30" s="3">
        <f t="shared" si="10"/>
        <v>0.10105746162234709</v>
      </c>
      <c r="T30" s="6">
        <f t="shared" si="11"/>
        <v>359.30497054396466</v>
      </c>
      <c r="U30" s="6">
        <f t="shared" si="12"/>
        <v>1808.4303525407156</v>
      </c>
      <c r="V30" s="6">
        <f t="shared" si="13"/>
        <v>1808.4303525407156</v>
      </c>
      <c r="W30" s="6">
        <f t="shared" si="14"/>
        <v>36.906741888586033</v>
      </c>
      <c r="X30" s="6">
        <f t="shared" si="15"/>
        <v>176.88679245283001</v>
      </c>
      <c r="Y30" s="6">
        <f t="shared" si="0"/>
        <v>36.310448271465262</v>
      </c>
      <c r="Z30" s="6">
        <f t="shared" si="16"/>
        <v>36.310448271465262</v>
      </c>
      <c r="AA30" s="6">
        <f t="shared" si="17"/>
        <v>109.797040424157</v>
      </c>
      <c r="AB30" s="6">
        <f t="shared" si="1"/>
        <v>332.37081168088019</v>
      </c>
      <c r="AC30" s="6">
        <f t="shared" si="18"/>
        <v>1512.9662827484215</v>
      </c>
      <c r="AD30" s="6">
        <f t="shared" si="2"/>
        <v>77.87703908157836</v>
      </c>
      <c r="AE30" s="6">
        <f t="shared" si="3"/>
        <v>1449.125381996751</v>
      </c>
      <c r="AI30" s="58"/>
      <c r="AJ30" s="21">
        <f t="shared" si="29"/>
        <v>130634.96980366945</v>
      </c>
      <c r="AK30" s="21">
        <f t="shared" si="30"/>
        <v>22135.082115821337</v>
      </c>
      <c r="AL30" s="19">
        <f t="shared" si="31"/>
        <v>105344.91054947773</v>
      </c>
      <c r="AM30" s="19">
        <f t="shared" si="32"/>
        <v>18641.188449892004</v>
      </c>
      <c r="AN30" s="19">
        <f t="shared" si="20"/>
        <v>18937.499999999982</v>
      </c>
      <c r="AO30" s="19">
        <f t="shared" si="21"/>
        <v>2769.3051826177466</v>
      </c>
      <c r="AP30" s="19">
        <f t="shared" si="22"/>
        <v>2842.181634791898</v>
      </c>
      <c r="AQ30" s="19">
        <f t="shared" si="23"/>
        <v>6885.9591885879927</v>
      </c>
      <c r="AR30" s="1">
        <f>AD29*$AV$4</f>
        <v>387.80541489969931</v>
      </c>
      <c r="AS30" s="23">
        <f>AL30+AM30+AN30+AO30+AP30+AQ30+AR30-AJ30-AK30</f>
        <v>3038.7985007762472</v>
      </c>
      <c r="AT30" s="23">
        <f t="shared" si="33"/>
        <v>24310388.006209977</v>
      </c>
      <c r="AU30">
        <f t="shared" si="24"/>
        <v>0.19359333333333339</v>
      </c>
      <c r="BB30" s="10">
        <f t="shared" si="25"/>
        <v>286.87853402819064</v>
      </c>
      <c r="BC30" s="10">
        <f t="shared" si="26"/>
        <v>212.42699710133817</v>
      </c>
      <c r="BD30" s="9">
        <f t="shared" si="27"/>
        <v>147.45453038011382</v>
      </c>
      <c r="BE30" s="10">
        <f t="shared" si="28"/>
        <v>68.751369975614367</v>
      </c>
    </row>
    <row r="31" spans="1:57">
      <c r="A31">
        <v>25</v>
      </c>
      <c r="B31" t="s">
        <v>54</v>
      </c>
      <c r="C31">
        <v>25</v>
      </c>
      <c r="D31">
        <v>294.52999999999997</v>
      </c>
      <c r="E31">
        <v>63.739199999999997</v>
      </c>
      <c r="F31">
        <v>63.739199999999997</v>
      </c>
      <c r="G31">
        <v>188.91200000000001</v>
      </c>
      <c r="H31">
        <v>2389.08</v>
      </c>
      <c r="I31">
        <v>2493.4899999999998</v>
      </c>
      <c r="J31">
        <v>567.73</v>
      </c>
      <c r="K31">
        <v>136.70400000000001</v>
      </c>
      <c r="M31" s="4">
        <f t="shared" si="5"/>
        <v>0.20364000000000002</v>
      </c>
      <c r="N31" s="2">
        <f t="shared" si="6"/>
        <v>0.4821089504354088</v>
      </c>
      <c r="O31" s="2">
        <f t="shared" si="7"/>
        <v>0.82908647646172973</v>
      </c>
      <c r="P31" s="3">
        <f t="shared" si="8"/>
        <v>0.22376743272441563</v>
      </c>
      <c r="Q31" s="2">
        <f t="shared" si="9"/>
        <v>0.3092254304982649</v>
      </c>
      <c r="R31" s="3">
        <f t="shared" si="10"/>
        <v>0.10433313690826948</v>
      </c>
      <c r="T31" s="6">
        <f t="shared" si="11"/>
        <v>366.90211267199584</v>
      </c>
      <c r="U31" s="6">
        <f t="shared" si="12"/>
        <v>1801.7192725986831</v>
      </c>
      <c r="V31" s="6">
        <f t="shared" si="13"/>
        <v>1801.7192725986831</v>
      </c>
      <c r="W31" s="6">
        <f t="shared" si="14"/>
        <v>36.769781073442516</v>
      </c>
      <c r="X31" s="6">
        <f t="shared" si="15"/>
        <v>176.88679245283001</v>
      </c>
      <c r="Y31" s="6">
        <f t="shared" si="0"/>
        <v>38.280048353340653</v>
      </c>
      <c r="Z31" s="6">
        <f t="shared" si="16"/>
        <v>38.280048353340653</v>
      </c>
      <c r="AA31" s="6">
        <f t="shared" si="17"/>
        <v>113.45546374172081</v>
      </c>
      <c r="AB31" s="6">
        <f t="shared" si="1"/>
        <v>340.96336087503209</v>
      </c>
      <c r="AC31" s="6">
        <f t="shared" si="18"/>
        <v>1497.5256927970936</v>
      </c>
      <c r="AD31" s="6">
        <f t="shared" si="2"/>
        <v>82.100743813776788</v>
      </c>
      <c r="AE31" s="6">
        <f t="shared" si="3"/>
        <v>1434.8171599266873</v>
      </c>
      <c r="AI31" s="58"/>
      <c r="AJ31" s="21">
        <f t="shared" si="29"/>
        <v>129984.548449569</v>
      </c>
      <c r="AK31" s="21">
        <f t="shared" si="30"/>
        <v>22024.873263593377</v>
      </c>
      <c r="AL31" s="19">
        <f t="shared" si="31"/>
        <v>104158.78508178047</v>
      </c>
      <c r="AM31" s="19">
        <f t="shared" si="32"/>
        <v>18426.416357593025</v>
      </c>
      <c r="AN31" s="19">
        <f t="shared" si="20"/>
        <v>18937.499999999982</v>
      </c>
      <c r="AO31" s="19">
        <f t="shared" si="21"/>
        <v>2925.1697127492416</v>
      </c>
      <c r="AP31" s="19">
        <f t="shared" si="22"/>
        <v>3002.1478630847482</v>
      </c>
      <c r="AQ31" s="19">
        <f t="shared" si="23"/>
        <v>7118.2848668506495</v>
      </c>
      <c r="AR31" s="1">
        <f>AD30*$AV$4</f>
        <v>409.63322556910214</v>
      </c>
      <c r="AS31" s="23">
        <f>AL31+AM31+AN31+AO31+AP31+AQ31+AR31-AJ31-AK31</f>
        <v>2968.5153944648409</v>
      </c>
      <c r="AT31" s="23">
        <f t="shared" si="33"/>
        <v>23748123.155718729</v>
      </c>
      <c r="AU31">
        <f t="shared" si="24"/>
        <v>0.19868333333333341</v>
      </c>
      <c r="BB31" s="10">
        <f t="shared" si="25"/>
        <v>295.46406979229414</v>
      </c>
      <c r="BC31" s="10">
        <f t="shared" si="26"/>
        <v>219.59408084831401</v>
      </c>
      <c r="BD31" s="9">
        <f t="shared" si="27"/>
        <v>155.75407816315672</v>
      </c>
      <c r="BE31" s="10">
        <f t="shared" si="28"/>
        <v>72.620896542930524</v>
      </c>
    </row>
    <row r="32" spans="1:57">
      <c r="A32">
        <v>26</v>
      </c>
      <c r="B32" t="s">
        <v>54</v>
      </c>
      <c r="C32">
        <v>26</v>
      </c>
      <c r="D32">
        <v>295.28399999999999</v>
      </c>
      <c r="E32">
        <v>67.250200000000007</v>
      </c>
      <c r="F32">
        <v>67.250200000000007</v>
      </c>
      <c r="G32">
        <v>195.63300000000001</v>
      </c>
      <c r="H32">
        <v>2374.58</v>
      </c>
      <c r="I32">
        <v>2477.38</v>
      </c>
      <c r="J32">
        <v>583.84500000000003</v>
      </c>
      <c r="K32">
        <v>144.23500000000001</v>
      </c>
      <c r="M32" s="4">
        <f t="shared" si="5"/>
        <v>0.20847333333333334</v>
      </c>
      <c r="N32" s="2">
        <f t="shared" si="6"/>
        <v>0.47213712385277085</v>
      </c>
      <c r="O32" s="2">
        <f t="shared" si="7"/>
        <v>0.83563127210514532</v>
      </c>
      <c r="P32" s="3">
        <f t="shared" si="8"/>
        <v>0.23062102267276391</v>
      </c>
      <c r="Q32" s="2">
        <f t="shared" si="9"/>
        <v>0.31280259665504778</v>
      </c>
      <c r="R32" s="3">
        <f t="shared" si="10"/>
        <v>0.10752806114291197</v>
      </c>
      <c r="T32" s="6">
        <f t="shared" si="11"/>
        <v>374.65131106273611</v>
      </c>
      <c r="U32" s="6">
        <f t="shared" si="12"/>
        <v>1797.1186293821884</v>
      </c>
      <c r="V32" s="6">
        <f t="shared" si="13"/>
        <v>1797.1186293821884</v>
      </c>
      <c r="W32" s="6">
        <f t="shared" si="14"/>
        <v>36.675890395554866</v>
      </c>
      <c r="X32" s="6">
        <f t="shared" si="15"/>
        <v>176.88679245283001</v>
      </c>
      <c r="Y32" s="6">
        <f t="shared" si="0"/>
        <v>40.285529083226017</v>
      </c>
      <c r="Z32" s="6">
        <f t="shared" si="16"/>
        <v>40.285529083226017</v>
      </c>
      <c r="AA32" s="6">
        <f t="shared" si="17"/>
        <v>117.19190294064188</v>
      </c>
      <c r="AB32" s="6">
        <f t="shared" si="1"/>
        <v>349.74624205476954</v>
      </c>
      <c r="AC32" s="6">
        <f t="shared" si="18"/>
        <v>1484.0482777229736</v>
      </c>
      <c r="AD32" s="6">
        <f t="shared" si="2"/>
        <v>86.402468502979985</v>
      </c>
      <c r="AE32" s="6">
        <f t="shared" si="3"/>
        <v>1422.4673183194523</v>
      </c>
      <c r="AI32" s="58"/>
      <c r="AJ32" s="21">
        <f t="shared" si="29"/>
        <v>129502.17615657554</v>
      </c>
      <c r="AK32" s="21">
        <f t="shared" si="30"/>
        <v>21943.139020979361</v>
      </c>
      <c r="AL32" s="19">
        <f t="shared" si="31"/>
        <v>103130.3530040505</v>
      </c>
      <c r="AM32" s="19">
        <f t="shared" si="32"/>
        <v>18238.365412575804</v>
      </c>
      <c r="AN32" s="19">
        <f t="shared" si="20"/>
        <v>18937.499999999982</v>
      </c>
      <c r="AO32" s="19">
        <f t="shared" si="21"/>
        <v>3083.8406953451231</v>
      </c>
      <c r="AP32" s="19">
        <f t="shared" si="22"/>
        <v>3164.9943978542055</v>
      </c>
      <c r="AQ32" s="19">
        <f t="shared" si="23"/>
        <v>7355.4652064786242</v>
      </c>
      <c r="AR32" s="1">
        <f>AD31*$AV$4</f>
        <v>431.84991246046587</v>
      </c>
      <c r="AS32" s="23">
        <f>AL32+AM32+AN32+AO32+AP32+AQ32+AR32-AJ32-AK32</f>
        <v>2897.0534512097947</v>
      </c>
      <c r="AT32" s="23">
        <f t="shared" si="33"/>
        <v>23176427.609678358</v>
      </c>
      <c r="AU32">
        <f t="shared" si="24"/>
        <v>0.20364000000000002</v>
      </c>
      <c r="BB32" s="10">
        <f t="shared" si="25"/>
        <v>304.19357980158952</v>
      </c>
      <c r="BC32" s="10">
        <f t="shared" si="26"/>
        <v>226.91092748344161</v>
      </c>
      <c r="BD32" s="9">
        <f t="shared" si="27"/>
        <v>164.20148762755358</v>
      </c>
      <c r="BE32" s="10">
        <f t="shared" si="28"/>
        <v>76.560096706681307</v>
      </c>
    </row>
    <row r="33" spans="1:57">
      <c r="A33">
        <v>27</v>
      </c>
      <c r="B33" t="s">
        <v>54</v>
      </c>
      <c r="C33">
        <v>27</v>
      </c>
      <c r="D33">
        <v>295.97399999999999</v>
      </c>
      <c r="E33">
        <v>70.729500000000002</v>
      </c>
      <c r="F33">
        <v>70.729500000000002</v>
      </c>
      <c r="G33">
        <v>202.31</v>
      </c>
      <c r="H33">
        <v>2360.2600000000002</v>
      </c>
      <c r="I33">
        <v>2461.48</v>
      </c>
      <c r="J33">
        <v>599.74099999999999</v>
      </c>
      <c r="K33">
        <v>151.697</v>
      </c>
      <c r="M33" s="4">
        <f t="shared" si="5"/>
        <v>0.21324666666666658</v>
      </c>
      <c r="N33" s="2">
        <f t="shared" si="6"/>
        <v>0.46264732547597476</v>
      </c>
      <c r="O33" s="2">
        <f t="shared" si="7"/>
        <v>0.84177401788226491</v>
      </c>
      <c r="P33" s="3">
        <f t="shared" si="8"/>
        <v>0.23712289367555578</v>
      </c>
      <c r="Q33" s="2">
        <f t="shared" si="9"/>
        <v>0.31623784662519161</v>
      </c>
      <c r="R33" s="3">
        <f t="shared" si="10"/>
        <v>0.11055975865195239</v>
      </c>
      <c r="T33" s="6">
        <f t="shared" si="11"/>
        <v>382.33613967366534</v>
      </c>
      <c r="U33" s="6">
        <f t="shared" si="12"/>
        <v>1792.9290321396138</v>
      </c>
      <c r="V33" s="6">
        <f t="shared" si="13"/>
        <v>1792.9290321396138</v>
      </c>
      <c r="W33" s="6">
        <f t="shared" si="14"/>
        <v>36.590388411012526</v>
      </c>
      <c r="X33" s="6">
        <f t="shared" si="15"/>
        <v>176.88679245283001</v>
      </c>
      <c r="Y33" s="6">
        <f t="shared" si="0"/>
        <v>42.270991326239596</v>
      </c>
      <c r="Z33" s="6">
        <f t="shared" si="16"/>
        <v>42.270991326239596</v>
      </c>
      <c r="AA33" s="6">
        <f t="shared" si="17"/>
        <v>120.90915749738842</v>
      </c>
      <c r="AB33" s="6">
        <f t="shared" si="1"/>
        <v>358.43101688570869</v>
      </c>
      <c r="AC33" s="6">
        <f t="shared" si="18"/>
        <v>1471.0884036649177</v>
      </c>
      <c r="AD33" s="6">
        <f t="shared" si="2"/>
        <v>90.660651796160991</v>
      </c>
      <c r="AE33" s="6">
        <f t="shared" si="3"/>
        <v>1410.5928924659484</v>
      </c>
      <c r="AI33" s="58"/>
      <c r="AJ33" s="21">
        <f t="shared" si="29"/>
        <v>129171.49572410354</v>
      </c>
      <c r="AK33" s="21">
        <f t="shared" si="30"/>
        <v>21887.107787245674</v>
      </c>
      <c r="AL33" s="19">
        <f t="shared" si="31"/>
        <v>102242.68343884726</v>
      </c>
      <c r="AM33" s="19">
        <f t="shared" si="32"/>
        <v>18074.223974388096</v>
      </c>
      <c r="AN33" s="19">
        <f t="shared" si="20"/>
        <v>18937.499999999982</v>
      </c>
      <c r="AO33" s="19">
        <f t="shared" si="21"/>
        <v>3245.4022229446882</v>
      </c>
      <c r="AP33" s="19">
        <f t="shared" si="22"/>
        <v>3330.8075446011271</v>
      </c>
      <c r="AQ33" s="19">
        <f t="shared" si="23"/>
        <v>7597.7034171156356</v>
      </c>
      <c r="AR33" s="1">
        <f>AD32*$AV$4</f>
        <v>454.47698432567472</v>
      </c>
      <c r="AS33" s="23">
        <f>AL33+AM33+AN33+AO33+AP33+AQ33+AR33-AJ33-AK33</f>
        <v>2824.1940708732509</v>
      </c>
      <c r="AT33" s="23">
        <f t="shared" si="33"/>
        <v>22593552.566986006</v>
      </c>
      <c r="AU33">
        <f t="shared" si="24"/>
        <v>0.20847333333333334</v>
      </c>
      <c r="BB33" s="10">
        <f t="shared" si="25"/>
        <v>313.07035165921479</v>
      </c>
      <c r="BC33" s="10">
        <f t="shared" si="26"/>
        <v>234.38380588128376</v>
      </c>
      <c r="BD33" s="9">
        <f t="shared" si="27"/>
        <v>172.80493700595997</v>
      </c>
      <c r="BE33" s="10">
        <f t="shared" si="28"/>
        <v>80.571058166452033</v>
      </c>
    </row>
    <row r="34" spans="1:57">
      <c r="A34">
        <v>28</v>
      </c>
      <c r="B34" t="s">
        <v>54</v>
      </c>
      <c r="C34">
        <v>28</v>
      </c>
      <c r="D34">
        <v>296.15800000000002</v>
      </c>
      <c r="E34">
        <v>74.241299999999995</v>
      </c>
      <c r="F34">
        <v>74.241299999999995</v>
      </c>
      <c r="G34">
        <v>208.935</v>
      </c>
      <c r="H34">
        <v>2346.42</v>
      </c>
      <c r="I34">
        <v>2445.84</v>
      </c>
      <c r="J34">
        <v>615.38699999999994</v>
      </c>
      <c r="K34">
        <v>159.22900000000001</v>
      </c>
      <c r="M34" s="4">
        <f t="shared" si="5"/>
        <v>0.21785999999999997</v>
      </c>
      <c r="N34" s="2">
        <f t="shared" si="6"/>
        <v>0.45313198078276579</v>
      </c>
      <c r="O34" s="2">
        <f t="shared" si="7"/>
        <v>0.84788780287034482</v>
      </c>
      <c r="P34" s="3">
        <f t="shared" si="8"/>
        <v>0.2436258759447964</v>
      </c>
      <c r="Q34" s="2">
        <f t="shared" si="9"/>
        <v>0.31967777471770864</v>
      </c>
      <c r="R34" s="3">
        <f t="shared" si="10"/>
        <v>0.11359175617368954</v>
      </c>
      <c r="T34" s="6">
        <f t="shared" si="11"/>
        <v>390.36483840153096</v>
      </c>
      <c r="U34" s="6">
        <f t="shared" si="12"/>
        <v>1791.8151032843616</v>
      </c>
      <c r="V34" s="6">
        <f t="shared" si="13"/>
        <v>1791.8151032843616</v>
      </c>
      <c r="W34" s="6">
        <f t="shared" si="14"/>
        <v>36.567655169068601</v>
      </c>
      <c r="X34" s="6">
        <f t="shared" si="15"/>
        <v>176.88679245283001</v>
      </c>
      <c r="Y34" s="6">
        <f t="shared" si="0"/>
        <v>44.342227542488423</v>
      </c>
      <c r="Z34" s="6">
        <f t="shared" si="16"/>
        <v>44.342227542488423</v>
      </c>
      <c r="AA34" s="6">
        <f t="shared" si="17"/>
        <v>124.79096286823935</v>
      </c>
      <c r="AB34" s="6">
        <f t="shared" si="1"/>
        <v>367.55324031917991</v>
      </c>
      <c r="AC34" s="6">
        <f t="shared" si="18"/>
        <v>1460.8295181342503</v>
      </c>
      <c r="AD34" s="6">
        <f t="shared" si="2"/>
        <v>95.102975693621872</v>
      </c>
      <c r="AE34" s="6">
        <f t="shared" si="3"/>
        <v>1401.4502648828307</v>
      </c>
      <c r="AI34" s="58"/>
      <c r="AJ34" s="21">
        <f t="shared" si="29"/>
        <v>128870.36004309902</v>
      </c>
      <c r="AK34" s="21">
        <f t="shared" si="30"/>
        <v>21836.082682428358</v>
      </c>
      <c r="AL34" s="19">
        <f t="shared" si="31"/>
        <v>101389.18533177496</v>
      </c>
      <c r="AM34" s="19">
        <f t="shared" si="32"/>
        <v>17916.385668235034</v>
      </c>
      <c r="AN34" s="19">
        <f t="shared" si="20"/>
        <v>18937.499999999982</v>
      </c>
      <c r="AO34" s="19">
        <f t="shared" si="21"/>
        <v>3405.3510612418618</v>
      </c>
      <c r="AP34" s="19">
        <f t="shared" si="22"/>
        <v>3494.9655628534902</v>
      </c>
      <c r="AQ34" s="19">
        <f t="shared" si="23"/>
        <v>7838.697862460438</v>
      </c>
      <c r="AR34" s="1">
        <f>AD33*$AV$4</f>
        <v>476.87502844780681</v>
      </c>
      <c r="AS34" s="23">
        <f>AL34+AM34+AN34+AO34+AP34+AQ34+AR34-AJ34-AK34</f>
        <v>2752.517789486199</v>
      </c>
      <c r="AT34" s="23">
        <f t="shared" si="33"/>
        <v>22020142.315889593</v>
      </c>
      <c r="AU34">
        <f t="shared" si="24"/>
        <v>0.21324666666666658</v>
      </c>
      <c r="BB34" s="10">
        <f t="shared" si="25"/>
        <v>321.84062847469613</v>
      </c>
      <c r="BC34" s="10">
        <f t="shared" si="26"/>
        <v>241.81831499477684</v>
      </c>
      <c r="BD34" s="9">
        <f t="shared" si="27"/>
        <v>181.32130359232198</v>
      </c>
      <c r="BE34" s="10">
        <f t="shared" si="28"/>
        <v>84.541982652479192</v>
      </c>
    </row>
    <row r="35" spans="1:57">
      <c r="A35">
        <v>29</v>
      </c>
      <c r="B35" t="s">
        <v>54</v>
      </c>
      <c r="C35">
        <v>29</v>
      </c>
      <c r="D35">
        <v>296.09399999999999</v>
      </c>
      <c r="E35">
        <v>77.748900000000006</v>
      </c>
      <c r="F35">
        <v>77.748900000000006</v>
      </c>
      <c r="G35">
        <v>215.51400000000001</v>
      </c>
      <c r="H35">
        <v>2332.89</v>
      </c>
      <c r="I35">
        <v>2430.42</v>
      </c>
      <c r="J35">
        <v>630.80600000000004</v>
      </c>
      <c r="K35">
        <v>166.75200000000001</v>
      </c>
      <c r="M35" s="4">
        <f t="shared" si="5"/>
        <v>0.22237000000000004</v>
      </c>
      <c r="N35" s="2">
        <f t="shared" si="6"/>
        <v>0.44384584251472764</v>
      </c>
      <c r="O35" s="2">
        <f t="shared" si="7"/>
        <v>0.85380448531726394</v>
      </c>
      <c r="P35" s="3">
        <f t="shared" si="8"/>
        <v>0.24996177541934611</v>
      </c>
      <c r="Q35" s="2">
        <f t="shared" si="9"/>
        <v>0.32305616764851369</v>
      </c>
      <c r="R35" s="3">
        <f t="shared" si="10"/>
        <v>0.11654584701173717</v>
      </c>
      <c r="T35" s="6">
        <f t="shared" si="11"/>
        <v>398.5320476375997</v>
      </c>
      <c r="U35" s="6">
        <f t="shared" si="12"/>
        <v>1792.202399773349</v>
      </c>
      <c r="V35" s="6">
        <f t="shared" si="13"/>
        <v>1792.202399773349</v>
      </c>
      <c r="W35" s="6">
        <f t="shared" si="14"/>
        <v>36.575559179047943</v>
      </c>
      <c r="X35" s="6">
        <f t="shared" si="15"/>
        <v>176.88679245283001</v>
      </c>
      <c r="Y35" s="6">
        <f t="shared" si="0"/>
        <v>46.447255053246046</v>
      </c>
      <c r="Z35" s="6">
        <f t="shared" si="16"/>
        <v>46.447255053246046</v>
      </c>
      <c r="AA35" s="6">
        <f t="shared" si="17"/>
        <v>128.74823599491785</v>
      </c>
      <c r="AB35" s="6">
        <f t="shared" si="1"/>
        <v>376.8440089947041</v>
      </c>
      <c r="AC35" s="6">
        <f t="shared" si="18"/>
        <v>1451.9339499576929</v>
      </c>
      <c r="AD35" s="6">
        <f t="shared" si="2"/>
        <v>99.617778189001839</v>
      </c>
      <c r="AE35" s="6">
        <f t="shared" si="3"/>
        <v>1393.6703521357495</v>
      </c>
      <c r="AI35" s="58"/>
      <c r="AJ35" s="21">
        <f t="shared" si="29"/>
        <v>128790.29417877005</v>
      </c>
      <c r="AK35" s="21">
        <f t="shared" si="30"/>
        <v>21822.51614290024</v>
      </c>
      <c r="AL35" s="19">
        <f t="shared" si="31"/>
        <v>100732.04068898321</v>
      </c>
      <c r="AM35" s="19">
        <f t="shared" si="32"/>
        <v>17791.442701357035</v>
      </c>
      <c r="AN35" s="19">
        <f t="shared" si="20"/>
        <v>18937.499999999982</v>
      </c>
      <c r="AO35" s="19">
        <f t="shared" si="21"/>
        <v>3572.2098508228673</v>
      </c>
      <c r="AP35" s="19">
        <f t="shared" si="22"/>
        <v>3666.2153732129432</v>
      </c>
      <c r="AQ35" s="19">
        <f t="shared" si="23"/>
        <v>8090.3603509996856</v>
      </c>
      <c r="AR35" s="1">
        <f>AD34*$AV$4</f>
        <v>500.24165214845101</v>
      </c>
      <c r="AS35" s="23">
        <f>AL35+AM35+AN35+AO35+AP35+AQ35+AR35-AJ35-AK35</f>
        <v>2677.2002958538869</v>
      </c>
      <c r="AT35" s="23">
        <f t="shared" si="33"/>
        <v>21417602.366831094</v>
      </c>
      <c r="AU35">
        <f t="shared" si="24"/>
        <v>0.21785999999999997</v>
      </c>
      <c r="BB35" s="10">
        <f t="shared" si="25"/>
        <v>330.98558515011132</v>
      </c>
      <c r="BC35" s="10">
        <f t="shared" si="26"/>
        <v>249.58192573647869</v>
      </c>
      <c r="BD35" s="9">
        <f t="shared" si="27"/>
        <v>190.20595138724374</v>
      </c>
      <c r="BE35" s="10">
        <f t="shared" si="28"/>
        <v>88.684455084976847</v>
      </c>
    </row>
    <row r="36" spans="1:57">
      <c r="A36">
        <v>30</v>
      </c>
      <c r="B36" t="s">
        <v>54</v>
      </c>
      <c r="C36">
        <v>30</v>
      </c>
      <c r="D36">
        <v>295.80099999999999</v>
      </c>
      <c r="E36">
        <v>81.250699999999995</v>
      </c>
      <c r="F36">
        <v>81.250699999999995</v>
      </c>
      <c r="G36">
        <v>222.047</v>
      </c>
      <c r="H36">
        <v>2319.65</v>
      </c>
      <c r="I36">
        <v>2415.2199999999998</v>
      </c>
      <c r="J36">
        <v>646.00400000000002</v>
      </c>
      <c r="K36">
        <v>174.262</v>
      </c>
      <c r="M36" s="4">
        <f t="shared" si="5"/>
        <v>0.22678333333333331</v>
      </c>
      <c r="N36" s="2">
        <f t="shared" si="6"/>
        <v>0.43477768795472921</v>
      </c>
      <c r="O36" s="2">
        <f t="shared" si="7"/>
        <v>0.85952746409936076</v>
      </c>
      <c r="P36" s="3">
        <f t="shared" si="8"/>
        <v>0.25613581244947459</v>
      </c>
      <c r="Q36" s="2">
        <f t="shared" si="9"/>
        <v>0.32637172043800988</v>
      </c>
      <c r="R36" s="3">
        <f t="shared" si="10"/>
        <v>0.11942485485411922</v>
      </c>
      <c r="T36" s="6">
        <f t="shared" si="11"/>
        <v>406.84422718409638</v>
      </c>
      <c r="U36" s="6">
        <f t="shared" si="12"/>
        <v>1793.9776314430651</v>
      </c>
      <c r="V36" s="6">
        <f t="shared" si="13"/>
        <v>1793.9776314430651</v>
      </c>
      <c r="W36" s="6">
        <f t="shared" si="14"/>
        <v>36.611788396797245</v>
      </c>
      <c r="X36" s="6">
        <f t="shared" si="15"/>
        <v>176.88679245283001</v>
      </c>
      <c r="Y36" s="6">
        <f t="shared" si="0"/>
        <v>48.587312779697015</v>
      </c>
      <c r="Z36" s="6">
        <f t="shared" si="16"/>
        <v>48.587312779697015</v>
      </c>
      <c r="AA36" s="6">
        <f t="shared" si="17"/>
        <v>132.78245037634608</v>
      </c>
      <c r="AB36" s="6">
        <f t="shared" si="1"/>
        <v>386.30557527180781</v>
      </c>
      <c r="AC36" s="6">
        <f t="shared" si="18"/>
        <v>1444.2838445680545</v>
      </c>
      <c r="AD36" s="6">
        <f t="shared" si="2"/>
        <v>104.20737667017714</v>
      </c>
      <c r="AE36" s="6">
        <f t="shared" si="3"/>
        <v>1387.1334042589688</v>
      </c>
      <c r="AI36" s="58"/>
      <c r="AJ36" s="21">
        <f t="shared" si="29"/>
        <v>128818.131888509</v>
      </c>
      <c r="AK36" s="21">
        <f t="shared" si="30"/>
        <v>21827.233026839618</v>
      </c>
      <c r="AL36" s="19">
        <f t="shared" si="31"/>
        <v>100172.84390046126</v>
      </c>
      <c r="AM36" s="19">
        <f t="shared" si="32"/>
        <v>17683.103576534741</v>
      </c>
      <c r="AN36" s="19">
        <f t="shared" si="20"/>
        <v>18937.499999999982</v>
      </c>
      <c r="AO36" s="19">
        <f t="shared" si="21"/>
        <v>3741.7908670895017</v>
      </c>
      <c r="AP36" s="19">
        <f t="shared" si="22"/>
        <v>3840.2590478023835</v>
      </c>
      <c r="AQ36" s="19">
        <f t="shared" si="23"/>
        <v>8346.9155122573175</v>
      </c>
      <c r="AR36" s="1">
        <f>AD35*$AV$4</f>
        <v>523.98951327414966</v>
      </c>
      <c r="AS36" s="23">
        <f>AL36+AM36+AN36+AO36+AP36+AQ36+AR36-AJ36-AK36</f>
        <v>2601.0375020706852</v>
      </c>
      <c r="AT36" s="23">
        <f t="shared" si="33"/>
        <v>20808300.016565479</v>
      </c>
      <c r="AU36">
        <f t="shared" si="24"/>
        <v>0.22237000000000004</v>
      </c>
      <c r="BB36" s="10">
        <f t="shared" si="25"/>
        <v>340.26844981565614</v>
      </c>
      <c r="BC36" s="10">
        <f t="shared" si="26"/>
        <v>257.4964719898357</v>
      </c>
      <c r="BD36" s="9">
        <f t="shared" si="27"/>
        <v>199.23555637800368</v>
      </c>
      <c r="BE36" s="10">
        <f t="shared" si="28"/>
        <v>92.894510106492092</v>
      </c>
    </row>
    <row r="37" spans="1:57">
      <c r="A37">
        <v>31</v>
      </c>
      <c r="B37" t="s">
        <v>54</v>
      </c>
      <c r="C37">
        <v>31</v>
      </c>
      <c r="D37">
        <v>295.20800000000003</v>
      </c>
      <c r="E37">
        <v>84.756900000000002</v>
      </c>
      <c r="F37">
        <v>84.756900000000002</v>
      </c>
      <c r="G37">
        <v>228.53399999999999</v>
      </c>
      <c r="H37">
        <v>2306.7399999999998</v>
      </c>
      <c r="I37">
        <v>2400.25</v>
      </c>
      <c r="J37">
        <v>660.976</v>
      </c>
      <c r="K37">
        <v>181.78200000000001</v>
      </c>
      <c r="M37" s="4">
        <f t="shared" si="5"/>
        <v>0.23108666666666675</v>
      </c>
      <c r="N37" s="2">
        <f t="shared" si="6"/>
        <v>0.42582580849897578</v>
      </c>
      <c r="O37" s="2">
        <f t="shared" si="7"/>
        <v>0.86511771947032834</v>
      </c>
      <c r="P37" s="3">
        <f t="shared" si="8"/>
        <v>0.26221331102328121</v>
      </c>
      <c r="Q37" s="2">
        <f t="shared" si="9"/>
        <v>0.32965121310907874</v>
      </c>
      <c r="R37" s="3">
        <f t="shared" si="10"/>
        <v>0.12225846002942616</v>
      </c>
      <c r="T37" s="6">
        <f t="shared" si="11"/>
        <v>415.39706829032059</v>
      </c>
      <c r="U37" s="6">
        <f t="shared" si="12"/>
        <v>1797.5812896618315</v>
      </c>
      <c r="V37" s="6">
        <f t="shared" si="13"/>
        <v>1797.5812896618315</v>
      </c>
      <c r="W37" s="6">
        <f t="shared" si="14"/>
        <v>36.685332442078192</v>
      </c>
      <c r="X37" s="6">
        <f t="shared" si="15"/>
        <v>176.88679245283001</v>
      </c>
      <c r="Y37" s="6">
        <f t="shared" si="0"/>
        <v>50.78580586991297</v>
      </c>
      <c r="Z37" s="6">
        <f t="shared" si="16"/>
        <v>50.78580586991297</v>
      </c>
      <c r="AA37" s="6">
        <f t="shared" si="17"/>
        <v>136.936147483859</v>
      </c>
      <c r="AB37" s="6">
        <f t="shared" si="1"/>
        <v>396.05269683606059</v>
      </c>
      <c r="AC37" s="6">
        <f t="shared" si="18"/>
        <v>1438.2139252678492</v>
      </c>
      <c r="AD37" s="6">
        <f t="shared" si="2"/>
        <v>108.92264066576902</v>
      </c>
      <c r="AE37" s="6">
        <f t="shared" si="3"/>
        <v>1382.1842213715108</v>
      </c>
      <c r="AI37" s="58"/>
      <c r="AJ37" s="21">
        <f t="shared" si="29"/>
        <v>128945.73021523318</v>
      </c>
      <c r="AK37" s="21">
        <f t="shared" si="30"/>
        <v>21848.853573345092</v>
      </c>
      <c r="AL37" s="19">
        <f t="shared" si="31"/>
        <v>99702.987697921897</v>
      </c>
      <c r="AM37" s="19">
        <f t="shared" si="32"/>
        <v>17589.932942994335</v>
      </c>
      <c r="AN37" s="19">
        <f t="shared" si="20"/>
        <v>18937.499999999982</v>
      </c>
      <c r="AO37" s="19">
        <f t="shared" si="21"/>
        <v>3914.1939175323919</v>
      </c>
      <c r="AP37" s="19">
        <f t="shared" si="22"/>
        <v>4017.1990206253495</v>
      </c>
      <c r="AQ37" s="19">
        <f t="shared" si="23"/>
        <v>8608.4588750840048</v>
      </c>
      <c r="AR37" s="1">
        <f>AD36*$AV$4</f>
        <v>548.13080128513172</v>
      </c>
      <c r="AS37" s="23">
        <f>AL37+AM37+AN37+AO37+AP37+AQ37+AR37-AJ37-AK37</f>
        <v>2523.8194668648139</v>
      </c>
      <c r="AT37" s="23">
        <f t="shared" si="33"/>
        <v>20190555.734918512</v>
      </c>
      <c r="AU37">
        <f t="shared" si="24"/>
        <v>0.22678333333333331</v>
      </c>
      <c r="BB37" s="10">
        <f t="shared" si="25"/>
        <v>349.69378687501057</v>
      </c>
      <c r="BC37" s="10">
        <f t="shared" si="26"/>
        <v>265.56490075269215</v>
      </c>
      <c r="BD37" s="9">
        <f t="shared" si="27"/>
        <v>208.41475334035428</v>
      </c>
      <c r="BE37" s="10">
        <f t="shared" si="28"/>
        <v>97.17462555939403</v>
      </c>
    </row>
    <row r="38" spans="1:57">
      <c r="A38">
        <v>32</v>
      </c>
      <c r="B38" t="s">
        <v>54</v>
      </c>
      <c r="C38">
        <v>32</v>
      </c>
      <c r="D38">
        <v>294.52699999999999</v>
      </c>
      <c r="E38">
        <v>88.238500000000002</v>
      </c>
      <c r="F38">
        <v>88.238500000000002</v>
      </c>
      <c r="G38">
        <v>234.97900000000001</v>
      </c>
      <c r="H38">
        <v>2294.02</v>
      </c>
      <c r="I38">
        <v>2385.48</v>
      </c>
      <c r="J38">
        <v>675.74800000000005</v>
      </c>
      <c r="K38">
        <v>189.249</v>
      </c>
      <c r="M38" s="4">
        <f t="shared" si="5"/>
        <v>0.23532666666666668</v>
      </c>
      <c r="N38" s="2">
        <f t="shared" si="6"/>
        <v>0.41718887220601147</v>
      </c>
      <c r="O38" s="2">
        <f t="shared" si="7"/>
        <v>0.87045455990254683</v>
      </c>
      <c r="P38" s="3">
        <f t="shared" si="8"/>
        <v>0.26806566758265105</v>
      </c>
      <c r="Q38" s="2">
        <f t="shared" si="9"/>
        <v>0.33284087367914106</v>
      </c>
      <c r="R38" s="3">
        <f t="shared" si="10"/>
        <v>0.12498725176350604</v>
      </c>
      <c r="T38" s="6">
        <f t="shared" si="11"/>
        <v>423.99690940337877</v>
      </c>
      <c r="U38" s="6">
        <f t="shared" si="12"/>
        <v>1801.7376245929577</v>
      </c>
      <c r="V38" s="6">
        <f t="shared" si="13"/>
        <v>1801.7376245929577</v>
      </c>
      <c r="W38" s="6">
        <f t="shared" si="14"/>
        <v>36.770155603937908</v>
      </c>
      <c r="X38" s="6">
        <f t="shared" si="15"/>
        <v>176.88679245283001</v>
      </c>
      <c r="Y38" s="6">
        <f t="shared" si="0"/>
        <v>52.994208462548563</v>
      </c>
      <c r="Z38" s="6">
        <f t="shared" si="16"/>
        <v>52.994208462548563</v>
      </c>
      <c r="AA38" s="6">
        <f t="shared" si="17"/>
        <v>141.12350176307621</v>
      </c>
      <c r="AB38" s="6">
        <f t="shared" si="1"/>
        <v>405.84019877869599</v>
      </c>
      <c r="AC38" s="6">
        <f t="shared" si="18"/>
        <v>1432.6675814181995</v>
      </c>
      <c r="AD38" s="6">
        <f t="shared" si="2"/>
        <v>113.65901457219755</v>
      </c>
      <c r="AE38" s="6">
        <f t="shared" si="3"/>
        <v>1377.7407151895789</v>
      </c>
      <c r="AI38" s="58"/>
      <c r="AJ38" s="21">
        <f t="shared" si="29"/>
        <v>129204.75035702345</v>
      </c>
      <c r="AK38" s="21">
        <f t="shared" si="30"/>
        <v>21892.742526791448</v>
      </c>
      <c r="AL38" s="19">
        <f t="shared" si="31"/>
        <v>99347.255279520075</v>
      </c>
      <c r="AM38" s="19">
        <f t="shared" si="32"/>
        <v>17516.007395837136</v>
      </c>
      <c r="AN38" s="19">
        <f t="shared" si="20"/>
        <v>18937.499999999982</v>
      </c>
      <c r="AO38" s="19">
        <f t="shared" si="21"/>
        <v>4091.3045208801891</v>
      </c>
      <c r="AP38" s="19">
        <f t="shared" si="22"/>
        <v>4198.9704293244049</v>
      </c>
      <c r="AQ38" s="19">
        <f t="shared" si="23"/>
        <v>8877.7484583703081</v>
      </c>
      <c r="AR38" s="1">
        <f>AD37*$AV$4</f>
        <v>572.9330899019451</v>
      </c>
      <c r="AS38" s="23">
        <f>AL38+AM38+AN38+AO38+AP38+AQ38+AR38-AJ38-AK38</f>
        <v>2444.2262900191454</v>
      </c>
      <c r="AT38" s="23">
        <f t="shared" si="33"/>
        <v>19553810.320153162</v>
      </c>
      <c r="AU38">
        <f t="shared" si="24"/>
        <v>0.23108666666666675</v>
      </c>
      <c r="BB38" s="10">
        <f t="shared" si="25"/>
        <v>359.36736439398237</v>
      </c>
      <c r="BC38" s="10">
        <f t="shared" si="26"/>
        <v>273.87229496771801</v>
      </c>
      <c r="BD38" s="9">
        <f t="shared" si="27"/>
        <v>217.84528133153805</v>
      </c>
      <c r="BE38" s="10">
        <f t="shared" si="28"/>
        <v>101.57161173982594</v>
      </c>
    </row>
    <row r="39" spans="1:57">
      <c r="A39">
        <v>33</v>
      </c>
      <c r="B39" t="s">
        <v>54</v>
      </c>
      <c r="C39">
        <v>33</v>
      </c>
      <c r="D39">
        <v>293.67599999999999</v>
      </c>
      <c r="E39">
        <v>91.707400000000007</v>
      </c>
      <c r="F39">
        <v>91.707400000000007</v>
      </c>
      <c r="G39">
        <v>241.381</v>
      </c>
      <c r="H39">
        <v>2281.5300000000002</v>
      </c>
      <c r="I39">
        <v>2370.91</v>
      </c>
      <c r="J39">
        <v>690.31299999999999</v>
      </c>
      <c r="K39">
        <v>196.68899999999999</v>
      </c>
      <c r="M39" s="4">
        <f t="shared" si="5"/>
        <v>0.23948999999999993</v>
      </c>
      <c r="N39" s="2">
        <f t="shared" si="6"/>
        <v>0.40875193118710601</v>
      </c>
      <c r="O39" s="2">
        <f t="shared" si="7"/>
        <v>0.87559468064080637</v>
      </c>
      <c r="P39" s="3">
        <f t="shared" si="8"/>
        <v>0.27376090859743629</v>
      </c>
      <c r="Q39" s="2">
        <f t="shared" si="9"/>
        <v>0.33596531518365425</v>
      </c>
      <c r="R39" s="3">
        <f t="shared" si="10"/>
        <v>0.12764262947652655</v>
      </c>
      <c r="T39" s="6">
        <f t="shared" si="11"/>
        <v>432.74851800482418</v>
      </c>
      <c r="U39" s="6">
        <f t="shared" si="12"/>
        <v>1806.9586120707515</v>
      </c>
      <c r="V39" s="6">
        <f t="shared" si="13"/>
        <v>1806.9586120707515</v>
      </c>
      <c r="W39" s="6">
        <f t="shared" si="14"/>
        <v>36.876706368790849</v>
      </c>
      <c r="X39" s="6">
        <f t="shared" si="15"/>
        <v>176.88679245283001</v>
      </c>
      <c r="Y39" s="6">
        <f t="shared" si="0"/>
        <v>55.23715874020575</v>
      </c>
      <c r="Z39" s="6">
        <f t="shared" si="16"/>
        <v>55.23715874020575</v>
      </c>
      <c r="AA39" s="6">
        <f t="shared" si="17"/>
        <v>145.38849224675002</v>
      </c>
      <c r="AB39" s="6">
        <f t="shared" si="1"/>
        <v>415.78900678900715</v>
      </c>
      <c r="AC39" s="6">
        <f t="shared" si="18"/>
        <v>1428.0463116505352</v>
      </c>
      <c r="AD39" s="6">
        <f t="shared" si="2"/>
        <v>118.46962748319469</v>
      </c>
      <c r="AE39" s="6">
        <f t="shared" si="3"/>
        <v>1374.2100940659275</v>
      </c>
      <c r="AI39" s="58"/>
      <c r="AJ39" s="21">
        <f t="shared" si="29"/>
        <v>129503.49524286801</v>
      </c>
      <c r="AK39" s="21">
        <f t="shared" si="30"/>
        <v>21943.362529917631</v>
      </c>
      <c r="AL39" s="19">
        <f t="shared" si="31"/>
        <v>99027.869385681348</v>
      </c>
      <c r="AM39" s="19">
        <f t="shared" si="32"/>
        <v>17448.458474092251</v>
      </c>
      <c r="AN39" s="19">
        <f t="shared" si="20"/>
        <v>18937.499999999982</v>
      </c>
      <c r="AO39" s="19">
        <f t="shared" si="21"/>
        <v>4269.2134337429125</v>
      </c>
      <c r="AP39" s="19">
        <f t="shared" si="22"/>
        <v>4381.5611556835156</v>
      </c>
      <c r="AQ39" s="19">
        <f t="shared" si="23"/>
        <v>9149.2200798525228</v>
      </c>
      <c r="AR39" s="1">
        <f>AD38*$AV$4</f>
        <v>597.84641664975913</v>
      </c>
      <c r="AS39" s="23">
        <f>AL39+AM39+AN39+AO39+AP39+AQ39+AR39-AJ39-AK39</f>
        <v>2364.8111729166158</v>
      </c>
      <c r="AT39" s="23">
        <f t="shared" si="33"/>
        <v>18918489.383332927</v>
      </c>
      <c r="AU39">
        <f t="shared" si="24"/>
        <v>0.23532666666666668</v>
      </c>
      <c r="BB39" s="10">
        <f t="shared" si="25"/>
        <v>369.07004317475821</v>
      </c>
      <c r="BC39" s="10">
        <f t="shared" si="26"/>
        <v>282.24700352615241</v>
      </c>
      <c r="BD39" s="9">
        <f t="shared" si="27"/>
        <v>227.3180291443951</v>
      </c>
      <c r="BE39" s="10">
        <f t="shared" si="28"/>
        <v>105.98841692509713</v>
      </c>
    </row>
    <row r="40" spans="1:57">
      <c r="A40">
        <v>34</v>
      </c>
      <c r="B40" t="s">
        <v>54</v>
      </c>
      <c r="C40">
        <v>34</v>
      </c>
      <c r="D40">
        <v>292.678</v>
      </c>
      <c r="E40">
        <v>95.161100000000005</v>
      </c>
      <c r="F40">
        <v>95.161100000000005</v>
      </c>
      <c r="G40">
        <v>247.74100000000001</v>
      </c>
      <c r="H40">
        <v>2269.2600000000002</v>
      </c>
      <c r="I40">
        <v>2356.5500000000002</v>
      </c>
      <c r="J40">
        <v>704.67700000000002</v>
      </c>
      <c r="K40">
        <v>204.09700000000001</v>
      </c>
      <c r="M40" s="4">
        <f t="shared" si="5"/>
        <v>0.24357999999999994</v>
      </c>
      <c r="N40" s="2">
        <f t="shared" si="6"/>
        <v>0.40052275775241547</v>
      </c>
      <c r="O40" s="2">
        <f t="shared" si="7"/>
        <v>0.88054918329364784</v>
      </c>
      <c r="P40" s="3">
        <f t="shared" si="8"/>
        <v>0.27930180365109353</v>
      </c>
      <c r="Q40" s="2">
        <f t="shared" si="9"/>
        <v>0.3390275611024442</v>
      </c>
      <c r="R40" s="3">
        <f t="shared" si="10"/>
        <v>0.13022566165804531</v>
      </c>
      <c r="T40" s="6">
        <f t="shared" si="11"/>
        <v>441.63980455306159</v>
      </c>
      <c r="U40" s="6">
        <f t="shared" si="12"/>
        <v>1813.1201434972563</v>
      </c>
      <c r="V40" s="6">
        <f t="shared" si="13"/>
        <v>1813.1201434972563</v>
      </c>
      <c r="W40" s="6">
        <f t="shared" si="14"/>
        <v>37.002451908107275</v>
      </c>
      <c r="X40" s="6">
        <f t="shared" si="15"/>
        <v>176.88679245283001</v>
      </c>
      <c r="Y40" s="6">
        <f t="shared" si="0"/>
        <v>57.512835762452255</v>
      </c>
      <c r="Z40" s="6">
        <f t="shared" si="16"/>
        <v>57.512835762452255</v>
      </c>
      <c r="AA40" s="6">
        <f t="shared" si="17"/>
        <v>149.72806582338461</v>
      </c>
      <c r="AB40" s="6">
        <f t="shared" si="1"/>
        <v>425.88802111727193</v>
      </c>
      <c r="AC40" s="6">
        <f t="shared" si="18"/>
        <v>1424.2345742880916</v>
      </c>
      <c r="AD40" s="6">
        <f t="shared" si="2"/>
        <v>123.35079397578653</v>
      </c>
      <c r="AE40" s="6">
        <f t="shared" si="3"/>
        <v>1371.4803389441947</v>
      </c>
      <c r="AI40" s="58"/>
      <c r="AJ40" s="21">
        <f t="shared" si="29"/>
        <v>129878.76415980941</v>
      </c>
      <c r="AK40" s="21">
        <f t="shared" si="30"/>
        <v>22006.948936409684</v>
      </c>
      <c r="AL40" s="19">
        <f t="shared" si="31"/>
        <v>98774.098931176661</v>
      </c>
      <c r="AM40" s="19">
        <f t="shared" si="32"/>
        <v>17392.176029591868</v>
      </c>
      <c r="AN40" s="19">
        <f t="shared" si="20"/>
        <v>18937.499999999982</v>
      </c>
      <c r="AO40" s="19">
        <f t="shared" si="21"/>
        <v>4449.9055081109755</v>
      </c>
      <c r="AP40" s="19">
        <f t="shared" si="22"/>
        <v>4567.008284640212</v>
      </c>
      <c r="AQ40" s="19">
        <f t="shared" si="23"/>
        <v>9425.7249573967238</v>
      </c>
      <c r="AR40" s="1">
        <f>AD39*$AV$4</f>
        <v>623.15024056160405</v>
      </c>
      <c r="AS40" s="23">
        <f>AL40+AM40+AN40+AO40+AP40+AQ40+AR40-AJ40-AK40</f>
        <v>2283.850855258901</v>
      </c>
      <c r="AT40" s="23">
        <f t="shared" si="33"/>
        <v>18270806.842071209</v>
      </c>
      <c r="AU40">
        <f t="shared" ref="AU40:AU71" si="34">M39</f>
        <v>0.23948999999999993</v>
      </c>
      <c r="BB40" s="10">
        <f t="shared" si="25"/>
        <v>378.9123004202163</v>
      </c>
      <c r="BC40" s="10">
        <f t="shared" si="26"/>
        <v>290.77698449350004</v>
      </c>
      <c r="BD40" s="9">
        <f t="shared" si="27"/>
        <v>236.93925496638937</v>
      </c>
      <c r="BE40" s="10">
        <f t="shared" si="28"/>
        <v>110.4743174804115</v>
      </c>
    </row>
    <row r="41" spans="1:57">
      <c r="A41">
        <v>35</v>
      </c>
      <c r="B41" t="s">
        <v>54</v>
      </c>
      <c r="C41">
        <v>35</v>
      </c>
      <c r="D41">
        <v>291.54899999999998</v>
      </c>
      <c r="E41">
        <v>98.597899999999996</v>
      </c>
      <c r="F41">
        <v>98.597899999999996</v>
      </c>
      <c r="G41">
        <v>254.059</v>
      </c>
      <c r="H41">
        <v>2257.1999999999998</v>
      </c>
      <c r="I41">
        <v>2342.38</v>
      </c>
      <c r="J41">
        <v>718.84500000000003</v>
      </c>
      <c r="K41">
        <v>211.46799999999999</v>
      </c>
      <c r="M41" s="4">
        <f t="shared" si="5"/>
        <v>0.24760000000000007</v>
      </c>
      <c r="N41" s="2">
        <f t="shared" si="6"/>
        <v>0.39249999999999985</v>
      </c>
      <c r="O41" s="2">
        <f t="shared" si="7"/>
        <v>0.88532648115239609</v>
      </c>
      <c r="P41" s="3">
        <f t="shared" si="8"/>
        <v>0.28469036079698429</v>
      </c>
      <c r="Q41" s="2">
        <f t="shared" si="9"/>
        <v>0.34202880990845441</v>
      </c>
      <c r="R41" s="3">
        <f t="shared" si="10"/>
        <v>0.13273815293484109</v>
      </c>
      <c r="T41" s="6">
        <f t="shared" si="11"/>
        <v>450.66698714096833</v>
      </c>
      <c r="U41" s="6">
        <f t="shared" si="12"/>
        <v>1820.1413050927633</v>
      </c>
      <c r="V41" s="6">
        <f t="shared" si="13"/>
        <v>1820.1413050927633</v>
      </c>
      <c r="W41" s="6">
        <f t="shared" si="14"/>
        <v>37.145740920260479</v>
      </c>
      <c r="X41" s="6">
        <f t="shared" si="15"/>
        <v>176.88679245283001</v>
      </c>
      <c r="Y41" s="6">
        <f t="shared" si="0"/>
        <v>59.820703461801919</v>
      </c>
      <c r="Z41" s="6">
        <f t="shared" si="16"/>
        <v>59.820703461801919</v>
      </c>
      <c r="AA41" s="6">
        <f t="shared" si="17"/>
        <v>154.14109327685412</v>
      </c>
      <c r="AB41" s="6">
        <f t="shared" si="1"/>
        <v>436.13315881732615</v>
      </c>
      <c r="AC41" s="6">
        <f t="shared" si="18"/>
        <v>1421.1538871956977</v>
      </c>
      <c r="AD41" s="6">
        <f t="shared" si="2"/>
        <v>128.30054716845214</v>
      </c>
      <c r="AE41" s="6">
        <f t="shared" si="3"/>
        <v>1369.474317951795</v>
      </c>
      <c r="AI41" s="58"/>
      <c r="AJ41" s="21">
        <f t="shared" si="29"/>
        <v>130321.63655415228</v>
      </c>
      <c r="AK41" s="21">
        <f t="shared" si="30"/>
        <v>22081.990227653085</v>
      </c>
      <c r="AL41" s="19">
        <f t="shared" si="31"/>
        <v>98577.892322291882</v>
      </c>
      <c r="AM41" s="19">
        <f t="shared" si="32"/>
        <v>17345.752880254669</v>
      </c>
      <c r="AN41" s="19">
        <f t="shared" si="20"/>
        <v>18937.499999999982</v>
      </c>
      <c r="AO41" s="19">
        <f t="shared" si="21"/>
        <v>4633.2340490231536</v>
      </c>
      <c r="AP41" s="19">
        <f t="shared" si="22"/>
        <v>4755.1612608395526</v>
      </c>
      <c r="AQ41" s="19">
        <f t="shared" si="23"/>
        <v>9707.0651538155944</v>
      </c>
      <c r="AR41" s="1">
        <f>AD40*$AV$4</f>
        <v>648.82517631263715</v>
      </c>
      <c r="AS41" s="23">
        <f>AL41+AM41+AN41+AO41+AP41+AQ41+AR41-AJ41-AK41</f>
        <v>2201.8040607321236</v>
      </c>
      <c r="AT41" s="23">
        <f t="shared" si="33"/>
        <v>17614432.485856988</v>
      </c>
      <c r="AU41">
        <f t="shared" si="34"/>
        <v>0.24357999999999994</v>
      </c>
      <c r="BB41" s="10">
        <f t="shared" si="25"/>
        <v>388.88556920916471</v>
      </c>
      <c r="BC41" s="10">
        <f t="shared" si="26"/>
        <v>299.45613164676922</v>
      </c>
      <c r="BD41" s="9">
        <f t="shared" si="27"/>
        <v>246.70158795157306</v>
      </c>
      <c r="BE41" s="10">
        <f t="shared" si="28"/>
        <v>115.02567152490451</v>
      </c>
    </row>
    <row r="42" spans="1:57">
      <c r="A42">
        <v>36</v>
      </c>
      <c r="B42" t="s">
        <v>54</v>
      </c>
      <c r="C42">
        <v>36</v>
      </c>
      <c r="D42">
        <v>290.298</v>
      </c>
      <c r="E42">
        <v>102.017</v>
      </c>
      <c r="F42">
        <v>102.017</v>
      </c>
      <c r="G42">
        <v>260.33600000000001</v>
      </c>
      <c r="H42">
        <v>2245.33</v>
      </c>
      <c r="I42">
        <v>2328.4</v>
      </c>
      <c r="J42">
        <v>732.82100000000003</v>
      </c>
      <c r="K42">
        <v>218.80099999999999</v>
      </c>
      <c r="M42" s="4">
        <f t="shared" si="5"/>
        <v>0.25155666666666671</v>
      </c>
      <c r="N42" s="2">
        <f t="shared" si="6"/>
        <v>0.38466879563252809</v>
      </c>
      <c r="O42" s="2">
        <f t="shared" si="7"/>
        <v>0.88992077358315547</v>
      </c>
      <c r="P42" s="3">
        <f t="shared" si="8"/>
        <v>0.28992937310347566</v>
      </c>
      <c r="Q42" s="2">
        <f t="shared" si="9"/>
        <v>0.34496667417546739</v>
      </c>
      <c r="R42" s="3">
        <f t="shared" si="10"/>
        <v>0.13518094001351583</v>
      </c>
      <c r="T42" s="6">
        <f t="shared" si="11"/>
        <v>459.84180276948939</v>
      </c>
      <c r="U42" s="6">
        <f t="shared" si="12"/>
        <v>1827.9849580723601</v>
      </c>
      <c r="V42" s="6">
        <f t="shared" si="13"/>
        <v>1827.9849580723601</v>
      </c>
      <c r="W42" s="6">
        <f t="shared" si="14"/>
        <v>37.305815470864495</v>
      </c>
      <c r="X42" s="6">
        <f t="shared" si="15"/>
        <v>176.88679245283001</v>
      </c>
      <c r="Y42" s="6">
        <f t="shared" si="0"/>
        <v>62.161847155889319</v>
      </c>
      <c r="Z42" s="6">
        <f t="shared" si="16"/>
        <v>62.161847155889319</v>
      </c>
      <c r="AA42" s="6">
        <f t="shared" si="17"/>
        <v>158.63009734824197</v>
      </c>
      <c r="AB42" s="6">
        <f t="shared" si="1"/>
        <v>446.52858831736131</v>
      </c>
      <c r="AC42" s="6">
        <f t="shared" si="18"/>
        <v>1418.7621852258633</v>
      </c>
      <c r="AD42" s="6">
        <f t="shared" si="2"/>
        <v>133.32164560373016</v>
      </c>
      <c r="AE42" s="6">
        <f t="shared" si="3"/>
        <v>1368.1431553028706</v>
      </c>
      <c r="AI42" s="58"/>
      <c r="AJ42" s="21">
        <f t="shared" si="29"/>
        <v>130826.29658615254</v>
      </c>
      <c r="AK42" s="21">
        <f t="shared" si="30"/>
        <v>22167.500954724765</v>
      </c>
      <c r="AL42" s="19">
        <f t="shared" si="31"/>
        <v>98433.705551421168</v>
      </c>
      <c r="AM42" s="19">
        <f t="shared" si="32"/>
        <v>17308.233192156404</v>
      </c>
      <c r="AN42" s="19">
        <f t="shared" si="20"/>
        <v>18937.499999999982</v>
      </c>
      <c r="AO42" s="19">
        <f t="shared" si="21"/>
        <v>4819.1558708827624</v>
      </c>
      <c r="AP42" s="19">
        <f t="shared" si="22"/>
        <v>4945.975762221783</v>
      </c>
      <c r="AQ42" s="19">
        <f t="shared" si="23"/>
        <v>9993.1674605597127</v>
      </c>
      <c r="AR42" s="1">
        <f>AD41*$AV$4</f>
        <v>674.86087810605818</v>
      </c>
      <c r="AS42" s="23">
        <f>AL42+AM42+AN42+AO42+AP42+AQ42+AR42-AJ42-AK42</f>
        <v>2118.8011744705691</v>
      </c>
      <c r="AT42" s="23">
        <f t="shared" si="33"/>
        <v>16950409.395764552</v>
      </c>
      <c r="AU42">
        <f t="shared" si="34"/>
        <v>0.24760000000000007</v>
      </c>
      <c r="BB42" s="10">
        <f t="shared" si="25"/>
        <v>398.9874178970656</v>
      </c>
      <c r="BC42" s="10">
        <f t="shared" si="26"/>
        <v>308.28218655370824</v>
      </c>
      <c r="BD42" s="9">
        <f t="shared" si="27"/>
        <v>256.60109433690428</v>
      </c>
      <c r="BE42" s="10">
        <f t="shared" si="28"/>
        <v>119.64140692360384</v>
      </c>
    </row>
    <row r="43" spans="1:57">
      <c r="A43">
        <v>37</v>
      </c>
      <c r="B43" t="s">
        <v>54</v>
      </c>
      <c r="C43">
        <v>37</v>
      </c>
      <c r="D43">
        <v>288.93700000000001</v>
      </c>
      <c r="E43">
        <v>105.417</v>
      </c>
      <c r="F43">
        <v>105.417</v>
      </c>
      <c r="G43">
        <v>266.57400000000001</v>
      </c>
      <c r="H43">
        <v>2233.65</v>
      </c>
      <c r="I43">
        <v>2314.62</v>
      </c>
      <c r="J43">
        <v>746.60900000000004</v>
      </c>
      <c r="K43">
        <v>226.09299999999999</v>
      </c>
      <c r="M43" s="4">
        <f t="shared" si="5"/>
        <v>0.25544999999999995</v>
      </c>
      <c r="N43" s="2">
        <f t="shared" si="6"/>
        <v>0.37703007764076474</v>
      </c>
      <c r="O43" s="2">
        <f t="shared" si="7"/>
        <v>0.89434920101781179</v>
      </c>
      <c r="P43" s="3">
        <f t="shared" si="8"/>
        <v>0.29502577151432113</v>
      </c>
      <c r="Q43" s="2">
        <f t="shared" si="9"/>
        <v>0.34784889410843617</v>
      </c>
      <c r="R43" s="3">
        <f t="shared" si="10"/>
        <v>0.13755725190839696</v>
      </c>
      <c r="T43" s="6">
        <f t="shared" si="11"/>
        <v>469.15830577678264</v>
      </c>
      <c r="U43" s="6">
        <f t="shared" si="12"/>
        <v>1836.5954424614708</v>
      </c>
      <c r="V43" s="6">
        <f t="shared" si="13"/>
        <v>1836.5954424614708</v>
      </c>
      <c r="W43" s="6">
        <f t="shared" si="14"/>
        <v>37.481539642070835</v>
      </c>
      <c r="X43" s="6">
        <f t="shared" si="15"/>
        <v>176.88679245283001</v>
      </c>
      <c r="Y43" s="6">
        <f t="shared" si="0"/>
        <v>64.536127252653614</v>
      </c>
      <c r="Z43" s="6">
        <f t="shared" si="16"/>
        <v>64.536127252653614</v>
      </c>
      <c r="AA43" s="6">
        <f t="shared" si="17"/>
        <v>163.19619782624139</v>
      </c>
      <c r="AB43" s="6">
        <f t="shared" si="1"/>
        <v>457.07289556440662</v>
      </c>
      <c r="AC43" s="6">
        <f t="shared" si="18"/>
        <v>1417.0040865391352</v>
      </c>
      <c r="AD43" s="6">
        <f t="shared" si="2"/>
        <v>138.41379112414708</v>
      </c>
      <c r="AE43" s="6">
        <f t="shared" si="3"/>
        <v>1367.4371366846881</v>
      </c>
      <c r="AI43" s="58"/>
      <c r="AJ43" s="21">
        <f t="shared" si="29"/>
        <v>131390.074831367</v>
      </c>
      <c r="AK43" s="21">
        <f t="shared" si="30"/>
        <v>22263.028804363275</v>
      </c>
      <c r="AL43" s="19">
        <f t="shared" si="31"/>
        <v>98338.025573704421</v>
      </c>
      <c r="AM43" s="19">
        <f t="shared" si="32"/>
        <v>17279.10465386579</v>
      </c>
      <c r="AN43" s="19">
        <f t="shared" si="20"/>
        <v>18937.499999999982</v>
      </c>
      <c r="AO43" s="19">
        <f t="shared" si="21"/>
        <v>5007.7584068784436</v>
      </c>
      <c r="AP43" s="19">
        <f t="shared" si="22"/>
        <v>5139.5415228489292</v>
      </c>
      <c r="AQ43" s="19">
        <f t="shared" si="23"/>
        <v>10284.19543021308</v>
      </c>
      <c r="AR43" s="1">
        <f>AD42*$AV$4</f>
        <v>701.27185587562064</v>
      </c>
      <c r="AS43" s="23">
        <f>AL43+AM43+AN43+AO43+AP43+AQ43+AR43-AJ43-AK43</f>
        <v>2034.2938076560094</v>
      </c>
      <c r="AT43" s="23">
        <f t="shared" si="33"/>
        <v>16274350.461248076</v>
      </c>
      <c r="AU43">
        <f t="shared" si="34"/>
        <v>0.25155666666666671</v>
      </c>
      <c r="BB43" s="10">
        <f t="shared" si="25"/>
        <v>409.22277284649681</v>
      </c>
      <c r="BC43" s="10">
        <f t="shared" si="26"/>
        <v>317.26019469648395</v>
      </c>
      <c r="BD43" s="9">
        <f t="shared" si="27"/>
        <v>266.64329120746032</v>
      </c>
      <c r="BE43" s="10">
        <f t="shared" si="28"/>
        <v>124.32369431177864</v>
      </c>
    </row>
    <row r="44" spans="1:57">
      <c r="A44">
        <v>38</v>
      </c>
      <c r="B44" t="s">
        <v>54</v>
      </c>
      <c r="C44">
        <v>38</v>
      </c>
      <c r="D44">
        <v>287.48500000000001</v>
      </c>
      <c r="E44">
        <v>108.797</v>
      </c>
      <c r="F44">
        <v>108.797</v>
      </c>
      <c r="G44">
        <v>272.77100000000002</v>
      </c>
      <c r="H44">
        <v>2222.15</v>
      </c>
      <c r="I44">
        <v>2301.0100000000002</v>
      </c>
      <c r="J44">
        <v>760.21299999999997</v>
      </c>
      <c r="K44">
        <v>233.34100000000001</v>
      </c>
      <c r="M44" s="4">
        <f t="shared" si="5"/>
        <v>0.25928333333333331</v>
      </c>
      <c r="N44" s="2">
        <f t="shared" si="6"/>
        <v>0.36958925242656043</v>
      </c>
      <c r="O44" s="2">
        <f t="shared" si="7"/>
        <v>0.89861607019348211</v>
      </c>
      <c r="P44" s="3">
        <f t="shared" si="8"/>
        <v>0.29998200167127342</v>
      </c>
      <c r="Q44" s="2">
        <f t="shared" si="9"/>
        <v>0.35067300893488468</v>
      </c>
      <c r="R44" s="3">
        <f t="shared" si="10"/>
        <v>0.1398688693192775</v>
      </c>
      <c r="T44" s="6">
        <f t="shared" si="11"/>
        <v>478.60372370535441</v>
      </c>
      <c r="U44" s="6">
        <f t="shared" si="12"/>
        <v>1845.8715319355447</v>
      </c>
      <c r="V44" s="6">
        <f t="shared" si="13"/>
        <v>1845.8715319355447</v>
      </c>
      <c r="W44" s="6">
        <f t="shared" si="14"/>
        <v>37.670847590521319</v>
      </c>
      <c r="X44" s="6">
        <f t="shared" si="15"/>
        <v>176.88679245283001</v>
      </c>
      <c r="Y44" s="6">
        <f t="shared" si="0"/>
        <v>66.94176168666381</v>
      </c>
      <c r="Z44" s="6">
        <f t="shared" si="16"/>
        <v>66.94176168666381</v>
      </c>
      <c r="AA44" s="6">
        <f t="shared" si="17"/>
        <v>167.83340787919681</v>
      </c>
      <c r="AB44" s="6">
        <f t="shared" si="1"/>
        <v>467.75184496659398</v>
      </c>
      <c r="AC44" s="6">
        <f t="shared" si="18"/>
        <v>1415.790534559472</v>
      </c>
      <c r="AD44" s="6">
        <f t="shared" si="2"/>
        <v>143.57250304445731</v>
      </c>
      <c r="AE44" s="6">
        <f t="shared" si="3"/>
        <v>1367.2678082301902</v>
      </c>
      <c r="AI44" s="58"/>
      <c r="AJ44" s="21">
        <f t="shared" si="29"/>
        <v>132008.97061780313</v>
      </c>
      <c r="AK44" s="21">
        <f t="shared" si="30"/>
        <v>22367.895893738252</v>
      </c>
      <c r="AL44" s="19">
        <f t="shared" si="31"/>
        <v>98287.279073485319</v>
      </c>
      <c r="AM44" s="19">
        <f t="shared" si="32"/>
        <v>17257.692769960129</v>
      </c>
      <c r="AN44" s="19">
        <f t="shared" si="20"/>
        <v>18937.499999999982</v>
      </c>
      <c r="AO44" s="19">
        <f t="shared" si="21"/>
        <v>5199.0304114737755</v>
      </c>
      <c r="AP44" s="19">
        <f t="shared" si="22"/>
        <v>5335.8470012494008</v>
      </c>
      <c r="AQ44" s="19">
        <f t="shared" si="23"/>
        <v>10580.221660132403</v>
      </c>
      <c r="AR44" s="1">
        <f>AD43*$AV$4</f>
        <v>728.05654131301367</v>
      </c>
      <c r="AS44" s="23">
        <f>AL44+AM44+AN44+AO44+AP44+AQ44+AR44-AJ44-AK44</f>
        <v>1948.7609460726126</v>
      </c>
      <c r="AT44" s="23">
        <f t="shared" si="33"/>
        <v>15590087.568580901</v>
      </c>
      <c r="AU44">
        <f t="shared" si="34"/>
        <v>0.25544999999999995</v>
      </c>
      <c r="BB44" s="10">
        <f t="shared" si="25"/>
        <v>419.59135592233565</v>
      </c>
      <c r="BC44" s="10">
        <f t="shared" si="26"/>
        <v>326.39239565248278</v>
      </c>
      <c r="BD44" s="9">
        <f t="shared" si="27"/>
        <v>276.82758224829416</v>
      </c>
      <c r="BE44" s="10">
        <f t="shared" si="28"/>
        <v>129.07225450530723</v>
      </c>
    </row>
    <row r="45" spans="1:57">
      <c r="A45">
        <v>39</v>
      </c>
      <c r="B45" t="s">
        <v>54</v>
      </c>
      <c r="C45">
        <v>39</v>
      </c>
      <c r="D45">
        <v>285.94799999999998</v>
      </c>
      <c r="E45">
        <v>112.155</v>
      </c>
      <c r="F45">
        <v>112.155</v>
      </c>
      <c r="G45">
        <v>278.93099999999998</v>
      </c>
      <c r="H45">
        <v>2210.81</v>
      </c>
      <c r="I45">
        <v>2287.59</v>
      </c>
      <c r="J45">
        <v>773.63800000000003</v>
      </c>
      <c r="K45">
        <v>240.54300000000001</v>
      </c>
      <c r="M45" s="4">
        <f t="shared" si="5"/>
        <v>0.26306333333333337</v>
      </c>
      <c r="N45" s="2">
        <f t="shared" si="6"/>
        <v>0.36233099760513937</v>
      </c>
      <c r="O45" s="2">
        <f t="shared" si="7"/>
        <v>0.90271482177929263</v>
      </c>
      <c r="P45" s="3">
        <f t="shared" si="8"/>
        <v>0.30479732383836589</v>
      </c>
      <c r="Q45" s="2">
        <f t="shared" si="9"/>
        <v>0.35343960263054519</v>
      </c>
      <c r="R45" s="3">
        <f t="shared" si="10"/>
        <v>0.14211406632116472</v>
      </c>
      <c r="T45" s="6">
        <f t="shared" si="11"/>
        <v>488.19116670110981</v>
      </c>
      <c r="U45" s="6">
        <f t="shared" si="12"/>
        <v>1855.7932818501617</v>
      </c>
      <c r="V45" s="6">
        <f t="shared" si="13"/>
        <v>1855.7932818501617</v>
      </c>
      <c r="W45" s="6">
        <f t="shared" si="14"/>
        <v>37.873332282656364</v>
      </c>
      <c r="X45" s="6">
        <f t="shared" si="15"/>
        <v>176.88679245283001</v>
      </c>
      <c r="Y45" s="6">
        <f t="shared" si="0"/>
        <v>69.378831841968292</v>
      </c>
      <c r="Z45" s="6">
        <f t="shared" si="16"/>
        <v>69.378831841968292</v>
      </c>
      <c r="AA45" s="6">
        <f t="shared" si="17"/>
        <v>172.54609196658251</v>
      </c>
      <c r="AB45" s="6">
        <f t="shared" si="1"/>
        <v>478.57073432547361</v>
      </c>
      <c r="AC45" s="6">
        <f t="shared" si="18"/>
        <v>1415.0958798073445</v>
      </c>
      <c r="AD45" s="6">
        <f t="shared" si="2"/>
        <v>148.79936113202783</v>
      </c>
      <c r="AE45" s="6">
        <f t="shared" si="3"/>
        <v>1367.602115149052</v>
      </c>
      <c r="AI45" s="58"/>
      <c r="AJ45" s="21">
        <f t="shared" si="29"/>
        <v>132675.70810093114</v>
      </c>
      <c r="AK45" s="21">
        <f t="shared" si="30"/>
        <v>22480.869387442999</v>
      </c>
      <c r="AL45" s="19">
        <f t="shared" si="31"/>
        <v>98275.108252161372</v>
      </c>
      <c r="AM45" s="19">
        <f t="shared" si="32"/>
        <v>17242.912920399809</v>
      </c>
      <c r="AN45" s="19">
        <f t="shared" si="20"/>
        <v>18937.499999999982</v>
      </c>
      <c r="AO45" s="19">
        <f t="shared" si="21"/>
        <v>5392.8283214776366</v>
      </c>
      <c r="AP45" s="19">
        <f t="shared" si="22"/>
        <v>5534.7448562533646</v>
      </c>
      <c r="AQ45" s="19">
        <f t="shared" si="23"/>
        <v>10880.858016238572</v>
      </c>
      <c r="AR45" s="1">
        <f>AD44*$AV$4</f>
        <v>755.19136601384537</v>
      </c>
      <c r="AS45" s="23">
        <f>AL45+AM45+AN45+AO45+AP45+AQ45+AR45-AJ45-AK45</f>
        <v>1862.5662441704226</v>
      </c>
      <c r="AT45" s="23">
        <f t="shared" si="33"/>
        <v>14900529.953363381</v>
      </c>
      <c r="AU45">
        <f t="shared" si="34"/>
        <v>0.25928333333333331</v>
      </c>
      <c r="BB45" s="10">
        <f t="shared" si="25"/>
        <v>430.08099737607267</v>
      </c>
      <c r="BC45" s="10">
        <f t="shared" si="26"/>
        <v>335.66681575839362</v>
      </c>
      <c r="BD45" s="9">
        <f t="shared" si="27"/>
        <v>287.14500608891461</v>
      </c>
      <c r="BE45" s="10">
        <f t="shared" si="28"/>
        <v>133.88352337332762</v>
      </c>
    </row>
    <row r="46" spans="1:57">
      <c r="A46">
        <v>40</v>
      </c>
      <c r="B46" t="s">
        <v>54</v>
      </c>
      <c r="C46">
        <v>40</v>
      </c>
      <c r="D46">
        <v>284.33600000000001</v>
      </c>
      <c r="E46">
        <v>115.49</v>
      </c>
      <c r="F46">
        <v>115.49</v>
      </c>
      <c r="G46">
        <v>285.05099999999999</v>
      </c>
      <c r="H46">
        <v>2199.63</v>
      </c>
      <c r="I46">
        <v>2274.34</v>
      </c>
      <c r="J46">
        <v>786.88599999999997</v>
      </c>
      <c r="K46">
        <v>247.69800000000001</v>
      </c>
      <c r="M46" s="4">
        <f t="shared" si="5"/>
        <v>0.26678999999999997</v>
      </c>
      <c r="N46" s="2">
        <f t="shared" si="6"/>
        <v>0.3552556942414134</v>
      </c>
      <c r="O46" s="2">
        <f t="shared" si="7"/>
        <v>0.90665755862913411</v>
      </c>
      <c r="P46" s="3">
        <f t="shared" si="8"/>
        <v>0.30947936579332064</v>
      </c>
      <c r="Q46" s="2">
        <f t="shared" si="9"/>
        <v>0.35614903107312873</v>
      </c>
      <c r="R46" s="3">
        <f t="shared" si="10"/>
        <v>0.14429576320951562</v>
      </c>
      <c r="T46" s="6">
        <f t="shared" si="11"/>
        <v>497.91402451842725</v>
      </c>
      <c r="U46" s="6">
        <f t="shared" si="12"/>
        <v>1866.3144215241475</v>
      </c>
      <c r="V46" s="6">
        <f t="shared" si="13"/>
        <v>1866.3144215241475</v>
      </c>
      <c r="W46" s="6">
        <f t="shared" si="14"/>
        <v>38.088049418860152</v>
      </c>
      <c r="X46" s="6">
        <f t="shared" si="15"/>
        <v>176.88679245283001</v>
      </c>
      <c r="Y46" s="6">
        <f t="shared" si="0"/>
        <v>71.84688418060793</v>
      </c>
      <c r="Z46" s="6">
        <f t="shared" si="16"/>
        <v>71.84688418060793</v>
      </c>
      <c r="AA46" s="6">
        <f t="shared" si="17"/>
        <v>177.33159738995994</v>
      </c>
      <c r="AB46" s="6">
        <f t="shared" si="1"/>
        <v>489.52556329594427</v>
      </c>
      <c r="AC46" s="6">
        <f t="shared" si="18"/>
        <v>1414.8769076470635</v>
      </c>
      <c r="AD46" s="6">
        <f t="shared" si="2"/>
        <v>154.09411652756276</v>
      </c>
      <c r="AE46" s="6">
        <f t="shared" si="3"/>
        <v>1368.4003970057202</v>
      </c>
      <c r="AI46" s="58"/>
      <c r="AJ46" s="21">
        <f t="shared" si="29"/>
        <v>133388.85371954407</v>
      </c>
      <c r="AK46" s="21">
        <f t="shared" si="30"/>
        <v>22601.706379653122</v>
      </c>
      <c r="AL46" s="19">
        <f t="shared" si="31"/>
        <v>98299.137230568405</v>
      </c>
      <c r="AM46" s="19">
        <f t="shared" si="32"/>
        <v>17234.452720173649</v>
      </c>
      <c r="AN46" s="19">
        <f t="shared" si="20"/>
        <v>18937.499999999982</v>
      </c>
      <c r="AO46" s="19">
        <f t="shared" si="21"/>
        <v>5589.158693188966</v>
      </c>
      <c r="AP46" s="19">
        <f t="shared" si="22"/>
        <v>5736.2418166939387</v>
      </c>
      <c r="AQ46" s="19">
        <f t="shared" si="23"/>
        <v>11186.3874521131</v>
      </c>
      <c r="AR46" s="1">
        <f>AD45*$AV$4</f>
        <v>782.68463955446634</v>
      </c>
      <c r="AS46" s="23">
        <f>AL46+AM46+AN46+AO46+AP46+AQ46+AR46-AJ46-AK46</f>
        <v>1775.002453095316</v>
      </c>
      <c r="AT46" s="23">
        <f t="shared" si="33"/>
        <v>14200019.624762528</v>
      </c>
      <c r="AU46">
        <f t="shared" si="34"/>
        <v>0.26306333333333337</v>
      </c>
      <c r="BB46" s="10">
        <f t="shared" si="25"/>
        <v>440.6974020428172</v>
      </c>
      <c r="BC46" s="10">
        <f t="shared" si="26"/>
        <v>345.09218393316502</v>
      </c>
      <c r="BD46" s="9">
        <f t="shared" si="27"/>
        <v>297.59872226405565</v>
      </c>
      <c r="BE46" s="10">
        <f t="shared" si="28"/>
        <v>138.75766368393658</v>
      </c>
    </row>
    <row r="47" spans="1:57">
      <c r="A47">
        <v>41</v>
      </c>
      <c r="B47" t="s">
        <v>54</v>
      </c>
      <c r="C47">
        <v>41</v>
      </c>
      <c r="D47">
        <v>282.65600000000001</v>
      </c>
      <c r="E47">
        <v>118.804</v>
      </c>
      <c r="F47">
        <v>118.804</v>
      </c>
      <c r="G47">
        <v>291.13400000000001</v>
      </c>
      <c r="H47">
        <v>2188.6</v>
      </c>
      <c r="I47">
        <v>2261.2600000000002</v>
      </c>
      <c r="J47">
        <v>799.96100000000001</v>
      </c>
      <c r="K47">
        <v>254.804</v>
      </c>
      <c r="M47" s="4">
        <f t="shared" si="5"/>
        <v>0.27046666666666669</v>
      </c>
      <c r="N47" s="2">
        <f t="shared" si="6"/>
        <v>0.3483559280256347</v>
      </c>
      <c r="O47" s="2">
        <f t="shared" si="7"/>
        <v>0.91044677125955131</v>
      </c>
      <c r="P47" s="3">
        <f t="shared" si="8"/>
        <v>0.31403007148139017</v>
      </c>
      <c r="Q47" s="2">
        <f t="shared" si="9"/>
        <v>0.35880453537096374</v>
      </c>
      <c r="R47" s="3">
        <f t="shared" si="10"/>
        <v>0.14641853586393885</v>
      </c>
      <c r="T47" s="6">
        <f t="shared" si="11"/>
        <v>507.77603658236961</v>
      </c>
      <c r="U47" s="6">
        <f t="shared" si="12"/>
        <v>1877.4070862054582</v>
      </c>
      <c r="V47" s="6">
        <f t="shared" si="13"/>
        <v>1877.4070862054582</v>
      </c>
      <c r="W47" s="6">
        <f t="shared" si="14"/>
        <v>38.314430330723638</v>
      </c>
      <c r="X47" s="6">
        <f t="shared" si="15"/>
        <v>176.88679245283001</v>
      </c>
      <c r="Y47" s="6">
        <f t="shared" si="0"/>
        <v>74.347823823184413</v>
      </c>
      <c r="Z47" s="6">
        <f t="shared" si="16"/>
        <v>74.347823823184413</v>
      </c>
      <c r="AA47" s="6">
        <f t="shared" si="17"/>
        <v>182.19234487844662</v>
      </c>
      <c r="AB47" s="6">
        <f t="shared" si="1"/>
        <v>500.61748336011385</v>
      </c>
      <c r="AC47" s="6">
        <f t="shared" si="18"/>
        <v>1415.104033176068</v>
      </c>
      <c r="AD47" s="6">
        <f t="shared" si="2"/>
        <v>159.45694506449851</v>
      </c>
      <c r="AE47" s="6">
        <f t="shared" si="3"/>
        <v>1369.6310496230885</v>
      </c>
      <c r="AI47" s="58"/>
      <c r="AJ47" s="21">
        <f t="shared" si="29"/>
        <v>134145.08167589115</v>
      </c>
      <c r="AK47" s="21">
        <f t="shared" si="30"/>
        <v>22729.843339742594</v>
      </c>
      <c r="AL47" s="19">
        <f t="shared" si="31"/>
        <v>98356.515335580145</v>
      </c>
      <c r="AM47" s="19">
        <f t="shared" si="32"/>
        <v>17231.785858233587</v>
      </c>
      <c r="AN47" s="19">
        <f t="shared" si="20"/>
        <v>18937.499999999982</v>
      </c>
      <c r="AO47" s="19">
        <f t="shared" si="21"/>
        <v>5787.9849895897751</v>
      </c>
      <c r="AP47" s="19">
        <f t="shared" si="22"/>
        <v>5940.3003840526644</v>
      </c>
      <c r="AQ47" s="19">
        <f t="shared" si="23"/>
        <v>11496.63798986771</v>
      </c>
      <c r="AR47" s="1">
        <f>AD46*$AV$4</f>
        <v>810.53505293498006</v>
      </c>
      <c r="AS47" s="23">
        <f>AL47+AM47+AN47+AO47+AP47+AQ47+AR47-AJ47-AK47</f>
        <v>1686.3345946250811</v>
      </c>
      <c r="AT47" s="23">
        <f t="shared" si="33"/>
        <v>13490676.757000649</v>
      </c>
      <c r="AU47">
        <f t="shared" si="34"/>
        <v>0.26678999999999997</v>
      </c>
      <c r="BB47" s="10">
        <f t="shared" si="25"/>
        <v>451.43751387708403</v>
      </c>
      <c r="BC47" s="10">
        <f t="shared" si="26"/>
        <v>354.66319477991988</v>
      </c>
      <c r="BD47" s="9">
        <f t="shared" si="27"/>
        <v>308.18823305512552</v>
      </c>
      <c r="BE47" s="10">
        <f t="shared" si="28"/>
        <v>143.69376836121586</v>
      </c>
    </row>
    <row r="48" spans="1:57">
      <c r="A48">
        <v>42</v>
      </c>
      <c r="B48" t="s">
        <v>54</v>
      </c>
      <c r="C48">
        <v>42</v>
      </c>
      <c r="D48">
        <v>280.92099999999999</v>
      </c>
      <c r="E48">
        <v>122.093</v>
      </c>
      <c r="F48">
        <v>122.093</v>
      </c>
      <c r="G48">
        <v>297.18</v>
      </c>
      <c r="H48">
        <v>2177.71</v>
      </c>
      <c r="I48">
        <v>2248.36</v>
      </c>
      <c r="J48">
        <v>812.86800000000005</v>
      </c>
      <c r="K48">
        <v>261.85899999999998</v>
      </c>
      <c r="M48" s="4">
        <f t="shared" si="5"/>
        <v>0.27409666666666666</v>
      </c>
      <c r="N48" s="2">
        <f t="shared" si="6"/>
        <v>0.34163251407654233</v>
      </c>
      <c r="O48" s="2">
        <f t="shared" si="7"/>
        <v>0.91408567561322651</v>
      </c>
      <c r="P48" s="3">
        <f t="shared" si="8"/>
        <v>0.31845091147891863</v>
      </c>
      <c r="Q48" s="2">
        <f t="shared" si="9"/>
        <v>0.36140534361356702</v>
      </c>
      <c r="R48" s="3">
        <f t="shared" si="10"/>
        <v>0.14847924698099213</v>
      </c>
      <c r="T48" s="6">
        <f t="shared" si="11"/>
        <v>517.76919691314492</v>
      </c>
      <c r="U48" s="6">
        <f t="shared" si="12"/>
        <v>1889.0021655856631</v>
      </c>
      <c r="V48" s="6">
        <f t="shared" si="13"/>
        <v>1889.0021655856631</v>
      </c>
      <c r="W48" s="6">
        <f t="shared" si="14"/>
        <v>38.551064603789044</v>
      </c>
      <c r="X48" s="6">
        <f t="shared" si="15"/>
        <v>176.88679245283001</v>
      </c>
      <c r="Y48" s="6">
        <f t="shared" si="0"/>
        <v>76.877980467616794</v>
      </c>
      <c r="Z48" s="6">
        <f t="shared" si="16"/>
        <v>76.877980467616794</v>
      </c>
      <c r="AA48" s="6">
        <f t="shared" si="17"/>
        <v>187.12455452291579</v>
      </c>
      <c r="AB48" s="6">
        <f t="shared" si="1"/>
        <v>511.8364707758588</v>
      </c>
      <c r="AC48" s="6">
        <f t="shared" si="18"/>
        <v>1415.7167594135933</v>
      </c>
      <c r="AD48" s="6">
        <f t="shared" si="2"/>
        <v>164.88407269269871</v>
      </c>
      <c r="AE48" s="6">
        <f t="shared" si="3"/>
        <v>1371.2329686725182</v>
      </c>
      <c r="AI48" s="58"/>
      <c r="AJ48" s="21">
        <f t="shared" si="29"/>
        <v>134942.3891351897</v>
      </c>
      <c r="AK48" s="21">
        <f t="shared" si="30"/>
        <v>22864.940902896276</v>
      </c>
      <c r="AL48" s="19">
        <f t="shared" si="31"/>
        <v>98444.970953758733</v>
      </c>
      <c r="AM48" s="19">
        <f t="shared" si="32"/>
        <v>17234.552020051331</v>
      </c>
      <c r="AN48" s="19">
        <f t="shared" si="20"/>
        <v>18937.499999999982</v>
      </c>
      <c r="AO48" s="19">
        <f t="shared" si="21"/>
        <v>5989.4606871957367</v>
      </c>
      <c r="AP48" s="19">
        <f t="shared" si="22"/>
        <v>6147.0780737008881</v>
      </c>
      <c r="AQ48" s="19">
        <f t="shared" si="23"/>
        <v>11811.766568518036</v>
      </c>
      <c r="AR48" s="1">
        <f>AD47*$AV$4</f>
        <v>838.74353103926217</v>
      </c>
      <c r="AS48" s="23">
        <f>AL48+AM48+AN48+AO48+AP48+AQ48+AR48-AJ48-AK48</f>
        <v>1596.7417961779938</v>
      </c>
      <c r="AT48" s="23">
        <f t="shared" si="33"/>
        <v>12773934.36942395</v>
      </c>
      <c r="AU48">
        <f t="shared" si="34"/>
        <v>0.27046666666666669</v>
      </c>
      <c r="BB48" s="10">
        <f t="shared" si="25"/>
        <v>462.30305302939018</v>
      </c>
      <c r="BC48" s="10">
        <f t="shared" si="26"/>
        <v>364.38468975689324</v>
      </c>
      <c r="BD48" s="9">
        <f t="shared" si="27"/>
        <v>318.91389012899702</v>
      </c>
      <c r="BE48" s="10">
        <f t="shared" si="28"/>
        <v>148.69564764636883</v>
      </c>
    </row>
    <row r="49" spans="1:57">
      <c r="A49">
        <v>43</v>
      </c>
      <c r="B49" t="s">
        <v>54</v>
      </c>
      <c r="C49">
        <v>43</v>
      </c>
      <c r="D49">
        <v>279.13600000000002</v>
      </c>
      <c r="E49">
        <v>125.358</v>
      </c>
      <c r="F49">
        <v>125.358</v>
      </c>
      <c r="G49">
        <v>303.18900000000002</v>
      </c>
      <c r="H49">
        <v>2166.96</v>
      </c>
      <c r="I49">
        <v>2235.61</v>
      </c>
      <c r="J49">
        <v>825.61</v>
      </c>
      <c r="K49">
        <v>268.86200000000002</v>
      </c>
      <c r="M49" s="4">
        <f t="shared" si="5"/>
        <v>0.27767999999999998</v>
      </c>
      <c r="N49" s="2">
        <f t="shared" si="6"/>
        <v>0.33508114856429466</v>
      </c>
      <c r="O49" s="2">
        <f t="shared" si="7"/>
        <v>0.91758560237203501</v>
      </c>
      <c r="P49" s="3">
        <f t="shared" si="8"/>
        <v>0.32274800729856912</v>
      </c>
      <c r="Q49" s="2">
        <f t="shared" si="9"/>
        <v>0.3639549121290695</v>
      </c>
      <c r="R49" s="3">
        <f t="shared" si="10"/>
        <v>0.15048256986459235</v>
      </c>
      <c r="T49" s="6">
        <f t="shared" si="11"/>
        <v>527.89240221578552</v>
      </c>
      <c r="U49" s="6">
        <f t="shared" si="12"/>
        <v>1901.0818287805587</v>
      </c>
      <c r="V49" s="6">
        <f t="shared" si="13"/>
        <v>1901.0818287805587</v>
      </c>
      <c r="W49" s="6">
        <f t="shared" si="14"/>
        <v>38.797588342460379</v>
      </c>
      <c r="X49" s="6">
        <f t="shared" si="15"/>
        <v>176.88679245283001</v>
      </c>
      <c r="Y49" s="6">
        <f t="shared" si="0"/>
        <v>79.438605297424431</v>
      </c>
      <c r="Z49" s="6">
        <f t="shared" si="16"/>
        <v>79.438605297424431</v>
      </c>
      <c r="AA49" s="6">
        <f t="shared" si="17"/>
        <v>192.12903286204963</v>
      </c>
      <c r="AB49" s="6">
        <f t="shared" si="1"/>
        <v>523.18405621725253</v>
      </c>
      <c r="AC49" s="6">
        <f t="shared" si="18"/>
        <v>1416.6953609057664</v>
      </c>
      <c r="AD49" s="6">
        <f t="shared" si="2"/>
        <v>170.37622088319952</v>
      </c>
      <c r="AE49" s="6">
        <f t="shared" si="3"/>
        <v>1373.1894265647732</v>
      </c>
      <c r="AI49" s="58"/>
      <c r="AJ49" s="21">
        <f t="shared" si="29"/>
        <v>135775.80865580071</v>
      </c>
      <c r="AK49" s="21">
        <f t="shared" si="30"/>
        <v>23006.15737466779</v>
      </c>
      <c r="AL49" s="19">
        <f t="shared" si="31"/>
        <v>98560.112089274582</v>
      </c>
      <c r="AM49" s="19">
        <f t="shared" si="32"/>
        <v>17242.014412898152</v>
      </c>
      <c r="AN49" s="19">
        <f t="shared" si="20"/>
        <v>18937.499999999982</v>
      </c>
      <c r="AO49" s="19">
        <f t="shared" si="21"/>
        <v>6193.2901064712087</v>
      </c>
      <c r="AP49" s="19">
        <f t="shared" si="22"/>
        <v>6356.2714250625568</v>
      </c>
      <c r="AQ49" s="19">
        <f t="shared" si="23"/>
        <v>12131.528131641509</v>
      </c>
      <c r="AR49" s="1">
        <f>AD48*$AV$4</f>
        <v>867.29022236359515</v>
      </c>
      <c r="AS49" s="23">
        <f>AL49+AM49+AN49+AO49+AP49+AQ49+AR49-AJ49-AK49</f>
        <v>1506.0403572430951</v>
      </c>
      <c r="AT49" s="23">
        <f t="shared" si="33"/>
        <v>12048322.85794476</v>
      </c>
      <c r="AU49">
        <f t="shared" si="34"/>
        <v>0.27409666666666666</v>
      </c>
      <c r="BB49" s="10">
        <f t="shared" si="25"/>
        <v>473.28540617206977</v>
      </c>
      <c r="BC49" s="10">
        <f t="shared" si="26"/>
        <v>374.24910904583157</v>
      </c>
      <c r="BD49" s="9">
        <f t="shared" si="27"/>
        <v>329.76814538539742</v>
      </c>
      <c r="BE49" s="10">
        <f t="shared" si="28"/>
        <v>153.75596093523359</v>
      </c>
    </row>
    <row r="50" spans="1:57">
      <c r="A50">
        <v>44</v>
      </c>
      <c r="B50" t="s">
        <v>54</v>
      </c>
      <c r="C50">
        <v>44</v>
      </c>
      <c r="D50">
        <v>277.30700000000002</v>
      </c>
      <c r="E50">
        <v>128.59899999999999</v>
      </c>
      <c r="F50">
        <v>128.59899999999999</v>
      </c>
      <c r="G50">
        <v>309.16199999999998</v>
      </c>
      <c r="H50">
        <v>2156.33</v>
      </c>
      <c r="I50">
        <v>2223.0300000000002</v>
      </c>
      <c r="J50">
        <v>838.19</v>
      </c>
      <c r="K50">
        <v>275.81200000000001</v>
      </c>
      <c r="M50" s="4">
        <f t="shared" si="5"/>
        <v>0.28122333333333338</v>
      </c>
      <c r="N50" s="2">
        <f t="shared" si="6"/>
        <v>0.32869131295411713</v>
      </c>
      <c r="O50" s="2">
        <f t="shared" si="7"/>
        <v>0.92093533040169728</v>
      </c>
      <c r="P50" s="3">
        <f t="shared" si="8"/>
        <v>0.32691929308852985</v>
      </c>
      <c r="Q50" s="2">
        <f t="shared" si="9"/>
        <v>0.36644896701316859</v>
      </c>
      <c r="R50" s="3">
        <f t="shared" si="10"/>
        <v>0.15242808207000366</v>
      </c>
      <c r="T50" s="6">
        <f t="shared" si="11"/>
        <v>538.15475335523115</v>
      </c>
      <c r="U50" s="6">
        <f t="shared" si="12"/>
        <v>1913.6205626200922</v>
      </c>
      <c r="V50" s="6">
        <f t="shared" si="13"/>
        <v>1913.6205626200922</v>
      </c>
      <c r="W50" s="6">
        <f t="shared" si="14"/>
        <v>39.053480869797802</v>
      </c>
      <c r="X50" s="6">
        <f t="shared" si="15"/>
        <v>176.88679245283001</v>
      </c>
      <c r="Y50" s="6">
        <f t="shared" si="0"/>
        <v>82.029896910793752</v>
      </c>
      <c r="Z50" s="6">
        <f t="shared" si="16"/>
        <v>82.029896910793752</v>
      </c>
      <c r="AA50" s="6">
        <f t="shared" si="17"/>
        <v>197.20625346025099</v>
      </c>
      <c r="AB50" s="6">
        <f t="shared" si="1"/>
        <v>534.65920645824156</v>
      </c>
      <c r="AC50" s="6">
        <f t="shared" si="18"/>
        <v>1418.0148370316485</v>
      </c>
      <c r="AD50" s="6">
        <f t="shared" si="2"/>
        <v>175.93317153912432</v>
      </c>
      <c r="AE50" s="6">
        <f t="shared" si="3"/>
        <v>1375.465809264861</v>
      </c>
      <c r="AI50" s="58"/>
      <c r="AJ50" s="21">
        <f t="shared" si="29"/>
        <v>136644.0586072602</v>
      </c>
      <c r="AK50" s="21">
        <f t="shared" si="30"/>
        <v>23153.275592718426</v>
      </c>
      <c r="AL50" s="19">
        <f t="shared" si="31"/>
        <v>98700.736413196195</v>
      </c>
      <c r="AM50" s="19">
        <f t="shared" si="32"/>
        <v>17253.932800471328</v>
      </c>
      <c r="AN50" s="19">
        <f t="shared" si="20"/>
        <v>18937.499999999982</v>
      </c>
      <c r="AO50" s="19">
        <f t="shared" si="21"/>
        <v>6399.5740427605124</v>
      </c>
      <c r="AP50" s="19">
        <f t="shared" si="22"/>
        <v>6567.9838859910524</v>
      </c>
      <c r="AQ50" s="19">
        <f t="shared" si="23"/>
        <v>12455.974968189397</v>
      </c>
      <c r="AR50" s="1">
        <f>AD49*$AV$4</f>
        <v>896.17892184562947</v>
      </c>
      <c r="AS50" s="23">
        <f>AL50+AM50+AN50+AO50+AP50+AQ50+AR50-AJ50-AK50</f>
        <v>1414.5468324754838</v>
      </c>
      <c r="AT50" s="23">
        <f t="shared" si="33"/>
        <v>11316374.659803871</v>
      </c>
      <c r="AU50">
        <f t="shared" si="34"/>
        <v>0.27767999999999998</v>
      </c>
      <c r="BB50" s="10">
        <f t="shared" si="25"/>
        <v>484.38646787479229</v>
      </c>
      <c r="BC50" s="10">
        <f t="shared" si="26"/>
        <v>384.25806572409925</v>
      </c>
      <c r="BD50" s="9">
        <f t="shared" si="27"/>
        <v>340.75244176639904</v>
      </c>
      <c r="BE50" s="10">
        <f t="shared" si="28"/>
        <v>158.87721059484886</v>
      </c>
    </row>
    <row r="51" spans="1:57">
      <c r="A51">
        <v>45</v>
      </c>
      <c r="B51" t="s">
        <v>54</v>
      </c>
      <c r="C51">
        <v>45</v>
      </c>
      <c r="D51">
        <v>275.43900000000002</v>
      </c>
      <c r="E51">
        <v>131.81399999999999</v>
      </c>
      <c r="F51">
        <v>131.81399999999999</v>
      </c>
      <c r="G51">
        <v>315.10000000000002</v>
      </c>
      <c r="H51">
        <v>2145.83</v>
      </c>
      <c r="I51">
        <v>2210.61</v>
      </c>
      <c r="J51">
        <v>850.61</v>
      </c>
      <c r="K51">
        <v>282.709</v>
      </c>
      <c r="M51" s="4">
        <f t="shared" si="5"/>
        <v>0.28472333333333338</v>
      </c>
      <c r="N51" s="2">
        <f t="shared" si="6"/>
        <v>0.32246391233595184</v>
      </c>
      <c r="O51" s="2">
        <f t="shared" si="7"/>
        <v>0.92415503962911361</v>
      </c>
      <c r="P51" s="3">
        <f t="shared" si="8"/>
        <v>0.3309750986337614</v>
      </c>
      <c r="Q51" s="2">
        <f t="shared" si="9"/>
        <v>0.36889612138098971</v>
      </c>
      <c r="R51" s="3">
        <f t="shared" si="10"/>
        <v>0.15431822705082124</v>
      </c>
      <c r="T51" s="6">
        <f t="shared" si="11"/>
        <v>548.54756047412968</v>
      </c>
      <c r="U51" s="6">
        <f t="shared" si="12"/>
        <v>1926.5985476221229</v>
      </c>
      <c r="V51" s="6">
        <f t="shared" si="13"/>
        <v>1926.5985476221229</v>
      </c>
      <c r="W51" s="6">
        <f t="shared" si="14"/>
        <v>39.318337706573935</v>
      </c>
      <c r="X51" s="6">
        <f t="shared" si="15"/>
        <v>176.88679245283001</v>
      </c>
      <c r="Y51" s="6">
        <f t="shared" si="0"/>
        <v>84.65088698542084</v>
      </c>
      <c r="Z51" s="6">
        <f t="shared" si="16"/>
        <v>84.65088698542084</v>
      </c>
      <c r="AA51" s="6">
        <f t="shared" si="17"/>
        <v>202.35706745191032</v>
      </c>
      <c r="AB51" s="6">
        <f t="shared" si="1"/>
        <v>546.26133019499684</v>
      </c>
      <c r="AC51" s="6">
        <f t="shared" si="18"/>
        <v>1419.6555551336999</v>
      </c>
      <c r="AD51" s="6">
        <f t="shared" si="2"/>
        <v>181.55558293323426</v>
      </c>
      <c r="AE51" s="6">
        <f t="shared" si="3"/>
        <v>1378.0509871479931</v>
      </c>
      <c r="AI51" s="58"/>
      <c r="AJ51" s="21">
        <f t="shared" si="29"/>
        <v>137545.30517944435</v>
      </c>
      <c r="AK51" s="21">
        <f t="shared" si="30"/>
        <v>23305.984832150105</v>
      </c>
      <c r="AL51" s="19">
        <f t="shared" si="31"/>
        <v>98864.355972530408</v>
      </c>
      <c r="AM51" s="19">
        <f t="shared" si="32"/>
        <v>17270.002700208446</v>
      </c>
      <c r="AN51" s="19">
        <f t="shared" si="20"/>
        <v>18937.499999999982</v>
      </c>
      <c r="AO51" s="19">
        <f t="shared" si="21"/>
        <v>6608.3284951335445</v>
      </c>
      <c r="AP51" s="19">
        <f t="shared" si="22"/>
        <v>6782.2318765844284</v>
      </c>
      <c r="AQ51" s="19">
        <f t="shared" si="23"/>
        <v>12785.137779957569</v>
      </c>
      <c r="AR51" s="1">
        <f>AD50*$AV$4</f>
        <v>925.40848229579387</v>
      </c>
      <c r="AS51" s="23">
        <f>AL51+AM51+AN51+AO51+AP51+AQ51+AR51-AJ51-AK51</f>
        <v>1321.6752951157105</v>
      </c>
      <c r="AT51" s="23">
        <f t="shared" si="33"/>
        <v>10573402.360925684</v>
      </c>
      <c r="AU51">
        <f t="shared" si="34"/>
        <v>0.28122333333333338</v>
      </c>
      <c r="BB51" s="10">
        <f t="shared" si="25"/>
        <v>495.60572558844365</v>
      </c>
      <c r="BC51" s="10">
        <f t="shared" si="26"/>
        <v>394.41250692050198</v>
      </c>
      <c r="BD51" s="9">
        <f t="shared" si="27"/>
        <v>351.86634307824863</v>
      </c>
      <c r="BE51" s="10">
        <f t="shared" si="28"/>
        <v>164.0597938215875</v>
      </c>
    </row>
    <row r="52" spans="1:57">
      <c r="A52">
        <v>46</v>
      </c>
      <c r="B52" t="s">
        <v>54</v>
      </c>
      <c r="C52">
        <v>46</v>
      </c>
      <c r="D52">
        <v>273.54199999999997</v>
      </c>
      <c r="E52">
        <v>135.005</v>
      </c>
      <c r="F52">
        <v>135.005</v>
      </c>
      <c r="G52">
        <v>321.00200000000001</v>
      </c>
      <c r="H52">
        <v>2135.4499999999998</v>
      </c>
      <c r="I52">
        <v>2198.35</v>
      </c>
      <c r="J52">
        <v>862.875</v>
      </c>
      <c r="K52">
        <v>289.55099999999999</v>
      </c>
      <c r="M52" s="4">
        <f t="shared" si="5"/>
        <v>0.2881833333333334</v>
      </c>
      <c r="N52" s="2">
        <f t="shared" si="6"/>
        <v>0.31639812619281699</v>
      </c>
      <c r="O52" s="2">
        <f t="shared" si="7"/>
        <v>0.92724597790758179</v>
      </c>
      <c r="P52" s="3">
        <f t="shared" si="8"/>
        <v>0.33491527384188297</v>
      </c>
      <c r="Q52" s="2">
        <f t="shared" si="9"/>
        <v>0.37129373662599036</v>
      </c>
      <c r="R52" s="3">
        <f t="shared" si="10"/>
        <v>0.15615638193279738</v>
      </c>
      <c r="T52" s="6">
        <f t="shared" si="11"/>
        <v>559.06396975635994</v>
      </c>
      <c r="U52" s="6">
        <f t="shared" si="12"/>
        <v>1939.9594115656462</v>
      </c>
      <c r="V52" s="6">
        <f t="shared" si="13"/>
        <v>1939.9594115656462</v>
      </c>
      <c r="W52" s="6">
        <f t="shared" si="14"/>
        <v>39.5910083992989</v>
      </c>
      <c r="X52" s="6">
        <f t="shared" si="15"/>
        <v>176.88679245283001</v>
      </c>
      <c r="Y52" s="6">
        <f t="shared" si="0"/>
        <v>87.301406786140021</v>
      </c>
      <c r="Z52" s="6">
        <f t="shared" si="16"/>
        <v>87.301406786140021</v>
      </c>
      <c r="AA52" s="6">
        <f t="shared" si="17"/>
        <v>207.57695034379856</v>
      </c>
      <c r="AB52" s="6">
        <f t="shared" si="1"/>
        <v>557.98082574892953</v>
      </c>
      <c r="AC52" s="6">
        <f t="shared" si="18"/>
        <v>1421.5695942160155</v>
      </c>
      <c r="AD52" s="6">
        <f t="shared" si="2"/>
        <v>187.23906252608145</v>
      </c>
      <c r="AE52" s="6">
        <f t="shared" si="3"/>
        <v>1380.8954418092862</v>
      </c>
      <c r="AI52" s="58"/>
      <c r="AJ52" s="21">
        <f t="shared" si="29"/>
        <v>138478.1238074353</v>
      </c>
      <c r="AK52" s="21">
        <f t="shared" si="30"/>
        <v>23464.043711489834</v>
      </c>
      <c r="AL52" s="19">
        <f t="shared" si="31"/>
        <v>99050.170803236295</v>
      </c>
      <c r="AM52" s="19">
        <f t="shared" si="32"/>
        <v>17289.985005973333</v>
      </c>
      <c r="AN52" s="19">
        <f t="shared" si="20"/>
        <v>18937.499999999982</v>
      </c>
      <c r="AO52" s="19">
        <f t="shared" si="21"/>
        <v>6819.4754555455029</v>
      </c>
      <c r="AP52" s="19">
        <f t="shared" si="22"/>
        <v>6998.9353359545958</v>
      </c>
      <c r="AQ52" s="19">
        <f t="shared" si="23"/>
        <v>13119.071747095033</v>
      </c>
      <c r="AR52" s="1">
        <f>AD51*$AV$4</f>
        <v>954.98236622881223</v>
      </c>
      <c r="AS52" s="23">
        <f>AL52+AM52+AN52+AO52+AP52+AQ52+AR52-AJ52-AK52</f>
        <v>1227.95319510841</v>
      </c>
      <c r="AT52" s="23">
        <f t="shared" si="33"/>
        <v>9823625.5608672798</v>
      </c>
      <c r="AU52">
        <f t="shared" si="34"/>
        <v>0.28472333333333338</v>
      </c>
      <c r="BB52" s="10">
        <f t="shared" si="25"/>
        <v>506.94299248842299</v>
      </c>
      <c r="BC52" s="10">
        <f t="shared" si="26"/>
        <v>404.71413490382065</v>
      </c>
      <c r="BD52" s="9">
        <f t="shared" si="27"/>
        <v>363.11116586646853</v>
      </c>
      <c r="BE52" s="10">
        <f t="shared" si="28"/>
        <v>169.30177397084168</v>
      </c>
    </row>
    <row r="53" spans="1:57">
      <c r="A53">
        <v>47</v>
      </c>
      <c r="B53" t="s">
        <v>54</v>
      </c>
      <c r="C53">
        <v>47</v>
      </c>
      <c r="D53">
        <v>271.61799999999999</v>
      </c>
      <c r="E53">
        <v>138.16900000000001</v>
      </c>
      <c r="F53">
        <v>138.16900000000001</v>
      </c>
      <c r="G53">
        <v>326.86900000000003</v>
      </c>
      <c r="H53">
        <v>2125.17</v>
      </c>
      <c r="I53">
        <v>2186.2399999999998</v>
      </c>
      <c r="J53">
        <v>874.98800000000006</v>
      </c>
      <c r="K53">
        <v>296.33800000000002</v>
      </c>
      <c r="M53" s="4">
        <f t="shared" si="5"/>
        <v>0.29160999999999998</v>
      </c>
      <c r="N53" s="2">
        <f t="shared" si="6"/>
        <v>0.31048089343072371</v>
      </c>
      <c r="O53" s="2">
        <f t="shared" si="7"/>
        <v>0.93019616405473071</v>
      </c>
      <c r="P53" s="3">
        <f t="shared" si="8"/>
        <v>0.33873781191774405</v>
      </c>
      <c r="Q53" s="2">
        <f t="shared" si="9"/>
        <v>0.37363716379182249</v>
      </c>
      <c r="R53" s="3">
        <f t="shared" si="10"/>
        <v>0.15793811369065994</v>
      </c>
      <c r="T53" s="6">
        <f t="shared" si="11"/>
        <v>569.71876915929454</v>
      </c>
      <c r="U53" s="6">
        <f t="shared" si="12"/>
        <v>1953.7010704684153</v>
      </c>
      <c r="V53" s="6">
        <f t="shared" si="13"/>
        <v>1953.7010704684153</v>
      </c>
      <c r="W53" s="6">
        <f t="shared" si="14"/>
        <v>39.871450417722762</v>
      </c>
      <c r="X53" s="6">
        <f t="shared" si="15"/>
        <v>176.88679245283001</v>
      </c>
      <c r="Y53" s="6">
        <f t="shared" si="0"/>
        <v>89.980307735183501</v>
      </c>
      <c r="Z53" s="6">
        <f t="shared" si="16"/>
        <v>89.980307735183501</v>
      </c>
      <c r="AA53" s="6">
        <f t="shared" si="17"/>
        <v>212.86810506764684</v>
      </c>
      <c r="AB53" s="6">
        <f t="shared" si="1"/>
        <v>569.82166407968111</v>
      </c>
      <c r="AC53" s="6">
        <f t="shared" si="18"/>
        <v>1423.7508568064568</v>
      </c>
      <c r="AD53" s="6">
        <f t="shared" si="2"/>
        <v>192.98528927348974</v>
      </c>
      <c r="AE53" s="6">
        <f t="shared" si="3"/>
        <v>1383.9823013091209</v>
      </c>
      <c r="AI53" s="58"/>
      <c r="AJ53" s="21">
        <f t="shared" si="29"/>
        <v>139438.46262510394</v>
      </c>
      <c r="AK53" s="21">
        <f t="shared" si="30"/>
        <v>23626.765673458005</v>
      </c>
      <c r="AL53" s="19">
        <f t="shared" si="31"/>
        <v>99254.621670926063</v>
      </c>
      <c r="AM53" s="19">
        <f t="shared" si="32"/>
        <v>17313.296087956853</v>
      </c>
      <c r="AN53" s="19">
        <f t="shared" si="20"/>
        <v>18937.499999999982</v>
      </c>
      <c r="AO53" s="19">
        <f t="shared" si="21"/>
        <v>7033.0013306914407</v>
      </c>
      <c r="AP53" s="19">
        <f t="shared" si="22"/>
        <v>7218.0803130780578</v>
      </c>
      <c r="AQ53" s="19">
        <f t="shared" si="23"/>
        <v>13457.483540823907</v>
      </c>
      <c r="AR53" s="1">
        <f>AD52*$AV$4</f>
        <v>984.87746888718846</v>
      </c>
      <c r="AS53" s="23">
        <f>AL53+AM53+AN53+AO53+AP53+AQ53+AR53-AJ53-AK53</f>
        <v>1133.6321138015664</v>
      </c>
      <c r="AT53" s="23">
        <f t="shared" si="33"/>
        <v>9069056.9104125313</v>
      </c>
      <c r="AU53">
        <f t="shared" si="34"/>
        <v>0.2881833333333334</v>
      </c>
      <c r="BB53" s="10">
        <f t="shared" si="25"/>
        <v>518.38981734963068</v>
      </c>
      <c r="BC53" s="10">
        <f t="shared" si="26"/>
        <v>415.15390068759712</v>
      </c>
      <c r="BD53" s="9">
        <f t="shared" si="27"/>
        <v>374.47812505216291</v>
      </c>
      <c r="BE53" s="10">
        <f t="shared" si="28"/>
        <v>174.60281357228004</v>
      </c>
    </row>
    <row r="54" spans="1:57">
      <c r="A54">
        <v>48</v>
      </c>
      <c r="B54" t="s">
        <v>54</v>
      </c>
      <c r="C54">
        <v>48</v>
      </c>
      <c r="D54">
        <v>269.67200000000003</v>
      </c>
      <c r="E54">
        <v>141.30799999999999</v>
      </c>
      <c r="F54">
        <v>141.30799999999999</v>
      </c>
      <c r="G54">
        <v>332.702</v>
      </c>
      <c r="H54">
        <v>2115.0100000000002</v>
      </c>
      <c r="I54">
        <v>2174.27</v>
      </c>
      <c r="J54">
        <v>886.95</v>
      </c>
      <c r="K54">
        <v>303.07</v>
      </c>
      <c r="M54" s="4">
        <f t="shared" si="5"/>
        <v>0.29499666666666657</v>
      </c>
      <c r="N54" s="2">
        <f t="shared" si="6"/>
        <v>0.30471756743014056</v>
      </c>
      <c r="O54" s="2">
        <f t="shared" si="7"/>
        <v>0.93303371812110902</v>
      </c>
      <c r="P54" s="3">
        <f t="shared" si="8"/>
        <v>0.34245584695872278</v>
      </c>
      <c r="Q54" s="2">
        <f t="shared" si="9"/>
        <v>0.37593871117187772</v>
      </c>
      <c r="R54" s="3">
        <f t="shared" si="10"/>
        <v>0.15967186069899098</v>
      </c>
      <c r="T54" s="6">
        <f t="shared" si="11"/>
        <v>580.49423912319401</v>
      </c>
      <c r="U54" s="6">
        <f t="shared" si="12"/>
        <v>1967.7993167940683</v>
      </c>
      <c r="V54" s="6">
        <f t="shared" si="13"/>
        <v>1967.7993167940683</v>
      </c>
      <c r="W54" s="6">
        <f t="shared" si="14"/>
        <v>40.159169730491193</v>
      </c>
      <c r="X54" s="6">
        <f t="shared" si="15"/>
        <v>176.88679245283001</v>
      </c>
      <c r="Y54" s="6">
        <f t="shared" si="0"/>
        <v>92.688595285845395</v>
      </c>
      <c r="Z54" s="6">
        <f t="shared" si="16"/>
        <v>92.688595285845395</v>
      </c>
      <c r="AA54" s="6">
        <f t="shared" si="17"/>
        <v>218.23025609867335</v>
      </c>
      <c r="AB54" s="6">
        <f t="shared" si="1"/>
        <v>581.77986800748897</v>
      </c>
      <c r="AC54" s="6">
        <f t="shared" si="18"/>
        <v>1426.1786185170704</v>
      </c>
      <c r="AD54" s="6">
        <f t="shared" si="2"/>
        <v>198.79364631359275</v>
      </c>
      <c r="AE54" s="6">
        <f t="shared" si="3"/>
        <v>1387.3050776708742</v>
      </c>
      <c r="AI54" s="58"/>
      <c r="AJ54" s="21">
        <f t="shared" si="29"/>
        <v>140426.17184205828</v>
      </c>
      <c r="AK54" s="21">
        <f t="shared" si="30"/>
        <v>23794.125337234829</v>
      </c>
      <c r="AL54" s="19">
        <f t="shared" si="31"/>
        <v>99476.495871195671</v>
      </c>
      <c r="AM54" s="19">
        <f t="shared" si="32"/>
        <v>17339.861685045838</v>
      </c>
      <c r="AN54" s="19">
        <f t="shared" si="20"/>
        <v>18937.499999999982</v>
      </c>
      <c r="AO54" s="19">
        <f t="shared" si="21"/>
        <v>7248.8135911463833</v>
      </c>
      <c r="AP54" s="19">
        <f t="shared" si="22"/>
        <v>7439.5718435449726</v>
      </c>
      <c r="AQ54" s="19">
        <f t="shared" si="23"/>
        <v>13800.515980072132</v>
      </c>
      <c r="AR54" s="1">
        <f>AD53*$AV$4</f>
        <v>1015.102621578556</v>
      </c>
      <c r="AS54" s="23">
        <f>AL54+AM54+AN54+AO54+AP54+AQ54+AR54-AJ54-AK54</f>
        <v>1037.5644132904272</v>
      </c>
      <c r="AT54" s="23">
        <f t="shared" si="33"/>
        <v>8300515.3063234175</v>
      </c>
      <c r="AU54">
        <f t="shared" si="34"/>
        <v>0.29160999999999998</v>
      </c>
      <c r="BB54" s="10">
        <f t="shared" si="25"/>
        <v>529.95021366195851</v>
      </c>
      <c r="BC54" s="10">
        <f t="shared" si="26"/>
        <v>425.73621013529367</v>
      </c>
      <c r="BD54" s="9">
        <f t="shared" si="27"/>
        <v>385.97057854697948</v>
      </c>
      <c r="BE54" s="10">
        <f t="shared" si="28"/>
        <v>179.960615470367</v>
      </c>
    </row>
    <row r="55" spans="1:57">
      <c r="A55">
        <v>49</v>
      </c>
      <c r="B55" t="s">
        <v>54</v>
      </c>
      <c r="C55">
        <v>49</v>
      </c>
      <c r="D55">
        <v>267.70699999999999</v>
      </c>
      <c r="E55">
        <v>144.42099999999999</v>
      </c>
      <c r="F55">
        <v>144.42099999999999</v>
      </c>
      <c r="G55">
        <v>338.50200000000001</v>
      </c>
      <c r="H55">
        <v>2104.9499999999998</v>
      </c>
      <c r="I55">
        <v>2162.46</v>
      </c>
      <c r="J55">
        <v>898.76599999999996</v>
      </c>
      <c r="K55">
        <v>309.74700000000001</v>
      </c>
      <c r="M55" s="4">
        <f t="shared" si="5"/>
        <v>0.29835000000000006</v>
      </c>
      <c r="N55" s="2">
        <f t="shared" si="6"/>
        <v>0.29909725713647273</v>
      </c>
      <c r="O55" s="2">
        <f t="shared" si="7"/>
        <v>0.93574829361488165</v>
      </c>
      <c r="P55" s="3">
        <f t="shared" si="8"/>
        <v>0.34606670018434721</v>
      </c>
      <c r="Q55" s="2">
        <f t="shared" si="9"/>
        <v>0.37819339701692634</v>
      </c>
      <c r="R55" s="3">
        <f t="shared" si="10"/>
        <v>0.16135523155130993</v>
      </c>
      <c r="T55" s="6">
        <f t="shared" si="11"/>
        <v>591.40225539453786</v>
      </c>
      <c r="U55" s="6">
        <f t="shared" si="12"/>
        <v>1982.2431888538217</v>
      </c>
      <c r="V55" s="6">
        <f t="shared" si="13"/>
        <v>1982.2431888538217</v>
      </c>
      <c r="W55" s="6">
        <f t="shared" si="14"/>
        <v>40.453942629669832</v>
      </c>
      <c r="X55" s="6">
        <f t="shared" si="15"/>
        <v>176.88679245283001</v>
      </c>
      <c r="Y55" s="6">
        <f t="shared" si="0"/>
        <v>95.425847859152583</v>
      </c>
      <c r="Z55" s="6">
        <f t="shared" si="16"/>
        <v>95.425847859152583</v>
      </c>
      <c r="AA55" s="6">
        <f t="shared" si="17"/>
        <v>223.66442797113211</v>
      </c>
      <c r="AB55" s="6">
        <f t="shared" si="1"/>
        <v>593.85759395510115</v>
      </c>
      <c r="AC55" s="6">
        <f t="shared" si="18"/>
        <v>1428.8395375283903</v>
      </c>
      <c r="AD55" s="6">
        <f t="shared" si="2"/>
        <v>204.66462700596827</v>
      </c>
      <c r="AE55" s="6">
        <f t="shared" si="3"/>
        <v>1390.8409334592839</v>
      </c>
      <c r="AI55" s="58"/>
      <c r="AJ55" s="21">
        <f t="shared" si="29"/>
        <v>141439.51149320725</v>
      </c>
      <c r="AK55" s="21">
        <f t="shared" si="30"/>
        <v>23965.827879234959</v>
      </c>
      <c r="AL55" s="19">
        <f t="shared" si="31"/>
        <v>99715.327067749415</v>
      </c>
      <c r="AM55" s="19">
        <f t="shared" si="32"/>
        <v>17369.4293949194</v>
      </c>
      <c r="AN55" s="19">
        <f t="shared" si="20"/>
        <v>18937.499999999982</v>
      </c>
      <c r="AO55" s="19">
        <f t="shared" si="21"/>
        <v>7466.993236227705</v>
      </c>
      <c r="AP55" s="19">
        <f t="shared" si="22"/>
        <v>7663.4930582336983</v>
      </c>
      <c r="AQ55" s="19">
        <f t="shared" si="23"/>
        <v>14148.151202209921</v>
      </c>
      <c r="AR55" s="1">
        <f>AD54*$AV$4</f>
        <v>1045.6545796094979</v>
      </c>
      <c r="AS55" s="23">
        <f>AL55+AM55+AN55+AO55+AP55+AQ55+AR55-AJ55-AK55</f>
        <v>941.20916650742583</v>
      </c>
      <c r="AT55" s="23">
        <f t="shared" si="33"/>
        <v>7529673.3320594067</v>
      </c>
      <c r="AU55">
        <f t="shared" si="34"/>
        <v>0.29499666666666657</v>
      </c>
      <c r="BB55" s="10">
        <f t="shared" si="25"/>
        <v>541.62069827699793</v>
      </c>
      <c r="BC55" s="10">
        <f t="shared" si="26"/>
        <v>436.4605121973467</v>
      </c>
      <c r="BD55" s="9">
        <f t="shared" si="27"/>
        <v>397.58729262718549</v>
      </c>
      <c r="BE55" s="10">
        <f t="shared" si="28"/>
        <v>185.37719057169079</v>
      </c>
    </row>
    <row r="56" spans="1:57">
      <c r="A56">
        <v>50</v>
      </c>
      <c r="B56" t="s">
        <v>54</v>
      </c>
      <c r="C56">
        <v>50</v>
      </c>
      <c r="D56">
        <v>265.73</v>
      </c>
      <c r="E56">
        <v>147.50800000000001</v>
      </c>
      <c r="F56">
        <v>147.50800000000001</v>
      </c>
      <c r="G56">
        <v>344.267</v>
      </c>
      <c r="H56">
        <v>2094.9899999999998</v>
      </c>
      <c r="I56">
        <v>2150.79</v>
      </c>
      <c r="J56">
        <v>910.43700000000001</v>
      </c>
      <c r="K56">
        <v>316.36700000000002</v>
      </c>
      <c r="M56" s="4">
        <f t="shared" si="5"/>
        <v>0.30167000000000005</v>
      </c>
      <c r="N56" s="2">
        <f t="shared" si="6"/>
        <v>0.29362106496060814</v>
      </c>
      <c r="O56" s="2">
        <f t="shared" si="7"/>
        <v>0.93834599639782967</v>
      </c>
      <c r="P56" s="3">
        <f t="shared" si="8"/>
        <v>0.34957293289576902</v>
      </c>
      <c r="Q56" s="2">
        <f t="shared" si="9"/>
        <v>0.38040132153235867</v>
      </c>
      <c r="R56" s="3">
        <f t="shared" si="10"/>
        <v>0.16299046419376578</v>
      </c>
      <c r="T56" s="6">
        <f t="shared" si="11"/>
        <v>602.43222834356561</v>
      </c>
      <c r="U56" s="6">
        <f t="shared" si="12"/>
        <v>1996.9908454389415</v>
      </c>
      <c r="V56" s="6">
        <f t="shared" si="13"/>
        <v>1996.9908454389415</v>
      </c>
      <c r="W56" s="6">
        <f t="shared" si="14"/>
        <v>40.754915213039624</v>
      </c>
      <c r="X56" s="6">
        <f t="shared" si="15"/>
        <v>176.88679245283001</v>
      </c>
      <c r="Y56" s="6">
        <f t="shared" si="0"/>
        <v>98.190708543002458</v>
      </c>
      <c r="Z56" s="6">
        <f t="shared" si="16"/>
        <v>98.190708543002458</v>
      </c>
      <c r="AA56" s="6">
        <f t="shared" si="17"/>
        <v>229.16601579557602</v>
      </c>
      <c r="AB56" s="6">
        <f t="shared" si="1"/>
        <v>606.04478478024748</v>
      </c>
      <c r="AC56" s="6">
        <f t="shared" si="18"/>
        <v>1431.7009758717336</v>
      </c>
      <c r="AD56" s="6">
        <f t="shared" si="2"/>
        <v>210.59400093299385</v>
      </c>
      <c r="AE56" s="6">
        <f t="shared" si="3"/>
        <v>1394.5586170953759</v>
      </c>
      <c r="AI56" s="58"/>
      <c r="AJ56" s="21">
        <f t="shared" si="29"/>
        <v>142477.69368524614</v>
      </c>
      <c r="AK56" s="21">
        <f t="shared" si="30"/>
        <v>24141.739797050694</v>
      </c>
      <c r="AL56" s="19">
        <f t="shared" si="31"/>
        <v>99969.47377425294</v>
      </c>
      <c r="AM56" s="19">
        <f t="shared" si="32"/>
        <v>17401.836727558268</v>
      </c>
      <c r="AN56" s="19">
        <f t="shared" si="20"/>
        <v>18937.499999999982</v>
      </c>
      <c r="AO56" s="19">
        <f t="shared" si="21"/>
        <v>7687.5063035333324</v>
      </c>
      <c r="AP56" s="19">
        <f t="shared" si="22"/>
        <v>7889.8091009947366</v>
      </c>
      <c r="AQ56" s="19">
        <f t="shared" si="23"/>
        <v>14500.455629124857</v>
      </c>
      <c r="AR56" s="1">
        <f>AD55*$AV$4</f>
        <v>1076.535938051393</v>
      </c>
      <c r="AS56" s="23">
        <f>AL56+AM56+AN56+AO56+AP56+AQ56+AR56-AJ56-AK56</f>
        <v>843.68399121864786</v>
      </c>
      <c r="AT56" s="23">
        <f t="shared" si="33"/>
        <v>6749471.9297491834</v>
      </c>
      <c r="AU56">
        <f t="shared" si="34"/>
        <v>0.29835000000000006</v>
      </c>
      <c r="BB56" s="10">
        <f t="shared" si="25"/>
        <v>553.40365132543138</v>
      </c>
      <c r="BC56" s="10">
        <f t="shared" si="26"/>
        <v>447.32885594226423</v>
      </c>
      <c r="BD56" s="9">
        <f t="shared" si="27"/>
        <v>409.32925401193654</v>
      </c>
      <c r="BE56" s="10">
        <f t="shared" si="28"/>
        <v>190.85169571830517</v>
      </c>
    </row>
    <row r="57" spans="1:57">
      <c r="A57">
        <v>51</v>
      </c>
      <c r="B57" t="s">
        <v>54</v>
      </c>
      <c r="C57">
        <v>51</v>
      </c>
      <c r="D57">
        <v>263.74200000000002</v>
      </c>
      <c r="E57">
        <v>150.56899999999999</v>
      </c>
      <c r="F57">
        <v>150.56899999999999</v>
      </c>
      <c r="G57">
        <v>349.99900000000002</v>
      </c>
      <c r="H57">
        <v>2085.12</v>
      </c>
      <c r="I57">
        <v>2139.2600000000002</v>
      </c>
      <c r="J57">
        <v>921.96699999999998</v>
      </c>
      <c r="K57">
        <v>322.93200000000002</v>
      </c>
      <c r="M57" s="4">
        <f t="shared" si="5"/>
        <v>0.30496000000000001</v>
      </c>
      <c r="N57" s="2">
        <f t="shared" si="6"/>
        <v>0.28828043022035676</v>
      </c>
      <c r="O57" s="2">
        <f t="shared" si="7"/>
        <v>0.94082558390171378</v>
      </c>
      <c r="P57" s="3">
        <f t="shared" si="8"/>
        <v>0.35297743966421824</v>
      </c>
      <c r="Q57" s="2">
        <f t="shared" si="9"/>
        <v>0.38256274046869532</v>
      </c>
      <c r="R57" s="3">
        <f t="shared" si="10"/>
        <v>0.16457786813571176</v>
      </c>
      <c r="T57" s="6">
        <f t="shared" si="11"/>
        <v>613.59278643236621</v>
      </c>
      <c r="U57" s="6">
        <f t="shared" si="12"/>
        <v>2012.0435022047684</v>
      </c>
      <c r="V57" s="6">
        <f t="shared" si="13"/>
        <v>2012.0435022047684</v>
      </c>
      <c r="W57" s="6">
        <f t="shared" si="14"/>
        <v>41.062112289893236</v>
      </c>
      <c r="X57" s="6">
        <f t="shared" si="15"/>
        <v>176.88679245283001</v>
      </c>
      <c r="Y57" s="6">
        <f t="shared" si="0"/>
        <v>100.98379269448992</v>
      </c>
      <c r="Z57" s="6">
        <f t="shared" si="16"/>
        <v>100.98379269448992</v>
      </c>
      <c r="AA57" s="6">
        <f t="shared" si="17"/>
        <v>234.7377379093889</v>
      </c>
      <c r="AB57" s="6">
        <f t="shared" si="1"/>
        <v>618.34590386300374</v>
      </c>
      <c r="AC57" s="6">
        <f t="shared" si="18"/>
        <v>1434.759710631658</v>
      </c>
      <c r="AD57" s="6">
        <f t="shared" si="2"/>
        <v>216.5844107513301</v>
      </c>
      <c r="AE57" s="6">
        <f t="shared" si="3"/>
        <v>1398.4507157724022</v>
      </c>
      <c r="AI57" s="58"/>
      <c r="AJ57" s="21">
        <f t="shared" si="29"/>
        <v>143537.71099761478</v>
      </c>
      <c r="AK57" s="21">
        <f t="shared" si="30"/>
        <v>24321.351506600869</v>
      </c>
      <c r="AL57" s="19">
        <f t="shared" si="31"/>
        <v>100236.68972096432</v>
      </c>
      <c r="AM57" s="19">
        <f t="shared" si="32"/>
        <v>17436.686185141843</v>
      </c>
      <c r="AN57" s="19">
        <f t="shared" si="20"/>
        <v>18937.499999999982</v>
      </c>
      <c r="AO57" s="19">
        <f t="shared" si="21"/>
        <v>7910.2434802242778</v>
      </c>
      <c r="AP57" s="19">
        <f t="shared" si="22"/>
        <v>8118.4077823354437</v>
      </c>
      <c r="AQ57" s="19">
        <f t="shared" si="23"/>
        <v>14857.130719847728</v>
      </c>
      <c r="AR57" s="1">
        <f>AD56*$AV$4</f>
        <v>1107.7244449075476</v>
      </c>
      <c r="AS57" s="23">
        <f>AL57+AM57+AN57+AO57+AP57+AQ57+AR57-AJ57-AK57</f>
        <v>745.31982920547307</v>
      </c>
      <c r="AT57" s="23">
        <f t="shared" si="33"/>
        <v>5962558.6336437846</v>
      </c>
      <c r="AU57">
        <f t="shared" si="34"/>
        <v>0.30167000000000005</v>
      </c>
      <c r="BB57" s="10">
        <f t="shared" si="25"/>
        <v>565.28986956720792</v>
      </c>
      <c r="BC57" s="10">
        <f t="shared" si="26"/>
        <v>458.33203159115203</v>
      </c>
      <c r="BD57" s="9">
        <f t="shared" si="27"/>
        <v>421.1880018659877</v>
      </c>
      <c r="BE57" s="10">
        <f t="shared" si="28"/>
        <v>196.38141708600492</v>
      </c>
    </row>
    <row r="58" spans="1:57">
      <c r="A58">
        <v>52</v>
      </c>
      <c r="B58" t="s">
        <v>54</v>
      </c>
      <c r="C58">
        <v>52</v>
      </c>
      <c r="D58">
        <v>261.74599999999998</v>
      </c>
      <c r="E58">
        <v>153.60300000000001</v>
      </c>
      <c r="F58">
        <v>153.60300000000001</v>
      </c>
      <c r="G58">
        <v>355.69900000000001</v>
      </c>
      <c r="H58">
        <v>2075.35</v>
      </c>
      <c r="I58">
        <v>2127.87</v>
      </c>
      <c r="J58">
        <v>933.35799999999995</v>
      </c>
      <c r="K58">
        <v>329.44</v>
      </c>
      <c r="M58" s="4">
        <f t="shared" si="5"/>
        <v>0.30821666666666669</v>
      </c>
      <c r="N58" s="2">
        <f t="shared" si="6"/>
        <v>0.28307575839506838</v>
      </c>
      <c r="O58" s="2">
        <f t="shared" si="7"/>
        <v>0.94320392602606373</v>
      </c>
      <c r="P58" s="3">
        <f t="shared" si="8"/>
        <v>0.35628616233169302</v>
      </c>
      <c r="Q58" s="2">
        <f t="shared" si="9"/>
        <v>0.38468501595198179</v>
      </c>
      <c r="R58" s="3">
        <f t="shared" si="10"/>
        <v>0.16612015357162169</v>
      </c>
      <c r="T58" s="6">
        <f t="shared" si="11"/>
        <v>624.87439212637173</v>
      </c>
      <c r="U58" s="6">
        <f t="shared" si="12"/>
        <v>2027.3867694577571</v>
      </c>
      <c r="V58" s="6">
        <f t="shared" si="13"/>
        <v>2027.3867694577571</v>
      </c>
      <c r="W58" s="6">
        <f t="shared" si="14"/>
        <v>41.375240193015451</v>
      </c>
      <c r="X58" s="6">
        <f t="shared" si="15"/>
        <v>176.88679245283001</v>
      </c>
      <c r="Y58" s="6">
        <f t="shared" si="0"/>
        <v>103.80422998300662</v>
      </c>
      <c r="Z58" s="6">
        <f t="shared" si="16"/>
        <v>103.80422998300662</v>
      </c>
      <c r="AA58" s="6">
        <f t="shared" si="17"/>
        <v>240.37981550311824</v>
      </c>
      <c r="AB58" s="6">
        <f t="shared" si="1"/>
        <v>630.75922011975933</v>
      </c>
      <c r="AC58" s="6">
        <f t="shared" si="18"/>
        <v>1438.0027895310131</v>
      </c>
      <c r="AD58" s="6">
        <f t="shared" si="2"/>
        <v>222.63409911005448</v>
      </c>
      <c r="AE58" s="6">
        <f t="shared" si="3"/>
        <v>1402.5123773313853</v>
      </c>
      <c r="AI58" s="58"/>
      <c r="AJ58" s="21">
        <f t="shared" si="29"/>
        <v>144619.65080797212</v>
      </c>
      <c r="AK58" s="21">
        <f t="shared" si="30"/>
        <v>24504.677813351875</v>
      </c>
      <c r="AL58" s="19">
        <f t="shared" si="31"/>
        <v>100516.44209757294</v>
      </c>
      <c r="AM58" s="19">
        <f t="shared" si="32"/>
        <v>17473.938515782964</v>
      </c>
      <c r="AN58" s="19">
        <f t="shared" si="20"/>
        <v>18937.499999999982</v>
      </c>
      <c r="AO58" s="19">
        <f t="shared" si="21"/>
        <v>8135.2543394681079</v>
      </c>
      <c r="AP58" s="19">
        <f t="shared" si="22"/>
        <v>8349.3399799804265</v>
      </c>
      <c r="AQ58" s="19">
        <f t="shared" si="23"/>
        <v>15218.352707724964</v>
      </c>
      <c r="AR58" s="1">
        <f>AD57*$AV$4</f>
        <v>1139.2340005519964</v>
      </c>
      <c r="AS58" s="23">
        <f>AL58+AM58+AN58+AO58+AP58+AQ58+AR58-AJ58-AK58</f>
        <v>645.73301975741197</v>
      </c>
      <c r="AT58" s="23">
        <f t="shared" si="33"/>
        <v>5165864.1580592953</v>
      </c>
      <c r="AU58">
        <f t="shared" si="34"/>
        <v>0.30496000000000001</v>
      </c>
      <c r="BB58" s="10">
        <f t="shared" si="25"/>
        <v>577.28379157311042</v>
      </c>
      <c r="BC58" s="10">
        <f t="shared" si="26"/>
        <v>469.4754758187778</v>
      </c>
      <c r="BD58" s="9">
        <f t="shared" si="27"/>
        <v>433.16882150266019</v>
      </c>
      <c r="BE58" s="10">
        <f t="shared" si="28"/>
        <v>201.96758538897984</v>
      </c>
    </row>
    <row r="59" spans="1:57">
      <c r="A59">
        <v>53</v>
      </c>
      <c r="B59" t="s">
        <v>54</v>
      </c>
      <c r="C59">
        <v>53</v>
      </c>
      <c r="D59">
        <v>259.745</v>
      </c>
      <c r="E59">
        <v>156.61199999999999</v>
      </c>
      <c r="F59">
        <v>156.61199999999999</v>
      </c>
      <c r="G59">
        <v>361.36599999999999</v>
      </c>
      <c r="H59">
        <v>2065.67</v>
      </c>
      <c r="I59">
        <v>2116.61</v>
      </c>
      <c r="J59">
        <v>944.61300000000006</v>
      </c>
      <c r="K59">
        <v>335.89299999999997</v>
      </c>
      <c r="M59" s="4">
        <f t="shared" si="5"/>
        <v>0.31144333333333329</v>
      </c>
      <c r="N59" s="2">
        <f t="shared" si="6"/>
        <v>0.27800134855993069</v>
      </c>
      <c r="O59" s="2">
        <f t="shared" si="7"/>
        <v>0.94547805400661444</v>
      </c>
      <c r="P59" s="3">
        <f t="shared" si="8"/>
        <v>0.35950146093992486</v>
      </c>
      <c r="Q59" s="2">
        <f t="shared" si="9"/>
        <v>0.38676484753780788</v>
      </c>
      <c r="R59" s="3">
        <f t="shared" si="10"/>
        <v>0.16761957766527888</v>
      </c>
      <c r="T59" s="6">
        <f t="shared" si="11"/>
        <v>636.28033953474608</v>
      </c>
      <c r="U59" s="6">
        <f t="shared" si="12"/>
        <v>2043.0051679858707</v>
      </c>
      <c r="V59" s="6">
        <f t="shared" si="13"/>
        <v>2043.0051679858707</v>
      </c>
      <c r="W59" s="6">
        <f t="shared" si="14"/>
        <v>41.693983020119809</v>
      </c>
      <c r="X59" s="6">
        <f t="shared" si="15"/>
        <v>176.88679245283001</v>
      </c>
      <c r="Y59" s="6">
        <f t="shared" si="0"/>
        <v>106.65304178953438</v>
      </c>
      <c r="Z59" s="6">
        <f t="shared" si="16"/>
        <v>106.65304178953438</v>
      </c>
      <c r="AA59" s="6">
        <f t="shared" si="17"/>
        <v>246.09086851146068</v>
      </c>
      <c r="AB59" s="6">
        <f t="shared" si="1"/>
        <v>643.28308024609942</v>
      </c>
      <c r="AC59" s="6">
        <f t="shared" si="18"/>
        <v>1441.4160707598912</v>
      </c>
      <c r="AD59" s="6">
        <f t="shared" si="2"/>
        <v>228.74371163009263</v>
      </c>
      <c r="AE59" s="6">
        <f t="shared" si="3"/>
        <v>1406.7248284511247</v>
      </c>
      <c r="AI59" s="58"/>
      <c r="AJ59" s="21">
        <f t="shared" si="29"/>
        <v>145722.47882831519</v>
      </c>
      <c r="AK59" s="21">
        <f t="shared" si="30"/>
        <v>24691.543465226023</v>
      </c>
      <c r="AL59" s="19">
        <f t="shared" si="31"/>
        <v>100808.38214544798</v>
      </c>
      <c r="AM59" s="19">
        <f t="shared" si="32"/>
        <v>17513.435973698208</v>
      </c>
      <c r="AN59" s="19">
        <f t="shared" si="20"/>
        <v>18937.499999999982</v>
      </c>
      <c r="AO59" s="19">
        <f t="shared" si="21"/>
        <v>8362.4687674310135</v>
      </c>
      <c r="AP59" s="19">
        <f t="shared" si="22"/>
        <v>8582.5337349949878</v>
      </c>
      <c r="AQ59" s="19">
        <f t="shared" si="23"/>
        <v>15584.135932827308</v>
      </c>
      <c r="AR59" s="1">
        <f>AD58*$AV$4</f>
        <v>1171.0553613188865</v>
      </c>
      <c r="AS59" s="23">
        <f>AL59+AM59+AN59+AO59+AP59+AQ59+AR59-AJ59-AK59</f>
        <v>545.48962217717053</v>
      </c>
      <c r="AT59" s="23">
        <f t="shared" si="33"/>
        <v>4363916.9774173647</v>
      </c>
      <c r="AU59">
        <f t="shared" si="34"/>
        <v>0.30821666666666669</v>
      </c>
      <c r="BB59" s="10">
        <f t="shared" si="25"/>
        <v>589.3839799267439</v>
      </c>
      <c r="BC59" s="10">
        <f t="shared" si="26"/>
        <v>480.75963100623648</v>
      </c>
      <c r="BD59" s="9">
        <f t="shared" si="27"/>
        <v>445.26819822010896</v>
      </c>
      <c r="BE59" s="10">
        <f t="shared" si="28"/>
        <v>207.60845996601324</v>
      </c>
    </row>
    <row r="60" spans="1:57">
      <c r="A60">
        <v>54</v>
      </c>
      <c r="B60" t="s">
        <v>54</v>
      </c>
      <c r="C60">
        <v>54</v>
      </c>
      <c r="D60">
        <v>257.74200000000002</v>
      </c>
      <c r="E60">
        <v>159.59399999999999</v>
      </c>
      <c r="F60">
        <v>159.59399999999999</v>
      </c>
      <c r="G60">
        <v>367.00099999999998</v>
      </c>
      <c r="H60">
        <v>2056.0700000000002</v>
      </c>
      <c r="I60">
        <v>2105.4899999999998</v>
      </c>
      <c r="J60">
        <v>955.73400000000004</v>
      </c>
      <c r="K60">
        <v>342.29</v>
      </c>
      <c r="M60" s="4">
        <f t="shared" si="5"/>
        <v>0.31464333333333327</v>
      </c>
      <c r="N60" s="2">
        <f t="shared" si="6"/>
        <v>0.27305202716303123</v>
      </c>
      <c r="O60" s="2">
        <f t="shared" si="7"/>
        <v>0.94764390389117859</v>
      </c>
      <c r="P60" s="3">
        <f t="shared" si="8"/>
        <v>0.36262222834320351</v>
      </c>
      <c r="Q60" s="2">
        <f t="shared" si="9"/>
        <v>0.38880107635100064</v>
      </c>
      <c r="R60" s="3">
        <f t="shared" si="10"/>
        <v>0.16907397794327972</v>
      </c>
      <c r="T60" s="6">
        <f t="shared" si="11"/>
        <v>647.81351118560337</v>
      </c>
      <c r="U60" s="6">
        <f t="shared" si="12"/>
        <v>2058.8820501062692</v>
      </c>
      <c r="V60" s="6">
        <f t="shared" si="13"/>
        <v>2058.8820501062692</v>
      </c>
      <c r="W60" s="6">
        <f t="shared" si="14"/>
        <v>42.018001022576925</v>
      </c>
      <c r="X60" s="6">
        <f t="shared" si="15"/>
        <v>176.88679245283001</v>
      </c>
      <c r="Y60" s="6">
        <f t="shared" si="0"/>
        <v>109.5284073015533</v>
      </c>
      <c r="Z60" s="6">
        <f t="shared" si="16"/>
        <v>109.5284073015533</v>
      </c>
      <c r="AA60" s="6">
        <f t="shared" si="17"/>
        <v>251.87059042368358</v>
      </c>
      <c r="AB60" s="6">
        <f t="shared" si="1"/>
        <v>655.91452575595372</v>
      </c>
      <c r="AC60" s="6">
        <f t="shared" si="18"/>
        <v>1444.9855253728924</v>
      </c>
      <c r="AD60" s="6">
        <f t="shared" si="2"/>
        <v>234.91157897695828</v>
      </c>
      <c r="AE60" s="6">
        <f t="shared" si="3"/>
        <v>1411.0685389206658</v>
      </c>
      <c r="AI60" s="58"/>
      <c r="AJ60" s="21">
        <f t="shared" si="29"/>
        <v>146845.08245932043</v>
      </c>
      <c r="AK60" s="21">
        <f t="shared" si="30"/>
        <v>24881.759940899919</v>
      </c>
      <c r="AL60" s="19">
        <f t="shared" si="31"/>
        <v>101111.16049458149</v>
      </c>
      <c r="AM60" s="19">
        <f t="shared" si="32"/>
        <v>17555.006325784714</v>
      </c>
      <c r="AN60" s="19">
        <f t="shared" si="20"/>
        <v>18937.499999999982</v>
      </c>
      <c r="AO60" s="19">
        <f t="shared" si="21"/>
        <v>8591.969046564891</v>
      </c>
      <c r="AP60" s="19">
        <f t="shared" si="22"/>
        <v>8818.0734951587037</v>
      </c>
      <c r="AQ60" s="19">
        <f t="shared" si="23"/>
        <v>15954.39092372706</v>
      </c>
      <c r="AR60" s="1">
        <f>AD59*$AV$4</f>
        <v>1203.1919231742872</v>
      </c>
      <c r="AS60" s="23">
        <f>AL60+AM60+AN60+AO60+AP60+AQ60+AR60-AJ60-AK60</f>
        <v>444.44980877075068</v>
      </c>
      <c r="AT60" s="23">
        <f t="shared" si="33"/>
        <v>3555598.4701660052</v>
      </c>
      <c r="AU60">
        <f t="shared" si="34"/>
        <v>0.31144333333333329</v>
      </c>
      <c r="BB60" s="10">
        <f t="shared" si="25"/>
        <v>601.58909722597946</v>
      </c>
      <c r="BC60" s="10">
        <f t="shared" si="26"/>
        <v>492.18173702292137</v>
      </c>
      <c r="BD60" s="9">
        <f t="shared" si="27"/>
        <v>457.48742326018527</v>
      </c>
      <c r="BE60" s="10">
        <f t="shared" si="28"/>
        <v>213.30608357906877</v>
      </c>
    </row>
    <row r="61" spans="1:57">
      <c r="A61">
        <v>55</v>
      </c>
      <c r="B61" t="s">
        <v>54</v>
      </c>
      <c r="C61">
        <v>55</v>
      </c>
      <c r="D61">
        <v>255.74</v>
      </c>
      <c r="E61">
        <v>162.55099999999999</v>
      </c>
      <c r="F61">
        <v>162.55099999999999</v>
      </c>
      <c r="G61">
        <v>372.60500000000002</v>
      </c>
      <c r="H61">
        <v>2046.55</v>
      </c>
      <c r="I61">
        <v>2094.5</v>
      </c>
      <c r="J61">
        <v>966.72400000000005</v>
      </c>
      <c r="K61">
        <v>348.63099999999997</v>
      </c>
      <c r="M61" s="4">
        <f t="shared" si="5"/>
        <v>0.31781666666666669</v>
      </c>
      <c r="N61" s="2">
        <f t="shared" si="6"/>
        <v>0.26822591640883109</v>
      </c>
      <c r="O61" s="2">
        <f t="shared" si="7"/>
        <v>0.94970843798835802</v>
      </c>
      <c r="P61" s="3">
        <f t="shared" si="8"/>
        <v>0.36565210551156324</v>
      </c>
      <c r="Q61" s="2">
        <f t="shared" si="9"/>
        <v>0.39079658083800933</v>
      </c>
      <c r="R61" s="3">
        <f t="shared" si="10"/>
        <v>0.17048717814253497</v>
      </c>
      <c r="T61" s="6">
        <f t="shared" si="11"/>
        <v>659.46943092261972</v>
      </c>
      <c r="U61" s="6">
        <f t="shared" si="12"/>
        <v>2074.9995204445531</v>
      </c>
      <c r="V61" s="6">
        <f t="shared" si="13"/>
        <v>2074.9995204445531</v>
      </c>
      <c r="W61" s="6">
        <f t="shared" si="14"/>
        <v>42.346928988664352</v>
      </c>
      <c r="X61" s="6">
        <f t="shared" si="15"/>
        <v>176.88679245283001</v>
      </c>
      <c r="Y61" s="6">
        <f t="shared" si="0"/>
        <v>112.43108234926083</v>
      </c>
      <c r="Z61" s="6">
        <f t="shared" si="16"/>
        <v>112.43108234926083</v>
      </c>
      <c r="AA61" s="6">
        <f t="shared" si="17"/>
        <v>257.71839877174756</v>
      </c>
      <c r="AB61" s="6">
        <f t="shared" si="1"/>
        <v>668.65061213125682</v>
      </c>
      <c r="AC61" s="6">
        <f t="shared" si="18"/>
        <v>1448.6958373019606</v>
      </c>
      <c r="AD61" s="6">
        <f t="shared" si="2"/>
        <v>241.13638593736832</v>
      </c>
      <c r="AE61" s="6">
        <f t="shared" si="3"/>
        <v>1415.5300895219334</v>
      </c>
      <c r="AI61" s="58"/>
      <c r="AJ61" s="21">
        <f t="shared" si="29"/>
        <v>147986.26511548829</v>
      </c>
      <c r="AK61" s="21">
        <f t="shared" si="30"/>
        <v>25075.124488244252</v>
      </c>
      <c r="AL61" s="19">
        <f t="shared" si="31"/>
        <v>101423.37337200069</v>
      </c>
      <c r="AM61" s="19">
        <f t="shared" si="32"/>
        <v>17598.478713516459</v>
      </c>
      <c r="AN61" s="19">
        <f t="shared" si="20"/>
        <v>18937.499999999982</v>
      </c>
      <c r="AO61" s="19">
        <f t="shared" si="21"/>
        <v>8823.608492213134</v>
      </c>
      <c r="AP61" s="19">
        <f t="shared" si="22"/>
        <v>9055.8087156924284</v>
      </c>
      <c r="AQ61" s="19">
        <f t="shared" si="23"/>
        <v>16329.097808934957</v>
      </c>
      <c r="AR61" s="1">
        <f>AD60*$AV$4</f>
        <v>1235.6349054188006</v>
      </c>
      <c r="AS61" s="23">
        <f>AL61+AM61+AN61+AO61+AP61+AQ61+AR61-AJ61-AK61</f>
        <v>342.11240404386263</v>
      </c>
      <c r="AT61" s="23">
        <f t="shared" si="33"/>
        <v>2736899.2323509008</v>
      </c>
      <c r="AU61">
        <f t="shared" si="34"/>
        <v>0.31464333333333327</v>
      </c>
      <c r="BB61" s="10">
        <f t="shared" si="25"/>
        <v>613.89652473337674</v>
      </c>
      <c r="BC61" s="10">
        <f t="shared" si="26"/>
        <v>503.74118084736716</v>
      </c>
      <c r="BD61" s="9">
        <f t="shared" si="27"/>
        <v>469.82315795391656</v>
      </c>
      <c r="BE61" s="10">
        <f t="shared" si="28"/>
        <v>219.0568146031066</v>
      </c>
    </row>
    <row r="62" spans="1:57">
      <c r="A62">
        <v>56</v>
      </c>
      <c r="B62" t="s">
        <v>54</v>
      </c>
      <c r="C62">
        <v>56</v>
      </c>
      <c r="D62">
        <v>253.74</v>
      </c>
      <c r="E62">
        <v>165.482</v>
      </c>
      <c r="F62">
        <v>165.482</v>
      </c>
      <c r="G62">
        <v>378.17700000000002</v>
      </c>
      <c r="H62">
        <v>2037.12</v>
      </c>
      <c r="I62">
        <v>2083.64</v>
      </c>
      <c r="J62">
        <v>977.58399999999995</v>
      </c>
      <c r="K62">
        <v>354.91699999999997</v>
      </c>
      <c r="M62" s="4">
        <f t="shared" si="5"/>
        <v>0.32096000000000002</v>
      </c>
      <c r="N62" s="2">
        <f t="shared" si="6"/>
        <v>0.26352193419740777</v>
      </c>
      <c r="O62" s="2">
        <f t="shared" si="7"/>
        <v>0.95168609816384164</v>
      </c>
      <c r="P62" s="3">
        <f t="shared" si="8"/>
        <v>0.36859941010302422</v>
      </c>
      <c r="Q62" s="2">
        <f t="shared" si="9"/>
        <v>0.39275610667996008</v>
      </c>
      <c r="R62" s="3">
        <f t="shared" si="10"/>
        <v>0.17186149883682283</v>
      </c>
      <c r="T62" s="6">
        <f t="shared" si="11"/>
        <v>671.24124977134454</v>
      </c>
      <c r="U62" s="6">
        <f t="shared" si="12"/>
        <v>2091.3548410124145</v>
      </c>
      <c r="V62" s="6">
        <f t="shared" si="13"/>
        <v>2091.3548410124145</v>
      </c>
      <c r="W62" s="6">
        <f t="shared" si="14"/>
        <v>42.680711041069685</v>
      </c>
      <c r="X62" s="6">
        <f t="shared" si="15"/>
        <v>176.88679245283001</v>
      </c>
      <c r="Y62" s="6">
        <f t="shared" si="0"/>
        <v>115.36052726680543</v>
      </c>
      <c r="Z62" s="6">
        <f t="shared" si="16"/>
        <v>115.36052726680543</v>
      </c>
      <c r="AA62" s="6">
        <f t="shared" si="17"/>
        <v>263.63409990318394</v>
      </c>
      <c r="AB62" s="6">
        <f t="shared" si="1"/>
        <v>681.49167696258121</v>
      </c>
      <c r="AC62" s="6">
        <f t="shared" si="18"/>
        <v>1452.5438750909029</v>
      </c>
      <c r="AD62" s="6">
        <f t="shared" si="2"/>
        <v>247.41912870253432</v>
      </c>
      <c r="AE62" s="6">
        <f t="shared" si="3"/>
        <v>1420.11359124107</v>
      </c>
      <c r="AI62" s="58"/>
      <c r="AJ62" s="21">
        <f t="shared" si="29"/>
        <v>149144.74053099315</v>
      </c>
      <c r="AK62" s="21">
        <f t="shared" si="30"/>
        <v>25271.419159494213</v>
      </c>
      <c r="AL62" s="19">
        <f t="shared" si="31"/>
        <v>101744.056244568</v>
      </c>
      <c r="AM62" s="19">
        <f t="shared" si="32"/>
        <v>17643.66660250058</v>
      </c>
      <c r="AN62" s="19">
        <f t="shared" si="20"/>
        <v>18937.499999999982</v>
      </c>
      <c r="AO62" s="19">
        <f t="shared" si="21"/>
        <v>9057.4479940564524</v>
      </c>
      <c r="AP62" s="19">
        <f t="shared" si="22"/>
        <v>9295.8018886368864</v>
      </c>
      <c r="AQ62" s="19">
        <f t="shared" si="23"/>
        <v>16708.218826290798</v>
      </c>
      <c r="AR62" s="1">
        <f>AD61*$AV$4</f>
        <v>1268.3773900305573</v>
      </c>
      <c r="AS62" s="23">
        <f>AL62+AM62+AN62+AO62+AP62+AQ62+AR62-AJ62-AK62</f>
        <v>238.90925559591778</v>
      </c>
      <c r="AT62" s="23">
        <f t="shared" si="33"/>
        <v>1911274.0447673423</v>
      </c>
      <c r="AU62">
        <f t="shared" si="34"/>
        <v>0.31781666666666669</v>
      </c>
      <c r="BB62" s="10">
        <f t="shared" si="25"/>
        <v>626.30368314259249</v>
      </c>
      <c r="BC62" s="10">
        <f t="shared" si="26"/>
        <v>515.43679754349512</v>
      </c>
      <c r="BD62" s="9">
        <f t="shared" si="27"/>
        <v>482.27277187473663</v>
      </c>
      <c r="BE62" s="10">
        <f t="shared" si="28"/>
        <v>224.86216469852167</v>
      </c>
    </row>
    <row r="63" spans="1:57">
      <c r="A63">
        <v>57</v>
      </c>
      <c r="B63" t="s">
        <v>54</v>
      </c>
      <c r="C63">
        <v>57</v>
      </c>
      <c r="D63">
        <v>251.744</v>
      </c>
      <c r="E63">
        <v>168.387</v>
      </c>
      <c r="F63">
        <v>168.387</v>
      </c>
      <c r="G63">
        <v>383.71800000000002</v>
      </c>
      <c r="H63">
        <v>2027.76</v>
      </c>
      <c r="I63">
        <v>2072.91</v>
      </c>
      <c r="J63">
        <v>988.31799999999998</v>
      </c>
      <c r="K63">
        <v>361.14699999999999</v>
      </c>
      <c r="M63" s="4">
        <f t="shared" si="5"/>
        <v>0.32407999999999998</v>
      </c>
      <c r="N63" s="2">
        <f t="shared" si="6"/>
        <v>0.25893195095861105</v>
      </c>
      <c r="O63" s="2">
        <f t="shared" si="7"/>
        <v>0.95356445959845304</v>
      </c>
      <c r="P63" s="3">
        <f t="shared" si="8"/>
        <v>0.37145869332675058</v>
      </c>
      <c r="Q63" s="2">
        <f t="shared" si="9"/>
        <v>0.39467415452974575</v>
      </c>
      <c r="R63" s="3">
        <f t="shared" si="10"/>
        <v>0.17319489015058009</v>
      </c>
      <c r="T63" s="6">
        <f t="shared" si="11"/>
        <v>683.14007521267422</v>
      </c>
      <c r="U63" s="6">
        <f t="shared" si="12"/>
        <v>2107.9365441023028</v>
      </c>
      <c r="V63" s="6">
        <f t="shared" si="13"/>
        <v>2107.9365441023028</v>
      </c>
      <c r="W63" s="6">
        <f t="shared" si="14"/>
        <v>43.019113144944953</v>
      </c>
      <c r="X63" s="6">
        <f t="shared" si="15"/>
        <v>176.88679245283001</v>
      </c>
      <c r="Y63" s="6">
        <f t="shared" si="0"/>
        <v>118.31637028391813</v>
      </c>
      <c r="Z63" s="6">
        <f t="shared" si="16"/>
        <v>118.31637028391813</v>
      </c>
      <c r="AA63" s="6">
        <f t="shared" si="17"/>
        <v>269.61773160994909</v>
      </c>
      <c r="AB63" s="6">
        <f t="shared" si="1"/>
        <v>694.43720979516524</v>
      </c>
      <c r="AC63" s="6">
        <f t="shared" si="18"/>
        <v>1456.5184474520825</v>
      </c>
      <c r="AD63" s="6">
        <f t="shared" si="2"/>
        <v>253.75831969763809</v>
      </c>
      <c r="AE63" s="6">
        <f t="shared" si="3"/>
        <v>1424.7964688896286</v>
      </c>
      <c r="AI63" s="58"/>
      <c r="AJ63" s="21">
        <f t="shared" si="29"/>
        <v>150320.3119074493</v>
      </c>
      <c r="AK63" s="21">
        <f t="shared" si="30"/>
        <v>25470.610608690196</v>
      </c>
      <c r="AL63" s="19">
        <f t="shared" si="31"/>
        <v>102073.50459763438</v>
      </c>
      <c r="AM63" s="19">
        <f t="shared" si="32"/>
        <v>17690.531854732108</v>
      </c>
      <c r="AN63" s="19">
        <f t="shared" si="20"/>
        <v>18937.499999999982</v>
      </c>
      <c r="AO63" s="19">
        <f t="shared" si="21"/>
        <v>9293.4440766138468</v>
      </c>
      <c r="AP63" s="19">
        <f t="shared" si="22"/>
        <v>9538.0083944194739</v>
      </c>
      <c r="AQ63" s="19">
        <f t="shared" si="23"/>
        <v>17091.741421053288</v>
      </c>
      <c r="AR63" s="1">
        <f>AD62*$AV$4</f>
        <v>1301.4246169753305</v>
      </c>
      <c r="AS63" s="23">
        <f>AL63+AM63+AN63+AO63+AP63+AQ63+AR63-AJ63-AK63</f>
        <v>135.23244528890427</v>
      </c>
      <c r="AT63" s="23">
        <f t="shared" si="33"/>
        <v>1081859.5623112342</v>
      </c>
      <c r="AU63">
        <f t="shared" si="34"/>
        <v>0.32096000000000002</v>
      </c>
      <c r="BB63" s="10">
        <f t="shared" si="25"/>
        <v>638.81096592151152</v>
      </c>
      <c r="BC63" s="10">
        <f t="shared" si="26"/>
        <v>527.26819980636787</v>
      </c>
      <c r="BD63" s="9">
        <f t="shared" si="27"/>
        <v>494.83825740506865</v>
      </c>
      <c r="BE63" s="10">
        <f t="shared" si="28"/>
        <v>230.72105453361087</v>
      </c>
    </row>
    <row r="64" spans="1:57">
      <c r="A64">
        <v>58</v>
      </c>
      <c r="B64" t="s">
        <v>54</v>
      </c>
      <c r="C64">
        <v>58</v>
      </c>
      <c r="D64">
        <v>249.75399999999999</v>
      </c>
      <c r="E64">
        <v>171.26599999999999</v>
      </c>
      <c r="F64">
        <v>171.26599999999999</v>
      </c>
      <c r="G64">
        <v>389.22800000000001</v>
      </c>
      <c r="H64">
        <v>2018.49</v>
      </c>
      <c r="I64">
        <v>2062.3000000000002</v>
      </c>
      <c r="J64">
        <v>998.92700000000002</v>
      </c>
      <c r="K64">
        <v>367.322</v>
      </c>
      <c r="M64" s="4">
        <f t="shared" si="5"/>
        <v>0.32717000000000002</v>
      </c>
      <c r="N64" s="2">
        <f t="shared" si="6"/>
        <v>0.25445894590987356</v>
      </c>
      <c r="O64" s="2">
        <f t="shared" si="7"/>
        <v>0.955367250664792</v>
      </c>
      <c r="P64" s="3">
        <f t="shared" si="8"/>
        <v>0.37424172957993296</v>
      </c>
      <c r="Q64" s="2">
        <f t="shared" si="9"/>
        <v>0.39656040182983365</v>
      </c>
      <c r="R64" s="3">
        <f t="shared" si="10"/>
        <v>0.17449236380678748</v>
      </c>
      <c r="T64" s="6">
        <f t="shared" si="11"/>
        <v>695.1486489120382</v>
      </c>
      <c r="U64" s="6">
        <f t="shared" si="12"/>
        <v>2124.7322459639886</v>
      </c>
      <c r="V64" s="6">
        <f t="shared" si="13"/>
        <v>2124.7322459639886</v>
      </c>
      <c r="W64" s="6">
        <f t="shared" si="14"/>
        <v>43.361882570693645</v>
      </c>
      <c r="X64" s="6">
        <f t="shared" si="15"/>
        <v>176.88679245283001</v>
      </c>
      <c r="Y64" s="6">
        <f t="shared" si="0"/>
        <v>121.29813094575616</v>
      </c>
      <c r="Z64" s="6">
        <f t="shared" si="16"/>
        <v>121.29813094575616</v>
      </c>
      <c r="AA64" s="6">
        <f t="shared" si="17"/>
        <v>275.66842754402381</v>
      </c>
      <c r="AB64" s="6">
        <f t="shared" si="1"/>
        <v>707.48413608513238</v>
      </c>
      <c r="AC64" s="6">
        <f t="shared" si="18"/>
        <v>1460.6099924495497</v>
      </c>
      <c r="AD64" s="6">
        <f t="shared" si="2"/>
        <v>260.15363268399477</v>
      </c>
      <c r="AE64" s="6">
        <f t="shared" si="3"/>
        <v>1429.5835970519504</v>
      </c>
      <c r="AI64" s="58"/>
      <c r="AJ64" s="21">
        <f t="shared" si="29"/>
        <v>151512.15498044121</v>
      </c>
      <c r="AK64" s="21">
        <f t="shared" si="30"/>
        <v>25672.559170621946</v>
      </c>
      <c r="AL64" s="19">
        <f t="shared" si="31"/>
        <v>102410.09579437983</v>
      </c>
      <c r="AM64" s="19">
        <f t="shared" si="32"/>
        <v>17738.938171518912</v>
      </c>
      <c r="AN64" s="19">
        <f t="shared" si="20"/>
        <v>18937.499999999982</v>
      </c>
      <c r="AO64" s="19">
        <f t="shared" si="21"/>
        <v>9531.5667900724457</v>
      </c>
      <c r="AP64" s="19">
        <f t="shared" si="22"/>
        <v>9782.3974950743523</v>
      </c>
      <c r="AQ64" s="19">
        <f t="shared" si="23"/>
        <v>17479.668043324091</v>
      </c>
      <c r="AR64" s="1">
        <f>AD63*$AV$4</f>
        <v>1334.7687616095764</v>
      </c>
      <c r="AS64" s="23">
        <f>AL64+AM64+AN64+AO64+AP64+AQ64+AR64-AJ64-AK64</f>
        <v>30.22090491599738</v>
      </c>
      <c r="AT64" s="23">
        <f t="shared" si="33"/>
        <v>241767.23932797904</v>
      </c>
      <c r="AU64">
        <f t="shared" si="34"/>
        <v>0.32407999999999998</v>
      </c>
      <c r="BB64" s="10">
        <f t="shared" si="25"/>
        <v>651.41809665022038</v>
      </c>
      <c r="BC64" s="10">
        <f t="shared" si="26"/>
        <v>539.23546321989818</v>
      </c>
      <c r="BD64" s="9">
        <f t="shared" si="27"/>
        <v>507.51663939527617</v>
      </c>
      <c r="BE64" s="10">
        <f t="shared" si="28"/>
        <v>236.63274056783627</v>
      </c>
    </row>
    <row r="65" spans="1:57">
      <c r="A65">
        <v>59</v>
      </c>
      <c r="B65" t="s">
        <v>54</v>
      </c>
      <c r="C65">
        <v>59</v>
      </c>
      <c r="D65">
        <v>247.77199999999999</v>
      </c>
      <c r="E65">
        <v>174.12</v>
      </c>
      <c r="F65">
        <v>174.12</v>
      </c>
      <c r="G65">
        <v>394.70800000000003</v>
      </c>
      <c r="H65">
        <v>2009.28</v>
      </c>
      <c r="I65">
        <v>2051.81</v>
      </c>
      <c r="J65">
        <v>1009.41</v>
      </c>
      <c r="K65">
        <v>373.44299999999998</v>
      </c>
      <c r="M65" s="4">
        <f t="shared" si="5"/>
        <v>0.33024000000000003</v>
      </c>
      <c r="N65" s="2">
        <f t="shared" si="6"/>
        <v>0.25009286175710593</v>
      </c>
      <c r="O65" s="2">
        <f t="shared" si="7"/>
        <v>0.95706709282138236</v>
      </c>
      <c r="P65" s="3">
        <f t="shared" si="8"/>
        <v>0.37694101259689922</v>
      </c>
      <c r="Q65" s="2">
        <f t="shared" si="9"/>
        <v>0.39840520025839793</v>
      </c>
      <c r="R65" s="3">
        <f t="shared" si="10"/>
        <v>0.17575096899224807</v>
      </c>
      <c r="T65" s="6">
        <f t="shared" si="11"/>
        <v>707.28445110370728</v>
      </c>
      <c r="U65" s="6">
        <f t="shared" si="12"/>
        <v>2141.7285946696561</v>
      </c>
      <c r="V65" s="6">
        <f t="shared" si="13"/>
        <v>2141.7285946696561</v>
      </c>
      <c r="W65" s="6">
        <f t="shared" si="14"/>
        <v>43.708746829992982</v>
      </c>
      <c r="X65" s="6">
        <f t="shared" si="15"/>
        <v>176.88679245283001</v>
      </c>
      <c r="Y65" s="6">
        <f t="shared" si="0"/>
        <v>124.30592763462685</v>
      </c>
      <c r="Z65" s="6">
        <f t="shared" si="16"/>
        <v>124.30592763462685</v>
      </c>
      <c r="AA65" s="6">
        <f t="shared" si="17"/>
        <v>281.78580338162357</v>
      </c>
      <c r="AB65" s="6">
        <f t="shared" si="1"/>
        <v>720.6274202455852</v>
      </c>
      <c r="AC65" s="6">
        <f t="shared" si="18"/>
        <v>1464.8099212540637</v>
      </c>
      <c r="AD65" s="6">
        <f t="shared" si="2"/>
        <v>266.60451719307349</v>
      </c>
      <c r="AE65" s="6">
        <f t="shared" si="3"/>
        <v>1434.4441435659487</v>
      </c>
      <c r="AI65" s="58"/>
      <c r="AJ65" s="21">
        <f t="shared" si="29"/>
        <v>152719.3796431536</v>
      </c>
      <c r="AK65" s="21">
        <f t="shared" si="30"/>
        <v>25877.114023595419</v>
      </c>
      <c r="AL65" s="19">
        <f t="shared" si="31"/>
        <v>102754.18020530303</v>
      </c>
      <c r="AM65" s="19">
        <f t="shared" si="32"/>
        <v>17788.769098043067</v>
      </c>
      <c r="AN65" s="19">
        <f t="shared" si="20"/>
        <v>18937.499999999982</v>
      </c>
      <c r="AO65" s="19">
        <f t="shared" si="21"/>
        <v>9771.7774289901154</v>
      </c>
      <c r="AP65" s="19">
        <f t="shared" si="22"/>
        <v>10028.92946659512</v>
      </c>
      <c r="AQ65" s="19">
        <f t="shared" si="23"/>
        <v>17871.94252663487</v>
      </c>
      <c r="AR65" s="1">
        <f>AD64*$AV$4</f>
        <v>1368.4081079178125</v>
      </c>
      <c r="AS65" s="23">
        <f>AL65+AM65+AN65+AO65+AP65+AQ65+AR65-AJ65-AK65</f>
        <v>-74.986833265033056</v>
      </c>
      <c r="AT65" s="23">
        <f t="shared" si="33"/>
        <v>-599894.66612026445</v>
      </c>
      <c r="AU65">
        <f t="shared" si="34"/>
        <v>0.32717000000000002</v>
      </c>
      <c r="BB65" s="10">
        <f t="shared" si="25"/>
        <v>664.12225351443885</v>
      </c>
      <c r="BC65" s="10">
        <f t="shared" si="26"/>
        <v>551.33685508804763</v>
      </c>
      <c r="BD65" s="9">
        <f t="shared" si="27"/>
        <v>520.30726536798954</v>
      </c>
      <c r="BE65" s="10">
        <f t="shared" si="28"/>
        <v>242.59626189151231</v>
      </c>
    </row>
    <row r="66" spans="1:57">
      <c r="A66">
        <v>60</v>
      </c>
      <c r="B66" t="s">
        <v>54</v>
      </c>
      <c r="C66">
        <v>60</v>
      </c>
      <c r="D66">
        <v>245.797</v>
      </c>
      <c r="E66">
        <v>176.94800000000001</v>
      </c>
      <c r="F66">
        <v>176.94800000000001</v>
      </c>
      <c r="G66">
        <v>400.15800000000002</v>
      </c>
      <c r="H66">
        <v>2000.15</v>
      </c>
      <c r="I66">
        <v>2041.44</v>
      </c>
      <c r="J66">
        <v>1019.78</v>
      </c>
      <c r="K66">
        <v>379.51</v>
      </c>
      <c r="M66" s="4">
        <f t="shared" si="5"/>
        <v>0.33328333333333332</v>
      </c>
      <c r="N66" s="2">
        <f t="shared" si="6"/>
        <v>0.2458338750812622</v>
      </c>
      <c r="O66" s="2">
        <f t="shared" si="7"/>
        <v>0.95869931509726458</v>
      </c>
      <c r="P66" s="3">
        <f t="shared" si="8"/>
        <v>0.37956693504025607</v>
      </c>
      <c r="Q66" s="2">
        <f t="shared" si="9"/>
        <v>0.4002180327049058</v>
      </c>
      <c r="R66" s="3">
        <f t="shared" si="10"/>
        <v>0.17697454618192732</v>
      </c>
      <c r="T66" s="6">
        <f t="shared" si="11"/>
        <v>719.53790906301572</v>
      </c>
      <c r="U66" s="6">
        <f t="shared" si="12"/>
        <v>2158.9375678242209</v>
      </c>
      <c r="V66" s="6">
        <f t="shared" si="13"/>
        <v>2158.9375678242209</v>
      </c>
      <c r="W66" s="6">
        <f t="shared" si="14"/>
        <v>44.059950363759611</v>
      </c>
      <c r="X66" s="6">
        <f t="shared" si="15"/>
        <v>176.88679245283001</v>
      </c>
      <c r="Y66" s="6">
        <f t="shared" si="0"/>
        <v>127.33989491712009</v>
      </c>
      <c r="Z66" s="6">
        <f t="shared" si="16"/>
        <v>127.33989491712009</v>
      </c>
      <c r="AA66" s="6">
        <f t="shared" si="17"/>
        <v>287.97204642180156</v>
      </c>
      <c r="AB66" s="6">
        <f t="shared" si="1"/>
        <v>733.88045096899066</v>
      </c>
      <c r="AC66" s="6">
        <f t="shared" si="18"/>
        <v>1469.1170672189899</v>
      </c>
      <c r="AD66" s="6">
        <f t="shared" si="2"/>
        <v>273.11279878832335</v>
      </c>
      <c r="AE66" s="6">
        <f t="shared" si="3"/>
        <v>1439.399658761205</v>
      </c>
      <c r="AI66" s="58"/>
      <c r="AJ66" s="21">
        <f t="shared" si="29"/>
        <v>153941.02619907085</v>
      </c>
      <c r="AK66" s="21">
        <f t="shared" si="30"/>
        <v>26084.112554481741</v>
      </c>
      <c r="AL66" s="19">
        <f t="shared" si="31"/>
        <v>103103.54170708969</v>
      </c>
      <c r="AM66" s="19">
        <f t="shared" si="32"/>
        <v>17839.920030953243</v>
      </c>
      <c r="AN66" s="19">
        <f t="shared" si="20"/>
        <v>18937.499999999982</v>
      </c>
      <c r="AO66" s="19">
        <f t="shared" si="21"/>
        <v>10014.08553024554</v>
      </c>
      <c r="AP66" s="19">
        <f t="shared" si="22"/>
        <v>10277.61409683095</v>
      </c>
      <c r="AQ66" s="19">
        <f t="shared" si="23"/>
        <v>18268.539954775053</v>
      </c>
      <c r="AR66" s="1">
        <f>AD65*$AV$4</f>
        <v>1402.3397604355664</v>
      </c>
      <c r="AS66" s="23">
        <f>AL66+AM66+AN66+AO66+AP66+AQ66+AR66-AJ66-AK66</f>
        <v>-181.59767322258995</v>
      </c>
      <c r="AT66" s="23">
        <f t="shared" si="33"/>
        <v>-1452781.3857807196</v>
      </c>
      <c r="AU66">
        <f t="shared" si="34"/>
        <v>0.33024000000000003</v>
      </c>
      <c r="BB66" s="10">
        <f t="shared" si="25"/>
        <v>676.91867341559237</v>
      </c>
      <c r="BC66" s="10">
        <f t="shared" si="26"/>
        <v>563.57160676324713</v>
      </c>
      <c r="BD66" s="9">
        <f t="shared" si="27"/>
        <v>533.20903438614698</v>
      </c>
      <c r="BE66" s="10">
        <f t="shared" si="28"/>
        <v>248.61185526925371</v>
      </c>
    </row>
    <row r="67" spans="1:57">
      <c r="A67">
        <v>61</v>
      </c>
      <c r="B67" t="s">
        <v>54</v>
      </c>
      <c r="C67">
        <v>61</v>
      </c>
      <c r="D67">
        <v>243.83199999999999</v>
      </c>
      <c r="E67">
        <v>179.75200000000001</v>
      </c>
      <c r="F67">
        <v>179.75200000000001</v>
      </c>
      <c r="G67">
        <v>405.57799999999997</v>
      </c>
      <c r="H67">
        <v>1991.09</v>
      </c>
      <c r="I67">
        <v>2031.2</v>
      </c>
      <c r="J67">
        <v>1030.03</v>
      </c>
      <c r="K67">
        <v>385.52300000000002</v>
      </c>
      <c r="M67" s="4">
        <f t="shared" si="5"/>
        <v>0.33630333333333334</v>
      </c>
      <c r="N67" s="2">
        <f t="shared" si="6"/>
        <v>0.24167864328830121</v>
      </c>
      <c r="O67" s="2">
        <f t="shared" si="7"/>
        <v>0.96024968550217549</v>
      </c>
      <c r="P67" s="3">
        <f t="shared" si="8"/>
        <v>0.38211832571785392</v>
      </c>
      <c r="Q67" s="2">
        <f t="shared" si="9"/>
        <v>0.40199621373561562</v>
      </c>
      <c r="R67" s="3">
        <f t="shared" si="10"/>
        <v>0.17816455382541554</v>
      </c>
      <c r="T67" s="6">
        <f t="shared" si="11"/>
        <v>731.90907581279214</v>
      </c>
      <c r="U67" s="6">
        <f t="shared" si="12"/>
        <v>2176.3360730276995</v>
      </c>
      <c r="V67" s="6">
        <f t="shared" si="13"/>
        <v>2176.3360730276995</v>
      </c>
      <c r="W67" s="6">
        <f t="shared" si="14"/>
        <v>44.415021898524479</v>
      </c>
      <c r="X67" s="6">
        <f t="shared" si="15"/>
        <v>176.88679245283001</v>
      </c>
      <c r="Y67" s="6">
        <f t="shared" si="0"/>
        <v>130.40025393295835</v>
      </c>
      <c r="Z67" s="6">
        <f t="shared" si="16"/>
        <v>130.40025393295835</v>
      </c>
      <c r="AA67" s="6">
        <f t="shared" si="17"/>
        <v>294.2246772754761</v>
      </c>
      <c r="AB67" s="6">
        <f t="shared" si="1"/>
        <v>747.23048176394605</v>
      </c>
      <c r="AC67" s="6">
        <f t="shared" si="18"/>
        <v>1473.5206131622781</v>
      </c>
      <c r="AD67" s="6">
        <f t="shared" si="2"/>
        <v>279.67587062728597</v>
      </c>
      <c r="AE67" s="6">
        <f t="shared" si="3"/>
        <v>1444.4269972149073</v>
      </c>
      <c r="AI67" s="58"/>
      <c r="AJ67" s="21">
        <f t="shared" si="29"/>
        <v>155177.95556250151</v>
      </c>
      <c r="AK67" s="21">
        <f t="shared" si="30"/>
        <v>26293.700638531187</v>
      </c>
      <c r="AL67" s="19">
        <f t="shared" si="31"/>
        <v>103459.72927277914</v>
      </c>
      <c r="AM67" s="19">
        <f t="shared" si="32"/>
        <v>17892.376761660078</v>
      </c>
      <c r="AN67" s="19">
        <f t="shared" si="20"/>
        <v>18937.499999999982</v>
      </c>
      <c r="AO67" s="19">
        <f t="shared" si="21"/>
        <v>10258.501934523194</v>
      </c>
      <c r="AP67" s="19">
        <f t="shared" si="22"/>
        <v>10528.46251174749</v>
      </c>
      <c r="AQ67" s="19">
        <f t="shared" si="23"/>
        <v>18669.602133185745</v>
      </c>
      <c r="AR67" s="1">
        <f>AD66*$AV$4</f>
        <v>1436.5733216265808</v>
      </c>
      <c r="AS67" s="23">
        <f>AL67+AM67+AN67+AO67+AP67+AQ67+AR67-AJ67-AK67</f>
        <v>-288.91026551046889</v>
      </c>
      <c r="AT67" s="23">
        <f t="shared" si="33"/>
        <v>-2311282.1240837509</v>
      </c>
      <c r="AU67">
        <f t="shared" si="34"/>
        <v>0.33328333333333332</v>
      </c>
      <c r="BB67" s="10">
        <f t="shared" si="25"/>
        <v>689.82050060523102</v>
      </c>
      <c r="BC67" s="10">
        <f t="shared" si="26"/>
        <v>575.94409284360313</v>
      </c>
      <c r="BD67" s="9">
        <f t="shared" si="27"/>
        <v>546.22559757664669</v>
      </c>
      <c r="BE67" s="10">
        <f t="shared" si="28"/>
        <v>254.67978983424018</v>
      </c>
    </row>
    <row r="68" spans="1:57">
      <c r="A68">
        <v>62</v>
      </c>
      <c r="B68" t="s">
        <v>54</v>
      </c>
      <c r="C68">
        <v>62</v>
      </c>
      <c r="D68">
        <v>241.87799999999999</v>
      </c>
      <c r="E68">
        <v>182.53100000000001</v>
      </c>
      <c r="F68">
        <v>182.53100000000001</v>
      </c>
      <c r="G68">
        <v>410.96800000000002</v>
      </c>
      <c r="H68">
        <v>1982.09</v>
      </c>
      <c r="I68">
        <v>2021.07</v>
      </c>
      <c r="J68">
        <v>1040.1600000000001</v>
      </c>
      <c r="K68">
        <v>391.48200000000003</v>
      </c>
      <c r="M68" s="4">
        <f t="shared" si="5"/>
        <v>0.33930333333333335</v>
      </c>
      <c r="N68" s="2">
        <f t="shared" si="6"/>
        <v>0.23762218663732546</v>
      </c>
      <c r="O68" s="2">
        <f t="shared" si="7"/>
        <v>0.96171126150642006</v>
      </c>
      <c r="P68" s="3">
        <f t="shared" si="8"/>
        <v>0.38459392284190153</v>
      </c>
      <c r="Q68" s="2">
        <f t="shared" si="9"/>
        <v>0.40373706909255236</v>
      </c>
      <c r="R68" s="3">
        <f t="shared" si="10"/>
        <v>0.17931938972993683</v>
      </c>
      <c r="T68" s="6">
        <f t="shared" si="11"/>
        <v>744.40352122003753</v>
      </c>
      <c r="U68" s="6">
        <f t="shared" si="12"/>
        <v>2193.917501213381</v>
      </c>
      <c r="V68" s="6">
        <f t="shared" si="13"/>
        <v>2193.917501213381</v>
      </c>
      <c r="W68" s="6">
        <f t="shared" si="14"/>
        <v>44.773826555375123</v>
      </c>
      <c r="X68" s="6">
        <f t="shared" si="15"/>
        <v>176.88679245283001</v>
      </c>
      <c r="Y68" s="6">
        <f t="shared" si="0"/>
        <v>133.4859851379932</v>
      </c>
      <c r="Z68" s="6">
        <f t="shared" si="16"/>
        <v>133.4859851379932</v>
      </c>
      <c r="AA68" s="6">
        <f t="shared" si="17"/>
        <v>300.54329587955357</v>
      </c>
      <c r="AB68" s="6">
        <f t="shared" si="1"/>
        <v>760.67507601771854</v>
      </c>
      <c r="AC68" s="6">
        <f t="shared" si="18"/>
        <v>1478.0162517510375</v>
      </c>
      <c r="AD68" s="6">
        <f t="shared" si="2"/>
        <v>286.2930704033389</v>
      </c>
      <c r="AE68" s="6">
        <f t="shared" si="3"/>
        <v>1449.5139799933436</v>
      </c>
      <c r="AI68" s="58"/>
      <c r="AJ68" s="21">
        <f t="shared" si="29"/>
        <v>156428.50792101194</v>
      </c>
      <c r="AK68" s="21">
        <f t="shared" si="30"/>
        <v>26505.597033404352</v>
      </c>
      <c r="AL68" s="19">
        <f t="shared" si="31"/>
        <v>103821.07927881589</v>
      </c>
      <c r="AM68" s="19">
        <f t="shared" si="32"/>
        <v>17946.007547703386</v>
      </c>
      <c r="AN68" s="19">
        <f t="shared" si="20"/>
        <v>18937.499999999982</v>
      </c>
      <c r="AO68" s="19">
        <f t="shared" si="21"/>
        <v>10505.044456839125</v>
      </c>
      <c r="AP68" s="19">
        <f t="shared" si="22"/>
        <v>10781.492995176997</v>
      </c>
      <c r="AQ68" s="19">
        <f t="shared" si="23"/>
        <v>19074.968319849573</v>
      </c>
      <c r="AR68" s="1">
        <f>AD67*$AV$4</f>
        <v>1471.0950794995242</v>
      </c>
      <c r="AS68" s="23">
        <f>AL68+AM68+AN68+AO68+AP68+AQ68+AR68-AJ68-AK68</f>
        <v>-396.9172765318217</v>
      </c>
      <c r="AT68" s="23">
        <f t="shared" si="33"/>
        <v>-3175338.2122545736</v>
      </c>
      <c r="AU68">
        <f t="shared" si="34"/>
        <v>0.33630333333333334</v>
      </c>
      <c r="BB68" s="10">
        <f t="shared" si="25"/>
        <v>702.81545986542142</v>
      </c>
      <c r="BC68" s="10">
        <f t="shared" si="26"/>
        <v>588.44935455095219</v>
      </c>
      <c r="BD68" s="9">
        <f t="shared" si="27"/>
        <v>559.35174125457195</v>
      </c>
      <c r="BE68" s="10">
        <f t="shared" si="28"/>
        <v>260.8005078659167</v>
      </c>
    </row>
    <row r="69" spans="1:57">
      <c r="A69">
        <v>63</v>
      </c>
      <c r="B69" t="s">
        <v>54</v>
      </c>
      <c r="C69">
        <v>63</v>
      </c>
      <c r="D69">
        <v>239.93600000000001</v>
      </c>
      <c r="E69">
        <v>185.28399999999999</v>
      </c>
      <c r="F69">
        <v>185.28399999999999</v>
      </c>
      <c r="G69">
        <v>416.32900000000001</v>
      </c>
      <c r="H69">
        <v>1973.17</v>
      </c>
      <c r="I69">
        <v>2011.05</v>
      </c>
      <c r="J69">
        <v>1050.18</v>
      </c>
      <c r="K69">
        <v>397.38799999999998</v>
      </c>
      <c r="M69" s="4">
        <f t="shared" si="5"/>
        <v>0.34227666666666662</v>
      </c>
      <c r="N69" s="2">
        <f t="shared" si="6"/>
        <v>0.2336667218526923</v>
      </c>
      <c r="O69" s="2">
        <f t="shared" si="7"/>
        <v>0.96311513122912273</v>
      </c>
      <c r="P69" s="3">
        <f t="shared" si="8"/>
        <v>0.38700466484228158</v>
      </c>
      <c r="Q69" s="2">
        <f t="shared" si="9"/>
        <v>0.40545075621086257</v>
      </c>
      <c r="R69" s="3">
        <f t="shared" si="10"/>
        <v>0.1804427217747826</v>
      </c>
      <c r="T69" s="6">
        <f t="shared" si="11"/>
        <v>757.00463913018223</v>
      </c>
      <c r="U69" s="6">
        <f t="shared" si="12"/>
        <v>2211.6746855765286</v>
      </c>
      <c r="V69" s="6">
        <f t="shared" si="13"/>
        <v>2211.6746855765286</v>
      </c>
      <c r="W69" s="6">
        <f t="shared" si="14"/>
        <v>45.136218072990381</v>
      </c>
      <c r="X69" s="6">
        <f t="shared" si="15"/>
        <v>176.88679245283001</v>
      </c>
      <c r="Y69" s="6">
        <f t="shared" si="0"/>
        <v>136.59597748078718</v>
      </c>
      <c r="Z69" s="6">
        <f t="shared" si="16"/>
        <v>136.59597748078718</v>
      </c>
      <c r="AA69" s="6">
        <f t="shared" si="17"/>
        <v>306.92810339046349</v>
      </c>
      <c r="AB69" s="6">
        <f t="shared" si="1"/>
        <v>774.21884042991053</v>
      </c>
      <c r="AC69" s="6">
        <f t="shared" si="18"/>
        <v>1482.5920632196085</v>
      </c>
      <c r="AD69" s="6">
        <f t="shared" si="2"/>
        <v>292.96432665062849</v>
      </c>
      <c r="AE69" s="6">
        <f t="shared" si="3"/>
        <v>1454.6700464463465</v>
      </c>
      <c r="AI69" s="58"/>
      <c r="AJ69" s="21">
        <f t="shared" si="29"/>
        <v>157692.20823471417</v>
      </c>
      <c r="AK69" s="21">
        <f t="shared" si="30"/>
        <v>26719.721247277768</v>
      </c>
      <c r="AL69" s="19">
        <f t="shared" si="31"/>
        <v>104186.71633998155</v>
      </c>
      <c r="AM69" s="19">
        <f t="shared" si="32"/>
        <v>18000.759930075888</v>
      </c>
      <c r="AN69" s="19">
        <f t="shared" si="20"/>
        <v>18937.499999999982</v>
      </c>
      <c r="AO69" s="19">
        <f t="shared" si="21"/>
        <v>10753.630962716732</v>
      </c>
      <c r="AP69" s="19">
        <f t="shared" si="22"/>
        <v>11036.621251209279</v>
      </c>
      <c r="AQ69" s="19">
        <f t="shared" si="23"/>
        <v>19484.612578156102</v>
      </c>
      <c r="AR69" s="1">
        <f>AD68*$AV$4</f>
        <v>1505.9015503215626</v>
      </c>
      <c r="AS69" s="23">
        <f>AL69+AM69+AN69+AO69+AP69+AQ69+AR69-AJ69-AK69</f>
        <v>-506.18686953084398</v>
      </c>
      <c r="AT69" s="23">
        <f t="shared" si="33"/>
        <v>-4049494.9562467518</v>
      </c>
      <c r="AU69">
        <f t="shared" si="34"/>
        <v>0.33930333333333335</v>
      </c>
      <c r="BB69" s="10">
        <f t="shared" si="25"/>
        <v>715.90124946234346</v>
      </c>
      <c r="BC69" s="10">
        <f t="shared" si="26"/>
        <v>601.08659175910714</v>
      </c>
      <c r="BD69" s="9">
        <f t="shared" si="27"/>
        <v>572.5861408066778</v>
      </c>
      <c r="BE69" s="10">
        <f t="shared" si="28"/>
        <v>266.97197027598639</v>
      </c>
    </row>
    <row r="70" spans="1:57">
      <c r="A70">
        <v>64</v>
      </c>
      <c r="B70" t="s">
        <v>54</v>
      </c>
      <c r="C70">
        <v>64</v>
      </c>
      <c r="D70">
        <v>238.00700000000001</v>
      </c>
      <c r="E70">
        <v>188.01400000000001</v>
      </c>
      <c r="F70">
        <v>188.01400000000001</v>
      </c>
      <c r="G70">
        <v>421.661</v>
      </c>
      <c r="H70">
        <v>1964.3</v>
      </c>
      <c r="I70">
        <v>2001.14</v>
      </c>
      <c r="J70">
        <v>1060.08</v>
      </c>
      <c r="K70">
        <v>403.24200000000002</v>
      </c>
      <c r="M70" s="4">
        <f t="shared" si="5"/>
        <v>0.34523333333333334</v>
      </c>
      <c r="N70" s="2">
        <f t="shared" si="6"/>
        <v>0.22980303176595537</v>
      </c>
      <c r="O70" s="2">
        <f t="shared" si="7"/>
        <v>0.96442551916578145</v>
      </c>
      <c r="P70" s="3">
        <f t="shared" si="8"/>
        <v>0.38934247368929226</v>
      </c>
      <c r="Q70" s="2">
        <f t="shared" si="9"/>
        <v>0.4071265810562904</v>
      </c>
      <c r="R70" s="3">
        <f t="shared" si="10"/>
        <v>0.181533262527759</v>
      </c>
      <c r="T70" s="6">
        <f t="shared" si="11"/>
        <v>769.73219671436573</v>
      </c>
      <c r="U70" s="6">
        <f t="shared" si="12"/>
        <v>2229.5998746191922</v>
      </c>
      <c r="V70" s="6">
        <f t="shared" si="13"/>
        <v>2229.5998746191922</v>
      </c>
      <c r="W70" s="6">
        <f t="shared" si="14"/>
        <v>45.502038257534537</v>
      </c>
      <c r="X70" s="6">
        <f t="shared" si="15"/>
        <v>176.88679245283001</v>
      </c>
      <c r="Y70" s="6">
        <f t="shared" si="0"/>
        <v>139.73199694221759</v>
      </c>
      <c r="Z70" s="6">
        <f t="shared" si="16"/>
        <v>139.73199694221759</v>
      </c>
      <c r="AA70" s="6">
        <f t="shared" si="17"/>
        <v>313.37843757726768</v>
      </c>
      <c r="AB70" s="6">
        <f t="shared" si="1"/>
        <v>787.8514116924041</v>
      </c>
      <c r="AC70" s="6">
        <f t="shared" si="18"/>
        <v>1487.2505011843227</v>
      </c>
      <c r="AD70" s="6">
        <f t="shared" si="2"/>
        <v>299.68943754706407</v>
      </c>
      <c r="AE70" s="6">
        <f t="shared" si="3"/>
        <v>1459.8676779048265</v>
      </c>
      <c r="AI70" s="58"/>
      <c r="AJ70" s="21">
        <f t="shared" si="29"/>
        <v>158968.54137518414</v>
      </c>
      <c r="AK70" s="21">
        <f t="shared" si="30"/>
        <v>26935.985995636544</v>
      </c>
      <c r="AL70" s="19">
        <f t="shared" si="31"/>
        <v>104557.31892842404</v>
      </c>
      <c r="AM70" s="19">
        <f t="shared" si="32"/>
        <v>18056.488737951611</v>
      </c>
      <c r="AN70" s="19">
        <f t="shared" si="20"/>
        <v>18937.499999999982</v>
      </c>
      <c r="AO70" s="19">
        <f t="shared" si="21"/>
        <v>11004.171945852217</v>
      </c>
      <c r="AP70" s="19">
        <f t="shared" si="22"/>
        <v>11293.755418111485</v>
      </c>
      <c r="AQ70" s="19">
        <f t="shared" si="23"/>
        <v>19898.547949338154</v>
      </c>
      <c r="AR70" s="1">
        <f>AD69*$AV$4</f>
        <v>1540.9923581823059</v>
      </c>
      <c r="AS70" s="23">
        <f>AL70+AM70+AN70+AO70+AP70+AQ70+AR70-AJ70-AK70</f>
        <v>-615.75203296089967</v>
      </c>
      <c r="AT70" s="23">
        <f t="shared" si="33"/>
        <v>-4926016.2636871971</v>
      </c>
      <c r="AU70">
        <f t="shared" si="34"/>
        <v>0.34227666666666662</v>
      </c>
      <c r="BB70" s="10">
        <f t="shared" si="25"/>
        <v>729.08262235692018</v>
      </c>
      <c r="BC70" s="10">
        <f t="shared" si="26"/>
        <v>613.85620678092698</v>
      </c>
      <c r="BD70" s="9">
        <f t="shared" si="27"/>
        <v>585.92865330125699</v>
      </c>
      <c r="BE70" s="10">
        <f t="shared" si="28"/>
        <v>273.19195496157437</v>
      </c>
    </row>
    <row r="71" spans="1:57">
      <c r="A71">
        <v>65</v>
      </c>
      <c r="B71" t="s">
        <v>54</v>
      </c>
      <c r="C71">
        <v>65</v>
      </c>
      <c r="D71">
        <v>236.09200000000001</v>
      </c>
      <c r="E71">
        <v>190.71899999999999</v>
      </c>
      <c r="F71">
        <v>190.71899999999999</v>
      </c>
      <c r="G71">
        <v>426.96499999999997</v>
      </c>
      <c r="H71">
        <v>1955.51</v>
      </c>
      <c r="I71">
        <v>1991.35</v>
      </c>
      <c r="J71">
        <v>1069.8800000000001</v>
      </c>
      <c r="K71">
        <v>409.04300000000001</v>
      </c>
      <c r="M71" s="4">
        <f t="shared" si="5"/>
        <v>0.34816333333333332</v>
      </c>
      <c r="N71" s="2">
        <f t="shared" si="6"/>
        <v>0.22603567291213894</v>
      </c>
      <c r="O71" s="2">
        <f t="shared" si="7"/>
        <v>0.96569187852444738</v>
      </c>
      <c r="P71" s="3">
        <f t="shared" si="8"/>
        <v>0.3916198336030024</v>
      </c>
      <c r="Q71" s="2">
        <f t="shared" si="9"/>
        <v>0.4087784468975289</v>
      </c>
      <c r="R71" s="3">
        <f t="shared" si="10"/>
        <v>0.18259533360778943</v>
      </c>
      <c r="T71" s="6">
        <f t="shared" si="11"/>
        <v>782.56139915395863</v>
      </c>
      <c r="U71" s="6">
        <f t="shared" si="12"/>
        <v>2247.684704939134</v>
      </c>
      <c r="V71" s="6">
        <f t="shared" si="13"/>
        <v>2247.684704939134</v>
      </c>
      <c r="W71" s="6">
        <f t="shared" si="14"/>
        <v>45.871116427329262</v>
      </c>
      <c r="X71" s="6">
        <f t="shared" si="15"/>
        <v>176.88679245283001</v>
      </c>
      <c r="Y71" s="6">
        <f t="shared" ref="Y71:Y107" si="35">R71*T71</f>
        <v>142.89205974709554</v>
      </c>
      <c r="Z71" s="6">
        <f t="shared" si="16"/>
        <v>142.89205974709554</v>
      </c>
      <c r="AA71" s="6">
        <f t="shared" si="17"/>
        <v>319.89423334811238</v>
      </c>
      <c r="AB71" s="6">
        <f t="shared" ref="AB71:AB107" si="36">O71*T71+(U71/98)*2</f>
        <v>801.58430403703551</v>
      </c>
      <c r="AC71" s="6">
        <f t="shared" si="18"/>
        <v>1491.9715173294278</v>
      </c>
      <c r="AD71" s="6">
        <f t="shared" ref="AD71:AD107" si="37">T71*P71</f>
        <v>306.46656492080604</v>
      </c>
      <c r="AE71" s="6">
        <f t="shared" ref="AE71:AE107" si="38">U71-T71</f>
        <v>1465.1233057851755</v>
      </c>
      <c r="AI71" s="58"/>
      <c r="AJ71" s="21">
        <f t="shared" si="29"/>
        <v>160256.95018800366</v>
      </c>
      <c r="AK71" s="21">
        <f t="shared" si="30"/>
        <v>27154.296872987143</v>
      </c>
      <c r="AL71" s="19">
        <f t="shared" si="31"/>
        <v>104930.9090847652</v>
      </c>
      <c r="AM71" s="19">
        <f t="shared" si="32"/>
        <v>18113.223853923868</v>
      </c>
      <c r="AN71" s="19">
        <f t="shared" si="20"/>
        <v>18937.499999999982</v>
      </c>
      <c r="AO71" s="19">
        <f t="shared" si="21"/>
        <v>11256.80967366505</v>
      </c>
      <c r="AP71" s="19">
        <f t="shared" si="22"/>
        <v>11553.041507182552</v>
      </c>
      <c r="AQ71" s="19">
        <f t="shared" si="23"/>
        <v>20316.731500103113</v>
      </c>
      <c r="AR71" s="1">
        <f>AD70*$AV$4</f>
        <v>1576.3664414975569</v>
      </c>
      <c r="AS71" s="23">
        <f>AL71+AM71+AN71+AO71+AP71+AQ71+AR71-AJ71-AK71</f>
        <v>-726.66499985349219</v>
      </c>
      <c r="AT71" s="23">
        <f t="shared" si="33"/>
        <v>-5813319.998827938</v>
      </c>
      <c r="AU71">
        <f t="shared" si="34"/>
        <v>0.34523333333333334</v>
      </c>
      <c r="BB71" s="10">
        <f t="shared" si="25"/>
        <v>742.34937343486945</v>
      </c>
      <c r="BC71" s="10">
        <f t="shared" si="26"/>
        <v>626.75687515453535</v>
      </c>
      <c r="BD71" s="9">
        <f t="shared" si="27"/>
        <v>599.37887509412815</v>
      </c>
      <c r="BE71" s="10">
        <f t="shared" si="28"/>
        <v>279.46399388443518</v>
      </c>
    </row>
    <row r="72" spans="1:57">
      <c r="A72">
        <v>66</v>
      </c>
      <c r="B72" t="s">
        <v>54</v>
      </c>
      <c r="C72">
        <v>66</v>
      </c>
      <c r="D72">
        <v>234.19300000000001</v>
      </c>
      <c r="E72">
        <v>193.399</v>
      </c>
      <c r="F72">
        <v>193.399</v>
      </c>
      <c r="G72">
        <v>432.24</v>
      </c>
      <c r="H72">
        <v>1946.77</v>
      </c>
      <c r="I72">
        <v>1981.66</v>
      </c>
      <c r="J72">
        <v>1079.56</v>
      </c>
      <c r="K72">
        <v>414.79300000000001</v>
      </c>
      <c r="M72" s="4">
        <f t="shared" ref="M72:M107" si="39">($M$2-H72)/$M$2</f>
        <v>0.35107666666666665</v>
      </c>
      <c r="N72" s="2">
        <f t="shared" ref="N72:N107" si="40">(D72/($M$2-H72))</f>
        <v>0.22235694007956477</v>
      </c>
      <c r="O72" s="2">
        <f t="shared" ref="O72:O107" si="41">(J72-$M$3)/($M$2-H72)</f>
        <v>0.96686906962391872</v>
      </c>
      <c r="P72" s="3">
        <f t="shared" ref="P72:P107" si="42">K72/($M$2-H72)</f>
        <v>0.39382945795315361</v>
      </c>
      <c r="Q72" s="2">
        <f t="shared" ref="Q72:Q107" si="43">G72/($M$2-H72)</f>
        <v>0.41039469061838346</v>
      </c>
      <c r="R72" s="3">
        <f t="shared" ref="R72:R107" si="44">F72/($M$2-H72)</f>
        <v>0.18362465938114181</v>
      </c>
      <c r="T72" s="6">
        <f t="shared" ref="T72:T107" si="45">$O$3/N72</f>
        <v>795.50830475331941</v>
      </c>
      <c r="U72" s="6">
        <f t="shared" ref="U72:U107" si="46">T72/M72</f>
        <v>2265.9104984286037</v>
      </c>
      <c r="V72" s="6">
        <f t="shared" ref="V72:V107" si="47">U72</f>
        <v>2265.9104984286037</v>
      </c>
      <c r="W72" s="6">
        <f t="shared" ref="W72:W107" si="48">(U72/98)*2</f>
        <v>46.243071396502117</v>
      </c>
      <c r="X72" s="6">
        <f t="shared" ref="X72:X107" si="49">$O$3</f>
        <v>176.88679245283001</v>
      </c>
      <c r="Y72" s="6">
        <f t="shared" si="35"/>
        <v>146.07494149519783</v>
      </c>
      <c r="Z72" s="6">
        <f t="shared" ref="Z72:Z107" si="50">Y72</f>
        <v>146.07494149519783</v>
      </c>
      <c r="AA72" s="6">
        <f t="shared" ref="AA72:AA107" si="51">Q72*T72</f>
        <v>326.47238461359325</v>
      </c>
      <c r="AB72" s="6">
        <f t="shared" si="36"/>
        <v>815.39544589144487</v>
      </c>
      <c r="AC72" s="6">
        <f t="shared" ref="AC72:AC107" si="52">U72-O72*T72</f>
        <v>1496.758123933661</v>
      </c>
      <c r="AD72" s="6">
        <f t="shared" si="37"/>
        <v>313.2946044582319</v>
      </c>
      <c r="AE72" s="6">
        <f t="shared" si="38"/>
        <v>1470.4021936752843</v>
      </c>
      <c r="AI72" s="58"/>
      <c r="AJ72" s="21">
        <f t="shared" si="29"/>
        <v>161556.83353691013</v>
      </c>
      <c r="AK72" s="21">
        <f t="shared" si="30"/>
        <v>27374.552021453714</v>
      </c>
      <c r="AL72" s="19">
        <f t="shared" si="31"/>
        <v>105308.66784992105</v>
      </c>
      <c r="AM72" s="19">
        <f t="shared" si="32"/>
        <v>18170.721109555103</v>
      </c>
      <c r="AN72" s="19">
        <f t="shared" ref="AN72:AN108" si="53">X71*$AP$4</f>
        <v>18937.499999999982</v>
      </c>
      <c r="AO72" s="19">
        <f t="shared" ref="AO72:AO108" si="54">Y71*$AQ$4</f>
        <v>11511.384333226017</v>
      </c>
      <c r="AP72" s="19">
        <f t="shared" ref="AP72:AP108" si="55">Z71*$AR$4</f>
        <v>11814.315499889861</v>
      </c>
      <c r="AQ72" s="19">
        <f t="shared" ref="AQ72:AQ108" si="56">AA71*$AS$4</f>
        <v>20739.159010461477</v>
      </c>
      <c r="AR72" s="1">
        <f>AD71*$AV$4</f>
        <v>1612.0141314834398</v>
      </c>
      <c r="AS72" s="23">
        <f>AL72+AM72+AN72+AO72+AP72+AQ72+AR72-AJ72-AK72</f>
        <v>-837.62362382689389</v>
      </c>
      <c r="AT72" s="23">
        <f t="shared" si="33"/>
        <v>-6700988.9906151509</v>
      </c>
      <c r="AU72">
        <f t="shared" ref="AU72:AU108" si="57">M71</f>
        <v>0.34816333333333332</v>
      </c>
      <c r="BB72" s="10">
        <f t="shared" ref="BB72:BB108" si="58">U71-AC71</f>
        <v>755.71318760970621</v>
      </c>
      <c r="BC72" s="10">
        <f t="shared" ref="BC72:BC108" si="59">2*AA71</f>
        <v>639.78846669622476</v>
      </c>
      <c r="BD72" s="9">
        <f t="shared" ref="BD72:BD108" si="60">2*AD71</f>
        <v>612.93312984161207</v>
      </c>
      <c r="BE72" s="10">
        <f t="shared" ref="BE72:BE108" si="61">Y71*2</f>
        <v>285.78411949419109</v>
      </c>
    </row>
    <row r="73" spans="1:57">
      <c r="A73">
        <v>67</v>
      </c>
      <c r="B73" t="s">
        <v>54</v>
      </c>
      <c r="C73">
        <v>67</v>
      </c>
      <c r="D73">
        <v>232.30799999999999</v>
      </c>
      <c r="E73">
        <v>196.05600000000001</v>
      </c>
      <c r="F73">
        <v>196.05600000000001</v>
      </c>
      <c r="G73">
        <v>437.48700000000002</v>
      </c>
      <c r="H73">
        <v>1938.09</v>
      </c>
      <c r="I73">
        <v>1972.08</v>
      </c>
      <c r="J73">
        <v>1089.1400000000001</v>
      </c>
      <c r="K73">
        <v>420.49099999999999</v>
      </c>
      <c r="M73" s="4">
        <f t="shared" si="39"/>
        <v>0.35397000000000001</v>
      </c>
      <c r="N73" s="2">
        <f t="shared" si="40"/>
        <v>0.21876430205949654</v>
      </c>
      <c r="O73" s="2">
        <f t="shared" si="41"/>
        <v>0.96798740966748609</v>
      </c>
      <c r="P73" s="3">
        <f t="shared" si="42"/>
        <v>0.39597611850345127</v>
      </c>
      <c r="Q73" s="2">
        <f t="shared" si="43"/>
        <v>0.41198124134813685</v>
      </c>
      <c r="R73" s="3">
        <f t="shared" si="44"/>
        <v>0.18462581574709722</v>
      </c>
      <c r="T73" s="6">
        <f t="shared" si="45"/>
        <v>808.57247177705779</v>
      </c>
      <c r="U73" s="6">
        <f t="shared" si="46"/>
        <v>2284.2966120774577</v>
      </c>
      <c r="V73" s="6">
        <f t="shared" si="47"/>
        <v>2284.2966120774577</v>
      </c>
      <c r="W73" s="6">
        <f t="shared" si="48"/>
        <v>46.618298205662398</v>
      </c>
      <c r="X73" s="6">
        <f t="shared" si="49"/>
        <v>176.88679245283001</v>
      </c>
      <c r="Y73" s="6">
        <f t="shared" si="35"/>
        <v>149.28335219248603</v>
      </c>
      <c r="Z73" s="6">
        <f t="shared" si="50"/>
        <v>149.28335219248603</v>
      </c>
      <c r="AA73" s="6">
        <f t="shared" si="51"/>
        <v>333.11669064264362</v>
      </c>
      <c r="AB73" s="6">
        <f t="shared" si="36"/>
        <v>829.30627068957313</v>
      </c>
      <c r="AC73" s="6">
        <f t="shared" si="52"/>
        <v>1501.608639593547</v>
      </c>
      <c r="AD73" s="6">
        <f t="shared" si="37"/>
        <v>320.17538890302075</v>
      </c>
      <c r="AE73" s="6">
        <f t="shared" si="38"/>
        <v>1475.7241403004</v>
      </c>
      <c r="AI73" s="58"/>
      <c r="AJ73" s="21">
        <f t="shared" ref="AJ73:AJ108" si="62">U72*$AT$4</f>
        <v>162866.84889555274</v>
      </c>
      <c r="AK73" s="21">
        <f t="shared" ref="AK73:AK108" si="63">V72*$AU$4</f>
        <v>27596.523960361963</v>
      </c>
      <c r="AL73" s="19">
        <f t="shared" ref="AL73:AL108" si="64">AE72*$AT$4</f>
        <v>105688.0984747984</v>
      </c>
      <c r="AM73" s="19">
        <f t="shared" ref="AM73:AM108" si="65">AC72*$AU$4</f>
        <v>18229.017191388059</v>
      </c>
      <c r="AN73" s="19">
        <f t="shared" si="53"/>
        <v>18937.499999999982</v>
      </c>
      <c r="AO73" s="19">
        <f t="shared" si="54"/>
        <v>11767.797286853138</v>
      </c>
      <c r="AP73" s="19">
        <f t="shared" si="55"/>
        <v>12077.476162822957</v>
      </c>
      <c r="AQ73" s="19">
        <f t="shared" si="56"/>
        <v>21165.629108599249</v>
      </c>
      <c r="AR73" s="1">
        <f>AD72*$AV$4</f>
        <v>1647.9296194502997</v>
      </c>
      <c r="AS73" s="23">
        <f>AL73+AM73+AN73+AO73+AP73+AQ73+AR73-AJ73-AK73</f>
        <v>-949.92501200264815</v>
      </c>
      <c r="AT73" s="23">
        <f t="shared" ref="AT73:AT108" si="66">AS73*8000</f>
        <v>-7599400.0960211847</v>
      </c>
      <c r="AU73">
        <f t="shared" si="57"/>
        <v>0.35107666666666665</v>
      </c>
      <c r="BB73" s="10">
        <f t="shared" si="58"/>
        <v>769.15237449494271</v>
      </c>
      <c r="BC73" s="10">
        <f t="shared" si="59"/>
        <v>652.9447692271865</v>
      </c>
      <c r="BD73" s="9">
        <f t="shared" si="60"/>
        <v>626.5892089164638</v>
      </c>
      <c r="BE73" s="10">
        <f t="shared" si="61"/>
        <v>292.14988299039567</v>
      </c>
    </row>
    <row r="74" spans="1:57">
      <c r="A74">
        <v>68</v>
      </c>
      <c r="B74" t="s">
        <v>54</v>
      </c>
      <c r="C74">
        <v>68</v>
      </c>
      <c r="D74">
        <v>230.43700000000001</v>
      </c>
      <c r="E74">
        <v>198.68899999999999</v>
      </c>
      <c r="F74">
        <v>198.68899999999999</v>
      </c>
      <c r="G74">
        <v>442.70499999999998</v>
      </c>
      <c r="H74">
        <v>1929.48</v>
      </c>
      <c r="I74">
        <v>1962.61</v>
      </c>
      <c r="J74">
        <v>1098.6099999999999</v>
      </c>
      <c r="K74">
        <v>426.13900000000001</v>
      </c>
      <c r="M74" s="4">
        <f t="shared" si="39"/>
        <v>0.35683999999999999</v>
      </c>
      <c r="N74" s="2">
        <f t="shared" si="40"/>
        <v>0.21525707132982103</v>
      </c>
      <c r="O74" s="2">
        <f t="shared" si="41"/>
        <v>0.96904822908493071</v>
      </c>
      <c r="P74" s="3">
        <f t="shared" si="42"/>
        <v>0.3980672943989837</v>
      </c>
      <c r="Q74" s="2">
        <f t="shared" si="43"/>
        <v>0.41354201696371856</v>
      </c>
      <c r="R74" s="3">
        <f t="shared" si="44"/>
        <v>0.18560045585323021</v>
      </c>
      <c r="T74" s="6">
        <f t="shared" si="45"/>
        <v>821.74672060738328</v>
      </c>
      <c r="U74" s="6">
        <f t="shared" si="46"/>
        <v>2302.8436290981485</v>
      </c>
      <c r="V74" s="6">
        <f t="shared" si="47"/>
        <v>2302.8436290981485</v>
      </c>
      <c r="W74" s="6">
        <f t="shared" si="48"/>
        <v>46.996808757105072</v>
      </c>
      <c r="X74" s="6">
        <f t="shared" si="49"/>
        <v>176.88679245283001</v>
      </c>
      <c r="Y74" s="6">
        <f t="shared" si="35"/>
        <v>152.51656594062734</v>
      </c>
      <c r="Z74" s="6">
        <f t="shared" si="50"/>
        <v>152.51656594062734</v>
      </c>
      <c r="AA74" s="6">
        <f t="shared" si="51"/>
        <v>339.82679627329861</v>
      </c>
      <c r="AB74" s="6">
        <f t="shared" si="36"/>
        <v>843.30901311803916</v>
      </c>
      <c r="AC74" s="6">
        <f t="shared" si="52"/>
        <v>1506.5314247372144</v>
      </c>
      <c r="AD74" s="6">
        <f t="shared" si="37"/>
        <v>327.11049375341867</v>
      </c>
      <c r="AE74" s="6">
        <f t="shared" si="38"/>
        <v>1481.0969084907651</v>
      </c>
      <c r="AI74" s="58"/>
      <c r="AJ74" s="21">
        <f t="shared" si="62"/>
        <v>164188.38758629141</v>
      </c>
      <c r="AK74" s="21">
        <f t="shared" si="63"/>
        <v>27820.448438491356</v>
      </c>
      <c r="AL74" s="19">
        <f t="shared" si="64"/>
        <v>106070.62403237184</v>
      </c>
      <c r="AM74" s="19">
        <f t="shared" si="65"/>
        <v>18288.091621609808</v>
      </c>
      <c r="AN74" s="19">
        <f t="shared" si="53"/>
        <v>18937.499999999982</v>
      </c>
      <c r="AO74" s="19">
        <f t="shared" si="54"/>
        <v>12026.266852626675</v>
      </c>
      <c r="AP74" s="19">
        <f t="shared" si="55"/>
        <v>12342.747559274747</v>
      </c>
      <c r="AQ74" s="19">
        <f t="shared" si="56"/>
        <v>21596.388106060422</v>
      </c>
      <c r="AR74" s="1">
        <f>AD73*$AV$4</f>
        <v>1684.1225456298891</v>
      </c>
      <c r="AS74" s="23">
        <f>AL74+AM74+AN74+AO74+AP74+AQ74+AR74-AJ74-AK74</f>
        <v>-1063.0953072094162</v>
      </c>
      <c r="AT74" s="23">
        <f t="shared" si="66"/>
        <v>-8504762.4576753303</v>
      </c>
      <c r="AU74">
        <f t="shared" si="57"/>
        <v>0.35397000000000001</v>
      </c>
      <c r="BB74" s="10">
        <f t="shared" si="58"/>
        <v>782.6879724839107</v>
      </c>
      <c r="BC74" s="10">
        <f t="shared" si="59"/>
        <v>666.23338128528724</v>
      </c>
      <c r="BD74" s="9">
        <f t="shared" si="60"/>
        <v>640.35077780604149</v>
      </c>
      <c r="BE74" s="10">
        <f t="shared" si="61"/>
        <v>298.56670438497207</v>
      </c>
    </row>
    <row r="75" spans="1:57">
      <c r="A75">
        <v>69</v>
      </c>
      <c r="B75" t="s">
        <v>54</v>
      </c>
      <c r="C75">
        <v>69</v>
      </c>
      <c r="D75">
        <v>228.58199999999999</v>
      </c>
      <c r="E75">
        <v>201.3</v>
      </c>
      <c r="F75">
        <v>201.3</v>
      </c>
      <c r="G75">
        <v>447.89600000000002</v>
      </c>
      <c r="H75">
        <v>1920.92</v>
      </c>
      <c r="I75">
        <v>1953.24</v>
      </c>
      <c r="J75">
        <v>1107.98</v>
      </c>
      <c r="K75">
        <v>431.73700000000002</v>
      </c>
      <c r="M75" s="4">
        <f t="shared" si="39"/>
        <v>0.35969333333333331</v>
      </c>
      <c r="N75" s="2">
        <f t="shared" si="40"/>
        <v>0.21183044815954333</v>
      </c>
      <c r="O75" s="2">
        <f t="shared" si="41"/>
        <v>0.97004439911776719</v>
      </c>
      <c r="P75" s="3">
        <f t="shared" si="42"/>
        <v>0.40009730511176195</v>
      </c>
      <c r="Q75" s="2">
        <f t="shared" si="43"/>
        <v>0.41507209845423881</v>
      </c>
      <c r="R75" s="3">
        <f t="shared" si="44"/>
        <v>0.18654779997775886</v>
      </c>
      <c r="T75" s="6">
        <f t="shared" si="45"/>
        <v>835.03950442291955</v>
      </c>
      <c r="U75" s="6">
        <f t="shared" si="46"/>
        <v>2321.5317800985645</v>
      </c>
      <c r="V75" s="6">
        <f t="shared" si="47"/>
        <v>2321.5317800985645</v>
      </c>
      <c r="W75" s="6">
        <f t="shared" si="48"/>
        <v>47.378199593848251</v>
      </c>
      <c r="X75" s="6">
        <f t="shared" si="49"/>
        <v>176.88679245283001</v>
      </c>
      <c r="Y75" s="6">
        <f t="shared" si="35"/>
        <v>155.77478244461369</v>
      </c>
      <c r="Z75" s="6">
        <f t="shared" si="50"/>
        <v>155.77478244461369</v>
      </c>
      <c r="AA75" s="6">
        <f t="shared" si="51"/>
        <v>346.60159939300883</v>
      </c>
      <c r="AB75" s="6">
        <f t="shared" si="36"/>
        <v>857.40359390137723</v>
      </c>
      <c r="AC75" s="6">
        <f t="shared" si="52"/>
        <v>1511.5063857910354</v>
      </c>
      <c r="AD75" s="6">
        <f t="shared" si="37"/>
        <v>334.09705538147131</v>
      </c>
      <c r="AE75" s="6">
        <f t="shared" si="38"/>
        <v>1486.492275675645</v>
      </c>
      <c r="AI75" s="58"/>
      <c r="AJ75" s="21">
        <f t="shared" si="62"/>
        <v>165521.49152868762</v>
      </c>
      <c r="AK75" s="21">
        <f t="shared" si="63"/>
        <v>28046.332558786351</v>
      </c>
      <c r="AL75" s="19">
        <f t="shared" si="64"/>
        <v>106456.80249159072</v>
      </c>
      <c r="AM75" s="19">
        <f t="shared" si="65"/>
        <v>18348.046221874534</v>
      </c>
      <c r="AN75" s="19">
        <f t="shared" si="53"/>
        <v>18937.499999999982</v>
      </c>
      <c r="AO75" s="19">
        <f t="shared" si="54"/>
        <v>12286.734552176938</v>
      </c>
      <c r="AP75" s="19">
        <f t="shared" si="55"/>
        <v>12610.06967197107</v>
      </c>
      <c r="AQ75" s="19">
        <f t="shared" si="56"/>
        <v>22031.412977233103</v>
      </c>
      <c r="AR75" s="1">
        <f>AD74*$AV$4</f>
        <v>1720.6011971429821</v>
      </c>
      <c r="AS75" s="23">
        <f>AL75+AM75+AN75+AO75+AP75+AQ75+AR75-AJ75-AK75</f>
        <v>-1176.6569754846569</v>
      </c>
      <c r="AT75" s="23">
        <f t="shared" si="66"/>
        <v>-9413255.8038772549</v>
      </c>
      <c r="AU75">
        <f t="shared" si="57"/>
        <v>0.35683999999999999</v>
      </c>
      <c r="BB75" s="10">
        <f t="shared" si="58"/>
        <v>796.31220436093417</v>
      </c>
      <c r="BC75" s="10">
        <f t="shared" si="59"/>
        <v>679.65359254659722</v>
      </c>
      <c r="BD75" s="9">
        <f t="shared" si="60"/>
        <v>654.22098750683733</v>
      </c>
      <c r="BE75" s="10">
        <f t="shared" si="61"/>
        <v>305.03313188125469</v>
      </c>
    </row>
    <row r="76" spans="1:57">
      <c r="A76">
        <v>70</v>
      </c>
      <c r="B76" t="s">
        <v>54</v>
      </c>
      <c r="C76">
        <v>70</v>
      </c>
      <c r="D76">
        <v>226.74299999999999</v>
      </c>
      <c r="E76">
        <v>203.886</v>
      </c>
      <c r="F76">
        <v>203.886</v>
      </c>
      <c r="G76">
        <v>453.06</v>
      </c>
      <c r="H76">
        <v>1912.42</v>
      </c>
      <c r="I76">
        <v>1943.97</v>
      </c>
      <c r="J76">
        <v>1117.25</v>
      </c>
      <c r="K76">
        <v>437.28500000000003</v>
      </c>
      <c r="M76" s="4">
        <f t="shared" si="39"/>
        <v>0.36252666666666666</v>
      </c>
      <c r="N76" s="2">
        <f t="shared" si="40"/>
        <v>0.2084839735927472</v>
      </c>
      <c r="O76" s="2">
        <f t="shared" si="41"/>
        <v>0.97098651152099169</v>
      </c>
      <c r="P76" s="3">
        <f t="shared" si="42"/>
        <v>0.40207157174644631</v>
      </c>
      <c r="Q76" s="2">
        <f t="shared" si="43"/>
        <v>0.41657625186193203</v>
      </c>
      <c r="R76" s="3">
        <f t="shared" si="44"/>
        <v>0.18746758859118409</v>
      </c>
      <c r="T76" s="6">
        <f t="shared" si="45"/>
        <v>848.44311725543389</v>
      </c>
      <c r="U76" s="6">
        <f t="shared" si="46"/>
        <v>2340.3605728004391</v>
      </c>
      <c r="V76" s="6">
        <f t="shared" si="47"/>
        <v>2340.3605728004391</v>
      </c>
      <c r="W76" s="6">
        <f t="shared" si="48"/>
        <v>47.762460669396717</v>
      </c>
      <c r="X76" s="6">
        <f t="shared" si="49"/>
        <v>176.88679245283001</v>
      </c>
      <c r="Y76" s="6">
        <f t="shared" si="35"/>
        <v>159.05558524866345</v>
      </c>
      <c r="Z76" s="6">
        <f t="shared" si="50"/>
        <v>159.05558524866345</v>
      </c>
      <c r="AA76" s="6">
        <f t="shared" si="51"/>
        <v>353.44125370432238</v>
      </c>
      <c r="AB76" s="6">
        <f t="shared" si="36"/>
        <v>871.5892833172461</v>
      </c>
      <c r="AC76" s="6">
        <f t="shared" si="52"/>
        <v>1516.5337501525896</v>
      </c>
      <c r="AD76" s="6">
        <f t="shared" si="37"/>
        <v>341.13485769234677</v>
      </c>
      <c r="AE76" s="6">
        <f t="shared" si="38"/>
        <v>1491.9174555450052</v>
      </c>
      <c r="AI76" s="58"/>
      <c r="AJ76" s="21">
        <f t="shared" si="62"/>
        <v>166864.73975814451</v>
      </c>
      <c r="AK76" s="21">
        <f t="shared" si="63"/>
        <v>28273.935549820417</v>
      </c>
      <c r="AL76" s="19">
        <f t="shared" si="64"/>
        <v>106844.60529873833</v>
      </c>
      <c r="AM76" s="19">
        <f t="shared" si="65"/>
        <v>18408.636272549022</v>
      </c>
      <c r="AN76" s="19">
        <f t="shared" si="53"/>
        <v>18937.499999999982</v>
      </c>
      <c r="AO76" s="19">
        <f t="shared" si="54"/>
        <v>12549.216473738079</v>
      </c>
      <c r="AP76" s="19">
        <f t="shared" si="55"/>
        <v>12879.459012520661</v>
      </c>
      <c r="AQ76" s="19">
        <f t="shared" si="56"/>
        <v>22470.632270727972</v>
      </c>
      <c r="AR76" s="1">
        <f>AD75*$AV$4</f>
        <v>1757.3505113065389</v>
      </c>
      <c r="AS76" s="23">
        <f>AL76+AM76+AN76+AO76+AP76+AQ76+AR76-AJ76-AK76</f>
        <v>-1291.2754683843159</v>
      </c>
      <c r="AT76" s="23">
        <f t="shared" si="66"/>
        <v>-10330203.747074528</v>
      </c>
      <c r="AU76">
        <f t="shared" si="57"/>
        <v>0.35969333333333331</v>
      </c>
      <c r="BB76" s="10">
        <f t="shared" si="58"/>
        <v>810.02539430752904</v>
      </c>
      <c r="BC76" s="10">
        <f t="shared" si="59"/>
        <v>693.20319878601765</v>
      </c>
      <c r="BD76" s="9">
        <f t="shared" si="60"/>
        <v>668.19411076294261</v>
      </c>
      <c r="BE76" s="10">
        <f t="shared" si="61"/>
        <v>311.54956488922738</v>
      </c>
    </row>
    <row r="77" spans="1:57">
      <c r="A77">
        <v>71</v>
      </c>
      <c r="B77" t="s">
        <v>54</v>
      </c>
      <c r="C77">
        <v>71</v>
      </c>
      <c r="D77">
        <v>224.92099999999999</v>
      </c>
      <c r="E77">
        <v>206.45099999999999</v>
      </c>
      <c r="F77">
        <v>206.45099999999999</v>
      </c>
      <c r="G77">
        <v>458.197</v>
      </c>
      <c r="H77">
        <v>1903.98</v>
      </c>
      <c r="I77">
        <v>1934.81</v>
      </c>
      <c r="J77">
        <v>1126.42</v>
      </c>
      <c r="K77">
        <v>442.78399999999999</v>
      </c>
      <c r="M77" s="4">
        <f t="shared" si="39"/>
        <v>0.36534</v>
      </c>
      <c r="N77" s="2">
        <f t="shared" si="40"/>
        <v>0.20521614569077207</v>
      </c>
      <c r="O77" s="2">
        <f t="shared" si="41"/>
        <v>0.97187597872301612</v>
      </c>
      <c r="P77" s="3">
        <f t="shared" si="42"/>
        <v>0.40399262787175416</v>
      </c>
      <c r="Q77" s="2">
        <f t="shared" si="43"/>
        <v>0.41805532745752816</v>
      </c>
      <c r="R77" s="3">
        <f t="shared" si="44"/>
        <v>0.18836426342584989</v>
      </c>
      <c r="T77" s="6">
        <f t="shared" si="45"/>
        <v>861.95358487713793</v>
      </c>
      <c r="U77" s="6">
        <f t="shared" si="46"/>
        <v>2359.3189491354296</v>
      </c>
      <c r="V77" s="6">
        <f t="shared" si="47"/>
        <v>2359.3189491354296</v>
      </c>
      <c r="W77" s="6">
        <f t="shared" si="48"/>
        <v>48.149366308886322</v>
      </c>
      <c r="X77" s="6">
        <f t="shared" si="49"/>
        <v>176.88679245283001</v>
      </c>
      <c r="Y77" s="6">
        <f t="shared" si="35"/>
        <v>162.36125212265287</v>
      </c>
      <c r="Z77" s="6">
        <f t="shared" si="50"/>
        <v>162.36125212265287</v>
      </c>
      <c r="AA77" s="6">
        <f t="shared" si="51"/>
        <v>360.34428817900221</v>
      </c>
      <c r="AB77" s="6">
        <f t="shared" si="36"/>
        <v>885.86135022516714</v>
      </c>
      <c r="AC77" s="6">
        <f t="shared" si="52"/>
        <v>1521.6069652191488</v>
      </c>
      <c r="AD77" s="6">
        <f t="shared" si="37"/>
        <v>348.22289385799405</v>
      </c>
      <c r="AE77" s="6">
        <f t="shared" si="38"/>
        <v>1497.3653642582917</v>
      </c>
      <c r="AI77" s="58"/>
      <c r="AJ77" s="21">
        <f t="shared" si="62"/>
        <v>168218.09689117715</v>
      </c>
      <c r="AK77" s="21">
        <f t="shared" si="63"/>
        <v>28503.251416136547</v>
      </c>
      <c r="AL77" s="19">
        <f t="shared" si="64"/>
        <v>107234.55095220833</v>
      </c>
      <c r="AM77" s="19">
        <f t="shared" si="65"/>
        <v>18469.86454310839</v>
      </c>
      <c r="AN77" s="19">
        <f t="shared" si="53"/>
        <v>18937.499999999982</v>
      </c>
      <c r="AO77" s="19">
        <f t="shared" si="54"/>
        <v>12813.517947632328</v>
      </c>
      <c r="AP77" s="19">
        <f t="shared" si="55"/>
        <v>13150.715788359495</v>
      </c>
      <c r="AQ77" s="19">
        <f t="shared" si="56"/>
        <v>22914.055951281036</v>
      </c>
      <c r="AR77" s="1">
        <f>AD76*$AV$4</f>
        <v>1794.3693514617439</v>
      </c>
      <c r="AS77" s="23">
        <f>AL77+AM77+AN77+AO77+AP77+AQ77+AR77-AJ77-AK77</f>
        <v>-1406.7737732624009</v>
      </c>
      <c r="AT77" s="23">
        <f t="shared" si="66"/>
        <v>-11254190.186099207</v>
      </c>
      <c r="AU77">
        <f t="shared" si="57"/>
        <v>0.36252666666666666</v>
      </c>
      <c r="BB77" s="10">
        <f t="shared" si="58"/>
        <v>823.82682264784944</v>
      </c>
      <c r="BC77" s="10">
        <f t="shared" si="59"/>
        <v>706.88250740864476</v>
      </c>
      <c r="BD77" s="9">
        <f t="shared" si="60"/>
        <v>682.26971538469354</v>
      </c>
      <c r="BE77" s="10">
        <f t="shared" si="61"/>
        <v>318.1111704973269</v>
      </c>
    </row>
    <row r="78" spans="1:57">
      <c r="A78">
        <v>72</v>
      </c>
      <c r="B78" t="s">
        <v>54</v>
      </c>
      <c r="C78">
        <v>72</v>
      </c>
      <c r="D78">
        <v>223.11600000000001</v>
      </c>
      <c r="E78">
        <v>208.99199999999999</v>
      </c>
      <c r="F78">
        <v>208.99199999999999</v>
      </c>
      <c r="G78">
        <v>463.30599999999998</v>
      </c>
      <c r="H78">
        <v>1895.59</v>
      </c>
      <c r="I78">
        <v>1925.74</v>
      </c>
      <c r="J78">
        <v>1135.49</v>
      </c>
      <c r="K78">
        <v>448.23500000000001</v>
      </c>
      <c r="M78" s="4">
        <f t="shared" si="39"/>
        <v>0.36813666666666667</v>
      </c>
      <c r="N78" s="2">
        <f t="shared" si="40"/>
        <v>0.20202279950380747</v>
      </c>
      <c r="O78" s="2">
        <f t="shared" si="41"/>
        <v>0.97270534511639706</v>
      </c>
      <c r="P78" s="3">
        <f t="shared" si="42"/>
        <v>0.40585923705870103</v>
      </c>
      <c r="Q78" s="2">
        <f t="shared" si="43"/>
        <v>0.41950543729230988</v>
      </c>
      <c r="R78" s="3">
        <f t="shared" si="44"/>
        <v>0.1892340706802727</v>
      </c>
      <c r="T78" s="6">
        <f t="shared" si="45"/>
        <v>875.57836485429095</v>
      </c>
      <c r="U78" s="6">
        <f t="shared" si="46"/>
        <v>2378.405750185957</v>
      </c>
      <c r="V78" s="6">
        <f t="shared" si="47"/>
        <v>2378.405750185957</v>
      </c>
      <c r="W78" s="6">
        <f t="shared" si="48"/>
        <v>48.538892860937899</v>
      </c>
      <c r="X78" s="6">
        <f t="shared" si="49"/>
        <v>176.88679245283001</v>
      </c>
      <c r="Y78" s="6">
        <f t="shared" si="35"/>
        <v>165.68925818095448</v>
      </c>
      <c r="Z78" s="6">
        <f t="shared" si="50"/>
        <v>165.68925818095448</v>
      </c>
      <c r="AA78" s="6">
        <f t="shared" si="51"/>
        <v>367.30988483188497</v>
      </c>
      <c r="AB78" s="6">
        <f t="shared" si="36"/>
        <v>900.21864842298169</v>
      </c>
      <c r="AC78" s="6">
        <f t="shared" si="52"/>
        <v>1526.7259946239133</v>
      </c>
      <c r="AD78" s="6">
        <f t="shared" si="37"/>
        <v>355.36156714486748</v>
      </c>
      <c r="AE78" s="6">
        <f t="shared" si="38"/>
        <v>1502.8273853316659</v>
      </c>
      <c r="AI78" s="58"/>
      <c r="AJ78" s="21">
        <f t="shared" si="62"/>
        <v>169580.76810700726</v>
      </c>
      <c r="AK78" s="21">
        <f t="shared" si="63"/>
        <v>28734.145481520398</v>
      </c>
      <c r="AL78" s="19">
        <f t="shared" si="64"/>
        <v>107626.13028679322</v>
      </c>
      <c r="AM78" s="19">
        <f t="shared" si="65"/>
        <v>18531.651229404015</v>
      </c>
      <c r="AN78" s="19">
        <f t="shared" si="53"/>
        <v>18937.499999999982</v>
      </c>
      <c r="AO78" s="19">
        <f t="shared" si="54"/>
        <v>13079.822471000916</v>
      </c>
      <c r="AP78" s="19">
        <f t="shared" si="55"/>
        <v>13424.02832550094</v>
      </c>
      <c r="AQ78" s="19">
        <f t="shared" si="56"/>
        <v>23361.588650219346</v>
      </c>
      <c r="AR78" s="1">
        <f>AD77*$AV$4</f>
        <v>1831.6524216930486</v>
      </c>
      <c r="AS78" s="23">
        <f>AL78+AM78+AN78+AO78+AP78+AQ78+AR78-AJ78-AK78</f>
        <v>-1522.5402039161781</v>
      </c>
      <c r="AT78" s="23">
        <f t="shared" si="66"/>
        <v>-12180321.631329425</v>
      </c>
      <c r="AU78">
        <f t="shared" si="57"/>
        <v>0.36534</v>
      </c>
      <c r="BB78" s="10">
        <f t="shared" si="58"/>
        <v>837.71198391628081</v>
      </c>
      <c r="BC78" s="10">
        <f t="shared" si="59"/>
        <v>720.68857635800441</v>
      </c>
      <c r="BD78" s="9">
        <f t="shared" si="60"/>
        <v>696.4457877159881</v>
      </c>
      <c r="BE78" s="10">
        <f t="shared" si="61"/>
        <v>324.72250424530574</v>
      </c>
    </row>
    <row r="79" spans="1:57">
      <c r="A79">
        <v>73</v>
      </c>
      <c r="B79" t="s">
        <v>54</v>
      </c>
      <c r="C79">
        <v>73</v>
      </c>
      <c r="D79">
        <v>221.34299999999999</v>
      </c>
      <c r="E79">
        <v>211.50899999999999</v>
      </c>
      <c r="F79">
        <v>211.50899999999999</v>
      </c>
      <c r="G79">
        <v>468.38900000000001</v>
      </c>
      <c r="H79">
        <v>1887.25</v>
      </c>
      <c r="I79">
        <v>1916.76</v>
      </c>
      <c r="J79">
        <v>1144.46</v>
      </c>
      <c r="K79">
        <v>453.63299999999998</v>
      </c>
      <c r="M79" s="4">
        <f t="shared" si="39"/>
        <v>0.37091666666666667</v>
      </c>
      <c r="N79" s="2">
        <f t="shared" si="40"/>
        <v>0.1989152999325994</v>
      </c>
      <c r="O79" s="2">
        <f t="shared" si="41"/>
        <v>0.9734760819591104</v>
      </c>
      <c r="P79" s="3">
        <f t="shared" si="42"/>
        <v>0.40766838912603909</v>
      </c>
      <c r="Q79" s="2">
        <f t="shared" si="43"/>
        <v>0.42092922938665467</v>
      </c>
      <c r="R79" s="3">
        <f t="shared" si="44"/>
        <v>0.19007773534037295</v>
      </c>
      <c r="T79" s="6">
        <f t="shared" si="45"/>
        <v>889.25684707393771</v>
      </c>
      <c r="U79" s="6">
        <f t="shared" si="46"/>
        <v>2397.4572376740625</v>
      </c>
      <c r="V79" s="6">
        <f t="shared" si="47"/>
        <v>2397.4572376740625</v>
      </c>
      <c r="W79" s="6">
        <f t="shared" si="48"/>
        <v>48.927698728042095</v>
      </c>
      <c r="X79" s="6">
        <f t="shared" si="49"/>
        <v>176.88679245283001</v>
      </c>
      <c r="Y79" s="6">
        <f t="shared" si="35"/>
        <v>169.02792762773444</v>
      </c>
      <c r="Z79" s="6">
        <f t="shared" si="50"/>
        <v>169.02792762773444</v>
      </c>
      <c r="AA79" s="6">
        <f t="shared" si="51"/>
        <v>374.31419936563884</v>
      </c>
      <c r="AB79" s="6">
        <f t="shared" si="36"/>
        <v>914.59797007289069</v>
      </c>
      <c r="AC79" s="6">
        <f t="shared" si="52"/>
        <v>1531.786966329214</v>
      </c>
      <c r="AD79" s="6">
        <f t="shared" si="37"/>
        <v>362.52190636593269</v>
      </c>
      <c r="AE79" s="6">
        <f t="shared" si="38"/>
        <v>1508.2003906001248</v>
      </c>
      <c r="AI79" s="58"/>
      <c r="AJ79" s="21">
        <f t="shared" si="62"/>
        <v>170952.67010611601</v>
      </c>
      <c r="AK79" s="21">
        <f t="shared" si="63"/>
        <v>28966.603631514772</v>
      </c>
      <c r="AL79" s="19">
        <f t="shared" si="64"/>
        <v>108018.72397548414</v>
      </c>
      <c r="AM79" s="19">
        <f t="shared" si="65"/>
        <v>18593.995888524641</v>
      </c>
      <c r="AN79" s="19">
        <f t="shared" si="53"/>
        <v>18937.499999999982</v>
      </c>
      <c r="AO79" s="19">
        <f t="shared" si="54"/>
        <v>13347.926639057694</v>
      </c>
      <c r="AP79" s="19">
        <f t="shared" si="55"/>
        <v>13699.187866401318</v>
      </c>
      <c r="AQ79" s="19">
        <f t="shared" si="56"/>
        <v>23813.177336501383</v>
      </c>
      <c r="AR79" s="1">
        <f>AD78*$AV$4</f>
        <v>1869.2018431820029</v>
      </c>
      <c r="AS79" s="23">
        <f>AL79+AM79+AN79+AO79+AP79+AQ79+AR79-AJ79-AK79</f>
        <v>-1639.5601884796124</v>
      </c>
      <c r="AT79" s="23">
        <f t="shared" si="66"/>
        <v>-13116481.507836899</v>
      </c>
      <c r="AU79">
        <f t="shared" si="57"/>
        <v>0.36813666666666667</v>
      </c>
      <c r="BB79" s="10">
        <f t="shared" si="58"/>
        <v>851.67975556204374</v>
      </c>
      <c r="BC79" s="10">
        <f t="shared" si="59"/>
        <v>734.61976966376994</v>
      </c>
      <c r="BD79" s="9">
        <f t="shared" si="60"/>
        <v>710.72313428973496</v>
      </c>
      <c r="BE79" s="10">
        <f t="shared" si="61"/>
        <v>331.37851636190896</v>
      </c>
    </row>
    <row r="80" spans="1:57">
      <c r="A80">
        <v>74</v>
      </c>
      <c r="B80" t="s">
        <v>54</v>
      </c>
      <c r="C80">
        <v>74</v>
      </c>
      <c r="D80">
        <v>219.57599999999999</v>
      </c>
      <c r="E80">
        <v>214.005</v>
      </c>
      <c r="F80">
        <v>214.005</v>
      </c>
      <c r="G80">
        <v>473.44600000000003</v>
      </c>
      <c r="H80">
        <v>1878.97</v>
      </c>
      <c r="I80">
        <v>1907.89</v>
      </c>
      <c r="J80">
        <v>1153.3399999999999</v>
      </c>
      <c r="K80">
        <v>458.98599999999999</v>
      </c>
      <c r="M80" s="4">
        <f t="shared" si="39"/>
        <v>0.37367666666666666</v>
      </c>
      <c r="N80" s="2">
        <f t="shared" si="40"/>
        <v>0.19586986967342532</v>
      </c>
      <c r="O80" s="2">
        <f t="shared" si="41"/>
        <v>0.97420721140379829</v>
      </c>
      <c r="P80" s="3">
        <f t="shared" si="42"/>
        <v>0.40943239699205197</v>
      </c>
      <c r="Q80" s="2">
        <f t="shared" si="43"/>
        <v>0.42233124894070634</v>
      </c>
      <c r="R80" s="3">
        <f t="shared" si="44"/>
        <v>0.19090033272972176</v>
      </c>
      <c r="T80" s="6">
        <f t="shared" si="45"/>
        <v>903.08321921975096</v>
      </c>
      <c r="U80" s="6">
        <f t="shared" si="46"/>
        <v>2416.7503614169586</v>
      </c>
      <c r="V80" s="6">
        <f t="shared" si="47"/>
        <v>2416.7503614169586</v>
      </c>
      <c r="W80" s="6">
        <f t="shared" si="48"/>
        <v>49.321435947284868</v>
      </c>
      <c r="X80" s="6">
        <f t="shared" si="49"/>
        <v>176.88679245283001</v>
      </c>
      <c r="Y80" s="6">
        <f t="shared" si="35"/>
        <v>172.39888703167873</v>
      </c>
      <c r="Z80" s="6">
        <f t="shared" si="50"/>
        <v>172.39888703167873</v>
      </c>
      <c r="AA80" s="6">
        <f t="shared" si="51"/>
        <v>381.40026387047112</v>
      </c>
      <c r="AB80" s="6">
        <f t="shared" si="36"/>
        <v>929.11162060892343</v>
      </c>
      <c r="AC80" s="6">
        <f t="shared" si="52"/>
        <v>1536.9601767553199</v>
      </c>
      <c r="AD80" s="6">
        <f t="shared" si="37"/>
        <v>369.75152712844135</v>
      </c>
      <c r="AE80" s="6">
        <f t="shared" si="38"/>
        <v>1513.6671421972078</v>
      </c>
      <c r="AI80" s="58"/>
      <c r="AJ80" s="21">
        <f t="shared" si="62"/>
        <v>172322.03387229858</v>
      </c>
      <c r="AK80" s="21">
        <f t="shared" si="63"/>
        <v>29198.631697632409</v>
      </c>
      <c r="AL80" s="19">
        <f t="shared" si="64"/>
        <v>108404.91947516517</v>
      </c>
      <c r="AM80" s="19">
        <f t="shared" si="65"/>
        <v>18655.633462923499</v>
      </c>
      <c r="AN80" s="19">
        <f t="shared" si="53"/>
        <v>18937.499999999982</v>
      </c>
      <c r="AO80" s="19">
        <f t="shared" si="54"/>
        <v>13616.889849690288</v>
      </c>
      <c r="AP80" s="19">
        <f t="shared" si="55"/>
        <v>13975.229056261085</v>
      </c>
      <c r="AQ80" s="19">
        <f t="shared" si="56"/>
        <v>24267.27615333354</v>
      </c>
      <c r="AR80" s="1">
        <f>AD79*$AV$4</f>
        <v>1906.8652274848059</v>
      </c>
      <c r="AS80" s="23">
        <f>AL80+AM80+AN80+AO80+AP80+AQ80+AR80-AJ80-AK80</f>
        <v>-1756.3523450726425</v>
      </c>
      <c r="AT80" s="23">
        <f t="shared" si="66"/>
        <v>-14050818.760581139</v>
      </c>
      <c r="AU80">
        <f t="shared" si="57"/>
        <v>0.37091666666666667</v>
      </c>
      <c r="BB80" s="10">
        <f t="shared" si="58"/>
        <v>865.67027134484852</v>
      </c>
      <c r="BC80" s="10">
        <f t="shared" si="59"/>
        <v>748.62839873127768</v>
      </c>
      <c r="BD80" s="9">
        <f t="shared" si="60"/>
        <v>725.04381273186539</v>
      </c>
      <c r="BE80" s="10">
        <f t="shared" si="61"/>
        <v>338.05585525546888</v>
      </c>
    </row>
    <row r="81" spans="1:57">
      <c r="A81">
        <v>75</v>
      </c>
      <c r="B81" t="s">
        <v>54</v>
      </c>
      <c r="C81">
        <v>75</v>
      </c>
      <c r="D81">
        <v>217.828</v>
      </c>
      <c r="E81">
        <v>216.47900000000001</v>
      </c>
      <c r="F81">
        <v>216.47900000000001</v>
      </c>
      <c r="G81">
        <v>478.476</v>
      </c>
      <c r="H81">
        <v>1870.74</v>
      </c>
      <c r="I81">
        <v>1899.1</v>
      </c>
      <c r="J81">
        <v>1162.1199999999999</v>
      </c>
      <c r="K81">
        <v>464.29300000000001</v>
      </c>
      <c r="M81" s="4">
        <f t="shared" si="39"/>
        <v>0.37641999999999998</v>
      </c>
      <c r="N81" s="2">
        <f t="shared" si="40"/>
        <v>0.1928944618599791</v>
      </c>
      <c r="O81" s="2">
        <f t="shared" si="41"/>
        <v>0.97488223278961439</v>
      </c>
      <c r="P81" s="3">
        <f t="shared" si="42"/>
        <v>0.41114800843029947</v>
      </c>
      <c r="Q81" s="2">
        <f t="shared" si="43"/>
        <v>0.42370756070346954</v>
      </c>
      <c r="R81" s="3">
        <f t="shared" si="44"/>
        <v>0.19169987425393623</v>
      </c>
      <c r="T81" s="6">
        <f t="shared" si="45"/>
        <v>917.0133281547038</v>
      </c>
      <c r="U81" s="6">
        <f t="shared" si="46"/>
        <v>2436.144009762244</v>
      </c>
      <c r="V81" s="6">
        <f t="shared" si="47"/>
        <v>2436.144009762244</v>
      </c>
      <c r="W81" s="6">
        <f t="shared" si="48"/>
        <v>49.717224689025386</v>
      </c>
      <c r="X81" s="6">
        <f t="shared" si="49"/>
        <v>176.88679245283001</v>
      </c>
      <c r="Y81" s="6">
        <f t="shared" si="35"/>
        <v>175.79133969644028</v>
      </c>
      <c r="Z81" s="6">
        <f t="shared" si="50"/>
        <v>175.79133969644028</v>
      </c>
      <c r="AA81" s="6">
        <f t="shared" si="51"/>
        <v>388.54548040499981</v>
      </c>
      <c r="AB81" s="6">
        <f t="shared" si="36"/>
        <v>943.69722553831843</v>
      </c>
      <c r="AC81" s="6">
        <f t="shared" si="52"/>
        <v>1542.164008912951</v>
      </c>
      <c r="AD81" s="6">
        <f t="shared" si="37"/>
        <v>377.02820357484711</v>
      </c>
      <c r="AE81" s="6">
        <f t="shared" si="38"/>
        <v>1519.1306816075403</v>
      </c>
      <c r="AI81" s="58"/>
      <c r="AJ81" s="21">
        <f t="shared" si="62"/>
        <v>173708.76572756673</v>
      </c>
      <c r="AK81" s="21">
        <f t="shared" si="63"/>
        <v>29433.60265169714</v>
      </c>
      <c r="AL81" s="19">
        <f t="shared" si="64"/>
        <v>108797.85317970869</v>
      </c>
      <c r="AM81" s="19">
        <f t="shared" si="65"/>
        <v>18718.637992703043</v>
      </c>
      <c r="AN81" s="19">
        <f t="shared" si="53"/>
        <v>18937.499999999982</v>
      </c>
      <c r="AO81" s="19">
        <f t="shared" si="54"/>
        <v>13888.454339272039</v>
      </c>
      <c r="AP81" s="19">
        <f t="shared" si="55"/>
        <v>14253.939979779198</v>
      </c>
      <c r="AQ81" s="19">
        <f t="shared" si="56"/>
        <v>24726.674927065673</v>
      </c>
      <c r="AR81" s="1">
        <f>AD80*$AV$4</f>
        <v>1944.8930326956015</v>
      </c>
      <c r="AS81" s="23">
        <f>AL81+AM81+AN81+AO81+AP81+AQ81+AR81-AJ81-AK81</f>
        <v>-1874.414928039645</v>
      </c>
      <c r="AT81" s="23">
        <f t="shared" si="66"/>
        <v>-14995319.424317161</v>
      </c>
      <c r="AU81">
        <f t="shared" si="57"/>
        <v>0.37367666666666666</v>
      </c>
      <c r="BB81" s="10">
        <f t="shared" si="58"/>
        <v>879.7901846616387</v>
      </c>
      <c r="BC81" s="10">
        <f t="shared" si="59"/>
        <v>762.80052774094224</v>
      </c>
      <c r="BD81" s="9">
        <f t="shared" si="60"/>
        <v>739.50305425688271</v>
      </c>
      <c r="BE81" s="10">
        <f t="shared" si="61"/>
        <v>344.79777406335745</v>
      </c>
    </row>
    <row r="82" spans="1:57">
      <c r="A82">
        <v>76</v>
      </c>
      <c r="B82" t="s">
        <v>54</v>
      </c>
      <c r="C82">
        <v>76</v>
      </c>
      <c r="D82">
        <v>216.095</v>
      </c>
      <c r="E82">
        <v>218.93199999999999</v>
      </c>
      <c r="F82">
        <v>218.93199999999999</v>
      </c>
      <c r="G82">
        <v>483.48</v>
      </c>
      <c r="H82">
        <v>1862.56</v>
      </c>
      <c r="I82">
        <v>1890.41</v>
      </c>
      <c r="J82">
        <v>1170.81</v>
      </c>
      <c r="K82">
        <v>469.553</v>
      </c>
      <c r="M82" s="4">
        <f t="shared" si="39"/>
        <v>0.37914666666666669</v>
      </c>
      <c r="N82" s="2">
        <f t="shared" si="40"/>
        <v>0.18998364748909832</v>
      </c>
      <c r="O82" s="2">
        <f t="shared" si="41"/>
        <v>0.97551124472499651</v>
      </c>
      <c r="P82" s="3">
        <f t="shared" si="42"/>
        <v>0.41281562104374736</v>
      </c>
      <c r="Q82" s="2">
        <f t="shared" si="43"/>
        <v>0.42505978337318889</v>
      </c>
      <c r="R82" s="3">
        <f t="shared" si="44"/>
        <v>0.19247784498522996</v>
      </c>
      <c r="T82" s="6">
        <f t="shared" si="45"/>
        <v>931.06325091995177</v>
      </c>
      <c r="U82" s="6">
        <f t="shared" si="46"/>
        <v>2455.6809614220138</v>
      </c>
      <c r="V82" s="6">
        <f t="shared" si="47"/>
        <v>2455.6809614220138</v>
      </c>
      <c r="W82" s="6">
        <f t="shared" si="48"/>
        <v>50.115937988204365</v>
      </c>
      <c r="X82" s="6">
        <f t="shared" si="49"/>
        <v>176.88679245283001</v>
      </c>
      <c r="Y82" s="6">
        <f t="shared" si="35"/>
        <v>179.20904808201473</v>
      </c>
      <c r="Z82" s="6">
        <f t="shared" si="50"/>
        <v>179.20904808201473</v>
      </c>
      <c r="AA82" s="6">
        <f t="shared" si="51"/>
        <v>395.7575437427717</v>
      </c>
      <c r="AB82" s="6">
        <f t="shared" si="36"/>
        <v>958.37860881082827</v>
      </c>
      <c r="AC82" s="6">
        <f t="shared" si="52"/>
        <v>1547.4182905993898</v>
      </c>
      <c r="AD82" s="6">
        <f t="shared" si="37"/>
        <v>384.35745415953028</v>
      </c>
      <c r="AE82" s="6">
        <f t="shared" si="38"/>
        <v>1524.617710502062</v>
      </c>
      <c r="AI82" s="58"/>
      <c r="AJ82" s="21">
        <f t="shared" si="62"/>
        <v>175102.7229896808</v>
      </c>
      <c r="AK82" s="21">
        <f t="shared" si="63"/>
        <v>29669.797894894371</v>
      </c>
      <c r="AL82" s="19">
        <f t="shared" si="64"/>
        <v>109190.55600190516</v>
      </c>
      <c r="AM82" s="19">
        <f t="shared" si="65"/>
        <v>18782.01546455083</v>
      </c>
      <c r="AN82" s="19">
        <f t="shared" si="53"/>
        <v>18937.499999999982</v>
      </c>
      <c r="AO82" s="19">
        <f t="shared" si="54"/>
        <v>14161.75032594523</v>
      </c>
      <c r="AP82" s="19">
        <f t="shared" si="55"/>
        <v>14534.427966101683</v>
      </c>
      <c r="AQ82" s="19">
        <f t="shared" si="56"/>
        <v>25189.908603780663</v>
      </c>
      <c r="AR82" s="1">
        <f>AD81*$AV$4</f>
        <v>1983.1683508036958</v>
      </c>
      <c r="AS82" s="23">
        <f>AL82+AM82+AN82+AO82+AP82+AQ82+AR82-AJ82-AK82</f>
        <v>-1993.1941714879285</v>
      </c>
      <c r="AT82" s="23">
        <f t="shared" si="66"/>
        <v>-15945553.371903429</v>
      </c>
      <c r="AU82">
        <f t="shared" si="57"/>
        <v>0.37641999999999998</v>
      </c>
      <c r="BB82" s="10">
        <f t="shared" si="58"/>
        <v>893.98000084929299</v>
      </c>
      <c r="BC82" s="10">
        <f t="shared" si="59"/>
        <v>777.09096080999961</v>
      </c>
      <c r="BD82" s="9">
        <f t="shared" si="60"/>
        <v>754.05640714969422</v>
      </c>
      <c r="BE82" s="10">
        <f t="shared" si="61"/>
        <v>351.58267939288055</v>
      </c>
    </row>
    <row r="83" spans="1:57">
      <c r="A83">
        <v>77</v>
      </c>
      <c r="B83" t="s">
        <v>54</v>
      </c>
      <c r="C83">
        <v>77</v>
      </c>
      <c r="D83">
        <v>214.37799999999999</v>
      </c>
      <c r="E83">
        <v>221.363</v>
      </c>
      <c r="F83">
        <v>221.363</v>
      </c>
      <c r="G83">
        <v>488.45800000000003</v>
      </c>
      <c r="H83">
        <v>1854.44</v>
      </c>
      <c r="I83">
        <v>1881.82</v>
      </c>
      <c r="J83">
        <v>1179.4100000000001</v>
      </c>
      <c r="K83">
        <v>474.76799999999997</v>
      </c>
      <c r="M83" s="4">
        <f t="shared" si="39"/>
        <v>0.38185333333333332</v>
      </c>
      <c r="N83" s="2">
        <f t="shared" si="40"/>
        <v>0.187138168232131</v>
      </c>
      <c r="O83" s="2">
        <f t="shared" si="41"/>
        <v>0.97610383585320737</v>
      </c>
      <c r="P83" s="3">
        <f t="shared" si="42"/>
        <v>0.41444184503648868</v>
      </c>
      <c r="Q83" s="2">
        <f t="shared" si="43"/>
        <v>0.42639233213450195</v>
      </c>
      <c r="R83" s="3">
        <f t="shared" si="44"/>
        <v>0.19323562275219108</v>
      </c>
      <c r="T83" s="6">
        <f t="shared" si="45"/>
        <v>945.22028362175206</v>
      </c>
      <c r="U83" s="6">
        <f t="shared" si="46"/>
        <v>2475.3490440179967</v>
      </c>
      <c r="V83" s="6">
        <f t="shared" si="47"/>
        <v>2475.3490440179967</v>
      </c>
      <c r="W83" s="6">
        <f t="shared" si="48"/>
        <v>50.517327428938707</v>
      </c>
      <c r="X83" s="6">
        <f t="shared" si="49"/>
        <v>176.88679245283001</v>
      </c>
      <c r="Y83" s="6">
        <f t="shared" si="35"/>
        <v>182.65023014365195</v>
      </c>
      <c r="Z83" s="6">
        <f t="shared" si="50"/>
        <v>182.65023014365195</v>
      </c>
      <c r="AA83" s="6">
        <f t="shared" si="51"/>
        <v>403.03468111431425</v>
      </c>
      <c r="AB83" s="6">
        <f t="shared" si="36"/>
        <v>973.1504719983875</v>
      </c>
      <c r="AC83" s="6">
        <f t="shared" si="52"/>
        <v>1552.715899448548</v>
      </c>
      <c r="AD83" s="6">
        <f t="shared" si="37"/>
        <v>391.73883831011204</v>
      </c>
      <c r="AE83" s="6">
        <f t="shared" si="38"/>
        <v>1530.1287603962446</v>
      </c>
      <c r="AI83" s="58"/>
      <c r="AJ83" s="21">
        <f t="shared" si="62"/>
        <v>176506.98046413006</v>
      </c>
      <c r="AK83" s="21">
        <f t="shared" si="63"/>
        <v>29907.738429158708</v>
      </c>
      <c r="AL83" s="19">
        <f t="shared" si="64"/>
        <v>109584.94717775671</v>
      </c>
      <c r="AM83" s="19">
        <f t="shared" si="65"/>
        <v>18846.00736120997</v>
      </c>
      <c r="AN83" s="19">
        <f t="shared" si="53"/>
        <v>18937.499999999982</v>
      </c>
      <c r="AO83" s="19">
        <f t="shared" si="54"/>
        <v>14437.080913487107</v>
      </c>
      <c r="AP83" s="19">
        <f t="shared" si="55"/>
        <v>14817.00409542098</v>
      </c>
      <c r="AQ83" s="19">
        <f t="shared" si="56"/>
        <v>25657.476045650754</v>
      </c>
      <c r="AR83" s="1">
        <f>AD82*$AV$4</f>
        <v>2021.7202088791291</v>
      </c>
      <c r="AS83" s="23">
        <f>AL83+AM83+AN83+AO83+AP83+AQ83+AR83-AJ83-AK83</f>
        <v>-2112.9830908841832</v>
      </c>
      <c r="AT83" s="23">
        <f t="shared" si="66"/>
        <v>-16903864.727073465</v>
      </c>
      <c r="AU83">
        <f t="shared" si="57"/>
        <v>0.37914666666666669</v>
      </c>
      <c r="BB83" s="10">
        <f t="shared" si="58"/>
        <v>908.26267082262393</v>
      </c>
      <c r="BC83" s="10">
        <f t="shared" si="59"/>
        <v>791.5150874855434</v>
      </c>
      <c r="BD83" s="9">
        <f t="shared" si="60"/>
        <v>768.71490831906056</v>
      </c>
      <c r="BE83" s="10">
        <f t="shared" si="61"/>
        <v>358.41809616402946</v>
      </c>
    </row>
    <row r="84" spans="1:57">
      <c r="A84">
        <v>78</v>
      </c>
      <c r="B84" t="s">
        <v>54</v>
      </c>
      <c r="C84">
        <v>78</v>
      </c>
      <c r="D84">
        <v>212.679</v>
      </c>
      <c r="E84">
        <v>223.774</v>
      </c>
      <c r="F84">
        <v>223.774</v>
      </c>
      <c r="G84">
        <v>493.411</v>
      </c>
      <c r="H84">
        <v>1846.36</v>
      </c>
      <c r="I84">
        <v>1873.31</v>
      </c>
      <c r="J84">
        <v>1187.92</v>
      </c>
      <c r="K84">
        <v>479.93799999999999</v>
      </c>
      <c r="M84" s="4">
        <f t="shared" si="39"/>
        <v>0.3845466666666667</v>
      </c>
      <c r="N84" s="2">
        <f t="shared" si="40"/>
        <v>0.18435473804653096</v>
      </c>
      <c r="O84" s="2">
        <f t="shared" si="41"/>
        <v>0.97664393588987908</v>
      </c>
      <c r="P84" s="3">
        <f t="shared" si="42"/>
        <v>0.41602059567976141</v>
      </c>
      <c r="Q84" s="2">
        <f t="shared" si="43"/>
        <v>0.42769928227176585</v>
      </c>
      <c r="R84" s="3">
        <f t="shared" si="44"/>
        <v>0.19397212301931277</v>
      </c>
      <c r="T84" s="6">
        <f t="shared" si="45"/>
        <v>959.49143660296897</v>
      </c>
      <c r="U84" s="6">
        <f t="shared" si="46"/>
        <v>2495.1235305718478</v>
      </c>
      <c r="V84" s="6">
        <f t="shared" si="47"/>
        <v>2495.1235305718478</v>
      </c>
      <c r="W84" s="6">
        <f t="shared" si="48"/>
        <v>50.920888379017299</v>
      </c>
      <c r="X84" s="6">
        <f t="shared" si="49"/>
        <v>176.88679245283001</v>
      </c>
      <c r="Y84" s="6">
        <f t="shared" si="35"/>
        <v>186.11459097672824</v>
      </c>
      <c r="Z84" s="6">
        <f t="shared" si="50"/>
        <v>186.11459097672824</v>
      </c>
      <c r="AA84" s="6">
        <f t="shared" si="51"/>
        <v>410.37379878099534</v>
      </c>
      <c r="AB84" s="6">
        <f t="shared" si="36"/>
        <v>988.00238147557525</v>
      </c>
      <c r="AC84" s="6">
        <f t="shared" si="52"/>
        <v>1558.0420374752898</v>
      </c>
      <c r="AD84" s="6">
        <f t="shared" si="37"/>
        <v>399.16819900519715</v>
      </c>
      <c r="AE84" s="6">
        <f t="shared" si="38"/>
        <v>1535.632093968879</v>
      </c>
      <c r="AI84" s="58"/>
      <c r="AJ84" s="21">
        <f t="shared" si="62"/>
        <v>177920.66323688155</v>
      </c>
      <c r="AK84" s="21">
        <f t="shared" si="63"/>
        <v>30147.276007095181</v>
      </c>
      <c r="AL84" s="19">
        <f t="shared" si="64"/>
        <v>109981.06491100087</v>
      </c>
      <c r="AM84" s="19">
        <f t="shared" si="65"/>
        <v>18910.526939383868</v>
      </c>
      <c r="AN84" s="19">
        <f t="shared" si="53"/>
        <v>18937.499999999982</v>
      </c>
      <c r="AO84" s="19">
        <f t="shared" si="54"/>
        <v>14714.302540372602</v>
      </c>
      <c r="AP84" s="19">
        <f t="shared" si="55"/>
        <v>15101.521028277144</v>
      </c>
      <c r="AQ84" s="19">
        <f t="shared" si="56"/>
        <v>26129.262321726441</v>
      </c>
      <c r="AR84" s="1">
        <f>AD83*$AV$4</f>
        <v>2060.5462895111891</v>
      </c>
      <c r="AS84" s="23">
        <f>AL84+AM84+AN84+AO84+AP84+AQ84+AR84-AJ84-AK84</f>
        <v>-2233.2152137046251</v>
      </c>
      <c r="AT84" s="23">
        <f t="shared" si="66"/>
        <v>-17865721.709637001</v>
      </c>
      <c r="AU84">
        <f t="shared" si="57"/>
        <v>0.38185333333333332</v>
      </c>
      <c r="BB84" s="10">
        <f t="shared" si="58"/>
        <v>922.63314456944863</v>
      </c>
      <c r="BC84" s="10">
        <f t="shared" si="59"/>
        <v>806.06936222862851</v>
      </c>
      <c r="BD84" s="9">
        <f t="shared" si="60"/>
        <v>783.47767662022409</v>
      </c>
      <c r="BE84" s="10">
        <f t="shared" si="61"/>
        <v>365.30046028730391</v>
      </c>
    </row>
    <row r="85" spans="1:57">
      <c r="A85">
        <v>79</v>
      </c>
      <c r="B85" t="s">
        <v>54</v>
      </c>
      <c r="C85">
        <v>79</v>
      </c>
      <c r="D85">
        <v>210.982</v>
      </c>
      <c r="E85">
        <v>226.166</v>
      </c>
      <c r="F85">
        <v>226.166</v>
      </c>
      <c r="G85">
        <v>498.33699999999999</v>
      </c>
      <c r="H85">
        <v>1838.35</v>
      </c>
      <c r="I85">
        <v>1864.89</v>
      </c>
      <c r="J85">
        <v>1196.3399999999999</v>
      </c>
      <c r="K85">
        <v>485.06799999999998</v>
      </c>
      <c r="M85" s="4">
        <f t="shared" si="39"/>
        <v>0.38721666666666671</v>
      </c>
      <c r="N85" s="2">
        <f t="shared" si="40"/>
        <v>0.18162269186071534</v>
      </c>
      <c r="O85" s="2">
        <f t="shared" si="41"/>
        <v>0.97715793070201862</v>
      </c>
      <c r="P85" s="3">
        <f t="shared" si="42"/>
        <v>0.41756811432014801</v>
      </c>
      <c r="Q85" s="2">
        <f t="shared" si="43"/>
        <v>0.42899065983730034</v>
      </c>
      <c r="R85" s="3">
        <f t="shared" si="44"/>
        <v>0.19469375457323632</v>
      </c>
      <c r="T85" s="6">
        <f t="shared" si="45"/>
        <v>973.92451703382278</v>
      </c>
      <c r="U85" s="6">
        <f t="shared" si="46"/>
        <v>2515.1926579447063</v>
      </c>
      <c r="V85" s="6">
        <f t="shared" si="47"/>
        <v>2515.1926579447063</v>
      </c>
      <c r="W85" s="6">
        <f t="shared" si="48"/>
        <v>51.330462407034823</v>
      </c>
      <c r="X85" s="6">
        <f t="shared" si="49"/>
        <v>176.88679245283001</v>
      </c>
      <c r="Y85" s="6">
        <f t="shared" si="35"/>
        <v>189.61702089224082</v>
      </c>
      <c r="Z85" s="6">
        <f t="shared" si="50"/>
        <v>189.61702089224082</v>
      </c>
      <c r="AA85" s="6">
        <f t="shared" si="51"/>
        <v>417.80452119406368</v>
      </c>
      <c r="AB85" s="6">
        <f t="shared" si="36"/>
        <v>1003.008528131768</v>
      </c>
      <c r="AC85" s="6">
        <f t="shared" si="52"/>
        <v>1563.5145922199731</v>
      </c>
      <c r="AD85" s="6">
        <f t="shared" si="37"/>
        <v>406.67982406797427</v>
      </c>
      <c r="AE85" s="6">
        <f t="shared" si="38"/>
        <v>1541.2681409108836</v>
      </c>
      <c r="AI85" s="58"/>
      <c r="AJ85" s="21">
        <f t="shared" si="62"/>
        <v>179341.99400691269</v>
      </c>
      <c r="AK85" s="21">
        <f t="shared" si="63"/>
        <v>30388.109478834536</v>
      </c>
      <c r="AL85" s="19">
        <f t="shared" si="64"/>
        <v>110376.62801820111</v>
      </c>
      <c r="AM85" s="19">
        <f t="shared" si="65"/>
        <v>18975.393974411556</v>
      </c>
      <c r="AN85" s="19">
        <f t="shared" si="53"/>
        <v>18937.499999999982</v>
      </c>
      <c r="AO85" s="19">
        <f t="shared" si="54"/>
        <v>14993.391449085228</v>
      </c>
      <c r="AP85" s="19">
        <f t="shared" si="55"/>
        <v>15387.954381955891</v>
      </c>
      <c r="AQ85" s="19">
        <f t="shared" si="56"/>
        <v>26605.066860910341</v>
      </c>
      <c r="AR85" s="1">
        <f>AD84*$AV$4</f>
        <v>2099.6247267673371</v>
      </c>
      <c r="AS85" s="23">
        <f>AL85+AM85+AN85+AO85+AP85+AQ85+AR85-AJ85-AK85</f>
        <v>-2354.5440744157968</v>
      </c>
      <c r="AT85" s="23">
        <f t="shared" si="66"/>
        <v>-18836352.595326375</v>
      </c>
      <c r="AU85">
        <f t="shared" si="57"/>
        <v>0.3845466666666667</v>
      </c>
      <c r="BB85" s="10">
        <f t="shared" si="58"/>
        <v>937.08149309655801</v>
      </c>
      <c r="BC85" s="10">
        <f t="shared" si="59"/>
        <v>820.74759756199069</v>
      </c>
      <c r="BD85" s="9">
        <f t="shared" si="60"/>
        <v>798.3363980103943</v>
      </c>
      <c r="BE85" s="10">
        <f t="shared" si="61"/>
        <v>372.22918195345648</v>
      </c>
    </row>
    <row r="86" spans="1:57">
      <c r="A86">
        <v>80</v>
      </c>
      <c r="B86" t="s">
        <v>54</v>
      </c>
      <c r="C86">
        <v>80</v>
      </c>
      <c r="D86">
        <v>209.31800000000001</v>
      </c>
      <c r="E86">
        <v>228.53399999999999</v>
      </c>
      <c r="F86">
        <v>228.53399999999999</v>
      </c>
      <c r="G86">
        <v>503.23899999999998</v>
      </c>
      <c r="H86">
        <v>1830.37</v>
      </c>
      <c r="I86">
        <v>1856.56</v>
      </c>
      <c r="J86">
        <v>1204.67</v>
      </c>
      <c r="K86">
        <v>490.14800000000002</v>
      </c>
      <c r="M86" s="4">
        <f t="shared" si="39"/>
        <v>0.3898766666666667</v>
      </c>
      <c r="N86" s="2">
        <f t="shared" si="40"/>
        <v>0.17896086796679292</v>
      </c>
      <c r="O86" s="2">
        <f t="shared" si="41"/>
        <v>0.97761301454306071</v>
      </c>
      <c r="P86" s="3">
        <f t="shared" si="42"/>
        <v>0.41906243854894282</v>
      </c>
      <c r="Q86" s="2">
        <f t="shared" si="43"/>
        <v>0.43025486692372794</v>
      </c>
      <c r="R86" s="3">
        <f t="shared" si="44"/>
        <v>0.19538999512666397</v>
      </c>
      <c r="T86" s="6">
        <f t="shared" si="45"/>
        <v>988.4104523098996</v>
      </c>
      <c r="U86" s="6">
        <f t="shared" si="46"/>
        <v>2535.1875011154798</v>
      </c>
      <c r="V86" s="6">
        <f t="shared" si="47"/>
        <v>2535.1875011154798</v>
      </c>
      <c r="W86" s="6">
        <f t="shared" si="48"/>
        <v>51.738520430928162</v>
      </c>
      <c r="X86" s="6">
        <f t="shared" si="49"/>
        <v>176.88679245283001</v>
      </c>
      <c r="Y86" s="6">
        <f t="shared" si="35"/>
        <v>193.125513459975</v>
      </c>
      <c r="Z86" s="6">
        <f t="shared" si="50"/>
        <v>193.125513459975</v>
      </c>
      <c r="AA86" s="6">
        <f t="shared" si="51"/>
        <v>425.26840762461757</v>
      </c>
      <c r="AB86" s="6">
        <f t="shared" si="36"/>
        <v>1018.0214423194792</v>
      </c>
      <c r="AC86" s="6">
        <f t="shared" si="52"/>
        <v>1568.9045792269287</v>
      </c>
      <c r="AD86" s="6">
        <f t="shared" si="37"/>
        <v>414.20569443225008</v>
      </c>
      <c r="AE86" s="6">
        <f t="shared" si="38"/>
        <v>1546.7770488055803</v>
      </c>
      <c r="AI86" s="58"/>
      <c r="AJ86" s="21">
        <f t="shared" si="62"/>
        <v>180784.50267509164</v>
      </c>
      <c r="AK86" s="21">
        <f t="shared" si="63"/>
        <v>30632.53138110858</v>
      </c>
      <c r="AL86" s="19">
        <f t="shared" si="64"/>
        <v>110781.73016425158</v>
      </c>
      <c r="AM86" s="19">
        <f t="shared" si="65"/>
        <v>19042.044218647054</v>
      </c>
      <c r="AN86" s="19">
        <f t="shared" si="53"/>
        <v>18937.499999999982</v>
      </c>
      <c r="AO86" s="19">
        <f t="shared" si="54"/>
        <v>15275.547203078921</v>
      </c>
      <c r="AP86" s="19">
        <f t="shared" si="55"/>
        <v>15677.535287370472</v>
      </c>
      <c r="AQ86" s="19">
        <f t="shared" si="56"/>
        <v>27086.8102548887</v>
      </c>
      <c r="AR86" s="1">
        <f>AD85*$AV$4</f>
        <v>2139.1358745975444</v>
      </c>
      <c r="AS86" s="23">
        <f>AL86+AM86+AN86+AO86+AP86+AQ86+AR86-AJ86-AK86</f>
        <v>-2476.7310533659911</v>
      </c>
      <c r="AT86" s="23">
        <f t="shared" si="66"/>
        <v>-19813848.426927928</v>
      </c>
      <c r="AU86">
        <f t="shared" si="57"/>
        <v>0.38721666666666671</v>
      </c>
      <c r="BB86" s="10">
        <f t="shared" si="58"/>
        <v>951.67806572473319</v>
      </c>
      <c r="BC86" s="10">
        <f t="shared" si="59"/>
        <v>835.60904238812736</v>
      </c>
      <c r="BD86" s="9">
        <f t="shared" si="60"/>
        <v>813.35964813594853</v>
      </c>
      <c r="BE86" s="10">
        <f t="shared" si="61"/>
        <v>379.23404178448163</v>
      </c>
    </row>
    <row r="87" spans="1:57">
      <c r="A87">
        <v>81</v>
      </c>
      <c r="B87" t="s">
        <v>54</v>
      </c>
      <c r="C87">
        <v>81</v>
      </c>
      <c r="D87">
        <v>207.673</v>
      </c>
      <c r="E87">
        <v>230.88300000000001</v>
      </c>
      <c r="F87">
        <v>230.88300000000001</v>
      </c>
      <c r="G87">
        <v>508.11599999999999</v>
      </c>
      <c r="H87">
        <v>1822.45</v>
      </c>
      <c r="I87">
        <v>1848.31</v>
      </c>
      <c r="J87">
        <v>1212.92</v>
      </c>
      <c r="K87">
        <v>495.185</v>
      </c>
      <c r="M87" s="4">
        <f t="shared" si="39"/>
        <v>0.39251666666666662</v>
      </c>
      <c r="N87" s="2">
        <f t="shared" si="40"/>
        <v>0.17636023948027685</v>
      </c>
      <c r="O87" s="2">
        <f t="shared" si="41"/>
        <v>0.97804382845739057</v>
      </c>
      <c r="P87" s="3">
        <f t="shared" si="42"/>
        <v>0.42052142159568595</v>
      </c>
      <c r="Q87" s="2">
        <f t="shared" si="43"/>
        <v>0.43150269627616661</v>
      </c>
      <c r="R87" s="3">
        <f t="shared" si="44"/>
        <v>0.19607065517387798</v>
      </c>
      <c r="T87" s="6">
        <f t="shared" si="45"/>
        <v>1002.985667144164</v>
      </c>
      <c r="U87" s="6">
        <f t="shared" si="46"/>
        <v>2555.2689919175341</v>
      </c>
      <c r="V87" s="6">
        <f t="shared" si="47"/>
        <v>2555.2689919175341</v>
      </c>
      <c r="W87" s="6">
        <f t="shared" si="48"/>
        <v>52.148346773827228</v>
      </c>
      <c r="X87" s="6">
        <f t="shared" si="49"/>
        <v>176.88679245283001</v>
      </c>
      <c r="Y87" s="6">
        <f t="shared" si="35"/>
        <v>196.65605688696533</v>
      </c>
      <c r="Z87" s="6">
        <f t="shared" si="50"/>
        <v>196.65605688696533</v>
      </c>
      <c r="AA87" s="6">
        <f t="shared" si="51"/>
        <v>432.79101969905656</v>
      </c>
      <c r="AB87" s="6">
        <f t="shared" si="36"/>
        <v>1033.1122885553955</v>
      </c>
      <c r="AC87" s="6">
        <f t="shared" si="52"/>
        <v>1574.3050501359658</v>
      </c>
      <c r="AD87" s="6">
        <f t="shared" si="37"/>
        <v>421.77695858756135</v>
      </c>
      <c r="AE87" s="6">
        <f t="shared" si="38"/>
        <v>1552.2833247733702</v>
      </c>
      <c r="AI87" s="58"/>
      <c r="AJ87" s="21">
        <f t="shared" si="62"/>
        <v>182221.67201767734</v>
      </c>
      <c r="AK87" s="21">
        <f t="shared" si="63"/>
        <v>30876.048576085428</v>
      </c>
      <c r="AL87" s="19">
        <f t="shared" si="64"/>
        <v>111177.69393699869</v>
      </c>
      <c r="AM87" s="19">
        <f t="shared" si="65"/>
        <v>19107.688870404767</v>
      </c>
      <c r="AN87" s="19">
        <f t="shared" si="53"/>
        <v>18937.499999999982</v>
      </c>
      <c r="AO87" s="19">
        <f t="shared" si="54"/>
        <v>15558.191364335586</v>
      </c>
      <c r="AP87" s="19">
        <f t="shared" si="55"/>
        <v>15967.617452870734</v>
      </c>
      <c r="AQ87" s="19">
        <f t="shared" si="56"/>
        <v>27570.703715233867</v>
      </c>
      <c r="AR87" s="1">
        <f>AD86*$AV$4</f>
        <v>2178.7219527136353</v>
      </c>
      <c r="AS87" s="23">
        <f>AL87+AM87+AN87+AO87+AP87+AQ87+AR87-AJ87-AK87</f>
        <v>-2599.603301205505</v>
      </c>
      <c r="AT87" s="23">
        <f t="shared" si="66"/>
        <v>-20796826.409644041</v>
      </c>
      <c r="AU87">
        <f t="shared" si="57"/>
        <v>0.3898766666666667</v>
      </c>
      <c r="BB87" s="10">
        <f t="shared" si="58"/>
        <v>966.28292188855107</v>
      </c>
      <c r="BC87" s="10">
        <f t="shared" si="59"/>
        <v>850.53681524923513</v>
      </c>
      <c r="BD87" s="9">
        <f t="shared" si="60"/>
        <v>828.41138886450017</v>
      </c>
      <c r="BE87" s="10">
        <f t="shared" si="61"/>
        <v>386.25102691994999</v>
      </c>
    </row>
    <row r="88" spans="1:57">
      <c r="A88">
        <v>82</v>
      </c>
      <c r="B88" t="s">
        <v>54</v>
      </c>
      <c r="C88">
        <v>82</v>
      </c>
      <c r="D88">
        <v>206.04499999999999</v>
      </c>
      <c r="E88">
        <v>233.21100000000001</v>
      </c>
      <c r="F88">
        <v>233.21100000000001</v>
      </c>
      <c r="G88">
        <v>512.96799999999996</v>
      </c>
      <c r="H88">
        <v>1814.57</v>
      </c>
      <c r="I88">
        <v>1840.15</v>
      </c>
      <c r="J88">
        <v>1221.08</v>
      </c>
      <c r="K88">
        <v>500.178</v>
      </c>
      <c r="M88" s="4">
        <f t="shared" si="39"/>
        <v>0.39514333333333335</v>
      </c>
      <c r="N88" s="2">
        <f t="shared" si="40"/>
        <v>0.17381456517888022</v>
      </c>
      <c r="O88" s="2">
        <f t="shared" si="41"/>
        <v>0.97842598061462926</v>
      </c>
      <c r="P88" s="3">
        <f t="shared" si="42"/>
        <v>0.42193803092548693</v>
      </c>
      <c r="Q88" s="2">
        <f t="shared" si="43"/>
        <v>0.43272736475371798</v>
      </c>
      <c r="R88" s="3">
        <f t="shared" si="44"/>
        <v>0.19673114397307306</v>
      </c>
      <c r="T88" s="6">
        <f t="shared" si="45"/>
        <v>1017.6753154765139</v>
      </c>
      <c r="U88" s="6">
        <f t="shared" si="46"/>
        <v>2575.4586491227165</v>
      </c>
      <c r="V88" s="6">
        <f t="shared" si="47"/>
        <v>2575.4586491227165</v>
      </c>
      <c r="W88" s="6">
        <f t="shared" si="48"/>
        <v>52.560380594341154</v>
      </c>
      <c r="X88" s="6">
        <f t="shared" si="49"/>
        <v>176.88679245283001</v>
      </c>
      <c r="Y88" s="6">
        <f t="shared" si="35"/>
        <v>200.20842900685261</v>
      </c>
      <c r="Z88" s="6">
        <f t="shared" si="50"/>
        <v>200.20842900685261</v>
      </c>
      <c r="AA88" s="6">
        <f t="shared" si="51"/>
        <v>440.37595744106045</v>
      </c>
      <c r="AB88" s="6">
        <f t="shared" si="36"/>
        <v>1048.2803490867514</v>
      </c>
      <c r="AC88" s="6">
        <f t="shared" si="52"/>
        <v>1579.7386806303061</v>
      </c>
      <c r="AD88" s="6">
        <f t="shared" si="37"/>
        <v>429.39591873363401</v>
      </c>
      <c r="AE88" s="6">
        <f t="shared" si="38"/>
        <v>1557.7833336462027</v>
      </c>
      <c r="AI88" s="58"/>
      <c r="AJ88" s="21">
        <f t="shared" si="62"/>
        <v>183665.06933205659</v>
      </c>
      <c r="AK88" s="21">
        <f t="shared" si="63"/>
        <v>31120.621052563649</v>
      </c>
      <c r="AL88" s="19">
        <f t="shared" si="64"/>
        <v>111573.46853473553</v>
      </c>
      <c r="AM88" s="19">
        <f t="shared" si="65"/>
        <v>19173.461205605927</v>
      </c>
      <c r="AN88" s="19">
        <f t="shared" si="53"/>
        <v>18937.499999999982</v>
      </c>
      <c r="AO88" s="19">
        <f t="shared" si="54"/>
        <v>15842.611942813928</v>
      </c>
      <c r="AP88" s="19">
        <f t="shared" si="55"/>
        <v>16259.522783414295</v>
      </c>
      <c r="AQ88" s="19">
        <f t="shared" si="56"/>
        <v>28058.404435415447</v>
      </c>
      <c r="AR88" s="1">
        <f>AD87*$AV$4</f>
        <v>2218.5468021705728</v>
      </c>
      <c r="AS88" s="23">
        <f>AL88+AM88+AN88+AO88+AP88+AQ88+AR88-AJ88-AK88</f>
        <v>-2722.1746804645736</v>
      </c>
      <c r="AT88" s="23">
        <f t="shared" si="66"/>
        <v>-21777397.443716589</v>
      </c>
      <c r="AU88">
        <f t="shared" si="57"/>
        <v>0.39251666666666662</v>
      </c>
      <c r="BB88" s="10">
        <f t="shared" si="58"/>
        <v>980.96394178156834</v>
      </c>
      <c r="BC88" s="10">
        <f t="shared" si="59"/>
        <v>865.58203939811312</v>
      </c>
      <c r="BD88" s="9">
        <f t="shared" si="60"/>
        <v>843.55391717512271</v>
      </c>
      <c r="BE88" s="10">
        <f t="shared" si="61"/>
        <v>393.31211377393066</v>
      </c>
    </row>
    <row r="89" spans="1:57">
      <c r="A89">
        <v>83</v>
      </c>
      <c r="B89" t="s">
        <v>54</v>
      </c>
      <c r="C89">
        <v>83</v>
      </c>
      <c r="D89">
        <v>204.43600000000001</v>
      </c>
      <c r="E89">
        <v>235.518</v>
      </c>
      <c r="F89">
        <v>235.518</v>
      </c>
      <c r="G89">
        <v>517.79600000000005</v>
      </c>
      <c r="H89">
        <v>1806.73</v>
      </c>
      <c r="I89">
        <v>1832.07</v>
      </c>
      <c r="J89">
        <v>1229.1600000000001</v>
      </c>
      <c r="K89">
        <v>505.12799999999999</v>
      </c>
      <c r="M89" s="4">
        <f t="shared" si="39"/>
        <v>0.39775666666666665</v>
      </c>
      <c r="N89" s="2">
        <f t="shared" si="40"/>
        <v>0.17132417642277106</v>
      </c>
      <c r="O89" s="2">
        <f t="shared" si="41"/>
        <v>0.97876885382185108</v>
      </c>
      <c r="P89" s="3">
        <f t="shared" si="42"/>
        <v>0.42331408650179758</v>
      </c>
      <c r="Q89" s="2">
        <f t="shared" si="43"/>
        <v>0.43393029238981962</v>
      </c>
      <c r="R89" s="3">
        <f t="shared" si="44"/>
        <v>0.19737192756040126</v>
      </c>
      <c r="T89" s="6">
        <f t="shared" si="45"/>
        <v>1032.4683657975525</v>
      </c>
      <c r="U89" s="6">
        <f t="shared" si="46"/>
        <v>2595.728625870639</v>
      </c>
      <c r="V89" s="6">
        <f t="shared" si="47"/>
        <v>2595.728625870639</v>
      </c>
      <c r="W89" s="6">
        <f t="shared" si="48"/>
        <v>52.974053589196714</v>
      </c>
      <c r="X89" s="6">
        <f t="shared" si="49"/>
        <v>176.88679245283001</v>
      </c>
      <c r="Y89" s="6">
        <f t="shared" si="35"/>
        <v>203.78027150260039</v>
      </c>
      <c r="Z89" s="6">
        <f t="shared" si="50"/>
        <v>203.78027150260039</v>
      </c>
      <c r="AA89" s="6">
        <f t="shared" si="51"/>
        <v>448.01929985377114</v>
      </c>
      <c r="AB89" s="6">
        <f t="shared" si="36"/>
        <v>1063.5219325881867</v>
      </c>
      <c r="AC89" s="6">
        <f t="shared" si="52"/>
        <v>1585.1807468716488</v>
      </c>
      <c r="AD89" s="6">
        <f t="shared" si="37"/>
        <v>437.05840310959468</v>
      </c>
      <c r="AE89" s="6">
        <f t="shared" si="38"/>
        <v>1563.2602600730866</v>
      </c>
      <c r="AI89" s="58"/>
      <c r="AJ89" s="21">
        <f t="shared" si="62"/>
        <v>185116.24132299348</v>
      </c>
      <c r="AK89" s="21">
        <f t="shared" si="63"/>
        <v>31366.510887665565</v>
      </c>
      <c r="AL89" s="19">
        <f t="shared" si="64"/>
        <v>111968.7926724881</v>
      </c>
      <c r="AM89" s="19">
        <f t="shared" si="65"/>
        <v>19239.6373913965</v>
      </c>
      <c r="AN89" s="19">
        <f t="shared" si="53"/>
        <v>18937.499999999982</v>
      </c>
      <c r="AO89" s="19">
        <f t="shared" si="54"/>
        <v>16128.791040792046</v>
      </c>
      <c r="AP89" s="19">
        <f t="shared" si="55"/>
        <v>16553.232910286577</v>
      </c>
      <c r="AQ89" s="19">
        <f t="shared" si="56"/>
        <v>28550.14580964862</v>
      </c>
      <c r="AR89" s="1">
        <f>AD88*$AV$4</f>
        <v>2258.6225325389146</v>
      </c>
      <c r="AS89" s="23">
        <f>AL89+AM89+AN89+AO89+AP89+AQ89+AR89-AJ89-AK89</f>
        <v>-2846.0298535083202</v>
      </c>
      <c r="AT89" s="23">
        <f t="shared" si="66"/>
        <v>-22768238.828066561</v>
      </c>
      <c r="AU89">
        <f t="shared" si="57"/>
        <v>0.39514333333333335</v>
      </c>
      <c r="BB89" s="10">
        <f t="shared" si="58"/>
        <v>995.71996849241032</v>
      </c>
      <c r="BC89" s="10">
        <f t="shared" si="59"/>
        <v>880.7519148821209</v>
      </c>
      <c r="BD89" s="9">
        <f t="shared" si="60"/>
        <v>858.79183746726801</v>
      </c>
      <c r="BE89" s="10">
        <f t="shared" si="61"/>
        <v>400.41685801370522</v>
      </c>
    </row>
    <row r="90" spans="1:57">
      <c r="A90">
        <v>84</v>
      </c>
      <c r="B90" t="s">
        <v>54</v>
      </c>
      <c r="C90">
        <v>84</v>
      </c>
      <c r="D90">
        <v>202.845</v>
      </c>
      <c r="E90">
        <v>237.80699999999999</v>
      </c>
      <c r="F90">
        <v>237.80699999999999</v>
      </c>
      <c r="G90">
        <v>522.59900000000005</v>
      </c>
      <c r="H90">
        <v>1798.94</v>
      </c>
      <c r="I90">
        <v>1824.07</v>
      </c>
      <c r="J90">
        <v>1237.1500000000001</v>
      </c>
      <c r="K90">
        <v>510.03500000000003</v>
      </c>
      <c r="M90" s="4">
        <f t="shared" si="39"/>
        <v>0.40035333333333334</v>
      </c>
      <c r="N90" s="2">
        <f t="shared" si="40"/>
        <v>0.16888831532146603</v>
      </c>
      <c r="O90" s="2">
        <f t="shared" si="41"/>
        <v>0.97907307728173465</v>
      </c>
      <c r="P90" s="3">
        <f t="shared" si="42"/>
        <v>0.42465405558423397</v>
      </c>
      <c r="Q90" s="2">
        <f t="shared" si="43"/>
        <v>0.43511481524653228</v>
      </c>
      <c r="R90" s="3">
        <f t="shared" si="44"/>
        <v>0.19799760211812897</v>
      </c>
      <c r="T90" s="6">
        <f t="shared" si="45"/>
        <v>1047.3595649061895</v>
      </c>
      <c r="U90" s="6">
        <f t="shared" si="46"/>
        <v>2616.088034501664</v>
      </c>
      <c r="V90" s="6">
        <f t="shared" si="47"/>
        <v>2616.088034501664</v>
      </c>
      <c r="W90" s="6">
        <f t="shared" si="48"/>
        <v>53.389551724523756</v>
      </c>
      <c r="X90" s="6">
        <f t="shared" si="49"/>
        <v>176.88679245283001</v>
      </c>
      <c r="Y90" s="6">
        <f t="shared" si="35"/>
        <v>207.37468240691237</v>
      </c>
      <c r="Z90" s="6">
        <f t="shared" si="50"/>
        <v>207.37468240691237</v>
      </c>
      <c r="AA90" s="6">
        <f t="shared" si="51"/>
        <v>455.72166358084507</v>
      </c>
      <c r="AB90" s="6">
        <f t="shared" si="36"/>
        <v>1078.8311039576854</v>
      </c>
      <c r="AC90" s="6">
        <f t="shared" si="52"/>
        <v>1590.6464822685023</v>
      </c>
      <c r="AD90" s="6">
        <f t="shared" si="37"/>
        <v>444.7654868923521</v>
      </c>
      <c r="AE90" s="6">
        <f t="shared" si="38"/>
        <v>1568.7284695954745</v>
      </c>
      <c r="AI90" s="58"/>
      <c r="AJ90" s="21">
        <f t="shared" si="62"/>
        <v>186573.1864417039</v>
      </c>
      <c r="AK90" s="21">
        <f t="shared" si="63"/>
        <v>31613.378934478515</v>
      </c>
      <c r="AL90" s="19">
        <f t="shared" si="64"/>
        <v>112362.45771327324</v>
      </c>
      <c r="AM90" s="19">
        <f t="shared" si="65"/>
        <v>19305.916316149811</v>
      </c>
      <c r="AN90" s="19">
        <f t="shared" si="53"/>
        <v>18937.499999999982</v>
      </c>
      <c r="AO90" s="19">
        <f t="shared" si="54"/>
        <v>16416.538672249488</v>
      </c>
      <c r="AP90" s="19">
        <f t="shared" si="55"/>
        <v>16848.552847835002</v>
      </c>
      <c r="AQ90" s="19">
        <f t="shared" si="56"/>
        <v>29045.673634609793</v>
      </c>
      <c r="AR90" s="1">
        <f>AD89*$AV$4</f>
        <v>2298.9272003564679</v>
      </c>
      <c r="AS90" s="23">
        <f>AL90+AM90+AN90+AO90+AP90+AQ90+AR90-AJ90-AK90</f>
        <v>-2970.9989917086314</v>
      </c>
      <c r="AT90" s="23">
        <f t="shared" si="66"/>
        <v>-23767991.933669049</v>
      </c>
      <c r="AU90">
        <f t="shared" si="57"/>
        <v>0.39775666666666665</v>
      </c>
      <c r="BB90" s="10">
        <f t="shared" si="58"/>
        <v>1010.5478789989902</v>
      </c>
      <c r="BC90" s="10">
        <f t="shared" si="59"/>
        <v>896.03859970754229</v>
      </c>
      <c r="BD90" s="9">
        <f t="shared" si="60"/>
        <v>874.11680621918936</v>
      </c>
      <c r="BE90" s="10">
        <f t="shared" si="61"/>
        <v>407.56054300520077</v>
      </c>
    </row>
    <row r="91" spans="1:57">
      <c r="A91">
        <v>85</v>
      </c>
      <c r="B91" t="s">
        <v>54</v>
      </c>
      <c r="C91">
        <v>85</v>
      </c>
      <c r="D91">
        <v>201.273</v>
      </c>
      <c r="E91">
        <v>240.07499999999999</v>
      </c>
      <c r="F91">
        <v>240.07499999999999</v>
      </c>
      <c r="G91">
        <v>527.37699999999995</v>
      </c>
      <c r="H91">
        <v>1791.2</v>
      </c>
      <c r="I91">
        <v>1816.15</v>
      </c>
      <c r="J91">
        <v>1245.07</v>
      </c>
      <c r="K91">
        <v>514.90099999999995</v>
      </c>
      <c r="M91" s="4">
        <f t="shared" si="39"/>
        <v>0.40293333333333331</v>
      </c>
      <c r="N91" s="2">
        <f t="shared" si="40"/>
        <v>0.16650645268034414</v>
      </c>
      <c r="O91" s="2">
        <f t="shared" si="41"/>
        <v>0.97935598130377244</v>
      </c>
      <c r="P91" s="3">
        <f t="shared" si="42"/>
        <v>0.42596045665122434</v>
      </c>
      <c r="Q91" s="2">
        <f t="shared" si="43"/>
        <v>0.43628143613500991</v>
      </c>
      <c r="R91" s="3">
        <f t="shared" si="44"/>
        <v>0.19860605559232297</v>
      </c>
      <c r="T91" s="6">
        <f t="shared" si="45"/>
        <v>1062.3419669651712</v>
      </c>
      <c r="U91" s="6">
        <f t="shared" si="46"/>
        <v>2636.5204342285851</v>
      </c>
      <c r="V91" s="6">
        <f t="shared" si="47"/>
        <v>2636.5204342285851</v>
      </c>
      <c r="W91" s="6">
        <f t="shared" si="48"/>
        <v>53.806539474052755</v>
      </c>
      <c r="X91" s="6">
        <f t="shared" si="49"/>
        <v>176.88679245283001</v>
      </c>
      <c r="Y91" s="6">
        <f t="shared" si="35"/>
        <v>210.98754774914252</v>
      </c>
      <c r="Z91" s="6">
        <f t="shared" si="50"/>
        <v>210.98754774914252</v>
      </c>
      <c r="AA91" s="6">
        <f t="shared" si="51"/>
        <v>463.48007901405617</v>
      </c>
      <c r="AB91" s="6">
        <f t="shared" si="36"/>
        <v>1094.2174990114077</v>
      </c>
      <c r="AC91" s="6">
        <f t="shared" si="52"/>
        <v>1596.1094746912302</v>
      </c>
      <c r="AD91" s="6">
        <f t="shared" si="37"/>
        <v>452.51566936824423</v>
      </c>
      <c r="AE91" s="6">
        <f t="shared" si="38"/>
        <v>1574.1784672634139</v>
      </c>
      <c r="AI91" s="58"/>
      <c r="AJ91" s="21">
        <f t="shared" si="62"/>
        <v>188036.5596558761</v>
      </c>
      <c r="AK91" s="21">
        <f t="shared" si="63"/>
        <v>31861.336172195766</v>
      </c>
      <c r="AL91" s="19">
        <f t="shared" si="64"/>
        <v>112755.49620911392</v>
      </c>
      <c r="AM91" s="19">
        <f t="shared" si="65"/>
        <v>19372.483507548088</v>
      </c>
      <c r="AN91" s="19">
        <f t="shared" si="53"/>
        <v>18937.499999999982</v>
      </c>
      <c r="AO91" s="19">
        <f t="shared" si="54"/>
        <v>16706.104414700862</v>
      </c>
      <c r="AP91" s="19">
        <f t="shared" si="55"/>
        <v>17145.738741403515</v>
      </c>
      <c r="AQ91" s="19">
        <f t="shared" si="56"/>
        <v>29545.027888108842</v>
      </c>
      <c r="AR91" s="1">
        <f>AD90*$AV$4</f>
        <v>2339.466461053772</v>
      </c>
      <c r="AS91" s="23">
        <f>AL91+AM91+AN91+AO91+AP91+AQ91+AR91-AJ91-AK91</f>
        <v>-3096.0786061429571</v>
      </c>
      <c r="AT91" s="23">
        <f t="shared" si="66"/>
        <v>-24768628.849143658</v>
      </c>
      <c r="AU91">
        <f t="shared" si="57"/>
        <v>0.40035333333333334</v>
      </c>
      <c r="BB91" s="10">
        <f t="shared" si="58"/>
        <v>1025.4415522331617</v>
      </c>
      <c r="BC91" s="10">
        <f t="shared" si="59"/>
        <v>911.44332716169015</v>
      </c>
      <c r="BD91" s="9">
        <f t="shared" si="60"/>
        <v>889.5309737847042</v>
      </c>
      <c r="BE91" s="10">
        <f t="shared" si="61"/>
        <v>414.74936481382474</v>
      </c>
    </row>
    <row r="92" spans="1:57">
      <c r="A92">
        <v>86</v>
      </c>
      <c r="B92" t="s">
        <v>54</v>
      </c>
      <c r="C92">
        <v>86</v>
      </c>
      <c r="D92">
        <v>199.71899999999999</v>
      </c>
      <c r="E92">
        <v>242.32400000000001</v>
      </c>
      <c r="F92">
        <v>242.32400000000001</v>
      </c>
      <c r="G92">
        <v>532.13199999999995</v>
      </c>
      <c r="H92">
        <v>1783.5</v>
      </c>
      <c r="I92">
        <v>1808.32</v>
      </c>
      <c r="J92">
        <v>1252.9100000000001</v>
      </c>
      <c r="K92">
        <v>519.72400000000005</v>
      </c>
      <c r="M92" s="4">
        <f t="shared" si="39"/>
        <v>0.40550000000000003</v>
      </c>
      <c r="N92" s="2">
        <f t="shared" si="40"/>
        <v>0.16417509247842169</v>
      </c>
      <c r="O92" s="2">
        <f t="shared" si="41"/>
        <v>0.97960173464858213</v>
      </c>
      <c r="P92" s="3">
        <f t="shared" si="42"/>
        <v>0.42722893547061247</v>
      </c>
      <c r="Q92" s="2">
        <f t="shared" si="43"/>
        <v>0.43742868886148784</v>
      </c>
      <c r="R92" s="3">
        <f t="shared" si="44"/>
        <v>0.19919769831483766</v>
      </c>
      <c r="T92" s="6">
        <f t="shared" si="45"/>
        <v>1077.4277010142637</v>
      </c>
      <c r="U92" s="6">
        <f t="shared" si="46"/>
        <v>2657.0350209969511</v>
      </c>
      <c r="V92" s="6">
        <f t="shared" si="47"/>
        <v>2657.0350209969511</v>
      </c>
      <c r="W92" s="6">
        <f t="shared" si="48"/>
        <v>54.225204510141857</v>
      </c>
      <c r="X92" s="6">
        <f t="shared" si="49"/>
        <v>176.88679245283001</v>
      </c>
      <c r="Y92" s="6">
        <f t="shared" si="35"/>
        <v>214.6211181426884</v>
      </c>
      <c r="Z92" s="6">
        <f t="shared" si="50"/>
        <v>214.6211181426884</v>
      </c>
      <c r="AA92" s="6">
        <f t="shared" si="51"/>
        <v>471.29778659771648</v>
      </c>
      <c r="AB92" s="6">
        <f t="shared" si="36"/>
        <v>1109.6752493821484</v>
      </c>
      <c r="AC92" s="6">
        <f t="shared" si="52"/>
        <v>1601.5849761249444</v>
      </c>
      <c r="AD92" s="6">
        <f t="shared" si="37"/>
        <v>460.3082897508732</v>
      </c>
      <c r="AE92" s="6">
        <f t="shared" si="38"/>
        <v>1579.6073199826874</v>
      </c>
      <c r="AI92" s="58"/>
      <c r="AJ92" s="21">
        <f t="shared" si="62"/>
        <v>189505.17925104802</v>
      </c>
      <c r="AK92" s="21">
        <f t="shared" si="63"/>
        <v>32110.182368469938</v>
      </c>
      <c r="AL92" s="19">
        <f t="shared" si="64"/>
        <v>113147.22569149239</v>
      </c>
      <c r="AM92" s="19">
        <f t="shared" si="65"/>
        <v>19439.017292264492</v>
      </c>
      <c r="AN92" s="19">
        <f t="shared" si="53"/>
        <v>18937.499999999982</v>
      </c>
      <c r="AO92" s="19">
        <f t="shared" si="54"/>
        <v>16997.156846670921</v>
      </c>
      <c r="AP92" s="19">
        <f t="shared" si="55"/>
        <v>17444.450447899104</v>
      </c>
      <c r="AQ92" s="19">
        <f t="shared" si="56"/>
        <v>30048.01604658398</v>
      </c>
      <c r="AR92" s="1">
        <f>AD91*$AV$4</f>
        <v>2380.2324208769646</v>
      </c>
      <c r="AS92" s="23">
        <f>AL92+AM92+AN92+AO92+AP92+AQ92+AR92-AJ92-AK92</f>
        <v>-3221.7628737301166</v>
      </c>
      <c r="AT92" s="23">
        <f t="shared" si="66"/>
        <v>-25774102.989840932</v>
      </c>
      <c r="AU92">
        <f t="shared" si="57"/>
        <v>0.40293333333333331</v>
      </c>
      <c r="BB92" s="10">
        <f t="shared" si="58"/>
        <v>1040.410959537355</v>
      </c>
      <c r="BC92" s="10">
        <f t="shared" si="59"/>
        <v>926.96015802811235</v>
      </c>
      <c r="BD92" s="9">
        <f t="shared" si="60"/>
        <v>905.03133873648846</v>
      </c>
      <c r="BE92" s="10">
        <f t="shared" si="61"/>
        <v>421.97509549828504</v>
      </c>
    </row>
    <row r="93" spans="1:57">
      <c r="A93">
        <v>87</v>
      </c>
      <c r="B93" t="s">
        <v>54</v>
      </c>
      <c r="C93">
        <v>87</v>
      </c>
      <c r="D93">
        <v>198.17500000000001</v>
      </c>
      <c r="E93">
        <v>244.55500000000001</v>
      </c>
      <c r="F93">
        <v>244.55500000000001</v>
      </c>
      <c r="G93">
        <v>536.86300000000006</v>
      </c>
      <c r="H93">
        <v>1775.85</v>
      </c>
      <c r="I93">
        <v>1800.56</v>
      </c>
      <c r="J93">
        <v>1260.67</v>
      </c>
      <c r="K93">
        <v>524.50900000000001</v>
      </c>
      <c r="M93" s="4">
        <f t="shared" si="39"/>
        <v>0.40805000000000002</v>
      </c>
      <c r="N93" s="2">
        <f t="shared" si="40"/>
        <v>0.16188784054241717</v>
      </c>
      <c r="O93" s="2">
        <f t="shared" si="41"/>
        <v>0.97981906645427441</v>
      </c>
      <c r="P93" s="3">
        <f t="shared" si="42"/>
        <v>0.42846791651349914</v>
      </c>
      <c r="Q93" s="2">
        <f t="shared" si="43"/>
        <v>0.43855981701588859</v>
      </c>
      <c r="R93" s="3">
        <f t="shared" si="44"/>
        <v>0.19977535432749255</v>
      </c>
      <c r="T93" s="6">
        <f t="shared" si="45"/>
        <v>1092.6502686066954</v>
      </c>
      <c r="U93" s="6">
        <f t="shared" si="46"/>
        <v>2677.736229890198</v>
      </c>
      <c r="V93" s="6">
        <f t="shared" si="47"/>
        <v>2677.736229890198</v>
      </c>
      <c r="W93" s="6">
        <f t="shared" si="48"/>
        <v>54.647678161024452</v>
      </c>
      <c r="X93" s="6">
        <f t="shared" si="49"/>
        <v>176.88679245283001</v>
      </c>
      <c r="Y93" s="6">
        <f t="shared" si="35"/>
        <v>218.28459456693247</v>
      </c>
      <c r="Z93" s="6">
        <f t="shared" si="50"/>
        <v>218.28459456693247</v>
      </c>
      <c r="AA93" s="6">
        <f t="shared" si="51"/>
        <v>479.19250186251384</v>
      </c>
      <c r="AB93" s="6">
        <f t="shared" si="36"/>
        <v>1125.2472443082488</v>
      </c>
      <c r="AC93" s="6">
        <f t="shared" si="52"/>
        <v>1607.1366637429737</v>
      </c>
      <c r="AD93" s="6">
        <f t="shared" si="37"/>
        <v>468.16558406782593</v>
      </c>
      <c r="AE93" s="6">
        <f t="shared" si="38"/>
        <v>1585.0859612835027</v>
      </c>
      <c r="AI93" s="58"/>
      <c r="AJ93" s="21">
        <f t="shared" si="62"/>
        <v>190979.70620419784</v>
      </c>
      <c r="AK93" s="21">
        <f t="shared" si="63"/>
        <v>32360.029520721866</v>
      </c>
      <c r="AL93" s="19">
        <f t="shared" si="64"/>
        <v>113537.43533839562</v>
      </c>
      <c r="AM93" s="19">
        <f t="shared" si="65"/>
        <v>19505.7034242257</v>
      </c>
      <c r="AN93" s="19">
        <f t="shared" si="53"/>
        <v>18937.499999999982</v>
      </c>
      <c r="AO93" s="19">
        <f t="shared" si="54"/>
        <v>17289.877277574979</v>
      </c>
      <c r="AP93" s="19">
        <f t="shared" si="55"/>
        <v>17744.87404803748</v>
      </c>
      <c r="AQ93" s="19">
        <f t="shared" si="56"/>
        <v>30554.848192252535</v>
      </c>
      <c r="AR93" s="1">
        <f>AD92*$AV$4</f>
        <v>2421.2216040895928</v>
      </c>
      <c r="AS93" s="23">
        <f>AL93+AM93+AN93+AO93+AP93+AQ93+AR93-AJ93-AK93</f>
        <v>-3348.2758403438129</v>
      </c>
      <c r="AT93" s="23">
        <f t="shared" si="66"/>
        <v>-26786206.722750504</v>
      </c>
      <c r="AU93">
        <f t="shared" si="57"/>
        <v>0.40550000000000003</v>
      </c>
      <c r="BB93" s="10">
        <f t="shared" si="58"/>
        <v>1055.4500448720066</v>
      </c>
      <c r="BC93" s="10">
        <f t="shared" si="59"/>
        <v>942.59557319543296</v>
      </c>
      <c r="BD93" s="9">
        <f t="shared" si="60"/>
        <v>920.6165795017464</v>
      </c>
      <c r="BE93" s="10">
        <f t="shared" si="61"/>
        <v>429.2422362853768</v>
      </c>
    </row>
    <row r="94" spans="1:57">
      <c r="A94">
        <v>88</v>
      </c>
      <c r="B94" t="s">
        <v>54</v>
      </c>
      <c r="C94">
        <v>88</v>
      </c>
      <c r="D94">
        <v>196.65199999999999</v>
      </c>
      <c r="E94">
        <v>246.767</v>
      </c>
      <c r="F94">
        <v>246.767</v>
      </c>
      <c r="G94">
        <v>541.57000000000005</v>
      </c>
      <c r="H94">
        <v>1768.24</v>
      </c>
      <c r="I94">
        <v>1792.88</v>
      </c>
      <c r="J94">
        <v>1268.3499999999999</v>
      </c>
      <c r="K94">
        <v>529.25300000000004</v>
      </c>
      <c r="M94" s="4">
        <f t="shared" si="39"/>
        <v>0.41058666666666666</v>
      </c>
      <c r="N94" s="2">
        <f t="shared" si="40"/>
        <v>0.15965123075923882</v>
      </c>
      <c r="O94" s="2">
        <f t="shared" si="41"/>
        <v>0.98000057657335848</v>
      </c>
      <c r="P94" s="3">
        <f t="shared" si="42"/>
        <v>0.42967217639799965</v>
      </c>
      <c r="Q94" s="2">
        <f t="shared" si="43"/>
        <v>0.43967168929012151</v>
      </c>
      <c r="R94" s="3">
        <f t="shared" si="44"/>
        <v>0.20033691628239267</v>
      </c>
      <c r="T94" s="6">
        <f t="shared" si="45"/>
        <v>1107.9575873710814</v>
      </c>
      <c r="U94" s="6">
        <f t="shared" si="46"/>
        <v>2698.4743473673802</v>
      </c>
      <c r="V94" s="6">
        <f t="shared" si="47"/>
        <v>2698.4743473673802</v>
      </c>
      <c r="W94" s="6">
        <f t="shared" si="48"/>
        <v>55.070905048313882</v>
      </c>
      <c r="X94" s="6">
        <f t="shared" si="49"/>
        <v>176.88679245283001</v>
      </c>
      <c r="Y94" s="6">
        <f t="shared" si="35"/>
        <v>221.96480642560209</v>
      </c>
      <c r="Z94" s="6">
        <f t="shared" si="50"/>
        <v>221.96480642560209</v>
      </c>
      <c r="AA94" s="6">
        <f t="shared" si="51"/>
        <v>487.13758410125081</v>
      </c>
      <c r="AB94" s="6">
        <f t="shared" si="36"/>
        <v>1140.8699794908009</v>
      </c>
      <c r="AC94" s="6">
        <f t="shared" si="52"/>
        <v>1612.6752729248933</v>
      </c>
      <c r="AD94" s="6">
        <f t="shared" si="37"/>
        <v>476.05854792240939</v>
      </c>
      <c r="AE94" s="6">
        <f t="shared" si="38"/>
        <v>1590.5167599962988</v>
      </c>
      <c r="AI94" s="58"/>
      <c r="AJ94" s="21">
        <f t="shared" si="62"/>
        <v>192467.64699581775</v>
      </c>
      <c r="AK94" s="21">
        <f t="shared" si="63"/>
        <v>32612.149543832722</v>
      </c>
      <c r="AL94" s="19">
        <f t="shared" si="64"/>
        <v>113931.22363917432</v>
      </c>
      <c r="AM94" s="19">
        <f t="shared" si="65"/>
        <v>19573.317427725677</v>
      </c>
      <c r="AN94" s="19">
        <f t="shared" si="53"/>
        <v>18937.499999999982</v>
      </c>
      <c r="AO94" s="19">
        <f t="shared" si="54"/>
        <v>17585.006938312079</v>
      </c>
      <c r="AP94" s="19">
        <f t="shared" si="55"/>
        <v>18047.770278793978</v>
      </c>
      <c r="AQ94" s="19">
        <f t="shared" si="56"/>
        <v>31066.672845999194</v>
      </c>
      <c r="AR94" s="1">
        <f>AD93*$AV$4</f>
        <v>2462.5509721967642</v>
      </c>
      <c r="AS94" s="23">
        <f>AL94+AM94+AN94+AO94+AP94+AQ94+AR94-AJ94-AK94</f>
        <v>-3475.7544374484823</v>
      </c>
      <c r="AT94" s="23">
        <f t="shared" si="66"/>
        <v>-27806035.49958786</v>
      </c>
      <c r="AU94">
        <f t="shared" si="57"/>
        <v>0.40805000000000002</v>
      </c>
      <c r="BB94" s="10">
        <f t="shared" si="58"/>
        <v>1070.5995661472243</v>
      </c>
      <c r="BC94" s="10">
        <f t="shared" si="59"/>
        <v>958.38500372502767</v>
      </c>
      <c r="BD94" s="9">
        <f t="shared" si="60"/>
        <v>936.33116813565186</v>
      </c>
      <c r="BE94" s="10">
        <f t="shared" si="61"/>
        <v>436.56918913386494</v>
      </c>
    </row>
    <row r="95" spans="1:57">
      <c r="A95">
        <v>89</v>
      </c>
      <c r="B95" t="s">
        <v>54</v>
      </c>
      <c r="C95">
        <v>89</v>
      </c>
      <c r="D95">
        <v>195.14500000000001</v>
      </c>
      <c r="E95">
        <v>248.96</v>
      </c>
      <c r="F95">
        <v>248.96</v>
      </c>
      <c r="G95">
        <v>546.25400000000002</v>
      </c>
      <c r="H95">
        <v>1760.68</v>
      </c>
      <c r="I95">
        <v>1785.27</v>
      </c>
      <c r="J95">
        <v>1275.95</v>
      </c>
      <c r="K95">
        <v>533.95699999999999</v>
      </c>
      <c r="M95" s="4">
        <f t="shared" si="39"/>
        <v>0.41310666666666662</v>
      </c>
      <c r="N95" s="2">
        <f t="shared" si="40"/>
        <v>0.15746134977245588</v>
      </c>
      <c r="O95" s="2">
        <f t="shared" si="41"/>
        <v>0.98015485120872758</v>
      </c>
      <c r="P95" s="3">
        <f t="shared" si="42"/>
        <v>0.43084675467191685</v>
      </c>
      <c r="Q95" s="2">
        <f t="shared" si="43"/>
        <v>0.44076913145918734</v>
      </c>
      <c r="R95" s="3">
        <f t="shared" si="44"/>
        <v>0.20088435593712684</v>
      </c>
      <c r="T95" s="6">
        <f t="shared" si="45"/>
        <v>1123.366417907921</v>
      </c>
      <c r="U95" s="6">
        <f t="shared" si="46"/>
        <v>2719.3132150887286</v>
      </c>
      <c r="V95" s="6">
        <f t="shared" si="47"/>
        <v>2719.3132150887286</v>
      </c>
      <c r="W95" s="6">
        <f t="shared" si="48"/>
        <v>55.496188063035277</v>
      </c>
      <c r="X95" s="6">
        <f t="shared" si="49"/>
        <v>176.88679245283001</v>
      </c>
      <c r="Y95" s="6">
        <f t="shared" si="35"/>
        <v>225.66673934282997</v>
      </c>
      <c r="Z95" s="6">
        <f t="shared" si="50"/>
        <v>225.66673934282997</v>
      </c>
      <c r="AA95" s="6">
        <f t="shared" si="51"/>
        <v>495.14524033169283</v>
      </c>
      <c r="AB95" s="6">
        <f t="shared" si="36"/>
        <v>1156.569232260455</v>
      </c>
      <c r="AC95" s="6">
        <f t="shared" si="52"/>
        <v>1618.2401708913089</v>
      </c>
      <c r="AD95" s="6">
        <f t="shared" si="37"/>
        <v>483.99877546304407</v>
      </c>
      <c r="AE95" s="6">
        <f t="shared" si="38"/>
        <v>1595.9467971808076</v>
      </c>
      <c r="AI95" s="58"/>
      <c r="AJ95" s="21">
        <f t="shared" si="62"/>
        <v>193958.24066572517</v>
      </c>
      <c r="AK95" s="21">
        <f t="shared" si="63"/>
        <v>32864.719076587324</v>
      </c>
      <c r="AL95" s="19">
        <f t="shared" si="64"/>
        <v>114321.57315825396</v>
      </c>
      <c r="AM95" s="19">
        <f t="shared" si="65"/>
        <v>19640.772148952277</v>
      </c>
      <c r="AN95" s="19">
        <f t="shared" si="53"/>
        <v>18937.499999999982</v>
      </c>
      <c r="AO95" s="19">
        <f t="shared" si="54"/>
        <v>17881.484805646505</v>
      </c>
      <c r="AP95" s="19">
        <f t="shared" si="55"/>
        <v>18352.050195268781</v>
      </c>
      <c r="AQ95" s="19">
        <f t="shared" si="56"/>
        <v>31581.762856143421</v>
      </c>
      <c r="AR95" s="1">
        <f>AD94*$AV$4</f>
        <v>2504.0679620718734</v>
      </c>
      <c r="AS95" s="23">
        <f>AL95+AM95+AN95+AO95+AP95+AQ95+AR95-AJ95-AK95</f>
        <v>-3603.7486159756954</v>
      </c>
      <c r="AT95" s="23">
        <f t="shared" si="66"/>
        <v>-28829988.927805565</v>
      </c>
      <c r="AU95">
        <f t="shared" si="57"/>
        <v>0.41058666666666666</v>
      </c>
      <c r="BB95" s="10">
        <f t="shared" si="58"/>
        <v>1085.7990744424869</v>
      </c>
      <c r="BC95" s="10">
        <f t="shared" si="59"/>
        <v>974.27516820250162</v>
      </c>
      <c r="BD95" s="9">
        <f t="shared" si="60"/>
        <v>952.11709584481878</v>
      </c>
      <c r="BE95" s="10">
        <f t="shared" si="61"/>
        <v>443.92961285120418</v>
      </c>
    </row>
    <row r="96" spans="1:57">
      <c r="A96">
        <v>90</v>
      </c>
      <c r="B96" t="s">
        <v>54</v>
      </c>
      <c r="C96">
        <v>90</v>
      </c>
      <c r="D96">
        <v>193.655</v>
      </c>
      <c r="E96">
        <v>251.13499999999999</v>
      </c>
      <c r="F96">
        <v>251.13499999999999</v>
      </c>
      <c r="G96">
        <v>550.91399999999999</v>
      </c>
      <c r="H96">
        <v>1753.16</v>
      </c>
      <c r="I96">
        <v>1777.75</v>
      </c>
      <c r="J96">
        <v>1283.48</v>
      </c>
      <c r="K96">
        <v>538.62099999999998</v>
      </c>
      <c r="M96" s="4">
        <f t="shared" si="39"/>
        <v>0.41561333333333328</v>
      </c>
      <c r="N96" s="2">
        <f t="shared" si="40"/>
        <v>0.15531664046710084</v>
      </c>
      <c r="O96" s="2">
        <f t="shared" si="41"/>
        <v>0.98028256247794443</v>
      </c>
      <c r="P96" s="3">
        <f t="shared" si="42"/>
        <v>0.43198886785794488</v>
      </c>
      <c r="Q96" s="2">
        <f t="shared" si="43"/>
        <v>0.44184819222995736</v>
      </c>
      <c r="R96" s="3">
        <f t="shared" si="44"/>
        <v>0.20141718263770814</v>
      </c>
      <c r="T96" s="6">
        <f t="shared" si="45"/>
        <v>1138.878563950771</v>
      </c>
      <c r="U96" s="6">
        <f t="shared" si="46"/>
        <v>2740.2358697606055</v>
      </c>
      <c r="V96" s="6">
        <f t="shared" si="47"/>
        <v>2740.2358697606055</v>
      </c>
      <c r="W96" s="6">
        <f t="shared" si="48"/>
        <v>55.923181015522559</v>
      </c>
      <c r="X96" s="6">
        <f t="shared" si="49"/>
        <v>176.88679245283001</v>
      </c>
      <c r="Y96" s="6">
        <f t="shared" si="35"/>
        <v>229.38971171744319</v>
      </c>
      <c r="Z96" s="6">
        <f t="shared" si="50"/>
        <v>229.38971171744319</v>
      </c>
      <c r="AA96" s="6">
        <f t="shared" si="51"/>
        <v>503.21143465109805</v>
      </c>
      <c r="AB96" s="6">
        <f t="shared" si="36"/>
        <v>1172.3459780363858</v>
      </c>
      <c r="AC96" s="6">
        <f t="shared" si="52"/>
        <v>1623.8130727397422</v>
      </c>
      <c r="AD96" s="6">
        <f t="shared" si="37"/>
        <v>491.98286146877564</v>
      </c>
      <c r="AE96" s="6">
        <f t="shared" si="38"/>
        <v>1601.3573058098345</v>
      </c>
      <c r="AI96" s="58"/>
      <c r="AJ96" s="21">
        <f t="shared" si="62"/>
        <v>195456.07596093253</v>
      </c>
      <c r="AK96" s="21">
        <f t="shared" si="63"/>
        <v>33118.515646565626</v>
      </c>
      <c r="AL96" s="19">
        <f t="shared" si="64"/>
        <v>114711.8679409649</v>
      </c>
      <c r="AM96" s="19">
        <f t="shared" si="65"/>
        <v>19708.547041285252</v>
      </c>
      <c r="AN96" s="19">
        <f t="shared" si="53"/>
        <v>18937.499999999982</v>
      </c>
      <c r="AO96" s="19">
        <f t="shared" si="54"/>
        <v>18179.712521458383</v>
      </c>
      <c r="AP96" s="19">
        <f t="shared" si="55"/>
        <v>18658.126008865183</v>
      </c>
      <c r="AQ96" s="19">
        <f t="shared" si="56"/>
        <v>32100.909619516078</v>
      </c>
      <c r="AR96" s="1">
        <f>AD95*$AV$4</f>
        <v>2545.8335589356116</v>
      </c>
      <c r="AS96" s="23">
        <f>AL96+AM96+AN96+AO96+AP96+AQ96+AR96-AJ96-AK96</f>
        <v>-3732.0949164727426</v>
      </c>
      <c r="AT96" s="23">
        <f t="shared" si="66"/>
        <v>-29856759.331781942</v>
      </c>
      <c r="AU96">
        <f t="shared" si="57"/>
        <v>0.41310666666666662</v>
      </c>
      <c r="BB96" s="10">
        <f t="shared" si="58"/>
        <v>1101.0730441974197</v>
      </c>
      <c r="BC96" s="10">
        <f t="shared" si="59"/>
        <v>990.29048066338567</v>
      </c>
      <c r="BD96" s="9">
        <f t="shared" si="60"/>
        <v>967.99755092608814</v>
      </c>
      <c r="BE96" s="10">
        <f t="shared" si="61"/>
        <v>451.33347868565994</v>
      </c>
    </row>
    <row r="97" spans="1:57">
      <c r="A97">
        <v>91</v>
      </c>
      <c r="B97" t="s">
        <v>54</v>
      </c>
      <c r="C97">
        <v>91</v>
      </c>
      <c r="D97">
        <v>192.18199999999999</v>
      </c>
      <c r="E97">
        <v>253.292</v>
      </c>
      <c r="F97">
        <v>253.292</v>
      </c>
      <c r="G97">
        <v>555.55100000000004</v>
      </c>
      <c r="H97">
        <v>1745.68</v>
      </c>
      <c r="I97">
        <v>1770.29</v>
      </c>
      <c r="J97">
        <v>1290.93</v>
      </c>
      <c r="K97">
        <v>543.24699999999996</v>
      </c>
      <c r="M97" s="4">
        <f t="shared" si="39"/>
        <v>0.41810666666666663</v>
      </c>
      <c r="N97" s="2">
        <f t="shared" si="40"/>
        <v>0.15321608520951591</v>
      </c>
      <c r="O97" s="2">
        <f t="shared" si="41"/>
        <v>0.9803762279163214</v>
      </c>
      <c r="P97" s="3">
        <f t="shared" si="42"/>
        <v>0.43310080362268</v>
      </c>
      <c r="Q97" s="2">
        <f t="shared" si="43"/>
        <v>0.44291010268512027</v>
      </c>
      <c r="R97" s="3">
        <f t="shared" si="44"/>
        <v>0.20193571018559858</v>
      </c>
      <c r="T97" s="6">
        <f t="shared" si="45"/>
        <v>1154.4923120241945</v>
      </c>
      <c r="U97" s="6">
        <f t="shared" si="46"/>
        <v>2761.2387078836214</v>
      </c>
      <c r="V97" s="6">
        <f t="shared" si="47"/>
        <v>2761.2387078836214</v>
      </c>
      <c r="W97" s="6">
        <f t="shared" si="48"/>
        <v>56.351810364971868</v>
      </c>
      <c r="X97" s="6">
        <f t="shared" si="49"/>
        <v>176.88679245283001</v>
      </c>
      <c r="Y97" s="6">
        <f t="shared" si="35"/>
        <v>233.13322493241938</v>
      </c>
      <c r="Z97" s="6">
        <f t="shared" si="50"/>
        <v>233.13322493241938</v>
      </c>
      <c r="AA97" s="6">
        <f t="shared" si="51"/>
        <v>511.3363084678179</v>
      </c>
      <c r="AB97" s="6">
        <f t="shared" si="36"/>
        <v>1188.1886283856445</v>
      </c>
      <c r="AC97" s="6">
        <f t="shared" si="52"/>
        <v>1629.4018898629488</v>
      </c>
      <c r="AD97" s="6">
        <f t="shared" si="37"/>
        <v>500.01154811388443</v>
      </c>
      <c r="AE97" s="6">
        <f t="shared" si="38"/>
        <v>1606.7463958594269</v>
      </c>
      <c r="AI97" s="58"/>
      <c r="AJ97" s="21">
        <f t="shared" si="62"/>
        <v>196959.93361078302</v>
      </c>
      <c r="AK97" s="21">
        <f t="shared" si="63"/>
        <v>33373.332657814419</v>
      </c>
      <c r="AL97" s="19">
        <f t="shared" si="64"/>
        <v>115100.75906969346</v>
      </c>
      <c r="AM97" s="19">
        <f t="shared" si="65"/>
        <v>19776.419412897321</v>
      </c>
      <c r="AN97" s="19">
        <f t="shared" si="53"/>
        <v>18937.499999999982</v>
      </c>
      <c r="AO97" s="19">
        <f t="shared" si="54"/>
        <v>18479.635175957224</v>
      </c>
      <c r="AP97" s="19">
        <f t="shared" si="55"/>
        <v>18965.941364798204</v>
      </c>
      <c r="AQ97" s="19">
        <f t="shared" si="56"/>
        <v>32623.851483295733</v>
      </c>
      <c r="AR97" s="1">
        <f>AD96*$AV$4</f>
        <v>2587.8298513257596</v>
      </c>
      <c r="AS97" s="23">
        <f>AL97+AM97+AN97+AO97+AP97+AQ97+AR97-AJ97-AK97</f>
        <v>-3861.3299106297636</v>
      </c>
      <c r="AT97" s="23">
        <f t="shared" si="66"/>
        <v>-30890639.28503811</v>
      </c>
      <c r="AU97">
        <f t="shared" si="57"/>
        <v>0.41561333333333328</v>
      </c>
      <c r="BB97" s="10">
        <f t="shared" si="58"/>
        <v>1116.4227970208633</v>
      </c>
      <c r="BC97" s="10">
        <f t="shared" si="59"/>
        <v>1006.4228693021961</v>
      </c>
      <c r="BD97" s="9">
        <f t="shared" si="60"/>
        <v>983.96572293755128</v>
      </c>
      <c r="BE97" s="10">
        <f t="shared" si="61"/>
        <v>458.77942343488638</v>
      </c>
    </row>
    <row r="98" spans="1:57">
      <c r="A98">
        <v>92</v>
      </c>
      <c r="B98" t="s">
        <v>54</v>
      </c>
      <c r="C98">
        <v>92</v>
      </c>
      <c r="D98">
        <v>190.72499999999999</v>
      </c>
      <c r="E98">
        <v>255.43100000000001</v>
      </c>
      <c r="F98">
        <v>255.43100000000001</v>
      </c>
      <c r="G98">
        <v>560.16499999999996</v>
      </c>
      <c r="H98">
        <v>1738.25</v>
      </c>
      <c r="I98">
        <v>1762.91</v>
      </c>
      <c r="J98">
        <v>1298.32</v>
      </c>
      <c r="K98">
        <v>547.83500000000004</v>
      </c>
      <c r="M98" s="4">
        <f t="shared" si="39"/>
        <v>0.42058333333333331</v>
      </c>
      <c r="N98" s="2">
        <f t="shared" si="40"/>
        <v>0.15115910441846642</v>
      </c>
      <c r="O98" s="2">
        <f t="shared" si="41"/>
        <v>0.98046008337626311</v>
      </c>
      <c r="P98" s="3">
        <f t="shared" si="42"/>
        <v>0.43418664553199926</v>
      </c>
      <c r="Q98" s="2">
        <f t="shared" si="43"/>
        <v>0.44395878739845451</v>
      </c>
      <c r="R98" s="3">
        <f t="shared" si="44"/>
        <v>0.20244184664156925</v>
      </c>
      <c r="T98" s="6">
        <f t="shared" si="45"/>
        <v>1170.2027022013804</v>
      </c>
      <c r="U98" s="6">
        <f t="shared" si="46"/>
        <v>2782.3325592265833</v>
      </c>
      <c r="V98" s="6">
        <f t="shared" si="47"/>
        <v>2782.3325592265833</v>
      </c>
      <c r="W98" s="6">
        <f t="shared" si="48"/>
        <v>56.782297127073129</v>
      </c>
      <c r="X98" s="6">
        <f t="shared" si="49"/>
        <v>176.88679245283001</v>
      </c>
      <c r="Y98" s="6">
        <f t="shared" si="35"/>
        <v>236.89799597860178</v>
      </c>
      <c r="Z98" s="6">
        <f t="shared" si="50"/>
        <v>236.89799597860178</v>
      </c>
      <c r="AA98" s="6">
        <f t="shared" si="51"/>
        <v>519.52177267971956</v>
      </c>
      <c r="AB98" s="6">
        <f t="shared" si="36"/>
        <v>1204.119336094567</v>
      </c>
      <c r="AC98" s="6">
        <f t="shared" si="52"/>
        <v>1634.9955202590895</v>
      </c>
      <c r="AD98" s="6">
        <f t="shared" si="37"/>
        <v>508.08638586129842</v>
      </c>
      <c r="AE98" s="6">
        <f t="shared" si="38"/>
        <v>1612.1298570252029</v>
      </c>
      <c r="AI98" s="58"/>
      <c r="AJ98" s="21">
        <f t="shared" si="62"/>
        <v>198469.55460655104</v>
      </c>
      <c r="AK98" s="21">
        <f t="shared" si="63"/>
        <v>33629.126223314626</v>
      </c>
      <c r="AL98" s="19">
        <f t="shared" si="64"/>
        <v>115488.11069518802</v>
      </c>
      <c r="AM98" s="19">
        <f t="shared" si="65"/>
        <v>19844.485616640854</v>
      </c>
      <c r="AN98" s="19">
        <f t="shared" si="53"/>
        <v>18937.499999999982</v>
      </c>
      <c r="AO98" s="19">
        <f t="shared" si="54"/>
        <v>18781.212600555707</v>
      </c>
      <c r="AP98" s="19">
        <f t="shared" si="55"/>
        <v>19275.455037412437</v>
      </c>
      <c r="AQ98" s="19">
        <f t="shared" si="56"/>
        <v>33150.597615169645</v>
      </c>
      <c r="AR98" s="1">
        <f>AD97*$AV$4</f>
        <v>2630.0607430790319</v>
      </c>
      <c r="AS98" s="23">
        <f>AL98+AM98+AN98+AO98+AP98+AQ98+AR98-AJ98-AK98</f>
        <v>-3991.2585218199965</v>
      </c>
      <c r="AT98" s="23">
        <f t="shared" si="66"/>
        <v>-31930068.174559973</v>
      </c>
      <c r="AU98">
        <f t="shared" si="57"/>
        <v>0.41810666666666663</v>
      </c>
      <c r="BB98" s="10">
        <f t="shared" si="58"/>
        <v>1131.8368180206726</v>
      </c>
      <c r="BC98" s="10">
        <f t="shared" si="59"/>
        <v>1022.6726169356358</v>
      </c>
      <c r="BD98" s="9">
        <f t="shared" si="60"/>
        <v>1000.0230962277689</v>
      </c>
      <c r="BE98" s="10">
        <f t="shared" si="61"/>
        <v>466.26644986483876</v>
      </c>
    </row>
    <row r="99" spans="1:57">
      <c r="A99">
        <v>93</v>
      </c>
      <c r="B99" t="s">
        <v>54</v>
      </c>
      <c r="C99">
        <v>93</v>
      </c>
      <c r="D99">
        <v>189.285</v>
      </c>
      <c r="E99">
        <v>257.55200000000002</v>
      </c>
      <c r="F99">
        <v>257.55200000000002</v>
      </c>
      <c r="G99">
        <v>564.75599999999997</v>
      </c>
      <c r="H99">
        <v>1730.85</v>
      </c>
      <c r="I99">
        <v>1755.6</v>
      </c>
      <c r="J99">
        <v>1305.6199999999999</v>
      </c>
      <c r="K99">
        <v>552.38400000000001</v>
      </c>
      <c r="M99" s="4">
        <f t="shared" si="39"/>
        <v>0.42305000000000004</v>
      </c>
      <c r="N99" s="2">
        <f t="shared" si="40"/>
        <v>0.14914312728991844</v>
      </c>
      <c r="O99" s="2">
        <f t="shared" si="41"/>
        <v>0.98049522136863243</v>
      </c>
      <c r="P99" s="3">
        <f t="shared" si="42"/>
        <v>0.43523933341212623</v>
      </c>
      <c r="Q99" s="2">
        <f t="shared" si="43"/>
        <v>0.44498759011937117</v>
      </c>
      <c r="R99" s="3">
        <f t="shared" si="44"/>
        <v>0.20293267147303312</v>
      </c>
      <c r="T99" s="6">
        <f t="shared" si="45"/>
        <v>1186.0204064849788</v>
      </c>
      <c r="U99" s="6">
        <f t="shared" si="46"/>
        <v>2803.4993652877406</v>
      </c>
      <c r="V99" s="6">
        <f t="shared" si="47"/>
        <v>2803.4993652877406</v>
      </c>
      <c r="W99" s="6">
        <f t="shared" si="48"/>
        <v>57.214272760974296</v>
      </c>
      <c r="X99" s="6">
        <f t="shared" si="49"/>
        <v>176.88679245283001</v>
      </c>
      <c r="Y99" s="6">
        <f t="shared" si="35"/>
        <v>240.6822895095294</v>
      </c>
      <c r="Z99" s="6">
        <f t="shared" si="50"/>
        <v>240.6822895095294</v>
      </c>
      <c r="AA99" s="6">
        <f t="shared" si="51"/>
        <v>527.76436251414771</v>
      </c>
      <c r="AB99" s="6">
        <f t="shared" si="36"/>
        <v>1220.1016137651791</v>
      </c>
      <c r="AC99" s="6">
        <f t="shared" si="52"/>
        <v>1640.6120242835359</v>
      </c>
      <c r="AD99" s="6">
        <f t="shared" si="37"/>
        <v>516.20273113170117</v>
      </c>
      <c r="AE99" s="6">
        <f t="shared" si="38"/>
        <v>1617.4789588027618</v>
      </c>
      <c r="AI99" s="58"/>
      <c r="AJ99" s="21">
        <f t="shared" si="62"/>
        <v>199985.71735952911</v>
      </c>
      <c r="AK99" s="21">
        <f t="shared" si="63"/>
        <v>33886.02823882056</v>
      </c>
      <c r="AL99" s="19">
        <f t="shared" si="64"/>
        <v>115875.05773340051</v>
      </c>
      <c r="AM99" s="19">
        <f t="shared" si="65"/>
        <v>19912.610441235451</v>
      </c>
      <c r="AN99" s="19">
        <f t="shared" si="53"/>
        <v>18937.499999999982</v>
      </c>
      <c r="AO99" s="19">
        <f t="shared" si="54"/>
        <v>19084.502556036161</v>
      </c>
      <c r="AP99" s="19">
        <f t="shared" si="55"/>
        <v>19586.726307510799</v>
      </c>
      <c r="AQ99" s="19">
        <f t="shared" si="56"/>
        <v>33681.271901130705</v>
      </c>
      <c r="AR99" s="1">
        <f>AD98*$AV$4</f>
        <v>2672.5343896304298</v>
      </c>
      <c r="AS99" s="23">
        <f>AL99+AM99+AN99+AO99+AP99+AQ99+AR99-AJ99-AK99</f>
        <v>-4121.5422694056251</v>
      </c>
      <c r="AT99" s="23">
        <f t="shared" si="66"/>
        <v>-32972338.155245002</v>
      </c>
      <c r="AU99">
        <f t="shared" si="57"/>
        <v>0.42058333333333331</v>
      </c>
      <c r="BB99" s="10">
        <f t="shared" si="58"/>
        <v>1147.3370389674938</v>
      </c>
      <c r="BC99" s="10">
        <f t="shared" si="59"/>
        <v>1039.0435453594391</v>
      </c>
      <c r="BD99" s="9">
        <f t="shared" si="60"/>
        <v>1016.1727717225968</v>
      </c>
      <c r="BE99" s="10">
        <f t="shared" si="61"/>
        <v>473.79599195720357</v>
      </c>
    </row>
    <row r="100" spans="1:57">
      <c r="A100">
        <v>94</v>
      </c>
      <c r="B100" t="s">
        <v>54</v>
      </c>
      <c r="C100">
        <v>94</v>
      </c>
      <c r="D100">
        <v>187.876</v>
      </c>
      <c r="E100">
        <v>259.654</v>
      </c>
      <c r="F100">
        <v>259.654</v>
      </c>
      <c r="G100">
        <v>569.32600000000002</v>
      </c>
      <c r="H100">
        <v>1723.49</v>
      </c>
      <c r="I100">
        <v>1748.36</v>
      </c>
      <c r="J100">
        <v>1312.87</v>
      </c>
      <c r="K100">
        <v>556.89200000000005</v>
      </c>
      <c r="M100" s="4">
        <f t="shared" si="39"/>
        <v>0.42550333333333334</v>
      </c>
      <c r="N100" s="2">
        <f t="shared" si="40"/>
        <v>0.14717941888430172</v>
      </c>
      <c r="O100" s="2">
        <f t="shared" si="41"/>
        <v>0.98052150801795523</v>
      </c>
      <c r="P100" s="3">
        <f t="shared" si="42"/>
        <v>0.43626136888861039</v>
      </c>
      <c r="Q100" s="2">
        <f t="shared" si="43"/>
        <v>0.44600198980031497</v>
      </c>
      <c r="R100" s="3">
        <f t="shared" si="44"/>
        <v>0.20340929565769167</v>
      </c>
      <c r="T100" s="6">
        <f t="shared" si="45"/>
        <v>1201.8446179073539</v>
      </c>
      <c r="U100" s="6">
        <f t="shared" si="46"/>
        <v>2824.5245659822967</v>
      </c>
      <c r="V100" s="6">
        <f t="shared" si="47"/>
        <v>2824.5245659822967</v>
      </c>
      <c r="W100" s="6">
        <f t="shared" si="48"/>
        <v>57.643358489434625</v>
      </c>
      <c r="X100" s="6">
        <f t="shared" si="49"/>
        <v>176.88679245283001</v>
      </c>
      <c r="Y100" s="6">
        <f t="shared" si="35"/>
        <v>244.46636721852244</v>
      </c>
      <c r="Z100" s="6">
        <f t="shared" si="50"/>
        <v>244.46636721852244</v>
      </c>
      <c r="AA100" s="6">
        <f t="shared" si="51"/>
        <v>536.0250910174791</v>
      </c>
      <c r="AB100" s="6">
        <f t="shared" si="36"/>
        <v>1236.0778556432165</v>
      </c>
      <c r="AC100" s="6">
        <f t="shared" si="52"/>
        <v>1646.0900688285149</v>
      </c>
      <c r="AD100" s="6">
        <f t="shared" si="37"/>
        <v>524.3183781996712</v>
      </c>
      <c r="AE100" s="6">
        <f t="shared" si="38"/>
        <v>1622.6799480749428</v>
      </c>
      <c r="AI100" s="58"/>
      <c r="AJ100" s="21">
        <f t="shared" si="62"/>
        <v>201507.12387878692</v>
      </c>
      <c r="AK100" s="21">
        <f t="shared" si="63"/>
        <v>34143.818769839396</v>
      </c>
      <c r="AL100" s="19">
        <f t="shared" si="64"/>
        <v>116259.53512186609</v>
      </c>
      <c r="AM100" s="19">
        <f t="shared" si="65"/>
        <v>19981.013843749184</v>
      </c>
      <c r="AN100" s="19">
        <f t="shared" si="53"/>
        <v>18937.499999999982</v>
      </c>
      <c r="AO100" s="19">
        <f t="shared" si="54"/>
        <v>19389.365242887689</v>
      </c>
      <c r="AP100" s="19">
        <f t="shared" si="55"/>
        <v>19899.611696647891</v>
      </c>
      <c r="AQ100" s="19">
        <f t="shared" si="56"/>
        <v>34215.649715463464</v>
      </c>
      <c r="AR100" s="1">
        <f>AD99*$AV$4</f>
        <v>2715.2263657527478</v>
      </c>
      <c r="AS100" s="23">
        <f>AL100+AM100+AN100+AO100+AP100+AQ100+AR100-AJ100-AK100</f>
        <v>-4253.0406622592782</v>
      </c>
      <c r="AT100" s="23">
        <f t="shared" si="66"/>
        <v>-34024325.298074223</v>
      </c>
      <c r="AU100">
        <f t="shared" si="57"/>
        <v>0.42305000000000004</v>
      </c>
      <c r="BB100" s="10">
        <f t="shared" si="58"/>
        <v>1162.8873410042047</v>
      </c>
      <c r="BC100" s="10">
        <f t="shared" si="59"/>
        <v>1055.5287250282954</v>
      </c>
      <c r="BD100" s="9">
        <f t="shared" si="60"/>
        <v>1032.4054622634023</v>
      </c>
      <c r="BE100" s="10">
        <f t="shared" si="61"/>
        <v>481.36457901905879</v>
      </c>
    </row>
    <row r="101" spans="1:57">
      <c r="A101">
        <v>95</v>
      </c>
      <c r="B101" t="s">
        <v>54</v>
      </c>
      <c r="C101">
        <v>95</v>
      </c>
      <c r="D101">
        <v>186.55600000000001</v>
      </c>
      <c r="E101">
        <v>261.72899999999998</v>
      </c>
      <c r="F101">
        <v>261.72899999999998</v>
      </c>
      <c r="G101">
        <v>573.875</v>
      </c>
      <c r="H101">
        <v>1716.11</v>
      </c>
      <c r="I101">
        <v>1741.18</v>
      </c>
      <c r="J101">
        <v>1320.05</v>
      </c>
      <c r="K101">
        <v>561.34299999999996</v>
      </c>
      <c r="M101" s="4">
        <f t="shared" si="39"/>
        <v>0.42796333333333336</v>
      </c>
      <c r="N101" s="2">
        <f t="shared" si="40"/>
        <v>0.14530528316288779</v>
      </c>
      <c r="O101" s="2">
        <f t="shared" si="41"/>
        <v>0.98047769684318742</v>
      </c>
      <c r="P101" s="3">
        <f t="shared" si="42"/>
        <v>0.43722047838989314</v>
      </c>
      <c r="Q101" s="2">
        <f t="shared" si="43"/>
        <v>0.44698143921987082</v>
      </c>
      <c r="R101" s="3">
        <f t="shared" si="44"/>
        <v>0.2038562493671576</v>
      </c>
      <c r="T101" s="6">
        <f t="shared" si="45"/>
        <v>1217.3459120171096</v>
      </c>
      <c r="U101" s="6">
        <f t="shared" si="46"/>
        <v>2844.5098381102189</v>
      </c>
      <c r="V101" s="6">
        <f t="shared" si="47"/>
        <v>2844.5098381102189</v>
      </c>
      <c r="W101" s="6">
        <f t="shared" si="48"/>
        <v>58.051221185922834</v>
      </c>
      <c r="X101" s="6">
        <f t="shared" si="49"/>
        <v>176.88679245283001</v>
      </c>
      <c r="Y101" s="6">
        <f t="shared" si="35"/>
        <v>248.16357180624979</v>
      </c>
      <c r="Z101" s="6">
        <f t="shared" si="50"/>
        <v>248.16357180624979</v>
      </c>
      <c r="AA101" s="6">
        <f t="shared" si="51"/>
        <v>544.13102778183395</v>
      </c>
      <c r="AB101" s="6">
        <f t="shared" si="36"/>
        <v>1251.631737261928</v>
      </c>
      <c r="AC101" s="6">
        <f t="shared" si="52"/>
        <v>1650.9293220342138</v>
      </c>
      <c r="AD101" s="6">
        <f t="shared" si="37"/>
        <v>532.24856201810144</v>
      </c>
      <c r="AE101" s="6">
        <f t="shared" si="38"/>
        <v>1627.1639260931092</v>
      </c>
      <c r="AI101" s="58"/>
      <c r="AJ101" s="21">
        <f t="shared" si="62"/>
        <v>203018.35222910953</v>
      </c>
      <c r="AK101" s="21">
        <f t="shared" si="63"/>
        <v>34399.884689098391</v>
      </c>
      <c r="AL101" s="19">
        <f t="shared" si="64"/>
        <v>116633.36662778266</v>
      </c>
      <c r="AM101" s="19">
        <f t="shared" si="65"/>
        <v>20047.730948262484</v>
      </c>
      <c r="AN101" s="19">
        <f t="shared" si="53"/>
        <v>18937.499999999982</v>
      </c>
      <c r="AO101" s="19">
        <f t="shared" si="54"/>
        <v>19694.210543124169</v>
      </c>
      <c r="AP101" s="19">
        <f t="shared" si="55"/>
        <v>20212.479241627436</v>
      </c>
      <c r="AQ101" s="19">
        <f t="shared" si="56"/>
        <v>34751.20348328149</v>
      </c>
      <c r="AR101" s="1">
        <f>AD100*$AV$4</f>
        <v>2757.9146693302705</v>
      </c>
      <c r="AS101" s="23">
        <f>AL101+AM101+AN101+AO101+AP101+AQ101+AR101-AJ101-AK101</f>
        <v>-4383.8314047994427</v>
      </c>
      <c r="AT101" s="23">
        <f t="shared" si="66"/>
        <v>-35070651.238395542</v>
      </c>
      <c r="AU101">
        <f t="shared" si="57"/>
        <v>0.42550333333333334</v>
      </c>
      <c r="BB101" s="10">
        <f t="shared" si="58"/>
        <v>1178.4344971537819</v>
      </c>
      <c r="BC101" s="10">
        <f t="shared" si="59"/>
        <v>1072.0501820349582</v>
      </c>
      <c r="BD101" s="9">
        <f t="shared" si="60"/>
        <v>1048.6367563993424</v>
      </c>
      <c r="BE101" s="10">
        <f t="shared" si="61"/>
        <v>488.93273443704487</v>
      </c>
    </row>
    <row r="102" spans="1:57">
      <c r="A102">
        <v>96</v>
      </c>
      <c r="B102" t="s">
        <v>54</v>
      </c>
      <c r="C102">
        <v>96</v>
      </c>
      <c r="D102">
        <v>185.16200000000001</v>
      </c>
      <c r="E102">
        <v>263.79899999999998</v>
      </c>
      <c r="F102">
        <v>263.79899999999998</v>
      </c>
      <c r="G102">
        <v>578.399</v>
      </c>
      <c r="H102">
        <v>1708.84</v>
      </c>
      <c r="I102">
        <v>1734.08</v>
      </c>
      <c r="J102">
        <v>1327.15</v>
      </c>
      <c r="K102">
        <v>565.78200000000004</v>
      </c>
      <c r="M102" s="4">
        <f t="shared" si="39"/>
        <v>0.4303866666666667</v>
      </c>
      <c r="N102" s="2">
        <f t="shared" si="40"/>
        <v>0.14340747854642336</v>
      </c>
      <c r="O102" s="2">
        <f t="shared" si="41"/>
        <v>0.98045595449053569</v>
      </c>
      <c r="P102" s="3">
        <f t="shared" si="42"/>
        <v>0.43819666036742155</v>
      </c>
      <c r="Q102" s="2">
        <f t="shared" si="43"/>
        <v>0.44796849344775236</v>
      </c>
      <c r="R102" s="3">
        <f t="shared" si="44"/>
        <v>0.20431162675423648</v>
      </c>
      <c r="T102" s="6">
        <f t="shared" si="45"/>
        <v>1233.455843765978</v>
      </c>
      <c r="U102" s="6">
        <f t="shared" si="46"/>
        <v>2865.9248515272575</v>
      </c>
      <c r="V102" s="6">
        <f t="shared" si="47"/>
        <v>2865.9248515272575</v>
      </c>
      <c r="W102" s="6">
        <f t="shared" si="48"/>
        <v>58.488262276066479</v>
      </c>
      <c r="X102" s="6">
        <f t="shared" si="49"/>
        <v>176.88679245283001</v>
      </c>
      <c r="Y102" s="6">
        <f t="shared" si="35"/>
        <v>252.00936996934632</v>
      </c>
      <c r="Z102" s="6">
        <f t="shared" si="50"/>
        <v>252.00936996934632</v>
      </c>
      <c r="AA102" s="6">
        <f t="shared" si="51"/>
        <v>552.54935606617141</v>
      </c>
      <c r="AB102" s="6">
        <f t="shared" si="36"/>
        <v>1267.8373888975675</v>
      </c>
      <c r="AC102" s="6">
        <f t="shared" si="52"/>
        <v>1656.5757249057565</v>
      </c>
      <c r="AD102" s="6">
        <f t="shared" si="37"/>
        <v>540.49623144893167</v>
      </c>
      <c r="AE102" s="6">
        <f t="shared" si="38"/>
        <v>1632.4690077612795</v>
      </c>
      <c r="AI102" s="58"/>
      <c r="AJ102" s="21">
        <f t="shared" si="62"/>
        <v>204454.83363384817</v>
      </c>
      <c r="AK102" s="21">
        <f t="shared" si="63"/>
        <v>34643.285318344359</v>
      </c>
      <c r="AL102" s="19">
        <f t="shared" si="64"/>
        <v>116955.6615157944</v>
      </c>
      <c r="AM102" s="19">
        <f t="shared" si="65"/>
        <v>20106.668213054691</v>
      </c>
      <c r="AN102" s="19">
        <f t="shared" si="53"/>
        <v>18937.499999999982</v>
      </c>
      <c r="AO102" s="19">
        <f t="shared" si="54"/>
        <v>19992.057344711484</v>
      </c>
      <c r="AP102" s="19">
        <f t="shared" si="55"/>
        <v>20518.164116940734</v>
      </c>
      <c r="AQ102" s="19">
        <f t="shared" si="56"/>
        <v>35276.721901432407</v>
      </c>
      <c r="AR102" s="1">
        <f>AD101*$AV$4</f>
        <v>2799.6274362152135</v>
      </c>
      <c r="AS102" s="23">
        <f>AL102+AM102+AN102+AO102+AP102+AQ102+AR102-AJ102-AK102</f>
        <v>-4511.7184240436691</v>
      </c>
      <c r="AT102" s="23">
        <f t="shared" si="66"/>
        <v>-36093747.392349355</v>
      </c>
      <c r="AU102">
        <f t="shared" si="57"/>
        <v>0.42796333333333336</v>
      </c>
      <c r="BB102" s="10">
        <f t="shared" si="58"/>
        <v>1193.5805160760051</v>
      </c>
      <c r="BC102" s="10">
        <f t="shared" si="59"/>
        <v>1088.2620555636679</v>
      </c>
      <c r="BD102" s="9">
        <f t="shared" si="60"/>
        <v>1064.4971240362029</v>
      </c>
      <c r="BE102" s="10">
        <f t="shared" si="61"/>
        <v>496.32714361249958</v>
      </c>
    </row>
    <row r="103" spans="1:57">
      <c r="A103">
        <v>97</v>
      </c>
      <c r="B103" t="s">
        <v>54</v>
      </c>
      <c r="C103">
        <v>97</v>
      </c>
      <c r="D103">
        <v>183.78399999999999</v>
      </c>
      <c r="E103">
        <v>265.85199999999998</v>
      </c>
      <c r="F103">
        <v>265.85199999999998</v>
      </c>
      <c r="G103">
        <v>582.90099999999995</v>
      </c>
      <c r="H103">
        <v>1701.61</v>
      </c>
      <c r="I103">
        <v>1727.04</v>
      </c>
      <c r="J103">
        <v>1334.18</v>
      </c>
      <c r="K103">
        <v>570.18499999999995</v>
      </c>
      <c r="M103" s="4">
        <f t="shared" si="39"/>
        <v>0.43279666666666672</v>
      </c>
      <c r="N103" s="2">
        <f t="shared" si="40"/>
        <v>0.14154760896186813</v>
      </c>
      <c r="O103" s="2">
        <f t="shared" si="41"/>
        <v>0.98041074731013034</v>
      </c>
      <c r="P103" s="3">
        <f t="shared" si="42"/>
        <v>0.43914771370697547</v>
      </c>
      <c r="Q103" s="2">
        <f t="shared" si="43"/>
        <v>0.44894138124908534</v>
      </c>
      <c r="R103" s="3">
        <f t="shared" si="44"/>
        <v>0.20475511980221656</v>
      </c>
      <c r="T103" s="6">
        <f t="shared" si="45"/>
        <v>1249.6628784487768</v>
      </c>
      <c r="U103" s="6">
        <f t="shared" si="46"/>
        <v>2887.4133621995934</v>
      </c>
      <c r="V103" s="6">
        <f t="shared" si="47"/>
        <v>2887.4133621995934</v>
      </c>
      <c r="W103" s="6">
        <f t="shared" si="48"/>
        <v>58.926803310195787</v>
      </c>
      <c r="X103" s="6">
        <f t="shared" si="49"/>
        <v>176.88679245283001</v>
      </c>
      <c r="Y103" s="6">
        <f t="shared" si="35"/>
        <v>255.87487238916208</v>
      </c>
      <c r="Z103" s="6">
        <f t="shared" si="50"/>
        <v>255.87487238916208</v>
      </c>
      <c r="AA103" s="6">
        <f t="shared" si="51"/>
        <v>561.0253787465017</v>
      </c>
      <c r="AB103" s="6">
        <f t="shared" si="36"/>
        <v>1284.1097198558896</v>
      </c>
      <c r="AC103" s="6">
        <f t="shared" si="52"/>
        <v>1662.2304456538996</v>
      </c>
      <c r="AD103" s="6">
        <f t="shared" si="37"/>
        <v>548.78659597525836</v>
      </c>
      <c r="AE103" s="6">
        <f t="shared" si="38"/>
        <v>1637.7504837508166</v>
      </c>
      <c r="AI103" s="58"/>
      <c r="AJ103" s="21">
        <f t="shared" si="62"/>
        <v>205994.08055322466</v>
      </c>
      <c r="AK103" s="21">
        <f t="shared" si="63"/>
        <v>34904.098766750467</v>
      </c>
      <c r="AL103" s="19">
        <f t="shared" si="64"/>
        <v>117336.97487085748</v>
      </c>
      <c r="AM103" s="19">
        <f t="shared" si="65"/>
        <v>20175.435753627207</v>
      </c>
      <c r="AN103" s="19">
        <f t="shared" si="53"/>
        <v>18937.499999999982</v>
      </c>
      <c r="AO103" s="19">
        <f t="shared" si="54"/>
        <v>20301.874844730541</v>
      </c>
      <c r="AP103" s="19">
        <f t="shared" si="55"/>
        <v>20836.134709065554</v>
      </c>
      <c r="AQ103" s="19">
        <f t="shared" si="56"/>
        <v>35822.493067932781</v>
      </c>
      <c r="AR103" s="1">
        <f>AD102*$AV$4</f>
        <v>2843.0101774213804</v>
      </c>
      <c r="AS103" s="23">
        <f>AL103+AM103+AN103+AO103+AP103+AQ103+AR103-AJ103-AK103</f>
        <v>-4644.7558963402262</v>
      </c>
      <c r="AT103" s="23">
        <f t="shared" si="66"/>
        <v>-37158047.170721807</v>
      </c>
      <c r="AU103">
        <f t="shared" si="57"/>
        <v>0.4303866666666667</v>
      </c>
      <c r="BB103" s="10">
        <f t="shared" si="58"/>
        <v>1209.349126621501</v>
      </c>
      <c r="BC103" s="10">
        <f t="shared" si="59"/>
        <v>1105.0987121323428</v>
      </c>
      <c r="BD103" s="9">
        <f t="shared" si="60"/>
        <v>1080.9924628978633</v>
      </c>
      <c r="BE103" s="10">
        <f t="shared" si="61"/>
        <v>504.01873993869265</v>
      </c>
    </row>
    <row r="104" spans="1:57">
      <c r="A104">
        <v>98</v>
      </c>
      <c r="B104" t="s">
        <v>54</v>
      </c>
      <c r="C104">
        <v>98</v>
      </c>
      <c r="D104">
        <v>182.42</v>
      </c>
      <c r="E104">
        <v>267.88799999999998</v>
      </c>
      <c r="F104">
        <v>267.88799999999998</v>
      </c>
      <c r="G104">
        <v>587.38099999999997</v>
      </c>
      <c r="H104">
        <v>1694.42</v>
      </c>
      <c r="I104">
        <v>1720.08</v>
      </c>
      <c r="J104">
        <v>1341.14</v>
      </c>
      <c r="K104">
        <v>574.55200000000002</v>
      </c>
      <c r="M104" s="4">
        <f t="shared" si="39"/>
        <v>0.43519333333333332</v>
      </c>
      <c r="N104" s="2">
        <f t="shared" si="40"/>
        <v>0.13972334135020451</v>
      </c>
      <c r="O104" s="2">
        <f t="shared" si="41"/>
        <v>0.98034246097519895</v>
      </c>
      <c r="P104" s="3">
        <f t="shared" si="42"/>
        <v>0.44007414329263628</v>
      </c>
      <c r="Q104" s="2">
        <f t="shared" si="43"/>
        <v>0.44990042739625302</v>
      </c>
      <c r="R104" s="3">
        <f t="shared" si="44"/>
        <v>0.20518696671211262</v>
      </c>
      <c r="T104" s="6">
        <f t="shared" si="45"/>
        <v>1265.97883176497</v>
      </c>
      <c r="U104" s="6">
        <f t="shared" si="46"/>
        <v>2909.0032746326615</v>
      </c>
      <c r="V104" s="6">
        <f t="shared" si="47"/>
        <v>2909.0032746326615</v>
      </c>
      <c r="W104" s="6">
        <f t="shared" si="48"/>
        <v>59.367413768013499</v>
      </c>
      <c r="X104" s="6">
        <f t="shared" si="49"/>
        <v>176.88679245283001</v>
      </c>
      <c r="Y104" s="6">
        <f t="shared" si="35"/>
        <v>259.76235641159809</v>
      </c>
      <c r="Z104" s="6">
        <f t="shared" si="50"/>
        <v>259.76235641159809</v>
      </c>
      <c r="AA104" s="6">
        <f t="shared" si="51"/>
        <v>569.56441748566908</v>
      </c>
      <c r="AB104" s="6">
        <f t="shared" si="36"/>
        <v>1300.4602172429913</v>
      </c>
      <c r="AC104" s="6">
        <f t="shared" si="52"/>
        <v>1667.9104711576836</v>
      </c>
      <c r="AD104" s="6">
        <f t="shared" si="37"/>
        <v>557.12454981558164</v>
      </c>
      <c r="AE104" s="6">
        <f t="shared" si="38"/>
        <v>1643.0244428676915</v>
      </c>
      <c r="AI104" s="58"/>
      <c r="AJ104" s="21">
        <f t="shared" si="62"/>
        <v>207538.61023482017</v>
      </c>
      <c r="AK104" s="21">
        <f t="shared" si="63"/>
        <v>35165.807338228849</v>
      </c>
      <c r="AL104" s="19">
        <f t="shared" si="64"/>
        <v>117716.59152055743</v>
      </c>
      <c r="AM104" s="19">
        <f t="shared" si="65"/>
        <v>20244.304597618844</v>
      </c>
      <c r="AN104" s="19">
        <f t="shared" si="53"/>
        <v>18937.499999999982</v>
      </c>
      <c r="AO104" s="19">
        <f t="shared" si="54"/>
        <v>20613.279719670896</v>
      </c>
      <c r="AP104" s="19">
        <f t="shared" si="55"/>
        <v>21155.734449135922</v>
      </c>
      <c r="AQ104" s="19">
        <f t="shared" si="56"/>
        <v>36372.004637128077</v>
      </c>
      <c r="AR104" s="1">
        <f>AD103*$AV$4</f>
        <v>2886.617494829859</v>
      </c>
      <c r="AS104" s="23">
        <f>AL104+AM104+AN104+AO104+AP104+AQ104+AR104-AJ104-AK104</f>
        <v>-4778.3851541079857</v>
      </c>
      <c r="AT104" s="23">
        <f t="shared" si="66"/>
        <v>-38227081.232863888</v>
      </c>
      <c r="AU104">
        <f t="shared" si="57"/>
        <v>0.43279666666666672</v>
      </c>
      <c r="BB104" s="10">
        <f t="shared" si="58"/>
        <v>1225.1829165456938</v>
      </c>
      <c r="BC104" s="10">
        <f t="shared" si="59"/>
        <v>1122.0507574930034</v>
      </c>
      <c r="BD104" s="9">
        <f t="shared" si="60"/>
        <v>1097.5731919505167</v>
      </c>
      <c r="BE104" s="10">
        <f t="shared" si="61"/>
        <v>511.74974477832416</v>
      </c>
    </row>
    <row r="105" spans="1:57">
      <c r="A105">
        <v>99</v>
      </c>
      <c r="B105" t="s">
        <v>54</v>
      </c>
      <c r="C105">
        <v>99</v>
      </c>
      <c r="D105">
        <v>181.071</v>
      </c>
      <c r="E105">
        <v>269.90800000000002</v>
      </c>
      <c r="F105">
        <v>269.90800000000002</v>
      </c>
      <c r="G105">
        <v>591.83900000000006</v>
      </c>
      <c r="H105">
        <v>1687.27</v>
      </c>
      <c r="I105">
        <v>1713.18</v>
      </c>
      <c r="J105">
        <v>1348.04</v>
      </c>
      <c r="K105">
        <v>578.88499999999999</v>
      </c>
      <c r="M105" s="4">
        <f t="shared" si="39"/>
        <v>0.43757666666666667</v>
      </c>
      <c r="N105" s="2">
        <f t="shared" si="40"/>
        <v>0.13793468573126233</v>
      </c>
      <c r="O105" s="2">
        <f t="shared" si="41"/>
        <v>0.98025908617918389</v>
      </c>
      <c r="P105" s="3">
        <f t="shared" si="42"/>
        <v>0.44097796195714273</v>
      </c>
      <c r="Q105" s="2">
        <f t="shared" si="43"/>
        <v>0.45084594699595504</v>
      </c>
      <c r="R105" s="3">
        <f t="shared" si="44"/>
        <v>0.20560816009385022</v>
      </c>
      <c r="T105" s="6">
        <f t="shared" si="45"/>
        <v>1282.3952982896408</v>
      </c>
      <c r="U105" s="6">
        <f t="shared" si="46"/>
        <v>2930.6756872082779</v>
      </c>
      <c r="V105" s="6">
        <f t="shared" si="47"/>
        <v>2930.6756872082779</v>
      </c>
      <c r="W105" s="6">
        <f t="shared" si="48"/>
        <v>59.809707902209752</v>
      </c>
      <c r="X105" s="6">
        <f t="shared" si="49"/>
        <v>176.88679245283001</v>
      </c>
      <c r="Y105" s="6">
        <f t="shared" si="35"/>
        <v>263.67093779433725</v>
      </c>
      <c r="Z105" s="6">
        <f t="shared" si="50"/>
        <v>263.67093779433725</v>
      </c>
      <c r="AA105" s="6">
        <f t="shared" si="51"/>
        <v>578.16272268055332</v>
      </c>
      <c r="AB105" s="6">
        <f t="shared" si="36"/>
        <v>1316.8893511240949</v>
      </c>
      <c r="AC105" s="6">
        <f t="shared" si="52"/>
        <v>1673.5960439863927</v>
      </c>
      <c r="AD105" s="6">
        <f t="shared" si="37"/>
        <v>565.50806506318793</v>
      </c>
      <c r="AE105" s="6">
        <f t="shared" si="38"/>
        <v>1648.2803889186371</v>
      </c>
      <c r="AI105" s="58"/>
      <c r="AJ105" s="21">
        <f t="shared" si="62"/>
        <v>209090.42837077178</v>
      </c>
      <c r="AK105" s="21">
        <f t="shared" si="63"/>
        <v>35428.750881751184</v>
      </c>
      <c r="AL105" s="19">
        <f t="shared" si="64"/>
        <v>118095.66788000106</v>
      </c>
      <c r="AM105" s="19">
        <f t="shared" si="65"/>
        <v>20313.481628229427</v>
      </c>
      <c r="AN105" s="19">
        <f t="shared" si="53"/>
        <v>18937.499999999982</v>
      </c>
      <c r="AO105" s="19">
        <f t="shared" si="54"/>
        <v>20926.455432518342</v>
      </c>
      <c r="AP105" s="19">
        <f t="shared" si="55"/>
        <v>21477.151628110933</v>
      </c>
      <c r="AQ105" s="19">
        <f t="shared" si="56"/>
        <v>36925.60161933866</v>
      </c>
      <c r="AR105" s="1">
        <f>AD104*$AV$4</f>
        <v>2930.4751320299592</v>
      </c>
      <c r="AS105" s="23">
        <f>AL105+AM105+AN105+AO105+AP105+AQ105+AR105-AJ105-AK105</f>
        <v>-4912.8459322946437</v>
      </c>
      <c r="AT105" s="23">
        <f t="shared" si="66"/>
        <v>-39302767.458357148</v>
      </c>
      <c r="AU105">
        <f t="shared" si="57"/>
        <v>0.43519333333333332</v>
      </c>
      <c r="BB105" s="10">
        <f t="shared" si="58"/>
        <v>1241.0928034749779</v>
      </c>
      <c r="BC105" s="10">
        <f t="shared" si="59"/>
        <v>1139.1288349713382</v>
      </c>
      <c r="BD105" s="9">
        <f t="shared" si="60"/>
        <v>1114.2490996311633</v>
      </c>
      <c r="BE105" s="10">
        <f t="shared" si="61"/>
        <v>519.52471282319618</v>
      </c>
    </row>
    <row r="106" spans="1:57">
      <c r="A106">
        <v>100</v>
      </c>
      <c r="B106" t="s">
        <v>54</v>
      </c>
      <c r="C106">
        <v>100</v>
      </c>
      <c r="D106">
        <v>179.738</v>
      </c>
      <c r="E106">
        <v>271.91199999999998</v>
      </c>
      <c r="F106">
        <v>271.91199999999998</v>
      </c>
      <c r="G106">
        <v>596.27499999999998</v>
      </c>
      <c r="H106">
        <v>1680.16</v>
      </c>
      <c r="I106">
        <v>1706.35</v>
      </c>
      <c r="J106">
        <v>1354.87</v>
      </c>
      <c r="K106">
        <v>583.18200000000002</v>
      </c>
      <c r="M106" s="4">
        <f t="shared" si="39"/>
        <v>0.43994666666666665</v>
      </c>
      <c r="N106" s="2">
        <f t="shared" si="40"/>
        <v>0.1361816583828343</v>
      </c>
      <c r="O106" s="2">
        <f t="shared" si="41"/>
        <v>0.98015328388289491</v>
      </c>
      <c r="P106" s="3">
        <f t="shared" si="42"/>
        <v>0.44185810401260761</v>
      </c>
      <c r="Q106" s="2">
        <f t="shared" si="43"/>
        <v>0.4517782458479816</v>
      </c>
      <c r="R106" s="3">
        <f t="shared" si="44"/>
        <v>0.20601891138319797</v>
      </c>
      <c r="T106" s="6">
        <f t="shared" si="45"/>
        <v>1298.9032043916318</v>
      </c>
      <c r="U106" s="6">
        <f t="shared" si="46"/>
        <v>2952.4106052058551</v>
      </c>
      <c r="V106" s="6">
        <f t="shared" si="47"/>
        <v>2952.4106052058551</v>
      </c>
      <c r="W106" s="6">
        <f t="shared" si="48"/>
        <v>60.253277657262345</v>
      </c>
      <c r="X106" s="6">
        <f t="shared" si="49"/>
        <v>176.88679245283001</v>
      </c>
      <c r="Y106" s="6">
        <f t="shared" si="35"/>
        <v>267.59862416091147</v>
      </c>
      <c r="Z106" s="6">
        <f t="shared" si="50"/>
        <v>267.59862416091147</v>
      </c>
      <c r="AA106" s="6">
        <f t="shared" si="51"/>
        <v>586.81621120637374</v>
      </c>
      <c r="AB106" s="6">
        <f t="shared" si="36"/>
        <v>1333.3775188877353</v>
      </c>
      <c r="AC106" s="6">
        <f t="shared" si="52"/>
        <v>1679.2863639753821</v>
      </c>
      <c r="AD106" s="6">
        <f t="shared" si="37"/>
        <v>573.93090718838698</v>
      </c>
      <c r="AE106" s="6">
        <f t="shared" si="38"/>
        <v>1653.5074008142233</v>
      </c>
      <c r="AI106" s="58"/>
      <c r="AJ106" s="21">
        <f t="shared" si="62"/>
        <v>210648.17636946938</v>
      </c>
      <c r="AK106" s="21">
        <f t="shared" si="63"/>
        <v>35692.699194509616</v>
      </c>
      <c r="AL106" s="19">
        <f t="shared" si="64"/>
        <v>118473.44951430487</v>
      </c>
      <c r="AM106" s="19">
        <f t="shared" si="65"/>
        <v>20382.726219710279</v>
      </c>
      <c r="AN106" s="19">
        <f t="shared" si="53"/>
        <v>18937.499999999982</v>
      </c>
      <c r="AO106" s="19">
        <f t="shared" si="54"/>
        <v>21241.330748711811</v>
      </c>
      <c r="AP106" s="19">
        <f t="shared" si="55"/>
        <v>21800.313136835804</v>
      </c>
      <c r="AQ106" s="19">
        <f t="shared" si="56"/>
        <v>37483.040922919754</v>
      </c>
      <c r="AR106" s="1">
        <f>AD105*$AV$4</f>
        <v>2974.5724222323684</v>
      </c>
      <c r="AS106" s="23">
        <f>AL106+AM106+AN106+AO106+AP106+AQ106+AR106-AJ106-AK106</f>
        <v>-5047.9425992641409</v>
      </c>
      <c r="AT106" s="23">
        <f t="shared" si="66"/>
        <v>-40383540.794113129</v>
      </c>
      <c r="AU106">
        <f t="shared" si="57"/>
        <v>0.43757666666666667</v>
      </c>
      <c r="BB106" s="10">
        <f t="shared" si="58"/>
        <v>1257.0796432218851</v>
      </c>
      <c r="BC106" s="10">
        <f t="shared" si="59"/>
        <v>1156.3254453611066</v>
      </c>
      <c r="BD106" s="9">
        <f t="shared" si="60"/>
        <v>1131.0161301263759</v>
      </c>
      <c r="BE106" s="10">
        <f t="shared" si="61"/>
        <v>527.3418755886745</v>
      </c>
    </row>
    <row r="107" spans="1:57">
      <c r="A107">
        <v>101</v>
      </c>
      <c r="B107" t="s">
        <v>54</v>
      </c>
      <c r="C107">
        <v>300</v>
      </c>
      <c r="D107">
        <v>58.272799999999997</v>
      </c>
      <c r="E107">
        <v>493.036</v>
      </c>
      <c r="F107">
        <v>493.036</v>
      </c>
      <c r="G107">
        <v>1183.8499999999999</v>
      </c>
      <c r="H107">
        <v>771.80499999999995</v>
      </c>
      <c r="I107">
        <v>1024.6300000000001</v>
      </c>
      <c r="J107">
        <v>2036.59</v>
      </c>
      <c r="K107">
        <v>1057.44</v>
      </c>
      <c r="M107" s="4">
        <f t="shared" si="39"/>
        <v>0.74273166666666668</v>
      </c>
      <c r="N107" s="2">
        <f t="shared" si="40"/>
        <v>2.6152468702245538E-2</v>
      </c>
      <c r="O107" s="2">
        <f t="shared" si="41"/>
        <v>0.88653170400256709</v>
      </c>
      <c r="P107" s="3">
        <f t="shared" si="42"/>
        <v>0.47457246784953738</v>
      </c>
      <c r="Q107" s="2">
        <f t="shared" si="43"/>
        <v>0.53130448636676764</v>
      </c>
      <c r="R107" s="3">
        <f t="shared" si="44"/>
        <v>0.2212714775861179</v>
      </c>
      <c r="T107" s="6">
        <f t="shared" si="45"/>
        <v>6763.6747592261499</v>
      </c>
      <c r="U107" s="6">
        <f t="shared" si="46"/>
        <v>9106.4849699772458</v>
      </c>
      <c r="V107" s="6">
        <f t="shared" si="47"/>
        <v>9106.4849699772458</v>
      </c>
      <c r="W107" s="6">
        <f t="shared" si="48"/>
        <v>185.84663204035195</v>
      </c>
      <c r="X107" s="6">
        <f t="shared" si="49"/>
        <v>176.88679245283001</v>
      </c>
      <c r="Y107" s="6">
        <f t="shared" si="35"/>
        <v>1496.6083078859003</v>
      </c>
      <c r="Z107" s="6">
        <f t="shared" si="50"/>
        <v>1496.6083078859003</v>
      </c>
      <c r="AA107" s="6">
        <f t="shared" si="51"/>
        <v>3593.5707439025205</v>
      </c>
      <c r="AB107" s="6">
        <f t="shared" si="36"/>
        <v>6182.0587416562639</v>
      </c>
      <c r="AC107" s="6">
        <f t="shared" si="52"/>
        <v>3110.2728603613341</v>
      </c>
      <c r="AD107" s="6">
        <f t="shared" si="37"/>
        <v>3209.8538222175794</v>
      </c>
      <c r="AE107" s="6">
        <f t="shared" si="38"/>
        <v>2342.8102107510958</v>
      </c>
      <c r="AI107" s="58"/>
      <c r="AJ107" s="21">
        <f t="shared" si="62"/>
        <v>212210.41707038123</v>
      </c>
      <c r="AK107" s="21">
        <f t="shared" si="63"/>
        <v>35957.408760802107</v>
      </c>
      <c r="AL107" s="19">
        <f t="shared" si="64"/>
        <v>118849.15144832392</v>
      </c>
      <c r="AM107" s="19">
        <f t="shared" si="65"/>
        <v>20452.028626856179</v>
      </c>
      <c r="AN107" s="19">
        <f t="shared" si="53"/>
        <v>18937.499999999982</v>
      </c>
      <c r="AO107" s="19">
        <f t="shared" si="54"/>
        <v>21557.745162403029</v>
      </c>
      <c r="AP107" s="19">
        <f t="shared" si="55"/>
        <v>22125.054245624164</v>
      </c>
      <c r="AQ107" s="19">
        <f t="shared" si="56"/>
        <v>38044.057833583778</v>
      </c>
      <c r="AR107" s="1">
        <f>AD106*$AV$4</f>
        <v>3018.8765718109153</v>
      </c>
      <c r="AS107" s="23">
        <f>AL107+AM107+AN107+AO107+AP107+AQ107+AR107-AJ107-AK107</f>
        <v>-5183.4119425813406</v>
      </c>
      <c r="AT107" s="23">
        <f t="shared" si="66"/>
        <v>-41467295.540650725</v>
      </c>
      <c r="AU107">
        <f t="shared" si="57"/>
        <v>0.43994666666666665</v>
      </c>
      <c r="BB107" s="10">
        <f t="shared" si="58"/>
        <v>1273.124241230473</v>
      </c>
      <c r="BC107" s="10">
        <f t="shared" si="59"/>
        <v>1173.6324224127475</v>
      </c>
      <c r="BD107" s="9">
        <f t="shared" si="60"/>
        <v>1147.861814376774</v>
      </c>
      <c r="BE107" s="10">
        <f t="shared" si="61"/>
        <v>535.19724832182294</v>
      </c>
    </row>
    <row r="108" spans="1:57">
      <c r="A108">
        <v>102</v>
      </c>
      <c r="B108" t="s">
        <v>54</v>
      </c>
      <c r="C108">
        <v>25</v>
      </c>
      <c r="D108">
        <v>34.146999999999998</v>
      </c>
      <c r="E108">
        <v>520.995</v>
      </c>
      <c r="F108">
        <v>520.995</v>
      </c>
      <c r="G108">
        <v>830.71799999999996</v>
      </c>
      <c r="H108">
        <v>1033.1500000000001</v>
      </c>
      <c r="I108">
        <v>9.4686000000000003</v>
      </c>
      <c r="J108">
        <v>3050.53</v>
      </c>
      <c r="K108">
        <v>1372.56</v>
      </c>
      <c r="AI108" s="58"/>
      <c r="AJ108" s="21">
        <f t="shared" si="62"/>
        <v>654546.82018705446</v>
      </c>
      <c r="AK108" s="21">
        <f t="shared" si="63"/>
        <v>110907.88044935287</v>
      </c>
      <c r="AL108" s="19">
        <f t="shared" si="64"/>
        <v>168394.1695181565</v>
      </c>
      <c r="AM108" s="19">
        <f t="shared" si="65"/>
        <v>37880.013166340686</v>
      </c>
      <c r="AN108" s="19">
        <f t="shared" si="53"/>
        <v>18937.499999999982</v>
      </c>
      <c r="AO108" s="19">
        <f t="shared" si="54"/>
        <v>120566.76528328813</v>
      </c>
      <c r="AP108" s="19">
        <f t="shared" si="55"/>
        <v>123739.57489600625</v>
      </c>
      <c r="AQ108" s="19">
        <f t="shared" si="56"/>
        <v>232975.86296916747</v>
      </c>
      <c r="AR108" s="1">
        <f>AD107*$AV$4</f>
        <v>16883.831104864468</v>
      </c>
      <c r="AS108" s="23">
        <f>AL108+AM108+AN108+AO108+AP108+AQ108+AR108-AJ108-AK108</f>
        <v>-46076.983698583761</v>
      </c>
      <c r="AT108" s="23">
        <f t="shared" si="66"/>
        <v>-368615869.58867007</v>
      </c>
      <c r="AU108">
        <f t="shared" si="57"/>
        <v>0.74273166666666668</v>
      </c>
      <c r="BB108" s="10">
        <f t="shared" si="58"/>
        <v>5996.2121096159117</v>
      </c>
      <c r="BC108" s="10">
        <f t="shared" si="59"/>
        <v>7187.1414878050409</v>
      </c>
      <c r="BD108" s="9">
        <f t="shared" si="60"/>
        <v>6419.7076444351587</v>
      </c>
      <c r="BE108" s="10">
        <f t="shared" si="61"/>
        <v>2993.2166157718007</v>
      </c>
    </row>
    <row r="109" spans="1:57">
      <c r="AJ109" s="16"/>
      <c r="AK109" s="16"/>
      <c r="AL109" s="16"/>
      <c r="AM109" s="16"/>
      <c r="AN109" s="16"/>
      <c r="AO109" s="16"/>
      <c r="AP109" s="17"/>
      <c r="AQ109" s="16"/>
      <c r="AS109" s="16"/>
      <c r="AT109" s="16"/>
    </row>
  </sheetData>
  <mergeCells count="6">
    <mergeCell ref="AL6:AQ6"/>
    <mergeCell ref="T4:AE4"/>
    <mergeCell ref="N5:R5"/>
    <mergeCell ref="U5:W5"/>
    <mergeCell ref="X5:AE5"/>
    <mergeCell ref="AG5:AH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29E7-3724-45FD-BD5F-08ED75CE8B9D}">
  <dimension ref="A1:BE109"/>
  <sheetViews>
    <sheetView topLeftCell="I1" zoomScale="55" zoomScaleNormal="55" workbookViewId="0">
      <selection activeCell="M6" sqref="M6"/>
    </sheetView>
  </sheetViews>
  <sheetFormatPr defaultRowHeight="14.45"/>
  <cols>
    <col min="1" max="1" width="10" bestFit="1" customWidth="1"/>
    <col min="2" max="2" width="6.7109375" bestFit="1" customWidth="1"/>
    <col min="4" max="7" width="9.140625" bestFit="1" customWidth="1"/>
    <col min="8" max="8" width="9.42578125" bestFit="1" customWidth="1"/>
    <col min="9" max="9" width="10.5703125" bestFit="1" customWidth="1"/>
    <col min="10" max="11" width="9.140625" bestFit="1" customWidth="1"/>
    <col min="12" max="12" width="11.42578125" bestFit="1" customWidth="1"/>
    <col min="13" max="13" width="18.7109375" bestFit="1" customWidth="1"/>
    <col min="14" max="14" width="18.5703125" bestFit="1" customWidth="1"/>
    <col min="15" max="15" width="12.5703125" bestFit="1" customWidth="1"/>
    <col min="16" max="16" width="17.42578125" bestFit="1" customWidth="1"/>
    <col min="17" max="17" width="18.7109375" bestFit="1" customWidth="1"/>
    <col min="18" max="18" width="18.42578125" bestFit="1" customWidth="1"/>
    <col min="19" max="19" width="10.5703125" bestFit="1" customWidth="1"/>
    <col min="20" max="20" width="23.5703125" bestFit="1" customWidth="1"/>
    <col min="21" max="21" width="13.28515625" bestFit="1" customWidth="1"/>
    <col min="22" max="22" width="14.5703125" bestFit="1" customWidth="1"/>
    <col min="23" max="23" width="8.5703125" bestFit="1" customWidth="1"/>
    <col min="25" max="25" width="13.5703125" bestFit="1" customWidth="1"/>
    <col min="26" max="27" width="11.42578125" bestFit="1" customWidth="1"/>
    <col min="28" max="28" width="8.5703125" bestFit="1" customWidth="1"/>
    <col min="29" max="29" width="9.85546875" bestFit="1" customWidth="1"/>
    <col min="30" max="31" width="8.5703125" bestFit="1" customWidth="1"/>
    <col min="33" max="34" width="8.5703125" bestFit="1" customWidth="1"/>
    <col min="36" max="36" width="15.85546875" bestFit="1" customWidth="1"/>
    <col min="37" max="37" width="9.85546875" bestFit="1" customWidth="1"/>
    <col min="38" max="38" width="8.5703125" bestFit="1" customWidth="1"/>
    <col min="39" max="39" width="9.85546875" bestFit="1" customWidth="1"/>
    <col min="40" max="40" width="9.140625" bestFit="1" customWidth="1"/>
    <col min="41" max="41" width="11.5703125" bestFit="1" customWidth="1"/>
    <col min="43" max="43" width="9.140625" bestFit="1" customWidth="1"/>
    <col min="45" max="46" width="12.140625" bestFit="1" customWidth="1"/>
    <col min="47" max="47" width="12" bestFit="1" customWidth="1"/>
    <col min="48" max="48" width="14.140625" customWidth="1"/>
    <col min="54" max="54" width="17.5703125" bestFit="1" customWidth="1"/>
    <col min="55" max="55" width="8.5703125" bestFit="1" customWidth="1"/>
    <col min="56" max="56" width="12" bestFit="1" customWidth="1"/>
    <col min="57" max="57" width="8.5703125" bestFit="1" customWidth="1"/>
  </cols>
  <sheetData>
    <row r="1" spans="1:57">
      <c r="A1" t="s">
        <v>0</v>
      </c>
      <c r="B1" t="s">
        <v>1</v>
      </c>
      <c r="U1" s="1">
        <f>U7+V7+U7*0.02</f>
        <v>39574.765186243589</v>
      </c>
      <c r="W1" s="1">
        <f>SUM(X7:AE7)</f>
        <v>39585.400034499558</v>
      </c>
      <c r="AO1" s="11"/>
      <c r="AP1" s="11" t="s">
        <v>2</v>
      </c>
      <c r="AQ1" s="11" t="s">
        <v>3</v>
      </c>
      <c r="AR1" s="11" t="s">
        <v>4</v>
      </c>
      <c r="AS1" s="11" t="s">
        <v>5</v>
      </c>
      <c r="AT1" s="11" t="s">
        <v>6</v>
      </c>
      <c r="AU1" s="11" t="s">
        <v>7</v>
      </c>
      <c r="AV1" s="13" t="s">
        <v>66</v>
      </c>
    </row>
    <row r="2" spans="1:57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M2">
        <v>3000</v>
      </c>
      <c r="S2" s="14">
        <f>U11*8000</f>
        <v>37773790.730848946</v>
      </c>
      <c r="U2" s="1">
        <f>T3+U3</f>
        <v>1255813.0932862444</v>
      </c>
      <c r="W2" s="1">
        <f>SUM(W3:AD3)</f>
        <v>2440423.6389266257</v>
      </c>
      <c r="Z2" s="15">
        <f>AA11*8000</f>
        <v>512738.91712782811</v>
      </c>
      <c r="AA2" s="15">
        <f>X7*8000</f>
        <v>1415094.3396226401</v>
      </c>
      <c r="AO2" s="11" t="s">
        <v>18</v>
      </c>
      <c r="AP2" s="11">
        <v>1.01</v>
      </c>
      <c r="AQ2" s="11">
        <v>0.76</v>
      </c>
      <c r="AR2" s="11">
        <v>0.78</v>
      </c>
      <c r="AS2" s="11">
        <v>0.83</v>
      </c>
      <c r="AT2" s="11">
        <v>0.78</v>
      </c>
      <c r="AU2" s="11">
        <v>0.38</v>
      </c>
    </row>
    <row r="3" spans="1:57">
      <c r="C3" t="s">
        <v>19</v>
      </c>
      <c r="L3" t="s">
        <v>20</v>
      </c>
      <c r="M3">
        <v>61.224489800000001</v>
      </c>
      <c r="N3" t="s">
        <v>21</v>
      </c>
      <c r="O3" s="1">
        <v>176.88679245283001</v>
      </c>
      <c r="S3" s="1"/>
      <c r="T3" s="1">
        <f>U7*AU3</f>
        <v>627906.54664312222</v>
      </c>
      <c r="U3" s="1">
        <f>V7*AU3</f>
        <v>627906.54664312222</v>
      </c>
      <c r="W3" s="1">
        <f>X7*AP3</f>
        <v>18749.999999999982</v>
      </c>
      <c r="X3" s="1">
        <f>AQ3*Y7</f>
        <v>120.1686830611784</v>
      </c>
      <c r="Y3" s="1">
        <f>Z7*AR3</f>
        <v>120.1686830611784</v>
      </c>
      <c r="Z3" s="1">
        <f>AS3*AA7</f>
        <v>4249.0274936821388</v>
      </c>
      <c r="AA3" s="1">
        <f>AB7*18</f>
        <v>9536.6759762846104</v>
      </c>
      <c r="AB3" s="1">
        <f>AC7*AU3</f>
        <v>623740.38457126287</v>
      </c>
      <c r="AC3" s="1">
        <f>AD7*28</f>
        <v>73.262163654549511</v>
      </c>
      <c r="AD3" s="1">
        <f>AE7*AT3</f>
        <v>1783833.9513556194</v>
      </c>
      <c r="AO3" s="11" t="s">
        <v>22</v>
      </c>
      <c r="AP3" s="11">
        <v>106</v>
      </c>
      <c r="AQ3" s="11">
        <v>106</v>
      </c>
      <c r="AR3" s="11">
        <v>106</v>
      </c>
      <c r="AS3" s="11">
        <v>78.11</v>
      </c>
      <c r="AT3" s="11">
        <v>92.15</v>
      </c>
      <c r="AU3" s="11">
        <v>32.049999999999997</v>
      </c>
    </row>
    <row r="4" spans="1:57">
      <c r="C4" t="s">
        <v>23</v>
      </c>
      <c r="T4" s="80" t="s">
        <v>24</v>
      </c>
      <c r="U4" s="80"/>
      <c r="V4" s="80"/>
      <c r="W4" s="80"/>
      <c r="X4" s="80"/>
      <c r="Y4" s="80"/>
      <c r="Z4" s="80"/>
      <c r="AA4" s="80"/>
      <c r="AB4" s="80"/>
      <c r="AC4" s="80"/>
      <c r="AD4" s="80"/>
      <c r="AE4" s="81"/>
      <c r="AO4" s="11" t="s">
        <v>25</v>
      </c>
      <c r="AP4" s="11">
        <f>AP3*AP2</f>
        <v>107.06</v>
      </c>
      <c r="AQ4" s="11">
        <v>80.56</v>
      </c>
      <c r="AR4" s="11">
        <v>82.68</v>
      </c>
      <c r="AS4" s="11">
        <v>64.831299999999999</v>
      </c>
      <c r="AT4" s="11">
        <v>71.876999999999995</v>
      </c>
      <c r="AU4" s="11">
        <v>12.179</v>
      </c>
      <c r="AV4">
        <v>5.26</v>
      </c>
    </row>
    <row r="5" spans="1:57">
      <c r="C5" t="s">
        <v>26</v>
      </c>
      <c r="N5" s="82" t="s">
        <v>27</v>
      </c>
      <c r="O5" s="83"/>
      <c r="P5" s="83"/>
      <c r="Q5" s="83"/>
      <c r="R5" s="84"/>
      <c r="T5" s="7" t="s">
        <v>28</v>
      </c>
      <c r="U5" s="85" t="s">
        <v>29</v>
      </c>
      <c r="V5" s="86"/>
      <c r="W5" s="87"/>
      <c r="X5" s="85" t="s">
        <v>30</v>
      </c>
      <c r="Y5" s="86"/>
      <c r="Z5" s="86"/>
      <c r="AA5" s="86"/>
      <c r="AB5" s="86"/>
      <c r="AC5" s="86"/>
      <c r="AD5" s="86"/>
      <c r="AE5" s="87"/>
      <c r="AG5" s="88" t="s">
        <v>31</v>
      </c>
      <c r="AH5" s="89"/>
    </row>
    <row r="6" spans="1:57">
      <c r="C6" t="s">
        <v>32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M6" s="4" t="s">
        <v>34</v>
      </c>
      <c r="N6" s="2" t="s">
        <v>35</v>
      </c>
      <c r="O6" s="2" t="s">
        <v>36</v>
      </c>
      <c r="P6" s="2" t="s">
        <v>37</v>
      </c>
      <c r="Q6" s="2" t="s">
        <v>38</v>
      </c>
      <c r="R6" s="2" t="s">
        <v>39</v>
      </c>
      <c r="T6" s="5" t="s">
        <v>40</v>
      </c>
      <c r="U6" s="5" t="s">
        <v>41</v>
      </c>
      <c r="V6" s="5" t="s">
        <v>42</v>
      </c>
      <c r="W6" s="5" t="s">
        <v>43</v>
      </c>
      <c r="X6" s="8" t="s">
        <v>2</v>
      </c>
      <c r="Y6" s="5" t="s">
        <v>44</v>
      </c>
      <c r="Z6" s="5" t="s">
        <v>45</v>
      </c>
      <c r="AA6" s="5" t="s">
        <v>5</v>
      </c>
      <c r="AB6" s="5" t="s">
        <v>46</v>
      </c>
      <c r="AC6" s="5" t="s">
        <v>7</v>
      </c>
      <c r="AD6" s="5" t="s">
        <v>47</v>
      </c>
      <c r="AE6" s="5" t="s">
        <v>6</v>
      </c>
      <c r="AG6" s="12" t="s">
        <v>48</v>
      </c>
      <c r="AH6" s="55" t="s">
        <v>49</v>
      </c>
      <c r="AI6" s="57"/>
      <c r="AJ6" s="26" t="s">
        <v>50</v>
      </c>
      <c r="AK6" s="27"/>
      <c r="AL6" s="97" t="s">
        <v>51</v>
      </c>
      <c r="AM6" s="98"/>
      <c r="AN6" s="98"/>
      <c r="AO6" s="98"/>
      <c r="AP6" s="98"/>
      <c r="AQ6" s="98"/>
      <c r="AR6" s="99"/>
      <c r="AS6" s="69" t="s">
        <v>52</v>
      </c>
      <c r="AT6" s="69"/>
      <c r="BB6" s="24" t="s">
        <v>53</v>
      </c>
      <c r="BC6" s="24"/>
      <c r="BD6" s="24"/>
      <c r="BE6" s="24"/>
    </row>
    <row r="7" spans="1:57">
      <c r="A7">
        <v>1</v>
      </c>
      <c r="B7" t="s">
        <v>54</v>
      </c>
      <c r="C7">
        <v>1</v>
      </c>
      <c r="D7">
        <v>27.086300000000001</v>
      </c>
      <c r="E7" s="1">
        <v>0.173596</v>
      </c>
      <c r="F7" s="1">
        <v>0.173596</v>
      </c>
      <c r="G7">
        <v>8.3298500000000004</v>
      </c>
      <c r="H7">
        <v>2964.24</v>
      </c>
      <c r="I7">
        <v>2980.1</v>
      </c>
      <c r="J7">
        <v>81.129499999999993</v>
      </c>
      <c r="K7" s="1">
        <v>0.40066000000000002</v>
      </c>
      <c r="M7" s="4">
        <f>($M$2-H7)/$M$2</f>
        <v>1.1920000000000073E-2</v>
      </c>
      <c r="N7" s="2">
        <f>(D7/($M$2-H7))</f>
        <v>0.75744686800894401</v>
      </c>
      <c r="O7" s="2">
        <f>(J7-$M$3)/($M$2-H7)</f>
        <v>0.55662780201341922</v>
      </c>
      <c r="P7" s="3">
        <f>K7/($M$2-H7)</f>
        <v>1.1204138702460783E-2</v>
      </c>
      <c r="Q7" s="2">
        <f>G7/($M$2-H7)</f>
        <v>0.23293763982102766</v>
      </c>
      <c r="R7" s="3">
        <f>F7/($M$2-H7)</f>
        <v>4.8544742729306192E-3</v>
      </c>
      <c r="T7" s="6">
        <f>$O$3/N7</f>
        <v>233.53029753466657</v>
      </c>
      <c r="U7" s="6">
        <f>T7/M7</f>
        <v>19591.467913981975</v>
      </c>
      <c r="V7" s="6">
        <f>U7</f>
        <v>19591.467913981975</v>
      </c>
      <c r="W7" s="6">
        <f>(U7/98)*2</f>
        <v>399.82587579555047</v>
      </c>
      <c r="X7" s="6">
        <f>$O$3</f>
        <v>176.88679245283001</v>
      </c>
      <c r="Y7" s="6">
        <f>R7*T7</f>
        <v>1.1336668213318717</v>
      </c>
      <c r="Z7" s="6">
        <f>Y7</f>
        <v>1.1336668213318717</v>
      </c>
      <c r="AA7" s="6">
        <f>Q7*T7</f>
        <v>54.397996334427589</v>
      </c>
      <c r="AB7" s="6">
        <f t="shared" ref="AB7:AB70" si="0">O7*T7+(U7/98)*2</f>
        <v>529.81533201581169</v>
      </c>
      <c r="AC7" s="6">
        <f>U7-O7*T7</f>
        <v>19461.478457761714</v>
      </c>
      <c r="AD7" s="6">
        <f t="shared" ref="AD7:AD70" si="1">T7*P7</f>
        <v>2.6165058448053395</v>
      </c>
      <c r="AE7" s="6">
        <f t="shared" ref="AE7:AE70" si="2">U7-T7</f>
        <v>19357.937616447307</v>
      </c>
      <c r="AG7" s="10">
        <f t="shared" ref="AG7:AG22" si="3">U7*$AT$3+V7*$AU$3+W7*18</f>
        <v>2440457.1806808813</v>
      </c>
      <c r="AH7" s="56">
        <f>SUM(X7:Z7)*106+AA7*$AS$3+AB7*18+AC7*$AU$3+AD7*28+AE7*$AT$3</f>
        <v>2440423.6389266257</v>
      </c>
      <c r="AI7" s="57"/>
      <c r="AJ7" s="20" t="s">
        <v>55</v>
      </c>
      <c r="AK7" s="20" t="s">
        <v>56</v>
      </c>
      <c r="AL7" s="18" t="s">
        <v>55</v>
      </c>
      <c r="AM7" s="18" t="s">
        <v>56</v>
      </c>
      <c r="AN7" s="18" t="s">
        <v>57</v>
      </c>
      <c r="AO7" s="18" t="s">
        <v>3</v>
      </c>
      <c r="AP7" s="18" t="s">
        <v>4</v>
      </c>
      <c r="AQ7" s="18" t="s">
        <v>5</v>
      </c>
      <c r="AR7" s="18" t="s">
        <v>47</v>
      </c>
      <c r="AS7" s="22" t="s">
        <v>58</v>
      </c>
      <c r="AT7" s="22" t="s">
        <v>59</v>
      </c>
      <c r="BB7" s="9" t="s">
        <v>60</v>
      </c>
      <c r="BC7" s="9" t="s">
        <v>61</v>
      </c>
      <c r="BD7" s="9" t="s">
        <v>62</v>
      </c>
      <c r="BE7" s="9" t="s">
        <v>63</v>
      </c>
    </row>
    <row r="8" spans="1:57">
      <c r="A8">
        <v>2</v>
      </c>
      <c r="B8" t="s">
        <v>54</v>
      </c>
      <c r="C8">
        <v>2</v>
      </c>
      <c r="D8">
        <v>51.7029</v>
      </c>
      <c r="E8">
        <v>0.65175000000000005</v>
      </c>
      <c r="F8">
        <v>0.65175000000000005</v>
      </c>
      <c r="G8">
        <v>16.563800000000001</v>
      </c>
      <c r="H8">
        <v>2930.43</v>
      </c>
      <c r="I8">
        <v>2960.55</v>
      </c>
      <c r="J8">
        <v>100.676</v>
      </c>
      <c r="K8">
        <v>1.50424</v>
      </c>
      <c r="M8" s="4">
        <f t="shared" ref="M8:M71" si="4">($M$2-H8)/$M$2</f>
        <v>2.3190000000000054E-2</v>
      </c>
      <c r="N8" s="2">
        <f t="shared" ref="N8:N71" si="5">(D8/($M$2-H8))</f>
        <v>0.74317809400603529</v>
      </c>
      <c r="O8" s="2">
        <f t="shared" ref="O8:O71" si="6">(J8-$M$3)/($M$2-H8)</f>
        <v>0.56707647261750627</v>
      </c>
      <c r="P8" s="3">
        <f t="shared" ref="P8:P71" si="7">K8/($M$2-H8)</f>
        <v>2.1621963490010013E-2</v>
      </c>
      <c r="Q8" s="2">
        <f>G8/($M$2-H8)</f>
        <v>0.23808825643236972</v>
      </c>
      <c r="R8" s="3">
        <f t="shared" ref="R8:R71" si="8">F8/($M$2-H8)</f>
        <v>9.3682621819749685E-3</v>
      </c>
      <c r="T8" s="6">
        <f t="shared" ref="T8:T71" si="9">$O$3/N8</f>
        <v>238.01400213418228</v>
      </c>
      <c r="U8" s="6">
        <f t="shared" ref="U8:U71" si="10">T8/M8</f>
        <v>10263.648216221722</v>
      </c>
      <c r="V8" s="6">
        <f t="shared" ref="V8:V71" si="11">U8</f>
        <v>10263.648216221722</v>
      </c>
      <c r="W8" s="6">
        <f t="shared" ref="W8:W71" si="12">(U8/98)*2</f>
        <v>209.46220849432086</v>
      </c>
      <c r="X8" s="6">
        <f t="shared" ref="X8:X71" si="13">$O$3</f>
        <v>176.88679245283001</v>
      </c>
      <c r="Y8" s="6">
        <f t="shared" ref="Y7:Y70" si="14">R8*T8</f>
        <v>2.2297775749741691</v>
      </c>
      <c r="Z8" s="6">
        <f t="shared" ref="Z8:Z71" si="15">Y8</f>
        <v>2.2297775749741691</v>
      </c>
      <c r="AA8" s="6">
        <f t="shared" ref="AA8:AA71" si="16">Q8*T8</f>
        <v>56.668338774617787</v>
      </c>
      <c r="AB8" s="6">
        <f t="shared" si="0"/>
        <v>344.43434925814859</v>
      </c>
      <c r="AC8" s="6">
        <f t="shared" ref="AC8:AC71" si="17">U8-O8*T8</f>
        <v>10128.676075457894</v>
      </c>
      <c r="AD8" s="6">
        <f t="shared" si="1"/>
        <v>5.1463300642564542</v>
      </c>
      <c r="AE8" s="6">
        <f t="shared" si="2"/>
        <v>10025.634214087539</v>
      </c>
      <c r="AG8" s="10">
        <f>U8*$AT$3+V8*$AU$3+W8*18</f>
        <v>1278515.4282076356</v>
      </c>
      <c r="AH8" s="56">
        <f t="shared" ref="AH8:AH22" si="18">SUM(X8:Z8)*106+AA8*$AS$3+AB8*18+AC8*$AU$3+AD8*28+AE8*$AT$3</f>
        <v>1278479.2533626179</v>
      </c>
      <c r="AI8" s="58"/>
      <c r="AJ8" s="21">
        <f>U7*$AT$4</f>
        <v>1408175.9392532823</v>
      </c>
      <c r="AK8" s="21">
        <f>V7*$AU$4</f>
        <v>238604.48772438648</v>
      </c>
      <c r="AL8" s="19">
        <f>AE7*$AT$4</f>
        <v>1391390.4820573831</v>
      </c>
      <c r="AM8" s="19">
        <f>AC7*$AU$4</f>
        <v>237021.34613707991</v>
      </c>
      <c r="AN8" s="19">
        <f t="shared" ref="AN8:AN71" si="19">X7*$AP$4</f>
        <v>18937.499999999982</v>
      </c>
      <c r="AO8" s="19">
        <f t="shared" ref="AO8:AO71" si="20">Y7*$AQ$4</f>
        <v>91.328199126495591</v>
      </c>
      <c r="AP8" s="19">
        <f t="shared" ref="AP8:AP71" si="21">Z7*$AR$4</f>
        <v>93.731572787719159</v>
      </c>
      <c r="AQ8" s="19">
        <f t="shared" ref="AQ8:AQ71" si="22">AA7*$AS$4</f>
        <v>3526.6928197561751</v>
      </c>
      <c r="AR8" s="72">
        <f>AD7*$AV$4</f>
        <v>13.762820743676086</v>
      </c>
      <c r="AS8" s="23">
        <f>AL8+AM8+AN8+AO8+AP8+AQ8+AR8-AJ8-AK8</f>
        <v>4294.4166292083974</v>
      </c>
      <c r="AT8" s="23">
        <f>AS8*8000</f>
        <v>34355333.033667177</v>
      </c>
      <c r="AU8">
        <f>M7</f>
        <v>1.1920000000000073E-2</v>
      </c>
      <c r="AV8" s="1"/>
      <c r="AW8" s="1"/>
      <c r="AX8" s="1"/>
      <c r="BB8" s="10">
        <f t="shared" ref="BB8:BB71" si="23">U7-AC7</f>
        <v>129.98945622026076</v>
      </c>
      <c r="BC8" s="10">
        <f t="shared" ref="BC8:BC71" si="24">2*AA7</f>
        <v>108.79599266885518</v>
      </c>
      <c r="BD8" s="9">
        <f t="shared" ref="BD8:BD71" si="25">2*AD7</f>
        <v>5.2330116896106791</v>
      </c>
      <c r="BE8" s="10">
        <f t="shared" ref="BE8:BE71" si="26">Y7*2</f>
        <v>2.2673336426637434</v>
      </c>
    </row>
    <row r="9" spans="1:57">
      <c r="A9">
        <v>3</v>
      </c>
      <c r="B9" t="s">
        <v>54</v>
      </c>
      <c r="C9">
        <v>3</v>
      </c>
      <c r="D9">
        <v>74.016499999999994</v>
      </c>
      <c r="E9">
        <v>1.41113</v>
      </c>
      <c r="F9">
        <v>1.41113</v>
      </c>
      <c r="G9">
        <v>24.704899999999999</v>
      </c>
      <c r="H9">
        <v>2898.46</v>
      </c>
      <c r="I9">
        <v>2941.35</v>
      </c>
      <c r="J9">
        <v>119.872</v>
      </c>
      <c r="K9">
        <v>3.2568800000000002</v>
      </c>
      <c r="M9" s="4">
        <f t="shared" si="4"/>
        <v>3.3846666666666657E-2</v>
      </c>
      <c r="N9" s="2">
        <f t="shared" si="5"/>
        <v>0.72893933425251156</v>
      </c>
      <c r="O9" s="2">
        <f t="shared" si="6"/>
        <v>0.57758036438841853</v>
      </c>
      <c r="P9" s="3">
        <f t="shared" si="7"/>
        <v>3.2074847350797728E-2</v>
      </c>
      <c r="Q9" s="2">
        <f t="shared" ref="Q8:Q71" si="27">G9/($M$2-H9)</f>
        <v>0.2433021469371677</v>
      </c>
      <c r="R9" s="3">
        <f t="shared" si="8"/>
        <v>1.3897281859365772E-2</v>
      </c>
      <c r="T9" s="6">
        <f t="shared" si="9"/>
        <v>242.66325624232911</v>
      </c>
      <c r="U9" s="6">
        <f t="shared" si="10"/>
        <v>7169.4875785600507</v>
      </c>
      <c r="V9" s="6">
        <f t="shared" si="11"/>
        <v>7169.4875785600507</v>
      </c>
      <c r="W9" s="6">
        <f t="shared" si="12"/>
        <v>146.31607303183776</v>
      </c>
      <c r="X9" s="6">
        <f t="shared" si="13"/>
        <v>176.88679245283001</v>
      </c>
      <c r="Y9" s="6">
        <f t="shared" si="14"/>
        <v>3.3723596689111481</v>
      </c>
      <c r="Z9" s="6">
        <f t="shared" si="15"/>
        <v>3.3723596689111481</v>
      </c>
      <c r="AA9" s="6">
        <f t="shared" si="16"/>
        <v>59.040491226522732</v>
      </c>
      <c r="AB9" s="6">
        <f t="shared" si="0"/>
        <v>286.47360499596238</v>
      </c>
      <c r="AC9" s="6">
        <f t="shared" si="17"/>
        <v>7029.3300465959264</v>
      </c>
      <c r="AD9" s="6">
        <f t="shared" si="1"/>
        <v>7.7833869016202204</v>
      </c>
      <c r="AE9" s="6">
        <f t="shared" si="2"/>
        <v>6926.8243223177215</v>
      </c>
      <c r="AG9" s="10">
        <f t="shared" si="3"/>
        <v>893084.04657173145</v>
      </c>
      <c r="AH9" s="56">
        <f t="shared" si="18"/>
        <v>893047.94203766307</v>
      </c>
      <c r="AI9" s="58"/>
      <c r="AJ9" s="21">
        <f t="shared" ref="AJ9:AJ72" si="28">U8*$AT$4</f>
        <v>737720.24283736863</v>
      </c>
      <c r="AK9" s="21">
        <f t="shared" ref="AK9:AK72" si="29">V8*$AU$4</f>
        <v>125000.97162536436</v>
      </c>
      <c r="AL9" s="19">
        <f t="shared" ref="AL9:AL72" si="30">AE8*$AT$4</f>
        <v>720612.51040596992</v>
      </c>
      <c r="AM9" s="19">
        <f t="shared" ref="AM9:AM72" si="31">AC8*$AU$4</f>
        <v>123357.14592300169</v>
      </c>
      <c r="AN9" s="19">
        <f t="shared" si="19"/>
        <v>18937.499999999982</v>
      </c>
      <c r="AO9" s="19">
        <f t="shared" si="20"/>
        <v>179.63088143991905</v>
      </c>
      <c r="AP9" s="19">
        <f t="shared" si="21"/>
        <v>184.35800989886431</v>
      </c>
      <c r="AQ9" s="19">
        <f t="shared" si="22"/>
        <v>3673.8820715988782</v>
      </c>
      <c r="AR9" s="72">
        <f>AD8*$AV$4</f>
        <v>27.069696137988949</v>
      </c>
      <c r="AS9" s="23">
        <f>AL9+AM9+AN9+AO9+AP9+AQ9+AR9-AJ9-AK9</f>
        <v>4250.8825253143732</v>
      </c>
      <c r="AT9" s="23">
        <f t="shared" ref="AT9:AT72" si="32">AS9*8000</f>
        <v>34007060.202514984</v>
      </c>
      <c r="AU9">
        <f>M8</f>
        <v>2.3190000000000054E-2</v>
      </c>
      <c r="BB9" s="10">
        <f t="shared" si="23"/>
        <v>134.97214076382807</v>
      </c>
      <c r="BC9" s="10">
        <f t="shared" si="24"/>
        <v>113.33667754923557</v>
      </c>
      <c r="BD9" s="9">
        <f t="shared" si="25"/>
        <v>10.292660128512908</v>
      </c>
      <c r="BE9" s="10">
        <f t="shared" si="26"/>
        <v>4.4595551499483381</v>
      </c>
    </row>
    <row r="10" spans="1:57">
      <c r="A10">
        <v>4</v>
      </c>
      <c r="B10" t="s">
        <v>54</v>
      </c>
      <c r="C10">
        <v>4</v>
      </c>
      <c r="D10">
        <v>94.194000000000003</v>
      </c>
      <c r="E10">
        <v>2.4285000000000001</v>
      </c>
      <c r="F10">
        <v>2.4285000000000001</v>
      </c>
      <c r="G10">
        <v>32.756500000000003</v>
      </c>
      <c r="H10">
        <v>2868.19</v>
      </c>
      <c r="I10">
        <v>2922.5</v>
      </c>
      <c r="J10">
        <v>138.72900000000001</v>
      </c>
      <c r="K10">
        <v>5.6049699999999998</v>
      </c>
      <c r="M10" s="4">
        <f t="shared" si="4"/>
        <v>4.3936666666666652E-2</v>
      </c>
      <c r="N10" s="2">
        <f t="shared" si="5"/>
        <v>0.71461952810864149</v>
      </c>
      <c r="O10" s="2">
        <f t="shared" si="6"/>
        <v>0.58800174645322845</v>
      </c>
      <c r="P10" s="3">
        <f t="shared" si="7"/>
        <v>4.2523101433882118E-2</v>
      </c>
      <c r="Q10" s="2">
        <f t="shared" si="27"/>
        <v>0.24851301115241647</v>
      </c>
      <c r="R10" s="3">
        <f t="shared" si="8"/>
        <v>1.8424247022228973E-2</v>
      </c>
      <c r="T10" s="6">
        <f t="shared" si="9"/>
        <v>247.5258308725345</v>
      </c>
      <c r="U10" s="6">
        <f t="shared" si="10"/>
        <v>5633.6961734132747</v>
      </c>
      <c r="V10" s="6">
        <f t="shared" si="11"/>
        <v>5633.6961734132747</v>
      </c>
      <c r="W10" s="6">
        <f t="shared" si="12"/>
        <v>114.97339129414846</v>
      </c>
      <c r="X10" s="6">
        <f t="shared" si="13"/>
        <v>176.88679245283001</v>
      </c>
      <c r="Y10" s="6">
        <f t="shared" si="14"/>
        <v>4.5604770523780465</v>
      </c>
      <c r="Z10" s="6">
        <f t="shared" si="15"/>
        <v>4.5604770523780465</v>
      </c>
      <c r="AA10" s="6">
        <f t="shared" si="16"/>
        <v>61.51338956813732</v>
      </c>
      <c r="AB10" s="6">
        <f t="shared" si="0"/>
        <v>260.5190121394852</v>
      </c>
      <c r="AC10" s="6">
        <f t="shared" si="17"/>
        <v>5488.1505525679377</v>
      </c>
      <c r="AD10" s="6">
        <f t="shared" si="1"/>
        <v>10.525566013698734</v>
      </c>
      <c r="AE10" s="6">
        <f t="shared" si="2"/>
        <v>5386.1703425407404</v>
      </c>
      <c r="AG10" s="10">
        <f t="shared" si="3"/>
        <v>701774.58578122349</v>
      </c>
      <c r="AH10" s="56">
        <f t="shared" si="18"/>
        <v>701736.51233609731</v>
      </c>
      <c r="AI10" s="58"/>
      <c r="AJ10" s="21">
        <f t="shared" si="28"/>
        <v>515321.25868416071</v>
      </c>
      <c r="AK10" s="21">
        <f t="shared" si="29"/>
        <v>87317.189219282853</v>
      </c>
      <c r="AL10" s="19">
        <f t="shared" si="30"/>
        <v>497879.35181523085</v>
      </c>
      <c r="AM10" s="19">
        <f t="shared" si="31"/>
        <v>85610.210637491793</v>
      </c>
      <c r="AN10" s="19">
        <f t="shared" si="19"/>
        <v>18937.499999999982</v>
      </c>
      <c r="AO10" s="19">
        <f t="shared" si="20"/>
        <v>271.67729492748208</v>
      </c>
      <c r="AP10" s="19">
        <f t="shared" si="21"/>
        <v>278.82669742557374</v>
      </c>
      <c r="AQ10" s="19">
        <f t="shared" si="22"/>
        <v>3827.6717988540631</v>
      </c>
      <c r="AR10" s="72">
        <f>AD9*$AV$4</f>
        <v>40.940615102522358</v>
      </c>
      <c r="AS10" s="23">
        <f>AL10+AM10+AN10+AO10+AP10+AQ10+AR10-AJ10-AK10</f>
        <v>4207.7309555887769</v>
      </c>
      <c r="AT10" s="23">
        <f t="shared" si="32"/>
        <v>33661847.644710213</v>
      </c>
      <c r="AU10">
        <f>M9</f>
        <v>3.3846666666666657E-2</v>
      </c>
      <c r="BB10" s="10">
        <f t="shared" si="23"/>
        <v>140.15753196412425</v>
      </c>
      <c r="BC10" s="10">
        <f t="shared" si="24"/>
        <v>118.08098245304546</v>
      </c>
      <c r="BD10" s="9">
        <f t="shared" si="25"/>
        <v>15.566773803240441</v>
      </c>
      <c r="BE10" s="10">
        <f t="shared" si="26"/>
        <v>6.7447193378222963</v>
      </c>
    </row>
    <row r="11" spans="1:57">
      <c r="A11">
        <v>5</v>
      </c>
      <c r="B11" t="s">
        <v>54</v>
      </c>
      <c r="C11">
        <v>5</v>
      </c>
      <c r="D11">
        <v>112.387</v>
      </c>
      <c r="E11">
        <v>3.68296</v>
      </c>
      <c r="F11">
        <v>3.68296</v>
      </c>
      <c r="G11">
        <v>40.721800000000002</v>
      </c>
      <c r="H11">
        <v>2839.53</v>
      </c>
      <c r="I11">
        <v>2903.97</v>
      </c>
      <c r="J11">
        <v>157.256</v>
      </c>
      <c r="K11">
        <v>8.5002600000000008</v>
      </c>
      <c r="M11" s="4">
        <f t="shared" si="4"/>
        <v>5.3489999999999933E-2</v>
      </c>
      <c r="N11" s="2">
        <f>(D11/($M$2-H11))</f>
        <v>0.70036143827506792</v>
      </c>
      <c r="O11" s="2">
        <f t="shared" si="6"/>
        <v>0.59843902411665806</v>
      </c>
      <c r="P11" s="3">
        <f t="shared" si="7"/>
        <v>5.2971022621050738E-2</v>
      </c>
      <c r="Q11" s="2">
        <f t="shared" si="27"/>
        <v>0.25376581292453448</v>
      </c>
      <c r="R11" s="3">
        <f t="shared" si="8"/>
        <v>2.295108119897803E-2</v>
      </c>
      <c r="S11" s="25"/>
      <c r="T11" s="6">
        <f t="shared" si="9"/>
        <v>252.56500827413842</v>
      </c>
      <c r="U11" s="6">
        <f t="shared" si="10"/>
        <v>4721.7238413561181</v>
      </c>
      <c r="V11" s="6">
        <f t="shared" si="11"/>
        <v>4721.7238413561181</v>
      </c>
      <c r="W11" s="6">
        <f t="shared" si="12"/>
        <v>96.361711048084047</v>
      </c>
      <c r="X11" s="6">
        <f t="shared" si="13"/>
        <v>176.88679245283001</v>
      </c>
      <c r="Y11" s="6">
        <f t="shared" si="14"/>
        <v>5.7966400129203093</v>
      </c>
      <c r="Z11" s="6">
        <f t="shared" si="15"/>
        <v>5.7966400129203093</v>
      </c>
      <c r="AA11" s="6">
        <f t="shared" si="16"/>
        <v>64.092364640978516</v>
      </c>
      <c r="AB11" s="6">
        <f t="shared" si="0"/>
        <v>247.5064681256751</v>
      </c>
      <c r="AC11" s="6">
        <f t="shared" si="17"/>
        <v>4570.5790842785273</v>
      </c>
      <c r="AD11" s="6">
        <f t="shared" si="1"/>
        <v>13.378626766575254</v>
      </c>
      <c r="AE11" s="6">
        <f t="shared" si="2"/>
        <v>4469.1588330819795</v>
      </c>
      <c r="AG11" s="10">
        <f t="shared" si="3"/>
        <v>588172.61189529533</v>
      </c>
      <c r="AH11" s="56">
        <f t="shared" si="18"/>
        <v>588134.90638020332</v>
      </c>
      <c r="AI11" s="58"/>
      <c r="AJ11" s="21">
        <f t="shared" si="28"/>
        <v>404933.17985642591</v>
      </c>
      <c r="AK11" s="21">
        <f t="shared" si="29"/>
        <v>68612.785696000268</v>
      </c>
      <c r="AL11" s="19">
        <f t="shared" si="30"/>
        <v>387141.76571080077</v>
      </c>
      <c r="AM11" s="19">
        <f t="shared" si="31"/>
        <v>66840.185579724915</v>
      </c>
      <c r="AN11" s="19">
        <f t="shared" si="19"/>
        <v>18937.499999999982</v>
      </c>
      <c r="AO11" s="19">
        <f t="shared" si="20"/>
        <v>367.39203133957545</v>
      </c>
      <c r="AP11" s="19">
        <f t="shared" si="21"/>
        <v>377.06024269061692</v>
      </c>
      <c r="AQ11" s="19">
        <f t="shared" si="22"/>
        <v>3987.9930131087808</v>
      </c>
      <c r="AR11" s="72">
        <f>AD10*$AV$4</f>
        <v>55.364477232055336</v>
      </c>
      <c r="AS11" s="23">
        <f>AL11+AM11+AN11+AO11+AP11+AQ11+AR11-AJ11-AK11</f>
        <v>4161.2955024705152</v>
      </c>
      <c r="AT11" s="23">
        <f t="shared" si="32"/>
        <v>33290364.019764122</v>
      </c>
      <c r="AU11">
        <f>M10</f>
        <v>4.3936666666666652E-2</v>
      </c>
      <c r="BB11" s="10">
        <f t="shared" si="23"/>
        <v>145.545620845337</v>
      </c>
      <c r="BC11" s="10">
        <f t="shared" si="24"/>
        <v>123.02677913627464</v>
      </c>
      <c r="BD11" s="9">
        <f t="shared" si="25"/>
        <v>21.051132027397468</v>
      </c>
      <c r="BE11" s="10">
        <f t="shared" si="26"/>
        <v>9.1209541047560929</v>
      </c>
    </row>
    <row r="12" spans="1:57">
      <c r="A12">
        <v>6</v>
      </c>
      <c r="B12" t="s">
        <v>54</v>
      </c>
      <c r="C12">
        <v>6</v>
      </c>
      <c r="D12">
        <v>128.76599999999999</v>
      </c>
      <c r="E12">
        <v>5.1510400000000001</v>
      </c>
      <c r="F12">
        <v>5.1510400000000001</v>
      </c>
      <c r="G12">
        <v>48.604399999999998</v>
      </c>
      <c r="H12">
        <v>2812.33</v>
      </c>
      <c r="I12">
        <v>2885.76</v>
      </c>
      <c r="J12">
        <v>175.465</v>
      </c>
      <c r="K12">
        <v>11.8886</v>
      </c>
      <c r="M12" s="4">
        <f t="shared" si="4"/>
        <v>6.2556666666666691E-2</v>
      </c>
      <c r="N12" s="2">
        <f t="shared" si="5"/>
        <v>0.68612990888261283</v>
      </c>
      <c r="O12" s="2">
        <f t="shared" si="6"/>
        <v>0.60873080513667588</v>
      </c>
      <c r="P12" s="3">
        <f t="shared" si="7"/>
        <v>6.3348430756114432E-2</v>
      </c>
      <c r="Q12" s="2">
        <f t="shared" si="27"/>
        <v>0.25898865029040324</v>
      </c>
      <c r="R12" s="3">
        <f t="shared" si="8"/>
        <v>2.744732775616773E-2</v>
      </c>
      <c r="T12" s="6">
        <f t="shared" si="9"/>
        <v>257.80364645653839</v>
      </c>
      <c r="U12" s="6">
        <f t="shared" si="10"/>
        <v>4121.1218594853462</v>
      </c>
      <c r="V12" s="6">
        <f t="shared" si="11"/>
        <v>4121.1218594853462</v>
      </c>
      <c r="W12" s="6">
        <f t="shared" si="12"/>
        <v>84.104527744598897</v>
      </c>
      <c r="X12" s="6">
        <f t="shared" si="13"/>
        <v>176.88679245283001</v>
      </c>
      <c r="Y12" s="6">
        <f t="shared" si="14"/>
        <v>7.0760211810277989</v>
      </c>
      <c r="Z12" s="6">
        <f t="shared" si="15"/>
        <v>7.0760211810277989</v>
      </c>
      <c r="AA12" s="6">
        <f t="shared" si="16"/>
        <v>66.768218435723171</v>
      </c>
      <c r="AB12" s="6">
        <f t="shared" si="0"/>
        <v>241.03754901925845</v>
      </c>
      <c r="AC12" s="6">
        <f t="shared" si="17"/>
        <v>3964.1888382106868</v>
      </c>
      <c r="AD12" s="6">
        <f t="shared" si="1"/>
        <v>16.331456446225829</v>
      </c>
      <c r="AE12" s="6">
        <f t="shared" si="2"/>
        <v>3863.3182130288078</v>
      </c>
      <c r="AG12" s="10">
        <f t="shared" si="3"/>
        <v>513357.21644748282</v>
      </c>
      <c r="AH12" s="56">
        <f t="shared" si="18"/>
        <v>513318.36429049034</v>
      </c>
      <c r="AI12" s="58"/>
      <c r="AJ12" s="21">
        <f t="shared" si="28"/>
        <v>339383.34454515367</v>
      </c>
      <c r="AK12" s="21">
        <f t="shared" si="29"/>
        <v>57505.874663876166</v>
      </c>
      <c r="AL12" s="19">
        <f t="shared" si="30"/>
        <v>321229.72944543342</v>
      </c>
      <c r="AM12" s="19">
        <f t="shared" si="31"/>
        <v>55665.082667428185</v>
      </c>
      <c r="AN12" s="19">
        <f t="shared" si="19"/>
        <v>18937.499999999982</v>
      </c>
      <c r="AO12" s="19">
        <f t="shared" si="20"/>
        <v>466.97731944086013</v>
      </c>
      <c r="AP12" s="19">
        <f t="shared" si="21"/>
        <v>479.26619626825124</v>
      </c>
      <c r="AQ12" s="19">
        <f t="shared" si="22"/>
        <v>4155.1913197486701</v>
      </c>
      <c r="AR12" s="72">
        <f>AD11*$AV$4</f>
        <v>70.371576792185834</v>
      </c>
      <c r="AS12" s="23">
        <f>AL12+AM12+AN12+AO12+AP12+AQ12+AR12-AJ12-AK12</f>
        <v>4114.8993160817481</v>
      </c>
      <c r="AT12" s="23">
        <f t="shared" si="32"/>
        <v>32919194.528653987</v>
      </c>
      <c r="AU12">
        <f>M11</f>
        <v>5.3489999999999933E-2</v>
      </c>
      <c r="BB12" s="10">
        <f t="shared" si="23"/>
        <v>151.14475707759084</v>
      </c>
      <c r="BC12" s="10">
        <f t="shared" si="24"/>
        <v>128.18472928195703</v>
      </c>
      <c r="BD12" s="9">
        <f t="shared" si="25"/>
        <v>26.757253533150507</v>
      </c>
      <c r="BE12" s="10">
        <f t="shared" si="26"/>
        <v>11.593280025840619</v>
      </c>
    </row>
    <row r="13" spans="1:57">
      <c r="A13">
        <v>7</v>
      </c>
      <c r="B13" t="s">
        <v>54</v>
      </c>
      <c r="C13">
        <v>7</v>
      </c>
      <c r="D13">
        <v>143.506</v>
      </c>
      <c r="E13">
        <v>6.8086900000000004</v>
      </c>
      <c r="F13">
        <v>6.8086900000000004</v>
      </c>
      <c r="G13">
        <v>56.408099999999997</v>
      </c>
      <c r="H13">
        <v>2786.47</v>
      </c>
      <c r="I13">
        <v>2867.86</v>
      </c>
      <c r="J13">
        <v>193.369</v>
      </c>
      <c r="K13">
        <v>15.714399999999999</v>
      </c>
      <c r="M13" s="4">
        <f t="shared" si="4"/>
        <v>7.1176666666666735E-2</v>
      </c>
      <c r="N13" s="2">
        <f t="shared" si="5"/>
        <v>0.67206481524844219</v>
      </c>
      <c r="O13" s="2">
        <f t="shared" si="6"/>
        <v>0.61885688287360041</v>
      </c>
      <c r="P13" s="3">
        <f t="shared" si="7"/>
        <v>7.3593406078771059E-2</v>
      </c>
      <c r="Q13" s="2">
        <f t="shared" si="27"/>
        <v>0.26416943754975858</v>
      </c>
      <c r="R13" s="3">
        <f t="shared" si="8"/>
        <v>3.1886339156090453E-2</v>
      </c>
      <c r="T13" s="6">
        <f t="shared" si="9"/>
        <v>263.19900765440349</v>
      </c>
      <c r="U13" s="6">
        <f t="shared" si="10"/>
        <v>3697.8271107723021</v>
      </c>
      <c r="V13" s="6">
        <f t="shared" si="11"/>
        <v>3697.8271107723021</v>
      </c>
      <c r="W13" s="6">
        <f t="shared" si="12"/>
        <v>75.465859403516376</v>
      </c>
      <c r="X13" s="6">
        <f t="shared" si="13"/>
        <v>176.88679245283001</v>
      </c>
      <c r="Y13" s="6">
        <f t="shared" si="14"/>
        <v>8.3924528236147573</v>
      </c>
      <c r="Z13" s="6">
        <f t="shared" si="15"/>
        <v>8.3924528236147573</v>
      </c>
      <c r="AA13" s="6">
        <f t="shared" si="16"/>
        <v>69.529133815718367</v>
      </c>
      <c r="AB13" s="6">
        <f t="shared" si="0"/>
        <v>238.34837685594539</v>
      </c>
      <c r="AC13" s="6">
        <f t="shared" si="17"/>
        <v>3534.9445933198731</v>
      </c>
      <c r="AD13" s="6">
        <f t="shared" si="1"/>
        <v>19.369711449840089</v>
      </c>
      <c r="AE13" s="6">
        <f t="shared" si="2"/>
        <v>3434.6281031178987</v>
      </c>
      <c r="AG13" s="10">
        <f t="shared" si="3"/>
        <v>460628.51262718323</v>
      </c>
      <c r="AH13" s="56">
        <f t="shared" si="18"/>
        <v>460588.69726317085</v>
      </c>
      <c r="AI13" s="58"/>
      <c r="AJ13" s="21">
        <f t="shared" si="28"/>
        <v>296213.87589422823</v>
      </c>
      <c r="AK13" s="21">
        <f t="shared" si="29"/>
        <v>50191.143126672032</v>
      </c>
      <c r="AL13" s="19">
        <f t="shared" si="30"/>
        <v>277683.72319787159</v>
      </c>
      <c r="AM13" s="19">
        <f t="shared" si="31"/>
        <v>48279.855860567957</v>
      </c>
      <c r="AN13" s="19">
        <f t="shared" si="19"/>
        <v>18937.499999999982</v>
      </c>
      <c r="AO13" s="19">
        <f t="shared" si="20"/>
        <v>570.04426634359947</v>
      </c>
      <c r="AP13" s="19">
        <f t="shared" si="21"/>
        <v>585.04543124737847</v>
      </c>
      <c r="AQ13" s="19">
        <f t="shared" si="22"/>
        <v>4328.6703998718995</v>
      </c>
      <c r="AR13" s="72">
        <f>AD12*$AV$4</f>
        <v>85.90346090714786</v>
      </c>
      <c r="AS13" s="23">
        <f>AL13+AM13+AN13+AO13+AP13+AQ13+AR13-AJ13-AK13</f>
        <v>4065.7235959092941</v>
      </c>
      <c r="AT13" s="23">
        <f t="shared" si="32"/>
        <v>32525788.767274354</v>
      </c>
      <c r="AU13">
        <f>M12</f>
        <v>6.2556666666666691E-2</v>
      </c>
      <c r="BB13" s="10">
        <f t="shared" si="23"/>
        <v>156.9330212746595</v>
      </c>
      <c r="BC13" s="10">
        <f t="shared" si="24"/>
        <v>133.53643687144634</v>
      </c>
      <c r="BD13" s="9">
        <f t="shared" si="25"/>
        <v>32.662912892451658</v>
      </c>
      <c r="BE13" s="10">
        <f t="shared" si="26"/>
        <v>14.152042362055598</v>
      </c>
    </row>
    <row r="14" spans="1:57">
      <c r="A14">
        <v>8</v>
      </c>
      <c r="B14" t="s">
        <v>54</v>
      </c>
      <c r="C14">
        <v>8</v>
      </c>
      <c r="D14">
        <v>156.75399999999999</v>
      </c>
      <c r="E14">
        <v>8.6360200000000003</v>
      </c>
      <c r="F14">
        <v>8.6360200000000003</v>
      </c>
      <c r="G14">
        <v>64.136200000000002</v>
      </c>
      <c r="H14">
        <v>2761.84</v>
      </c>
      <c r="I14">
        <v>2850.25</v>
      </c>
      <c r="J14">
        <v>210.97800000000001</v>
      </c>
      <c r="K14">
        <v>19.931899999999999</v>
      </c>
      <c r="M14" s="4">
        <f t="shared" si="4"/>
        <v>7.9386666666666619E-2</v>
      </c>
      <c r="N14" s="2">
        <f t="shared" si="5"/>
        <v>0.65818777292576458</v>
      </c>
      <c r="O14" s="2">
        <f t="shared" si="6"/>
        <v>0.62879371095062175</v>
      </c>
      <c r="P14" s="3">
        <f t="shared" si="7"/>
        <v>8.3691215989250972E-2</v>
      </c>
      <c r="Q14" s="2">
        <f t="shared" si="27"/>
        <v>0.26929879072892193</v>
      </c>
      <c r="R14" s="3">
        <f t="shared" si="8"/>
        <v>3.6261420893516985E-2</v>
      </c>
      <c r="T14" s="6">
        <f t="shared" si="9"/>
        <v>268.74822008092917</v>
      </c>
      <c r="U14" s="6">
        <f t="shared" si="10"/>
        <v>3385.3067695783843</v>
      </c>
      <c r="V14" s="6">
        <f t="shared" si="11"/>
        <v>3385.3067695783843</v>
      </c>
      <c r="W14" s="6">
        <f t="shared" si="12"/>
        <v>69.087893256701719</v>
      </c>
      <c r="X14" s="6">
        <f t="shared" si="13"/>
        <v>176.88679245283001</v>
      </c>
      <c r="Y14" s="6">
        <f t="shared" si="14"/>
        <v>9.7451923227381059</v>
      </c>
      <c r="Z14" s="6">
        <f t="shared" si="15"/>
        <v>9.7451923227381059</v>
      </c>
      <c r="AA14" s="6">
        <f t="shared" si="16"/>
        <v>72.373570678344407</v>
      </c>
      <c r="AB14" s="6">
        <f t="shared" si="0"/>
        <v>238.07508387276357</v>
      </c>
      <c r="AC14" s="6">
        <f t="shared" si="17"/>
        <v>3216.3195789623223</v>
      </c>
      <c r="AD14" s="6">
        <f t="shared" si="1"/>
        <v>22.491865333519797</v>
      </c>
      <c r="AE14" s="6">
        <f t="shared" si="2"/>
        <v>3116.5585494974553</v>
      </c>
      <c r="AG14" s="10">
        <f t="shared" si="3"/>
        <v>421698.68286025594</v>
      </c>
      <c r="AH14" s="56">
        <f t="shared" si="18"/>
        <v>421658.1169590872</v>
      </c>
      <c r="AI14" s="58"/>
      <c r="AJ14" s="21">
        <f t="shared" si="28"/>
        <v>265788.71924098075</v>
      </c>
      <c r="AK14" s="21">
        <f t="shared" si="29"/>
        <v>45035.836382095869</v>
      </c>
      <c r="AL14" s="19">
        <f t="shared" si="30"/>
        <v>246870.7641678052</v>
      </c>
      <c r="AM14" s="19">
        <f t="shared" si="31"/>
        <v>43052.090202042738</v>
      </c>
      <c r="AN14" s="19">
        <f t="shared" si="19"/>
        <v>18937.499999999982</v>
      </c>
      <c r="AO14" s="19">
        <f t="shared" si="20"/>
        <v>676.09599947040488</v>
      </c>
      <c r="AP14" s="19">
        <f t="shared" si="21"/>
        <v>693.88799945646815</v>
      </c>
      <c r="AQ14" s="19">
        <f t="shared" si="22"/>
        <v>4507.6641331469818</v>
      </c>
      <c r="AR14" s="72">
        <f>AD13*$AV$4</f>
        <v>101.88468222615886</v>
      </c>
      <c r="AS14" s="23">
        <f>AL14+AM14+AN14+AO14+AP14+AQ14+AR14-AJ14-AK14</f>
        <v>4015.3315610713398</v>
      </c>
      <c r="AT14" s="23">
        <f t="shared" si="32"/>
        <v>32122652.48857072</v>
      </c>
      <c r="AU14">
        <f>M13</f>
        <v>7.1176666666666735E-2</v>
      </c>
      <c r="BB14" s="10">
        <f t="shared" si="23"/>
        <v>162.88251745242906</v>
      </c>
      <c r="BC14" s="10">
        <f t="shared" si="24"/>
        <v>139.05826763143673</v>
      </c>
      <c r="BD14" s="9">
        <f t="shared" si="25"/>
        <v>38.739422899680179</v>
      </c>
      <c r="BE14" s="10">
        <f t="shared" si="26"/>
        <v>16.784905647229515</v>
      </c>
    </row>
    <row r="15" spans="1:57">
      <c r="A15">
        <v>9</v>
      </c>
      <c r="B15" t="s">
        <v>54</v>
      </c>
      <c r="C15">
        <v>9</v>
      </c>
      <c r="D15">
        <v>168.67400000000001</v>
      </c>
      <c r="E15">
        <v>10.6106</v>
      </c>
      <c r="F15">
        <v>10.6106</v>
      </c>
      <c r="G15">
        <v>71.792599999999993</v>
      </c>
      <c r="H15">
        <v>2738.31</v>
      </c>
      <c r="I15">
        <v>2832.92</v>
      </c>
      <c r="J15">
        <v>228.30600000000001</v>
      </c>
      <c r="K15">
        <v>24.4893</v>
      </c>
      <c r="M15" s="4">
        <f t="shared" si="4"/>
        <v>8.7230000000000016E-2</v>
      </c>
      <c r="N15" s="2">
        <f t="shared" si="5"/>
        <v>0.64455653635981491</v>
      </c>
      <c r="O15" s="2">
        <f t="shared" si="6"/>
        <v>0.6384711307271963</v>
      </c>
      <c r="P15" s="3">
        <f t="shared" si="7"/>
        <v>9.3581336696090769E-2</v>
      </c>
      <c r="Q15" s="2">
        <f t="shared" si="27"/>
        <v>0.27434216057166866</v>
      </c>
      <c r="R15" s="3">
        <f t="shared" si="8"/>
        <v>4.0546448087431686E-2</v>
      </c>
      <c r="T15" s="6">
        <f t="shared" si="9"/>
        <v>274.4317720394435</v>
      </c>
      <c r="U15" s="6">
        <f t="shared" si="10"/>
        <v>3146.0709852051295</v>
      </c>
      <c r="V15" s="6">
        <f t="shared" si="11"/>
        <v>3146.0709852051295</v>
      </c>
      <c r="W15" s="6">
        <f t="shared" si="12"/>
        <v>64.20553031030876</v>
      </c>
      <c r="X15" s="6">
        <f t="shared" si="13"/>
        <v>176.88679245283001</v>
      </c>
      <c r="Y15" s="6">
        <f t="shared" si="14"/>
        <v>11.127233598539183</v>
      </c>
      <c r="Z15" s="6">
        <f t="shared" si="15"/>
        <v>11.127233598539183</v>
      </c>
      <c r="AA15" s="6">
        <f t="shared" si="16"/>
        <v>75.288205270812583</v>
      </c>
      <c r="AB15" s="6">
        <f t="shared" si="0"/>
        <v>239.42229411180045</v>
      </c>
      <c r="AC15" s="6">
        <f t="shared" si="17"/>
        <v>2970.8542214036379</v>
      </c>
      <c r="AD15" s="6">
        <f t="shared" si="1"/>
        <v>25.68169205932799</v>
      </c>
      <c r="AE15" s="6">
        <f t="shared" si="2"/>
        <v>2871.6392131656862</v>
      </c>
      <c r="AG15" s="10">
        <f t="shared" si="3"/>
        <v>391897.71590806264</v>
      </c>
      <c r="AH15" s="56">
        <f t="shared" si="18"/>
        <v>391855.85519747162</v>
      </c>
      <c r="AI15" s="58"/>
      <c r="AJ15" s="21">
        <f t="shared" si="28"/>
        <v>243325.69467698553</v>
      </c>
      <c r="AK15" s="21">
        <f t="shared" si="29"/>
        <v>41229.651146695142</v>
      </c>
      <c r="AL15" s="19">
        <f t="shared" si="30"/>
        <v>224008.87886222856</v>
      </c>
      <c r="AM15" s="19">
        <f t="shared" si="31"/>
        <v>39171.556152182122</v>
      </c>
      <c r="AN15" s="19">
        <f t="shared" si="19"/>
        <v>18937.499999999982</v>
      </c>
      <c r="AO15" s="19">
        <f t="shared" si="20"/>
        <v>785.07269351978186</v>
      </c>
      <c r="AP15" s="19">
        <f t="shared" si="21"/>
        <v>805.73250124398669</v>
      </c>
      <c r="AQ15" s="19">
        <f t="shared" si="22"/>
        <v>4692.0726727189494</v>
      </c>
      <c r="AR15" s="72">
        <f>AD14*$AV$4</f>
        <v>118.30721165431413</v>
      </c>
      <c r="AS15" s="23">
        <f>AL15+AM15+AN15+AO15+AP15+AQ15+AR15-AJ15-AK15</f>
        <v>3963.77426986707</v>
      </c>
      <c r="AT15" s="23">
        <f t="shared" si="32"/>
        <v>31710194.15893656</v>
      </c>
      <c r="AU15">
        <f>M14</f>
        <v>7.9386666666666619E-2</v>
      </c>
      <c r="BB15" s="10">
        <f t="shared" si="23"/>
        <v>168.98719061606198</v>
      </c>
      <c r="BC15" s="10">
        <f t="shared" si="24"/>
        <v>144.74714135668881</v>
      </c>
      <c r="BD15" s="9">
        <f t="shared" si="25"/>
        <v>44.983730667039595</v>
      </c>
      <c r="BE15" s="10">
        <f t="shared" si="26"/>
        <v>19.490384645476212</v>
      </c>
    </row>
    <row r="16" spans="1:57">
      <c r="A16">
        <v>10</v>
      </c>
      <c r="B16" t="s">
        <v>54</v>
      </c>
      <c r="C16">
        <v>10</v>
      </c>
      <c r="D16">
        <v>179.316</v>
      </c>
      <c r="E16">
        <v>12.7254</v>
      </c>
      <c r="F16">
        <v>12.7254</v>
      </c>
      <c r="G16">
        <v>79.377799999999993</v>
      </c>
      <c r="H16">
        <v>2715.86</v>
      </c>
      <c r="I16">
        <v>2815.87</v>
      </c>
      <c r="J16">
        <v>245.35400000000001</v>
      </c>
      <c r="K16">
        <v>29.370200000000001</v>
      </c>
      <c r="M16" s="4">
        <f t="shared" si="4"/>
        <v>9.4713333333333288E-2</v>
      </c>
      <c r="N16" s="2">
        <f t="shared" si="5"/>
        <v>0.63108326881114973</v>
      </c>
      <c r="O16" s="2">
        <f t="shared" si="6"/>
        <v>0.64802389737453403</v>
      </c>
      <c r="P16" s="3">
        <f t="shared" si="7"/>
        <v>0.10336524248609845</v>
      </c>
      <c r="Q16" s="2">
        <f t="shared" si="27"/>
        <v>0.27936158231857544</v>
      </c>
      <c r="R16" s="3">
        <f t="shared" si="8"/>
        <v>4.4785669036390537E-2</v>
      </c>
      <c r="T16" s="6">
        <f t="shared" si="9"/>
        <v>280.29073371894918</v>
      </c>
      <c r="U16" s="6">
        <f t="shared" si="10"/>
        <v>2959.3587708764971</v>
      </c>
      <c r="V16" s="6">
        <f t="shared" si="11"/>
        <v>2959.3587708764971</v>
      </c>
      <c r="W16" s="6">
        <f t="shared" si="12"/>
        <v>60.39507695666321</v>
      </c>
      <c r="X16" s="6">
        <f t="shared" si="13"/>
        <v>176.88679245283001</v>
      </c>
      <c r="Y16" s="6">
        <f t="shared" si="14"/>
        <v>12.553008034303927</v>
      </c>
      <c r="Z16" s="6">
        <f t="shared" si="15"/>
        <v>12.553008034303927</v>
      </c>
      <c r="AA16" s="6">
        <f t="shared" si="16"/>
        <v>78.302462880960135</v>
      </c>
      <c r="AB16" s="6">
        <f t="shared" si="0"/>
        <v>242.03017061918439</v>
      </c>
      <c r="AC16" s="6">
        <f t="shared" si="17"/>
        <v>2777.7236772139759</v>
      </c>
      <c r="AD16" s="6">
        <f t="shared" si="1"/>
        <v>28.972319657465633</v>
      </c>
      <c r="AE16" s="6">
        <f t="shared" si="2"/>
        <v>2679.0680371575481</v>
      </c>
      <c r="AG16" s="10">
        <f t="shared" si="3"/>
        <v>368639.47072808089</v>
      </c>
      <c r="AH16" s="56">
        <f t="shared" si="18"/>
        <v>368597.37457923457</v>
      </c>
      <c r="AI16" s="58"/>
      <c r="AJ16" s="21">
        <f t="shared" si="28"/>
        <v>226130.14420358909</v>
      </c>
      <c r="AK16" s="21">
        <f t="shared" si="29"/>
        <v>38315.998528813274</v>
      </c>
      <c r="AL16" s="19">
        <f t="shared" si="30"/>
        <v>206404.81172471002</v>
      </c>
      <c r="AM16" s="19">
        <f t="shared" si="31"/>
        <v>36182.033562474906</v>
      </c>
      <c r="AN16" s="19">
        <f t="shared" si="19"/>
        <v>18937.499999999982</v>
      </c>
      <c r="AO16" s="19">
        <f t="shared" si="20"/>
        <v>896.40993869831664</v>
      </c>
      <c r="AP16" s="19">
        <f t="shared" si="21"/>
        <v>919.99967392721976</v>
      </c>
      <c r="AQ16" s="19">
        <f t="shared" si="22"/>
        <v>4881.0322223736321</v>
      </c>
      <c r="AR16" s="72">
        <f>AD15*$AV$4</f>
        <v>135.08570023206522</v>
      </c>
      <c r="AS16" s="23">
        <f>AL16+AM16+AN16+AO16+AP16+AQ16+AR16-AJ16-AK16</f>
        <v>3910.7300900137634</v>
      </c>
      <c r="AT16" s="23">
        <f t="shared" si="32"/>
        <v>31285840.720110107</v>
      </c>
      <c r="AU16">
        <f>M15</f>
        <v>8.7230000000000016E-2</v>
      </c>
      <c r="BB16" s="10">
        <f t="shared" si="23"/>
        <v>175.21676380149165</v>
      </c>
      <c r="BC16" s="10">
        <f t="shared" si="24"/>
        <v>150.57641054162517</v>
      </c>
      <c r="BD16" s="9">
        <f t="shared" si="25"/>
        <v>51.363384118655979</v>
      </c>
      <c r="BE16" s="10">
        <f t="shared" si="26"/>
        <v>22.254467197078366</v>
      </c>
    </row>
    <row r="17" spans="1:57">
      <c r="A17">
        <v>11</v>
      </c>
      <c r="B17" t="s">
        <v>54</v>
      </c>
      <c r="C17">
        <v>11</v>
      </c>
      <c r="D17">
        <v>188.98</v>
      </c>
      <c r="E17">
        <v>14.94</v>
      </c>
      <c r="F17">
        <v>14.94</v>
      </c>
      <c r="G17">
        <v>86.899100000000004</v>
      </c>
      <c r="H17">
        <v>2694.24</v>
      </c>
      <c r="I17">
        <v>2799.08</v>
      </c>
      <c r="J17">
        <v>262.14800000000002</v>
      </c>
      <c r="K17">
        <v>34.481499999999997</v>
      </c>
      <c r="M17" s="4">
        <f t="shared" si="4"/>
        <v>0.10192000000000007</v>
      </c>
      <c r="N17" s="2">
        <f t="shared" si="5"/>
        <v>0.61806645735217114</v>
      </c>
      <c r="O17" s="2">
        <f t="shared" si="6"/>
        <v>0.65712817307692262</v>
      </c>
      <c r="P17" s="3">
        <f t="shared" si="7"/>
        <v>0.11277309000523277</v>
      </c>
      <c r="Q17" s="2">
        <f t="shared" si="27"/>
        <v>0.28420689429617985</v>
      </c>
      <c r="R17" s="3">
        <f t="shared" si="8"/>
        <v>4.8861852433280971E-2</v>
      </c>
      <c r="T17" s="6">
        <f t="shared" si="9"/>
        <v>286.19380707152794</v>
      </c>
      <c r="U17" s="6">
        <f t="shared" si="10"/>
        <v>2808.0240097284905</v>
      </c>
      <c r="V17" s="6">
        <f t="shared" si="11"/>
        <v>2808.0240097284905</v>
      </c>
      <c r="W17" s="6">
        <f t="shared" si="12"/>
        <v>57.306612443438581</v>
      </c>
      <c r="X17" s="6">
        <f t="shared" si="13"/>
        <v>176.88679245283001</v>
      </c>
      <c r="Y17" s="6">
        <f t="shared" si="14"/>
        <v>13.983959568447883</v>
      </c>
      <c r="Z17" s="6">
        <f t="shared" si="15"/>
        <v>13.983959568447883</v>
      </c>
      <c r="AA17" s="6">
        <f t="shared" si="16"/>
        <v>81.338253074599024</v>
      </c>
      <c r="AB17" s="6">
        <f t="shared" si="0"/>
        <v>245.372626030281</v>
      </c>
      <c r="AC17" s="6">
        <f t="shared" si="17"/>
        <v>2619.957996141648</v>
      </c>
      <c r="AD17" s="6">
        <f t="shared" si="1"/>
        <v>32.274959963817643</v>
      </c>
      <c r="AE17" s="6">
        <f t="shared" si="2"/>
        <v>2521.8302026569627</v>
      </c>
      <c r="AG17" s="10">
        <f t="shared" si="3"/>
        <v>349788.1010322604</v>
      </c>
      <c r="AH17" s="56">
        <f t="shared" si="18"/>
        <v>349744.64347487874</v>
      </c>
      <c r="AI17" s="58"/>
      <c r="AJ17" s="21">
        <f t="shared" si="28"/>
        <v>212709.83037428997</v>
      </c>
      <c r="AK17" s="21">
        <f t="shared" si="29"/>
        <v>36042.030470504862</v>
      </c>
      <c r="AL17" s="19">
        <f t="shared" si="30"/>
        <v>192563.37330677308</v>
      </c>
      <c r="AM17" s="19">
        <f t="shared" si="31"/>
        <v>33829.896664789012</v>
      </c>
      <c r="AN17" s="19">
        <f t="shared" si="19"/>
        <v>18937.499999999982</v>
      </c>
      <c r="AO17" s="19">
        <f t="shared" si="20"/>
        <v>1011.2703272435244</v>
      </c>
      <c r="AP17" s="19">
        <f t="shared" si="21"/>
        <v>1037.8827042762487</v>
      </c>
      <c r="AQ17" s="19">
        <f t="shared" si="22"/>
        <v>5076.4504617743905</v>
      </c>
      <c r="AR17" s="72">
        <f>AD16*$AV$4</f>
        <v>152.39440139826922</v>
      </c>
      <c r="AS17" s="23">
        <f>AL17+AM17+AN17+AO17+AP17+AQ17+AR17-AJ17-AK17</f>
        <v>3856.9070214596577</v>
      </c>
      <c r="AT17" s="23">
        <f t="shared" si="32"/>
        <v>30855256.171677262</v>
      </c>
      <c r="AU17">
        <f>M16</f>
        <v>9.4713333333333288E-2</v>
      </c>
      <c r="BB17" s="10">
        <f t="shared" si="23"/>
        <v>181.63509366252129</v>
      </c>
      <c r="BC17" s="10">
        <f t="shared" si="24"/>
        <v>156.60492576192027</v>
      </c>
      <c r="BD17" s="9">
        <f t="shared" si="25"/>
        <v>57.944639314931266</v>
      </c>
      <c r="BE17" s="10">
        <f t="shared" si="26"/>
        <v>25.106016068607854</v>
      </c>
    </row>
    <row r="18" spans="1:57">
      <c r="A18">
        <v>12</v>
      </c>
      <c r="B18" t="s">
        <v>54</v>
      </c>
      <c r="C18">
        <v>12</v>
      </c>
      <c r="D18">
        <v>197.45099999999999</v>
      </c>
      <c r="E18">
        <v>17.2835</v>
      </c>
      <c r="F18">
        <v>17.2835</v>
      </c>
      <c r="G18">
        <v>94.351900000000001</v>
      </c>
      <c r="H18">
        <v>2673.63</v>
      </c>
      <c r="I18">
        <v>2782.55</v>
      </c>
      <c r="J18">
        <v>278.67099999999999</v>
      </c>
      <c r="K18">
        <v>39.8902</v>
      </c>
      <c r="M18" s="4">
        <f t="shared" si="4"/>
        <v>0.10878999999999997</v>
      </c>
      <c r="N18" s="2">
        <f t="shared" si="5"/>
        <v>0.60499126757974098</v>
      </c>
      <c r="O18" s="2">
        <f t="shared" si="6"/>
        <v>0.66625765297055506</v>
      </c>
      <c r="P18" s="3">
        <f t="shared" si="7"/>
        <v>0.12222385635934679</v>
      </c>
      <c r="Q18" s="2">
        <f t="shared" si="27"/>
        <v>0.28909489230015023</v>
      </c>
      <c r="R18" s="3">
        <f t="shared" si="8"/>
        <v>5.2956766859699134E-2</v>
      </c>
      <c r="T18" s="6">
        <f t="shared" si="9"/>
        <v>292.37908368572511</v>
      </c>
      <c r="U18" s="6">
        <f t="shared" si="10"/>
        <v>2687.554772366258</v>
      </c>
      <c r="V18" s="6">
        <f t="shared" si="11"/>
        <v>2687.554772366258</v>
      </c>
      <c r="W18" s="6">
        <f t="shared" si="12"/>
        <v>54.848056578903225</v>
      </c>
      <c r="X18" s="6">
        <f t="shared" si="13"/>
        <v>176.88679245283001</v>
      </c>
      <c r="Y18" s="6">
        <f t="shared" si="14"/>
        <v>15.483450969397406</v>
      </c>
      <c r="Z18" s="6">
        <f t="shared" si="15"/>
        <v>15.483450969397406</v>
      </c>
      <c r="AA18" s="6">
        <f t="shared" si="16"/>
        <v>84.525299708941304</v>
      </c>
      <c r="AB18" s="6">
        <f t="shared" si="0"/>
        <v>249.64785865303594</v>
      </c>
      <c r="AC18" s="6">
        <f t="shared" si="17"/>
        <v>2492.7549702921251</v>
      </c>
      <c r="AD18" s="6">
        <f t="shared" si="1"/>
        <v>35.735699126881499</v>
      </c>
      <c r="AE18" s="6">
        <f t="shared" si="2"/>
        <v>2395.1756886805329</v>
      </c>
      <c r="AG18" s="10">
        <f t="shared" si="3"/>
        <v>334781.56774630951</v>
      </c>
      <c r="AH18" s="56">
        <f t="shared" si="18"/>
        <v>334737.26030685869</v>
      </c>
      <c r="AI18" s="58"/>
      <c r="AJ18" s="21">
        <f t="shared" si="28"/>
        <v>201832.34174725469</v>
      </c>
      <c r="AK18" s="21">
        <f t="shared" si="29"/>
        <v>34198.924414483285</v>
      </c>
      <c r="AL18" s="19">
        <f t="shared" si="30"/>
        <v>181261.5894763745</v>
      </c>
      <c r="AM18" s="19">
        <f t="shared" si="31"/>
        <v>31908.46843500913</v>
      </c>
      <c r="AN18" s="19">
        <f t="shared" si="19"/>
        <v>18937.499999999982</v>
      </c>
      <c r="AO18" s="19">
        <f t="shared" si="20"/>
        <v>1126.5477828341616</v>
      </c>
      <c r="AP18" s="19">
        <f t="shared" si="21"/>
        <v>1156.1937771192711</v>
      </c>
      <c r="AQ18" s="19">
        <f t="shared" si="22"/>
        <v>5273.2646865552515</v>
      </c>
      <c r="AR18" s="72">
        <f>AD17*$AV$4</f>
        <v>169.76628940968081</v>
      </c>
      <c r="AS18" s="23">
        <f>AL18+AM18+AN18+AO18+AP18+AQ18+AR18-AJ18-AK18</f>
        <v>3802.0642855639962</v>
      </c>
      <c r="AT18" s="23">
        <f t="shared" si="32"/>
        <v>30416514.284511968</v>
      </c>
      <c r="AU18">
        <f>M17</f>
        <v>0.10192000000000007</v>
      </c>
      <c r="BB18" s="10">
        <f t="shared" si="23"/>
        <v>188.06601358684247</v>
      </c>
      <c r="BC18" s="10">
        <f t="shared" si="24"/>
        <v>162.67650614919805</v>
      </c>
      <c r="BD18" s="9">
        <f t="shared" si="25"/>
        <v>64.549919927635287</v>
      </c>
      <c r="BE18" s="10">
        <f t="shared" si="26"/>
        <v>27.967919136895766</v>
      </c>
    </row>
    <row r="19" spans="1:57">
      <c r="A19">
        <v>13</v>
      </c>
      <c r="B19" t="s">
        <v>54</v>
      </c>
      <c r="C19">
        <v>13</v>
      </c>
      <c r="D19">
        <v>204.99799999999999</v>
      </c>
      <c r="E19">
        <v>19.7196</v>
      </c>
      <c r="F19">
        <v>19.7196</v>
      </c>
      <c r="G19">
        <v>101.742</v>
      </c>
      <c r="H19">
        <v>2653.82</v>
      </c>
      <c r="I19">
        <v>2766.28</v>
      </c>
      <c r="J19">
        <v>294.94499999999999</v>
      </c>
      <c r="K19">
        <v>45.512799999999999</v>
      </c>
      <c r="M19" s="4">
        <f t="shared" si="4"/>
        <v>0.11539333333333328</v>
      </c>
      <c r="N19" s="2">
        <f t="shared" si="5"/>
        <v>0.59217170258247176</v>
      </c>
      <c r="O19" s="2">
        <f t="shared" si="6"/>
        <v>0.67514157432549571</v>
      </c>
      <c r="P19" s="3">
        <f t="shared" si="7"/>
        <v>0.1314714888208447</v>
      </c>
      <c r="Q19" s="2">
        <f t="shared" si="27"/>
        <v>0.29389912762146875</v>
      </c>
      <c r="R19" s="3">
        <f t="shared" si="8"/>
        <v>5.6963429429776447E-2</v>
      </c>
      <c r="T19" s="6">
        <f t="shared" si="9"/>
        <v>298.70862062713132</v>
      </c>
      <c r="U19" s="6">
        <f t="shared" si="10"/>
        <v>2588.6124613825018</v>
      </c>
      <c r="V19" s="6">
        <f t="shared" si="11"/>
        <v>2588.6124613825018</v>
      </c>
      <c r="W19" s="6">
        <f t="shared" si="12"/>
        <v>52.828825742500037</v>
      </c>
      <c r="X19" s="6">
        <f t="shared" si="13"/>
        <v>176.88679245283001</v>
      </c>
      <c r="Y19" s="6">
        <f t="shared" si="14"/>
        <v>17.015467431159461</v>
      </c>
      <c r="Z19" s="6">
        <f t="shared" si="15"/>
        <v>17.015467431159461</v>
      </c>
      <c r="AA19" s="6">
        <f t="shared" si="16"/>
        <v>87.790203015326156</v>
      </c>
      <c r="AB19" s="6">
        <f t="shared" si="0"/>
        <v>254.49943413729872</v>
      </c>
      <c r="AC19" s="6">
        <f t="shared" si="17"/>
        <v>2386.941852987703</v>
      </c>
      <c r="AD19" s="6">
        <f t="shared" si="1"/>
        <v>39.271667077469836</v>
      </c>
      <c r="AE19" s="6">
        <f t="shared" si="2"/>
        <v>2289.9038407553703</v>
      </c>
      <c r="AG19" s="10">
        <f t="shared" si="3"/>
        <v>322456.58656707173</v>
      </c>
      <c r="AH19" s="56">
        <f t="shared" si="18"/>
        <v>322411.29365943669</v>
      </c>
      <c r="AI19" s="58"/>
      <c r="AJ19" s="21">
        <f t="shared" si="28"/>
        <v>193173.3743733695</v>
      </c>
      <c r="AK19" s="21">
        <f t="shared" si="29"/>
        <v>32731.729572648655</v>
      </c>
      <c r="AL19" s="19">
        <f t="shared" si="30"/>
        <v>172158.04297529065</v>
      </c>
      <c r="AM19" s="19">
        <f t="shared" si="31"/>
        <v>30359.262783187791</v>
      </c>
      <c r="AN19" s="19">
        <f t="shared" si="19"/>
        <v>18937.499999999982</v>
      </c>
      <c r="AO19" s="19">
        <f t="shared" si="20"/>
        <v>1247.346810094655</v>
      </c>
      <c r="AP19" s="19">
        <f t="shared" si="21"/>
        <v>1280.1717261497777</v>
      </c>
      <c r="AQ19" s="19">
        <f t="shared" si="22"/>
        <v>5479.885063020286</v>
      </c>
      <c r="AR19" s="72">
        <f>AD18*$AV$4</f>
        <v>187.96977740739669</v>
      </c>
      <c r="AS19" s="23">
        <f>AL19+AM19+AN19+AO19+AP19+AQ19+AR19-AJ19-AK19</f>
        <v>3745.0751891323525</v>
      </c>
      <c r="AT19" s="23">
        <f t="shared" si="32"/>
        <v>29960601.513058819</v>
      </c>
      <c r="AU19">
        <f>M18</f>
        <v>0.10878999999999997</v>
      </c>
      <c r="BB19" s="10">
        <f t="shared" si="23"/>
        <v>194.79980207413291</v>
      </c>
      <c r="BC19" s="10">
        <f t="shared" si="24"/>
        <v>169.05059941788261</v>
      </c>
      <c r="BD19" s="9">
        <f t="shared" si="25"/>
        <v>71.471398253762999</v>
      </c>
      <c r="BE19" s="10">
        <f t="shared" si="26"/>
        <v>30.966901938794813</v>
      </c>
    </row>
    <row r="20" spans="1:57">
      <c r="A20">
        <v>14</v>
      </c>
      <c r="B20" t="s">
        <v>54</v>
      </c>
      <c r="C20">
        <v>14</v>
      </c>
      <c r="D20">
        <v>211.58699999999999</v>
      </c>
      <c r="E20">
        <v>22.253299999999999</v>
      </c>
      <c r="F20">
        <v>22.253299999999999</v>
      </c>
      <c r="G20">
        <v>109.07</v>
      </c>
      <c r="H20">
        <v>2634.84</v>
      </c>
      <c r="I20">
        <v>2750.26</v>
      </c>
      <c r="J20">
        <v>310.96899999999999</v>
      </c>
      <c r="K20">
        <v>51.360599999999998</v>
      </c>
      <c r="M20" s="4">
        <f t="shared" si="4"/>
        <v>0.12171999999999995</v>
      </c>
      <c r="N20" s="2">
        <f t="shared" si="5"/>
        <v>0.57943641143608304</v>
      </c>
      <c r="O20" s="2">
        <f t="shared" si="6"/>
        <v>0.68393172910505007</v>
      </c>
      <c r="P20" s="3">
        <f t="shared" si="7"/>
        <v>0.1406523167926389</v>
      </c>
      <c r="Q20" s="2">
        <f t="shared" si="27"/>
        <v>0.29869098477379791</v>
      </c>
      <c r="R20" s="3">
        <f t="shared" si="8"/>
        <v>6.0941231241099812E-2</v>
      </c>
      <c r="T20" s="6">
        <f t="shared" si="9"/>
        <v>305.27386433039544</v>
      </c>
      <c r="U20" s="6">
        <f t="shared" si="10"/>
        <v>2508.0008571343706</v>
      </c>
      <c r="V20" s="6">
        <f t="shared" si="11"/>
        <v>2508.0008571343706</v>
      </c>
      <c r="W20" s="6">
        <f t="shared" si="12"/>
        <v>51.183690961925933</v>
      </c>
      <c r="X20" s="6">
        <f t="shared" si="13"/>
        <v>176.88679245283001</v>
      </c>
      <c r="Y20" s="6">
        <f t="shared" si="14"/>
        <v>18.60376515802276</v>
      </c>
      <c r="Z20" s="6">
        <f t="shared" si="15"/>
        <v>18.60376515802276</v>
      </c>
      <c r="AA20" s="6">
        <f t="shared" si="16"/>
        <v>91.182551162548592</v>
      </c>
      <c r="AB20" s="6">
        <f t="shared" si="0"/>
        <v>259.97017284399374</v>
      </c>
      <c r="AC20" s="6">
        <f t="shared" si="17"/>
        <v>2299.2143752523029</v>
      </c>
      <c r="AD20" s="6">
        <f t="shared" si="1"/>
        <v>42.937476274311848</v>
      </c>
      <c r="AE20" s="6">
        <f t="shared" si="2"/>
        <v>2202.726992803975</v>
      </c>
      <c r="AG20" s="10">
        <f t="shared" si="3"/>
        <v>312415.01289340347</v>
      </c>
      <c r="AH20" s="56">
        <f t="shared" si="18"/>
        <v>312369.09284540272</v>
      </c>
      <c r="AI20" s="58"/>
      <c r="AJ20" s="21">
        <f t="shared" si="28"/>
        <v>186061.69788679006</v>
      </c>
      <c r="AK20" s="21">
        <f t="shared" si="29"/>
        <v>31526.711167177491</v>
      </c>
      <c r="AL20" s="19">
        <f t="shared" si="30"/>
        <v>164591.41836197375</v>
      </c>
      <c r="AM20" s="19">
        <f t="shared" si="31"/>
        <v>29070.564827537237</v>
      </c>
      <c r="AN20" s="19">
        <f t="shared" si="19"/>
        <v>18937.499999999982</v>
      </c>
      <c r="AO20" s="19">
        <f t="shared" si="20"/>
        <v>1370.7660562542062</v>
      </c>
      <c r="AP20" s="19">
        <f t="shared" si="21"/>
        <v>1406.8388472082643</v>
      </c>
      <c r="AQ20" s="19">
        <f t="shared" si="22"/>
        <v>5691.552988747515</v>
      </c>
      <c r="AR20" s="72">
        <f>AD19*$AV$4</f>
        <v>206.56896882749132</v>
      </c>
      <c r="AS20" s="23">
        <f>AL20+AM20+AN20+AO20+AP20+AQ20+AR20-AJ20-AK20</f>
        <v>3686.8009965809033</v>
      </c>
      <c r="AT20" s="23">
        <f t="shared" si="32"/>
        <v>29494407.972647227</v>
      </c>
      <c r="AU20">
        <f>M19</f>
        <v>0.11539333333333328</v>
      </c>
      <c r="BB20" s="10">
        <f t="shared" si="23"/>
        <v>201.67060839479882</v>
      </c>
      <c r="BC20" s="10">
        <f t="shared" si="24"/>
        <v>175.58040603065231</v>
      </c>
      <c r="BD20" s="9">
        <f t="shared" si="25"/>
        <v>78.543334154939672</v>
      </c>
      <c r="BE20" s="10">
        <f t="shared" si="26"/>
        <v>34.030934862318922</v>
      </c>
    </row>
    <row r="21" spans="1:57">
      <c r="A21">
        <v>15</v>
      </c>
      <c r="B21" t="s">
        <v>54</v>
      </c>
      <c r="C21">
        <v>15</v>
      </c>
      <c r="D21">
        <v>217.465</v>
      </c>
      <c r="E21">
        <v>24.8508</v>
      </c>
      <c r="F21">
        <v>24.8508</v>
      </c>
      <c r="G21">
        <v>116.34</v>
      </c>
      <c r="H21">
        <v>2616.4899999999998</v>
      </c>
      <c r="I21">
        <v>2734.46</v>
      </c>
      <c r="J21">
        <v>326.76299999999998</v>
      </c>
      <c r="K21">
        <v>57.355600000000003</v>
      </c>
      <c r="M21" s="4">
        <f t="shared" si="4"/>
        <v>0.12783666666666674</v>
      </c>
      <c r="N21" s="2">
        <f t="shared" si="5"/>
        <v>0.56703866913509393</v>
      </c>
      <c r="O21" s="2">
        <f t="shared" si="6"/>
        <v>0.69239005553962041</v>
      </c>
      <c r="P21" s="3">
        <f t="shared" si="7"/>
        <v>0.14955437928606807</v>
      </c>
      <c r="Q21" s="2">
        <f t="shared" si="27"/>
        <v>0.30335584469766091</v>
      </c>
      <c r="R21" s="3">
        <f t="shared" si="8"/>
        <v>6.4798310343928411E-2</v>
      </c>
      <c r="T21" s="6">
        <f t="shared" si="9"/>
        <v>311.94837685873534</v>
      </c>
      <c r="U21" s="6">
        <f t="shared" si="10"/>
        <v>2440.2105044880332</v>
      </c>
      <c r="V21" s="6">
        <f t="shared" si="11"/>
        <v>2440.2105044880332</v>
      </c>
      <c r="W21" s="6">
        <f t="shared" si="12"/>
        <v>49.800214377306801</v>
      </c>
      <c r="X21" s="6">
        <f t="shared" si="13"/>
        <v>176.88679245283001</v>
      </c>
      <c r="Y21" s="6">
        <f t="shared" si="14"/>
        <v>20.21372773497707</v>
      </c>
      <c r="Z21" s="6">
        <f t="shared" si="15"/>
        <v>20.21372773497707</v>
      </c>
      <c r="AA21" s="6">
        <f t="shared" si="16"/>
        <v>94.631363364045924</v>
      </c>
      <c r="AB21" s="6">
        <f t="shared" si="0"/>
        <v>265.79016835602101</v>
      </c>
      <c r="AC21" s="6">
        <f t="shared" si="17"/>
        <v>2224.2205505093189</v>
      </c>
      <c r="AD21" s="6">
        <f t="shared" si="1"/>
        <v>46.653245870404604</v>
      </c>
      <c r="AE21" s="6">
        <f t="shared" si="2"/>
        <v>2128.262127629298</v>
      </c>
      <c r="AG21" s="10">
        <f t="shared" si="3"/>
        <v>303970.54851620522</v>
      </c>
      <c r="AH21" s="56">
        <f t="shared" si="18"/>
        <v>303923.1036918239</v>
      </c>
      <c r="AI21" s="58"/>
      <c r="AJ21" s="21">
        <f t="shared" si="28"/>
        <v>180267.57760824714</v>
      </c>
      <c r="AK21" s="21">
        <f t="shared" si="29"/>
        <v>30544.9424390395</v>
      </c>
      <c r="AL21" s="19">
        <f t="shared" si="30"/>
        <v>158325.4080617713</v>
      </c>
      <c r="AM21" s="19">
        <f t="shared" si="31"/>
        <v>28002.131876197796</v>
      </c>
      <c r="AN21" s="19">
        <f t="shared" si="19"/>
        <v>18937.499999999982</v>
      </c>
      <c r="AO21" s="19">
        <f t="shared" si="20"/>
        <v>1498.7193211303136</v>
      </c>
      <c r="AP21" s="19">
        <f t="shared" si="21"/>
        <v>1538.159303265322</v>
      </c>
      <c r="AQ21" s="19">
        <f t="shared" si="22"/>
        <v>5911.4833291845362</v>
      </c>
      <c r="AR21" s="72">
        <f>AD20*$AV$4</f>
        <v>225.85112520288033</v>
      </c>
      <c r="AS21" s="23">
        <f>AL21+AM21+AN21+AO21+AP21+AQ21+AR21-AJ21-AK21</f>
        <v>3626.7329694654618</v>
      </c>
      <c r="AT21" s="23">
        <f t="shared" si="32"/>
        <v>29013863.755723692</v>
      </c>
      <c r="AU21">
        <f>M20</f>
        <v>0.12171999999999995</v>
      </c>
      <c r="BB21" s="10">
        <f t="shared" si="23"/>
        <v>208.78648188206762</v>
      </c>
      <c r="BC21" s="10">
        <f t="shared" si="24"/>
        <v>182.36510232509718</v>
      </c>
      <c r="BD21" s="9">
        <f t="shared" si="25"/>
        <v>85.874952548623696</v>
      </c>
      <c r="BE21" s="10">
        <f t="shared" si="26"/>
        <v>37.207530316045521</v>
      </c>
    </row>
    <row r="22" spans="1:57">
      <c r="A22">
        <v>16</v>
      </c>
      <c r="B22" t="s">
        <v>54</v>
      </c>
      <c r="C22">
        <v>16</v>
      </c>
      <c r="D22">
        <v>222.702</v>
      </c>
      <c r="E22">
        <v>27.503</v>
      </c>
      <c r="F22">
        <v>27.503</v>
      </c>
      <c r="G22">
        <v>123.554</v>
      </c>
      <c r="H22">
        <v>2598.7399999999998</v>
      </c>
      <c r="I22">
        <v>2718.89</v>
      </c>
      <c r="J22">
        <v>342.33199999999999</v>
      </c>
      <c r="K22">
        <v>63.476799999999997</v>
      </c>
      <c r="M22" s="4">
        <f t="shared" si="4"/>
        <v>0.13375333333333342</v>
      </c>
      <c r="N22" s="2">
        <f t="shared" si="5"/>
        <v>0.55500672880426627</v>
      </c>
      <c r="O22" s="2">
        <f t="shared" si="6"/>
        <v>0.70056200518367095</v>
      </c>
      <c r="P22" s="3">
        <f t="shared" si="7"/>
        <v>0.1581936898768877</v>
      </c>
      <c r="Q22" s="2">
        <f t="shared" si="27"/>
        <v>0.3079150675372575</v>
      </c>
      <c r="R22" s="3">
        <f t="shared" si="8"/>
        <v>6.8541593978966225E-2</v>
      </c>
      <c r="T22" s="6">
        <f t="shared" si="9"/>
        <v>318.7110773123843</v>
      </c>
      <c r="U22" s="6">
        <f t="shared" si="10"/>
        <v>2382.827174244012</v>
      </c>
      <c r="V22" s="6">
        <f t="shared" si="11"/>
        <v>2382.827174244012</v>
      </c>
      <c r="W22" s="6">
        <f t="shared" si="12"/>
        <v>48.629126004979838</v>
      </c>
      <c r="X22" s="6">
        <f t="shared" si="13"/>
        <v>176.88679245283001</v>
      </c>
      <c r="Y22" s="6">
        <f t="shared" si="14"/>
        <v>21.844965257744359</v>
      </c>
      <c r="Z22" s="6">
        <f t="shared" si="15"/>
        <v>21.844965257744359</v>
      </c>
      <c r="AA22" s="6">
        <f t="shared" si="16"/>
        <v>98.135942895514916</v>
      </c>
      <c r="AB22" s="6">
        <f t="shared" si="0"/>
        <v>271.90599740119177</v>
      </c>
      <c r="AC22" s="6">
        <f t="shared" si="17"/>
        <v>2159.5503028478001</v>
      </c>
      <c r="AD22" s="6">
        <f t="shared" si="1"/>
        <v>50.418081324684103</v>
      </c>
      <c r="AE22" s="6">
        <f t="shared" si="2"/>
        <v>2064.1160969316279</v>
      </c>
      <c r="AG22" s="10">
        <f t="shared" si="3"/>
        <v>296822.45930919593</v>
      </c>
      <c r="AH22" s="56">
        <f t="shared" si="18"/>
        <v>296774.43090304459</v>
      </c>
      <c r="AI22" s="58"/>
      <c r="AJ22" s="21">
        <f t="shared" si="28"/>
        <v>175395.01043108635</v>
      </c>
      <c r="AK22" s="21">
        <f t="shared" si="29"/>
        <v>29719.323734159756</v>
      </c>
      <c r="AL22" s="19">
        <f t="shared" si="30"/>
        <v>152973.09694761105</v>
      </c>
      <c r="AM22" s="19">
        <f t="shared" si="31"/>
        <v>27088.782084652994</v>
      </c>
      <c r="AN22" s="19">
        <f t="shared" si="19"/>
        <v>18937.499999999982</v>
      </c>
      <c r="AO22" s="19">
        <f t="shared" si="20"/>
        <v>1628.4179063297529</v>
      </c>
      <c r="AP22" s="19">
        <f t="shared" si="21"/>
        <v>1671.2710091279043</v>
      </c>
      <c r="AQ22" s="19">
        <f t="shared" si="22"/>
        <v>6135.0743076634708</v>
      </c>
      <c r="AR22" s="72">
        <f>AD21*$AV$4</f>
        <v>245.3960732783282</v>
      </c>
      <c r="AS22" s="23">
        <f>AL22+AM22+AN22+AO22+AP22+AQ22+AR22-AJ22-AK22</f>
        <v>3565.2041634173947</v>
      </c>
      <c r="AT22" s="23">
        <f t="shared" si="32"/>
        <v>28521633.307339158</v>
      </c>
      <c r="AU22">
        <f>M21</f>
        <v>0.12783666666666674</v>
      </c>
      <c r="BB22" s="10">
        <f t="shared" si="23"/>
        <v>215.98995397871431</v>
      </c>
      <c r="BC22" s="10">
        <f t="shared" si="24"/>
        <v>189.26272672809185</v>
      </c>
      <c r="BD22" s="9">
        <f t="shared" si="25"/>
        <v>93.306491740809207</v>
      </c>
      <c r="BE22" s="10">
        <f t="shared" si="26"/>
        <v>40.42745546995414</v>
      </c>
    </row>
    <row r="23" spans="1:57">
      <c r="A23">
        <v>17</v>
      </c>
      <c r="B23" t="s">
        <v>54</v>
      </c>
      <c r="C23">
        <v>17</v>
      </c>
      <c r="D23">
        <v>227.25399999999999</v>
      </c>
      <c r="E23">
        <v>30.216000000000001</v>
      </c>
      <c r="F23">
        <v>30.216000000000001</v>
      </c>
      <c r="G23">
        <v>130.71199999999999</v>
      </c>
      <c r="H23">
        <v>2581.6</v>
      </c>
      <c r="I23">
        <v>2703.55</v>
      </c>
      <c r="J23">
        <v>357.67599999999999</v>
      </c>
      <c r="K23">
        <v>69.738399999999999</v>
      </c>
      <c r="M23" s="4">
        <f t="shared" si="4"/>
        <v>0.13946666666666668</v>
      </c>
      <c r="N23" s="2">
        <f t="shared" si="5"/>
        <v>0.54315009560229432</v>
      </c>
      <c r="O23" s="2">
        <f t="shared" si="6"/>
        <v>0.70853611424474161</v>
      </c>
      <c r="P23" s="3">
        <f t="shared" si="7"/>
        <v>0.16667877629063094</v>
      </c>
      <c r="Q23" s="2">
        <f t="shared" si="27"/>
        <v>0.31240917782026761</v>
      </c>
      <c r="R23" s="3">
        <f t="shared" si="8"/>
        <v>7.2217973231357535E-2</v>
      </c>
      <c r="T23" s="6">
        <f t="shared" si="9"/>
        <v>325.66834450554927</v>
      </c>
      <c r="U23" s="6">
        <f t="shared" si="10"/>
        <v>2335.098072458527</v>
      </c>
      <c r="V23" s="6">
        <f t="shared" si="11"/>
        <v>2335.098072458527</v>
      </c>
      <c r="W23" s="6">
        <f t="shared" si="12"/>
        <v>47.655062703235245</v>
      </c>
      <c r="X23" s="6">
        <f t="shared" si="13"/>
        <v>176.88679245283001</v>
      </c>
      <c r="Y23" s="6">
        <f t="shared" si="14"/>
        <v>23.51910778580228</v>
      </c>
      <c r="Z23" s="6">
        <f t="shared" si="15"/>
        <v>23.51910778580228</v>
      </c>
      <c r="AA23" s="6">
        <f t="shared" si="16"/>
        <v>101.74177974906631</v>
      </c>
      <c r="AB23" s="6">
        <f t="shared" si="0"/>
        <v>278.40284605171496</v>
      </c>
      <c r="AC23" s="6">
        <f t="shared" si="17"/>
        <v>2104.3502891100475</v>
      </c>
      <c r="AD23" s="6">
        <f t="shared" si="1"/>
        <v>54.282001138780572</v>
      </c>
      <c r="AE23" s="6">
        <f t="shared" si="2"/>
        <v>2009.4297279529778</v>
      </c>
      <c r="AI23" s="58"/>
      <c r="AJ23" s="21">
        <f t="shared" si="28"/>
        <v>171270.46880313684</v>
      </c>
      <c r="AK23" s="21">
        <f t="shared" si="29"/>
        <v>29020.452155117822</v>
      </c>
      <c r="AL23" s="19">
        <f t="shared" si="30"/>
        <v>148362.4726991546</v>
      </c>
      <c r="AM23" s="19">
        <f t="shared" si="31"/>
        <v>26301.163138383359</v>
      </c>
      <c r="AN23" s="19">
        <f t="shared" si="19"/>
        <v>18937.499999999982</v>
      </c>
      <c r="AO23" s="19">
        <f t="shared" si="20"/>
        <v>1759.8304011638857</v>
      </c>
      <c r="AP23" s="19">
        <f t="shared" si="21"/>
        <v>1806.1417275103038</v>
      </c>
      <c r="AQ23" s="19">
        <f t="shared" si="22"/>
        <v>6362.2807546419963</v>
      </c>
      <c r="AR23" s="72">
        <f>AD22*$AV$4</f>
        <v>265.19910776783837</v>
      </c>
      <c r="AS23" s="23">
        <f>AL23+AM23+AN23+AO23+AP23+AQ23+AR23-AJ23-AK23</f>
        <v>3503.6668703673313</v>
      </c>
      <c r="AT23" s="23">
        <f t="shared" si="32"/>
        <v>28029334.962938651</v>
      </c>
      <c r="AU23">
        <f>M22</f>
        <v>0.13375333333333342</v>
      </c>
      <c r="BB23" s="10">
        <f t="shared" si="23"/>
        <v>223.27687139621185</v>
      </c>
      <c r="BC23" s="10">
        <f t="shared" si="24"/>
        <v>196.27188579102983</v>
      </c>
      <c r="BD23" s="9">
        <f t="shared" si="25"/>
        <v>100.83616264936821</v>
      </c>
      <c r="BE23" s="10">
        <f t="shared" si="26"/>
        <v>43.689930515488719</v>
      </c>
    </row>
    <row r="24" spans="1:57">
      <c r="A24">
        <v>18</v>
      </c>
      <c r="B24" t="s">
        <v>54</v>
      </c>
      <c r="C24">
        <v>18</v>
      </c>
      <c r="D24">
        <v>231.26</v>
      </c>
      <c r="E24">
        <v>32.971400000000003</v>
      </c>
      <c r="F24">
        <v>32.971400000000003</v>
      </c>
      <c r="G24">
        <v>137.81700000000001</v>
      </c>
      <c r="H24">
        <v>2564.98</v>
      </c>
      <c r="I24">
        <v>2688.42</v>
      </c>
      <c r="J24">
        <v>372.80599999999998</v>
      </c>
      <c r="K24">
        <v>76.097800000000007</v>
      </c>
      <c r="M24" s="4">
        <f t="shared" si="4"/>
        <v>0.14500666666666667</v>
      </c>
      <c r="N24" s="2">
        <f t="shared" si="5"/>
        <v>0.53160774217277362</v>
      </c>
      <c r="O24" s="2">
        <f t="shared" si="6"/>
        <v>0.71624640292400343</v>
      </c>
      <c r="P24" s="3">
        <f t="shared" si="7"/>
        <v>0.17492942853202154</v>
      </c>
      <c r="Q24" s="2">
        <f t="shared" si="27"/>
        <v>0.31680612385637447</v>
      </c>
      <c r="R24" s="3">
        <f t="shared" si="8"/>
        <v>7.5792837110937442E-2</v>
      </c>
      <c r="T24" s="6">
        <f t="shared" si="9"/>
        <v>332.73930836647116</v>
      </c>
      <c r="U24" s="6">
        <f t="shared" si="10"/>
        <v>2294.6483497296986</v>
      </c>
      <c r="V24" s="6">
        <f t="shared" si="11"/>
        <v>2294.6483497296986</v>
      </c>
      <c r="W24" s="6">
        <f t="shared" si="12"/>
        <v>46.829558157748949</v>
      </c>
      <c r="X24" s="6">
        <f t="shared" si="13"/>
        <v>176.88679245283001</v>
      </c>
      <c r="Y24" s="6">
        <f t="shared" si="14"/>
        <v>25.219256199425931</v>
      </c>
      <c r="Z24" s="6">
        <f t="shared" si="15"/>
        <v>25.219256199425931</v>
      </c>
      <c r="AA24" s="6">
        <f t="shared" si="16"/>
        <v>105.41385053823264</v>
      </c>
      <c r="AB24" s="6">
        <f t="shared" si="0"/>
        <v>285.15289088665469</v>
      </c>
      <c r="AC24" s="6">
        <f t="shared" si="17"/>
        <v>2056.3250170007927</v>
      </c>
      <c r="AD24" s="6">
        <f t="shared" si="1"/>
        <v>58.205897062686894</v>
      </c>
      <c r="AE24" s="6">
        <f t="shared" si="2"/>
        <v>1961.9090413632275</v>
      </c>
      <c r="AI24" s="58"/>
      <c r="AJ24" s="21">
        <f t="shared" si="28"/>
        <v>167839.84415410153</v>
      </c>
      <c r="AK24" s="21">
        <f t="shared" si="29"/>
        <v>28439.1594244724</v>
      </c>
      <c r="AL24" s="19">
        <f t="shared" si="30"/>
        <v>144431.78055607618</v>
      </c>
      <c r="AM24" s="19">
        <f t="shared" si="31"/>
        <v>25628.882171071269</v>
      </c>
      <c r="AN24" s="19">
        <f t="shared" si="19"/>
        <v>18937.499999999982</v>
      </c>
      <c r="AO24" s="19">
        <f t="shared" si="20"/>
        <v>1894.6993232242316</v>
      </c>
      <c r="AP24" s="19">
        <f t="shared" si="21"/>
        <v>1944.5598317301326</v>
      </c>
      <c r="AQ24" s="19">
        <f t="shared" si="22"/>
        <v>6596.0518454456424</v>
      </c>
      <c r="AR24" s="72">
        <f>AD23*$AV$4</f>
        <v>285.52332598998578</v>
      </c>
      <c r="AS24" s="23">
        <f>AL24+AM24+AN24+AO24+AP24+AQ24+AR24-AJ24-AK24</f>
        <v>3439.9934749634667</v>
      </c>
      <c r="AT24" s="23">
        <f t="shared" si="32"/>
        <v>27519947.799707733</v>
      </c>
      <c r="AU24">
        <f>M23</f>
        <v>0.13946666666666668</v>
      </c>
      <c r="BB24" s="10">
        <f t="shared" si="23"/>
        <v>230.74778334847952</v>
      </c>
      <c r="BC24" s="10">
        <f t="shared" si="24"/>
        <v>203.48355949813262</v>
      </c>
      <c r="BD24" s="9">
        <f t="shared" si="25"/>
        <v>108.56400227756114</v>
      </c>
      <c r="BE24" s="10">
        <f t="shared" si="26"/>
        <v>47.03821557160456</v>
      </c>
    </row>
    <row r="25" spans="1:57">
      <c r="A25">
        <v>19</v>
      </c>
      <c r="B25" t="s">
        <v>54</v>
      </c>
      <c r="C25">
        <v>19</v>
      </c>
      <c r="D25">
        <v>234.745</v>
      </c>
      <c r="E25">
        <v>35.765999999999998</v>
      </c>
      <c r="F25">
        <v>35.765999999999998</v>
      </c>
      <c r="G25">
        <v>144.87</v>
      </c>
      <c r="H25">
        <v>2548.85</v>
      </c>
      <c r="I25">
        <v>2673.5</v>
      </c>
      <c r="J25">
        <v>387.72699999999998</v>
      </c>
      <c r="K25">
        <v>82.547700000000006</v>
      </c>
      <c r="M25" s="4">
        <f t="shared" si="4"/>
        <v>0.15038333333333337</v>
      </c>
      <c r="N25" s="2">
        <f t="shared" si="5"/>
        <v>0.52032583397982923</v>
      </c>
      <c r="O25" s="2">
        <f t="shared" si="6"/>
        <v>0.72371164845395075</v>
      </c>
      <c r="P25" s="3">
        <f t="shared" si="7"/>
        <v>0.18297173888950458</v>
      </c>
      <c r="Q25" s="2">
        <f t="shared" si="27"/>
        <v>0.32111271195832863</v>
      </c>
      <c r="R25" s="3">
        <f t="shared" si="8"/>
        <v>7.9277402194392083E-2</v>
      </c>
      <c r="T25" s="6">
        <f t="shared" si="9"/>
        <v>339.95389215997903</v>
      </c>
      <c r="U25" s="6">
        <f t="shared" si="10"/>
        <v>2260.5822375705129</v>
      </c>
      <c r="V25" s="6">
        <f t="shared" si="11"/>
        <v>2260.5822375705129</v>
      </c>
      <c r="W25" s="6">
        <f t="shared" si="12"/>
        <v>46.134331378990062</v>
      </c>
      <c r="X25" s="6">
        <f t="shared" si="13"/>
        <v>176.88679245283001</v>
      </c>
      <c r="Y25" s="6">
        <f t="shared" si="14"/>
        <v>26.950661436315652</v>
      </c>
      <c r="Z25" s="6">
        <f t="shared" si="15"/>
        <v>26.950661436315652</v>
      </c>
      <c r="AA25" s="6">
        <f t="shared" si="16"/>
        <v>109.16351625228006</v>
      </c>
      <c r="AB25" s="6">
        <f t="shared" si="0"/>
        <v>292.16292307242509</v>
      </c>
      <c r="AC25" s="6">
        <f t="shared" si="17"/>
        <v>2014.553645877078</v>
      </c>
      <c r="AD25" s="6">
        <f t="shared" si="1"/>
        <v>62.201954790766479</v>
      </c>
      <c r="AE25" s="6">
        <f t="shared" si="2"/>
        <v>1920.6283454105339</v>
      </c>
      <c r="AI25" s="58"/>
      <c r="AJ25" s="21">
        <f t="shared" si="28"/>
        <v>164932.43943352153</v>
      </c>
      <c r="AK25" s="21">
        <f t="shared" si="29"/>
        <v>27946.522251358001</v>
      </c>
      <c r="AL25" s="19">
        <f t="shared" si="30"/>
        <v>141016.13616606471</v>
      </c>
      <c r="AM25" s="19">
        <f t="shared" si="31"/>
        <v>25043.982382052654</v>
      </c>
      <c r="AN25" s="19">
        <f t="shared" si="19"/>
        <v>18937.499999999982</v>
      </c>
      <c r="AO25" s="19">
        <f t="shared" si="20"/>
        <v>2031.663279425753</v>
      </c>
      <c r="AP25" s="19">
        <f t="shared" si="21"/>
        <v>2085.1281025685362</v>
      </c>
      <c r="AQ25" s="19">
        <f t="shared" si="22"/>
        <v>6834.1169683993212</v>
      </c>
      <c r="AR25" s="72">
        <f>AD24*$AV$4</f>
        <v>306.16301854973307</v>
      </c>
      <c r="AS25" s="23">
        <f>AL25+AM25+AN25+AO25+AP25+AQ25+AR25-AJ25-AK25</f>
        <v>3375.7282321811581</v>
      </c>
      <c r="AT25" s="23">
        <f t="shared" si="32"/>
        <v>27005825.857449263</v>
      </c>
      <c r="AU25">
        <f>M24</f>
        <v>0.14500666666666667</v>
      </c>
      <c r="BB25" s="10">
        <f t="shared" si="23"/>
        <v>238.32333272890583</v>
      </c>
      <c r="BC25" s="10">
        <f t="shared" si="24"/>
        <v>210.82770107646527</v>
      </c>
      <c r="BD25" s="9">
        <f t="shared" si="25"/>
        <v>116.41179412537379</v>
      </c>
      <c r="BE25" s="10">
        <f t="shared" si="26"/>
        <v>50.438512398851863</v>
      </c>
    </row>
    <row r="26" spans="1:57">
      <c r="A26">
        <v>20</v>
      </c>
      <c r="B26" t="s">
        <v>54</v>
      </c>
      <c r="C26">
        <v>20</v>
      </c>
      <c r="D26">
        <v>237.74799999999999</v>
      </c>
      <c r="E26">
        <v>38.593000000000004</v>
      </c>
      <c r="F26">
        <v>38.593000000000004</v>
      </c>
      <c r="G26">
        <v>151.87100000000001</v>
      </c>
      <c r="H26">
        <v>2533.1999999999998</v>
      </c>
      <c r="I26">
        <v>2658.79</v>
      </c>
      <c r="J26">
        <v>402.43200000000002</v>
      </c>
      <c r="K26">
        <v>89.072500000000005</v>
      </c>
      <c r="M26" s="4">
        <f t="shared" si="4"/>
        <v>0.15560000000000007</v>
      </c>
      <c r="N26" s="2">
        <f t="shared" si="5"/>
        <v>0.50931448157669212</v>
      </c>
      <c r="O26" s="2">
        <f t="shared" si="6"/>
        <v>0.73095010754070233</v>
      </c>
      <c r="P26" s="3">
        <f t="shared" si="7"/>
        <v>0.19081512425021416</v>
      </c>
      <c r="Q26" s="2">
        <f t="shared" si="27"/>
        <v>0.32534490145672657</v>
      </c>
      <c r="R26" s="3">
        <f t="shared" si="8"/>
        <v>8.2675664095972559E-2</v>
      </c>
      <c r="T26" s="6">
        <f t="shared" si="9"/>
        <v>347.30367749457866</v>
      </c>
      <c r="U26" s="6">
        <f t="shared" si="10"/>
        <v>2232.0287756720982</v>
      </c>
      <c r="V26" s="6">
        <f t="shared" si="11"/>
        <v>2232.0287756720982</v>
      </c>
      <c r="W26" s="6">
        <f t="shared" si="12"/>
        <v>45.551607666777514</v>
      </c>
      <c r="X26" s="6">
        <f t="shared" si="13"/>
        <v>176.88679245283001</v>
      </c>
      <c r="Y26" s="6">
        <f t="shared" si="14"/>
        <v>28.713562179837769</v>
      </c>
      <c r="Z26" s="6">
        <f t="shared" si="15"/>
        <v>28.713562179837769</v>
      </c>
      <c r="AA26" s="6">
        <f t="shared" si="16"/>
        <v>112.99348073003245</v>
      </c>
      <c r="AB26" s="6">
        <f t="shared" si="0"/>
        <v>299.4132680807212</v>
      </c>
      <c r="AC26" s="6">
        <f t="shared" si="17"/>
        <v>1978.1671152581546</v>
      </c>
      <c r="AD26" s="6">
        <f t="shared" si="1"/>
        <v>66.270794373684339</v>
      </c>
      <c r="AE26" s="6">
        <f t="shared" si="2"/>
        <v>1884.7250981775196</v>
      </c>
      <c r="AI26" s="58"/>
      <c r="AJ26" s="21">
        <f t="shared" si="28"/>
        <v>162483.86948985574</v>
      </c>
      <c r="AK26" s="21">
        <f t="shared" si="29"/>
        <v>27531.631071371277</v>
      </c>
      <c r="AL26" s="19">
        <f t="shared" si="30"/>
        <v>138049.00358307295</v>
      </c>
      <c r="AM26" s="19">
        <f t="shared" si="31"/>
        <v>24535.248853136934</v>
      </c>
      <c r="AN26" s="19">
        <f t="shared" si="19"/>
        <v>18937.499999999982</v>
      </c>
      <c r="AO26" s="19">
        <f t="shared" si="20"/>
        <v>2171.1452853095889</v>
      </c>
      <c r="AP26" s="19">
        <f t="shared" si="21"/>
        <v>2228.2806875545784</v>
      </c>
      <c r="AQ26" s="19">
        <f t="shared" si="22"/>
        <v>7077.2126712064446</v>
      </c>
      <c r="AR26" s="72">
        <f>AD25*$AV$4</f>
        <v>327.18228219943165</v>
      </c>
      <c r="AS26" s="23">
        <f>AL26+AM26+AN26+AO26+AP26+AQ26+AR26-AJ26-AK26</f>
        <v>3310.0728012528671</v>
      </c>
      <c r="AT26" s="23">
        <f t="shared" si="32"/>
        <v>26480582.410022937</v>
      </c>
      <c r="AU26">
        <f>M25</f>
        <v>0.15038333333333337</v>
      </c>
      <c r="BB26" s="10">
        <f t="shared" si="23"/>
        <v>246.02859169343492</v>
      </c>
      <c r="BC26" s="10">
        <f t="shared" si="24"/>
        <v>218.32703250456012</v>
      </c>
      <c r="BD26" s="9">
        <f t="shared" si="25"/>
        <v>124.40390958153296</v>
      </c>
      <c r="BE26" s="10">
        <f t="shared" si="26"/>
        <v>53.901322872631305</v>
      </c>
    </row>
    <row r="27" spans="1:57">
      <c r="A27">
        <v>21</v>
      </c>
      <c r="B27" t="s">
        <v>54</v>
      </c>
      <c r="C27">
        <v>21</v>
      </c>
      <c r="D27">
        <v>240.203</v>
      </c>
      <c r="E27">
        <v>41.465600000000002</v>
      </c>
      <c r="F27">
        <v>41.465600000000002</v>
      </c>
      <c r="G27">
        <v>158.821</v>
      </c>
      <c r="H27">
        <v>2518.0500000000002</v>
      </c>
      <c r="I27">
        <v>2644.28</v>
      </c>
      <c r="J27">
        <v>416.94200000000001</v>
      </c>
      <c r="K27">
        <v>95.702500000000001</v>
      </c>
      <c r="M27" s="4">
        <f t="shared" si="4"/>
        <v>0.16064999999999993</v>
      </c>
      <c r="N27" s="2">
        <f t="shared" si="5"/>
        <v>0.49839817408444881</v>
      </c>
      <c r="O27" s="2">
        <f t="shared" si="6"/>
        <v>0.73807969747899183</v>
      </c>
      <c r="P27" s="3">
        <f t="shared" si="7"/>
        <v>0.19857350347546435</v>
      </c>
      <c r="Q27" s="2">
        <f t="shared" si="27"/>
        <v>0.32953833385205944</v>
      </c>
      <c r="R27" s="3">
        <f t="shared" si="8"/>
        <v>8.6037140782238855E-2</v>
      </c>
      <c r="T27" s="6">
        <f t="shared" si="9"/>
        <v>354.91059488283406</v>
      </c>
      <c r="U27" s="6">
        <f t="shared" si="10"/>
        <v>2209.2162768928365</v>
      </c>
      <c r="V27" s="6">
        <f t="shared" si="11"/>
        <v>2209.2162768928365</v>
      </c>
      <c r="W27" s="6">
        <f t="shared" si="12"/>
        <v>45.086046467200745</v>
      </c>
      <c r="X27" s="6">
        <f t="shared" si="13"/>
        <v>176.88679245283001</v>
      </c>
      <c r="Y27" s="6">
        <f t="shared" si="14"/>
        <v>30.535492817042535</v>
      </c>
      <c r="Z27" s="6">
        <f t="shared" si="15"/>
        <v>30.535492817042535</v>
      </c>
      <c r="AA27" s="6">
        <f t="shared" si="16"/>
        <v>116.95664610413239</v>
      </c>
      <c r="AB27" s="6">
        <f t="shared" si="0"/>
        <v>307.0383509704119</v>
      </c>
      <c r="AC27" s="6">
        <f t="shared" si="17"/>
        <v>1947.2639723896255</v>
      </c>
      <c r="AD27" s="6">
        <f t="shared" si="1"/>
        <v>70.475840246445571</v>
      </c>
      <c r="AE27" s="6">
        <f t="shared" si="2"/>
        <v>1854.3056820100023</v>
      </c>
      <c r="AI27" s="58"/>
      <c r="AJ27" s="21">
        <f t="shared" si="28"/>
        <v>160431.53230898338</v>
      </c>
      <c r="AK27" s="21">
        <f t="shared" si="29"/>
        <v>27183.878458910483</v>
      </c>
      <c r="AL27" s="19">
        <f t="shared" si="30"/>
        <v>135468.38588170556</v>
      </c>
      <c r="AM27" s="19">
        <f t="shared" si="31"/>
        <v>24092.097296729065</v>
      </c>
      <c r="AN27" s="19">
        <f t="shared" si="19"/>
        <v>18937.499999999982</v>
      </c>
      <c r="AO27" s="19">
        <f t="shared" si="20"/>
        <v>2313.1645692077309</v>
      </c>
      <c r="AP27" s="19">
        <f t="shared" si="21"/>
        <v>2374.0373210289868</v>
      </c>
      <c r="AQ27" s="19">
        <f t="shared" si="22"/>
        <v>7325.5142472529524</v>
      </c>
      <c r="AR27" s="72">
        <f>AD26*$AV$4</f>
        <v>348.58437840557963</v>
      </c>
      <c r="AS27" s="23">
        <f>AL27+AM27+AN27+AO27+AP27+AQ27+AR27-AJ27-AK27</f>
        <v>3243.8729264360081</v>
      </c>
      <c r="AT27" s="23">
        <f t="shared" si="32"/>
        <v>25950983.411488064</v>
      </c>
      <c r="AU27">
        <f>M26</f>
        <v>0.15560000000000007</v>
      </c>
      <c r="BB27" s="10">
        <f t="shared" si="23"/>
        <v>253.86166041394358</v>
      </c>
      <c r="BC27" s="10">
        <f t="shared" si="24"/>
        <v>225.98696146006489</v>
      </c>
      <c r="BD27" s="9">
        <f t="shared" si="25"/>
        <v>132.54158874736868</v>
      </c>
      <c r="BE27" s="10">
        <f t="shared" si="26"/>
        <v>57.427124359675538</v>
      </c>
    </row>
    <row r="28" spans="1:57">
      <c r="A28">
        <v>22</v>
      </c>
      <c r="B28" t="s">
        <v>54</v>
      </c>
      <c r="C28">
        <v>22</v>
      </c>
      <c r="D28">
        <v>242.31399999999999</v>
      </c>
      <c r="E28">
        <v>44.3538</v>
      </c>
      <c r="F28">
        <v>44.3538</v>
      </c>
      <c r="G28">
        <v>165.72300000000001</v>
      </c>
      <c r="H28">
        <v>2503.2600000000002</v>
      </c>
      <c r="I28">
        <v>2629.97</v>
      </c>
      <c r="J28">
        <v>431.25900000000001</v>
      </c>
      <c r="K28">
        <v>102.36799999999999</v>
      </c>
      <c r="M28" s="4">
        <f t="shared" si="4"/>
        <v>0.16557999999999992</v>
      </c>
      <c r="N28" s="2">
        <f t="shared" si="5"/>
        <v>0.48780851149494725</v>
      </c>
      <c r="O28" s="2">
        <f t="shared" si="6"/>
        <v>0.7449259375125824</v>
      </c>
      <c r="P28" s="3">
        <f t="shared" si="7"/>
        <v>0.20607963924789635</v>
      </c>
      <c r="Q28" s="2">
        <f t="shared" si="27"/>
        <v>0.33362121029109815</v>
      </c>
      <c r="R28" s="3">
        <f t="shared" si="8"/>
        <v>8.9289769295808716E-2</v>
      </c>
      <c r="T28" s="6">
        <f t="shared" si="9"/>
        <v>362.61522356536869</v>
      </c>
      <c r="U28" s="6">
        <f t="shared" si="10"/>
        <v>2189.9699454364591</v>
      </c>
      <c r="V28" s="6">
        <f t="shared" si="11"/>
        <v>2189.9699454364591</v>
      </c>
      <c r="W28" s="6">
        <f t="shared" si="12"/>
        <v>44.693264192580799</v>
      </c>
      <c r="X28" s="6">
        <f t="shared" si="13"/>
        <v>176.88679245283001</v>
      </c>
      <c r="Y28" s="6">
        <f t="shared" si="14"/>
        <v>32.37782965529987</v>
      </c>
      <c r="Z28" s="6">
        <f t="shared" si="15"/>
        <v>32.37782965529987</v>
      </c>
      <c r="AA28" s="6">
        <f t="shared" si="16"/>
        <v>120.97612975585544</v>
      </c>
      <c r="AB28" s="6">
        <f t="shared" si="0"/>
        <v>314.81474956334773</v>
      </c>
      <c r="AC28" s="6">
        <f t="shared" si="17"/>
        <v>1919.8484600656921</v>
      </c>
      <c r="AD28" s="6">
        <f t="shared" si="1"/>
        <v>74.727614458146462</v>
      </c>
      <c r="AE28" s="6">
        <f t="shared" si="2"/>
        <v>1827.3547218710903</v>
      </c>
      <c r="AI28" s="58"/>
      <c r="AJ28" s="21">
        <f t="shared" si="28"/>
        <v>158791.8383342264</v>
      </c>
      <c r="AK28" s="21">
        <f t="shared" si="29"/>
        <v>26906.045036277857</v>
      </c>
      <c r="AL28" s="19">
        <f t="shared" si="30"/>
        <v>133281.92950583293</v>
      </c>
      <c r="AM28" s="19">
        <f t="shared" si="31"/>
        <v>23715.72791973325</v>
      </c>
      <c r="AN28" s="19">
        <f t="shared" si="19"/>
        <v>18937.499999999982</v>
      </c>
      <c r="AO28" s="19">
        <f t="shared" si="20"/>
        <v>2459.9393013409467</v>
      </c>
      <c r="AP28" s="19">
        <f t="shared" si="21"/>
        <v>2524.6745461130768</v>
      </c>
      <c r="AQ28" s="19">
        <f t="shared" si="22"/>
        <v>7582.4514105708377</v>
      </c>
      <c r="AR28" s="72">
        <f>AD27*$AV$4</f>
        <v>370.7029196963037</v>
      </c>
      <c r="AS28" s="23">
        <f>AL28+AM28+AN28+AO28+AP28+AQ28+AR28-AJ28-AK28</f>
        <v>3175.0422327830674</v>
      </c>
      <c r="AT28" s="23">
        <f t="shared" si="32"/>
        <v>25400337.86226454</v>
      </c>
      <c r="AU28">
        <f>M27</f>
        <v>0.16064999999999993</v>
      </c>
      <c r="BB28" s="10">
        <f t="shared" si="23"/>
        <v>261.95230450321105</v>
      </c>
      <c r="BC28" s="10">
        <f t="shared" si="24"/>
        <v>233.91329220826478</v>
      </c>
      <c r="BD28" s="9">
        <f t="shared" si="25"/>
        <v>140.95168049289114</v>
      </c>
      <c r="BE28" s="10">
        <f t="shared" si="26"/>
        <v>61.070985634085069</v>
      </c>
    </row>
    <row r="29" spans="1:57">
      <c r="A29">
        <v>23</v>
      </c>
      <c r="B29" t="s">
        <v>54</v>
      </c>
      <c r="C29">
        <v>23</v>
      </c>
      <c r="D29">
        <v>244.126</v>
      </c>
      <c r="E29">
        <v>47.252000000000002</v>
      </c>
      <c r="F29">
        <v>47.252000000000002</v>
      </c>
      <c r="G29">
        <v>172.58</v>
      </c>
      <c r="H29">
        <v>2488.79</v>
      </c>
      <c r="I29">
        <v>2615.83</v>
      </c>
      <c r="J29">
        <v>445.39</v>
      </c>
      <c r="K29">
        <v>109.057</v>
      </c>
      <c r="M29" s="4">
        <f t="shared" si="4"/>
        <v>0.17040333333333335</v>
      </c>
      <c r="N29" s="2">
        <f t="shared" si="5"/>
        <v>0.47754543142739769</v>
      </c>
      <c r="O29" s="2">
        <f t="shared" si="6"/>
        <v>0.75148277654975437</v>
      </c>
      <c r="P29" s="3">
        <f t="shared" si="7"/>
        <v>0.213331116370963</v>
      </c>
      <c r="Q29" s="2">
        <f t="shared" si="27"/>
        <v>0.33759120517986735</v>
      </c>
      <c r="R29" s="3">
        <f t="shared" si="8"/>
        <v>9.2431681696367438E-2</v>
      </c>
      <c r="T29" s="6">
        <f t="shared" si="9"/>
        <v>370.4083021464786</v>
      </c>
      <c r="U29" s="6">
        <f t="shared" si="10"/>
        <v>2173.7151198909169</v>
      </c>
      <c r="V29" s="6">
        <f t="shared" si="11"/>
        <v>2173.7151198909169</v>
      </c>
      <c r="W29" s="6">
        <f t="shared" si="12"/>
        <v>44.361533058998305</v>
      </c>
      <c r="X29" s="6">
        <f t="shared" si="13"/>
        <v>176.88679245283001</v>
      </c>
      <c r="Y29" s="6">
        <f t="shared" si="14"/>
        <v>34.237462281695208</v>
      </c>
      <c r="Z29" s="6">
        <f t="shared" si="15"/>
        <v>34.237462281695208</v>
      </c>
      <c r="AA29" s="6">
        <f t="shared" si="16"/>
        <v>125.04658513025815</v>
      </c>
      <c r="AB29" s="6">
        <f t="shared" si="0"/>
        <v>322.71699241311438</v>
      </c>
      <c r="AC29" s="6">
        <f t="shared" si="17"/>
        <v>1895.3596605368007</v>
      </c>
      <c r="AD29" s="6">
        <f t="shared" si="1"/>
        <v>79.019616609981256</v>
      </c>
      <c r="AE29" s="6">
        <f t="shared" si="2"/>
        <v>1803.3068177444384</v>
      </c>
      <c r="AI29" s="58"/>
      <c r="AJ29" s="21">
        <f t="shared" si="28"/>
        <v>157408.46976813636</v>
      </c>
      <c r="AK29" s="21">
        <f t="shared" si="29"/>
        <v>26671.643965470634</v>
      </c>
      <c r="AL29" s="19">
        <f t="shared" si="30"/>
        <v>131344.77534392834</v>
      </c>
      <c r="AM29" s="19">
        <f t="shared" si="31"/>
        <v>23381.834395140064</v>
      </c>
      <c r="AN29" s="19">
        <f t="shared" si="19"/>
        <v>18937.499999999982</v>
      </c>
      <c r="AO29" s="19">
        <f t="shared" si="20"/>
        <v>2608.3579570309576</v>
      </c>
      <c r="AP29" s="19">
        <f t="shared" si="21"/>
        <v>2676.9989559001933</v>
      </c>
      <c r="AQ29" s="19">
        <f t="shared" si="22"/>
        <v>7843.0397610407908</v>
      </c>
      <c r="AR29" s="72">
        <f>AD28*$AV$4</f>
        <v>393.06725204985037</v>
      </c>
      <c r="AS29" s="23">
        <f>AL29+AM29+AN29+AO29+AP29+AQ29+AR29-AJ29-AK29</f>
        <v>3105.4599314832012</v>
      </c>
      <c r="AT29" s="23">
        <f t="shared" si="32"/>
        <v>24843679.45186561</v>
      </c>
      <c r="AU29">
        <f>M28</f>
        <v>0.16557999999999992</v>
      </c>
      <c r="BB29" s="10">
        <f t="shared" si="23"/>
        <v>270.121485370767</v>
      </c>
      <c r="BC29" s="10">
        <f t="shared" si="24"/>
        <v>241.95225951171088</v>
      </c>
      <c r="BD29" s="9">
        <f t="shared" si="25"/>
        <v>149.45522891629292</v>
      </c>
      <c r="BE29" s="10">
        <f t="shared" si="26"/>
        <v>64.755659310599739</v>
      </c>
    </row>
    <row r="30" spans="1:57">
      <c r="A30">
        <v>24</v>
      </c>
      <c r="B30" t="s">
        <v>54</v>
      </c>
      <c r="C30">
        <v>24</v>
      </c>
      <c r="D30">
        <v>245.51900000000001</v>
      </c>
      <c r="E30">
        <v>50.177100000000003</v>
      </c>
      <c r="F30">
        <v>50.177100000000003</v>
      </c>
      <c r="G30">
        <v>179.38800000000001</v>
      </c>
      <c r="H30">
        <v>2474.7399999999998</v>
      </c>
      <c r="I30">
        <v>2601.9</v>
      </c>
      <c r="J30">
        <v>459.327</v>
      </c>
      <c r="K30">
        <v>115.809</v>
      </c>
      <c r="M30" s="4">
        <f t="shared" si="4"/>
        <v>0.17508666666666675</v>
      </c>
      <c r="N30" s="2">
        <f t="shared" si="5"/>
        <v>0.4674237520466053</v>
      </c>
      <c r="O30" s="2">
        <f t="shared" si="6"/>
        <v>0.75791514716521302</v>
      </c>
      <c r="P30" s="3">
        <f t="shared" si="7"/>
        <v>0.22047938163956887</v>
      </c>
      <c r="Q30" s="2">
        <f t="shared" si="27"/>
        <v>0.34152229372120463</v>
      </c>
      <c r="R30" s="3">
        <f t="shared" si="8"/>
        <v>9.5528119407531475E-2</v>
      </c>
      <c r="T30" s="6">
        <f t="shared" si="9"/>
        <v>378.4291912388594</v>
      </c>
      <c r="U30" s="6">
        <f t="shared" si="10"/>
        <v>2161.382122599432</v>
      </c>
      <c r="V30" s="6">
        <f t="shared" si="11"/>
        <v>2161.382122599432</v>
      </c>
      <c r="W30" s="6">
        <f t="shared" si="12"/>
        <v>44.109839236723104</v>
      </c>
      <c r="X30" s="6">
        <f t="shared" si="13"/>
        <v>176.88679245283001</v>
      </c>
      <c r="Y30" s="6">
        <f t="shared" si="14"/>
        <v>36.150628967961325</v>
      </c>
      <c r="Z30" s="6">
        <f t="shared" si="15"/>
        <v>36.150628967961325</v>
      </c>
      <c r="AA30" s="6">
        <f t="shared" si="16"/>
        <v>129.24200540295567</v>
      </c>
      <c r="AB30" s="6">
        <f t="shared" si="0"/>
        <v>330.92705540613576</v>
      </c>
      <c r="AC30" s="6">
        <f t="shared" si="17"/>
        <v>1874.5649064300194</v>
      </c>
      <c r="AD30" s="6">
        <f t="shared" si="1"/>
        <v>83.435834078705881</v>
      </c>
      <c r="AE30" s="6">
        <f t="shared" si="2"/>
        <v>1782.9529313605726</v>
      </c>
      <c r="AI30" s="58"/>
      <c r="AJ30" s="21">
        <f t="shared" si="28"/>
        <v>156240.12167239943</v>
      </c>
      <c r="AK30" s="21">
        <f t="shared" si="29"/>
        <v>26473.676445151475</v>
      </c>
      <c r="AL30" s="19">
        <f t="shared" si="30"/>
        <v>129616.28413901699</v>
      </c>
      <c r="AM30" s="19">
        <f t="shared" si="31"/>
        <v>23083.585305677694</v>
      </c>
      <c r="AN30" s="19">
        <f t="shared" si="19"/>
        <v>18937.499999999982</v>
      </c>
      <c r="AO30" s="19">
        <f t="shared" si="20"/>
        <v>2758.1699614133659</v>
      </c>
      <c r="AP30" s="19">
        <f t="shared" si="21"/>
        <v>2830.75338145056</v>
      </c>
      <c r="AQ30" s="19">
        <f t="shared" si="22"/>
        <v>8106.9326745553053</v>
      </c>
      <c r="AR30" s="72">
        <f>AD29*$AV$4</f>
        <v>415.64318336850141</v>
      </c>
      <c r="AS30" s="23">
        <f>AL30+AM30+AN30+AO30+AP30+AQ30+AR30-AJ30-AK30</f>
        <v>3035.0705279315007</v>
      </c>
      <c r="AT30" s="23">
        <f t="shared" si="32"/>
        <v>24280564.223452006</v>
      </c>
      <c r="AU30">
        <f>M29</f>
        <v>0.17040333333333335</v>
      </c>
      <c r="BB30" s="10">
        <f t="shared" si="23"/>
        <v>278.35545935411619</v>
      </c>
      <c r="BC30" s="10">
        <f t="shared" si="24"/>
        <v>250.0931702605163</v>
      </c>
      <c r="BD30" s="9">
        <f t="shared" si="25"/>
        <v>158.03923321996251</v>
      </c>
      <c r="BE30" s="10">
        <f t="shared" si="26"/>
        <v>68.474924563390417</v>
      </c>
    </row>
    <row r="31" spans="1:57">
      <c r="A31">
        <v>25</v>
      </c>
      <c r="B31" t="s">
        <v>54</v>
      </c>
      <c r="C31">
        <v>25</v>
      </c>
      <c r="D31">
        <v>246.52699999999999</v>
      </c>
      <c r="E31">
        <v>53.124899999999997</v>
      </c>
      <c r="F31">
        <v>53.124899999999997</v>
      </c>
      <c r="G31">
        <v>186.149</v>
      </c>
      <c r="H31">
        <v>2461.0700000000002</v>
      </c>
      <c r="I31">
        <v>2588.15</v>
      </c>
      <c r="J31">
        <v>473.07600000000002</v>
      </c>
      <c r="K31">
        <v>122.61199999999999</v>
      </c>
      <c r="M31" s="4">
        <f t="shared" si="4"/>
        <v>0.17964333333333327</v>
      </c>
      <c r="N31" s="2">
        <f t="shared" si="5"/>
        <v>0.45743788618187903</v>
      </c>
      <c r="O31" s="2">
        <f t="shared" si="6"/>
        <v>0.76420223442747692</v>
      </c>
      <c r="P31" s="3">
        <f t="shared" si="7"/>
        <v>0.22751006624236919</v>
      </c>
      <c r="Q31" s="2">
        <f t="shared" si="27"/>
        <v>0.34540478355259507</v>
      </c>
      <c r="R31" s="3">
        <f t="shared" si="8"/>
        <v>9.8574768522813744E-2</v>
      </c>
      <c r="T31" s="6">
        <f t="shared" si="9"/>
        <v>386.69029784406433</v>
      </c>
      <c r="U31" s="6">
        <f t="shared" si="10"/>
        <v>2152.5446598485769</v>
      </c>
      <c r="V31" s="6">
        <f t="shared" si="11"/>
        <v>2152.5446598485769</v>
      </c>
      <c r="W31" s="6">
        <f t="shared" si="12"/>
        <v>43.929482854052587</v>
      </c>
      <c r="X31" s="6">
        <f t="shared" si="13"/>
        <v>176.88679245283001</v>
      </c>
      <c r="Y31" s="6">
        <f t="shared" si="14"/>
        <v>38.117906599996545</v>
      </c>
      <c r="Z31" s="6">
        <f t="shared" si="15"/>
        <v>38.117906599996545</v>
      </c>
      <c r="AA31" s="6">
        <f t="shared" si="16"/>
        <v>133.56467862871756</v>
      </c>
      <c r="AB31" s="6">
        <f t="shared" si="0"/>
        <v>339.43907249791312</v>
      </c>
      <c r="AC31" s="6">
        <f t="shared" si="17"/>
        <v>1857.0350702047162</v>
      </c>
      <c r="AD31" s="6">
        <f t="shared" si="1"/>
        <v>87.975935277784544</v>
      </c>
      <c r="AE31" s="6">
        <f t="shared" si="2"/>
        <v>1765.8543620045125</v>
      </c>
      <c r="AI31" s="58"/>
      <c r="AJ31" s="21">
        <f t="shared" si="28"/>
        <v>155353.66282607935</v>
      </c>
      <c r="AK31" s="21">
        <f t="shared" si="29"/>
        <v>26323.472871138481</v>
      </c>
      <c r="AL31" s="19">
        <f t="shared" si="30"/>
        <v>128153.30784740386</v>
      </c>
      <c r="AM31" s="19">
        <f t="shared" si="31"/>
        <v>22830.325995411207</v>
      </c>
      <c r="AN31" s="19">
        <f t="shared" si="19"/>
        <v>18937.499999999982</v>
      </c>
      <c r="AO31" s="19">
        <f t="shared" si="20"/>
        <v>2912.2946696589643</v>
      </c>
      <c r="AP31" s="19">
        <f t="shared" si="21"/>
        <v>2988.9340030710428</v>
      </c>
      <c r="AQ31" s="19">
        <f t="shared" si="22"/>
        <v>8378.9272248806392</v>
      </c>
      <c r="AR31" s="72">
        <f>AD30*$AV$4</f>
        <v>438.87248725399292</v>
      </c>
      <c r="AS31" s="23">
        <f>AL31+AM31+AN31+AO31+AP31+AQ31+AR31-AJ31-AK31</f>
        <v>2963.0265304618515</v>
      </c>
      <c r="AT31" s="23">
        <f t="shared" si="32"/>
        <v>23704212.243694812</v>
      </c>
      <c r="AU31">
        <f>M30</f>
        <v>0.17508666666666675</v>
      </c>
      <c r="BB31" s="10">
        <f t="shared" si="23"/>
        <v>286.81721616941263</v>
      </c>
      <c r="BC31" s="10">
        <f t="shared" si="24"/>
        <v>258.48401080591134</v>
      </c>
      <c r="BD31" s="9">
        <f t="shared" si="25"/>
        <v>166.87166815741176</v>
      </c>
      <c r="BE31" s="10">
        <f t="shared" si="26"/>
        <v>72.301257935922649</v>
      </c>
    </row>
    <row r="32" spans="1:57">
      <c r="A32">
        <v>26</v>
      </c>
      <c r="B32" t="s">
        <v>54</v>
      </c>
      <c r="C32">
        <v>26</v>
      </c>
      <c r="D32">
        <v>247.30099999999999</v>
      </c>
      <c r="E32">
        <v>56.078200000000002</v>
      </c>
      <c r="F32">
        <v>56.078200000000002</v>
      </c>
      <c r="G32">
        <v>192.869</v>
      </c>
      <c r="H32">
        <v>2447.67</v>
      </c>
      <c r="I32">
        <v>2574.5500000000002</v>
      </c>
      <c r="J32">
        <v>486.67</v>
      </c>
      <c r="K32">
        <v>129.428</v>
      </c>
      <c r="M32" s="4">
        <f t="shared" si="4"/>
        <v>0.18410999999999997</v>
      </c>
      <c r="N32" s="2">
        <f t="shared" si="5"/>
        <v>0.44774138648996076</v>
      </c>
      <c r="O32" s="2">
        <f t="shared" si="6"/>
        <v>0.77027412995853939</v>
      </c>
      <c r="P32" s="3">
        <f t="shared" si="7"/>
        <v>0.2343309253525972</v>
      </c>
      <c r="Q32" s="2">
        <f t="shared" si="27"/>
        <v>0.34919160646714831</v>
      </c>
      <c r="R32" s="3">
        <f t="shared" si="8"/>
        <v>0.10153024460014848</v>
      </c>
      <c r="T32" s="6">
        <f t="shared" si="9"/>
        <v>395.06464622250451</v>
      </c>
      <c r="U32" s="6">
        <f t="shared" si="10"/>
        <v>2145.8076488105185</v>
      </c>
      <c r="V32" s="6">
        <f t="shared" si="11"/>
        <v>2145.8076488105185</v>
      </c>
      <c r="W32" s="6">
        <f t="shared" si="12"/>
        <v>43.79199283286772</v>
      </c>
      <c r="X32" s="6">
        <f t="shared" si="13"/>
        <v>176.88679245283001</v>
      </c>
      <c r="Y32" s="6">
        <f t="shared" si="14"/>
        <v>40.11101016384201</v>
      </c>
      <c r="Z32" s="6">
        <f t="shared" si="15"/>
        <v>40.11101016384201</v>
      </c>
      <c r="AA32" s="6">
        <f t="shared" si="16"/>
        <v>137.95325847281197</v>
      </c>
      <c r="AB32" s="6">
        <f t="shared" si="0"/>
        <v>348.10006947928554</v>
      </c>
      <c r="AC32" s="6">
        <f t="shared" si="17"/>
        <v>1841.4995721641008</v>
      </c>
      <c r="AD32" s="6">
        <f t="shared" si="1"/>
        <v>92.575864123415926</v>
      </c>
      <c r="AE32" s="6">
        <f t="shared" si="2"/>
        <v>1750.743002588014</v>
      </c>
      <c r="AI32" s="58"/>
      <c r="AJ32" s="21">
        <f t="shared" si="28"/>
        <v>154718.45251593614</v>
      </c>
      <c r="AK32" s="21">
        <f t="shared" si="29"/>
        <v>26215.84141229582</v>
      </c>
      <c r="AL32" s="19">
        <f t="shared" si="30"/>
        <v>126924.31397779833</v>
      </c>
      <c r="AM32" s="19">
        <f t="shared" si="31"/>
        <v>22616.830120023238</v>
      </c>
      <c r="AN32" s="19">
        <f t="shared" si="19"/>
        <v>18937.499999999982</v>
      </c>
      <c r="AO32" s="19">
        <f t="shared" si="20"/>
        <v>3070.7785556957219</v>
      </c>
      <c r="AP32" s="19">
        <f t="shared" si="21"/>
        <v>3151.5885176877146</v>
      </c>
      <c r="AQ32" s="19">
        <f t="shared" si="22"/>
        <v>8659.1717495819757</v>
      </c>
      <c r="AR32" s="72">
        <f>AD31*$AV$4</f>
        <v>462.7534195611467</v>
      </c>
      <c r="AS32" s="23">
        <f>AL32+AM32+AN32+AO32+AP32+AQ32+AR32-AJ32-AK32</f>
        <v>2888.6424121161399</v>
      </c>
      <c r="AT32" s="23">
        <f t="shared" si="32"/>
        <v>23109139.296929121</v>
      </c>
      <c r="AU32">
        <f>M31</f>
        <v>0.17964333333333327</v>
      </c>
      <c r="BB32" s="10">
        <f t="shared" si="23"/>
        <v>295.50958964386064</v>
      </c>
      <c r="BC32" s="10">
        <f t="shared" si="24"/>
        <v>267.12935725743512</v>
      </c>
      <c r="BD32" s="9">
        <f t="shared" si="25"/>
        <v>175.95187055556909</v>
      </c>
      <c r="BE32" s="10">
        <f t="shared" si="26"/>
        <v>76.235813199993089</v>
      </c>
    </row>
    <row r="33" spans="1:57">
      <c r="A33">
        <v>27</v>
      </c>
      <c r="B33" t="s">
        <v>54</v>
      </c>
      <c r="C33">
        <v>27</v>
      </c>
      <c r="D33">
        <v>247.85599999999999</v>
      </c>
      <c r="E33">
        <v>59.029400000000003</v>
      </c>
      <c r="F33">
        <v>59.029400000000003</v>
      </c>
      <c r="G33">
        <v>199.54400000000001</v>
      </c>
      <c r="H33">
        <v>2434.54</v>
      </c>
      <c r="I33">
        <v>2561.15</v>
      </c>
      <c r="J33">
        <v>500.07499999999999</v>
      </c>
      <c r="K33">
        <v>136.24</v>
      </c>
      <c r="M33" s="4">
        <f t="shared" si="4"/>
        <v>0.18848666666666669</v>
      </c>
      <c r="N33" s="2">
        <f t="shared" si="5"/>
        <v>0.43832631839564246</v>
      </c>
      <c r="O33" s="2">
        <f t="shared" si="6"/>
        <v>0.77609470201252073</v>
      </c>
      <c r="P33" s="3">
        <f t="shared" si="7"/>
        <v>0.24093658260531248</v>
      </c>
      <c r="Q33" s="2">
        <f t="shared" si="27"/>
        <v>0.35288791426449262</v>
      </c>
      <c r="R33" s="3">
        <f t="shared" si="8"/>
        <v>0.10439182258692038</v>
      </c>
      <c r="T33" s="6">
        <f t="shared" si="9"/>
        <v>403.55047148496408</v>
      </c>
      <c r="U33" s="6">
        <f t="shared" si="10"/>
        <v>2141.0027490094649</v>
      </c>
      <c r="V33" s="6">
        <f t="shared" si="11"/>
        <v>2141.0027490094649</v>
      </c>
      <c r="W33" s="6">
        <f t="shared" si="12"/>
        <v>43.693933653254383</v>
      </c>
      <c r="X33" s="6">
        <f t="shared" si="13"/>
        <v>176.88679245283001</v>
      </c>
      <c r="Y33" s="6">
        <f t="shared" si="14"/>
        <v>42.12736922412644</v>
      </c>
      <c r="Z33" s="6">
        <f t="shared" si="15"/>
        <v>42.12736922412644</v>
      </c>
      <c r="AA33" s="6">
        <f t="shared" si="16"/>
        <v>142.40808418278158</v>
      </c>
      <c r="AB33" s="6">
        <f t="shared" si="0"/>
        <v>356.8873165673898</v>
      </c>
      <c r="AC33" s="6">
        <f t="shared" si="17"/>
        <v>1827.8093660953296</v>
      </c>
      <c r="AD33" s="6">
        <f t="shared" si="1"/>
        <v>97.230071508349852</v>
      </c>
      <c r="AE33" s="6">
        <f t="shared" si="2"/>
        <v>1737.4522775245009</v>
      </c>
      <c r="AI33" s="58"/>
      <c r="AJ33" s="21">
        <f t="shared" si="28"/>
        <v>154234.21637355362</v>
      </c>
      <c r="AK33" s="21">
        <f t="shared" si="29"/>
        <v>26133.791354863304</v>
      </c>
      <c r="AL33" s="19">
        <f t="shared" si="30"/>
        <v>125838.15479701867</v>
      </c>
      <c r="AM33" s="19">
        <f t="shared" si="31"/>
        <v>22427.623289386585</v>
      </c>
      <c r="AN33" s="19">
        <f t="shared" si="19"/>
        <v>18937.499999999982</v>
      </c>
      <c r="AO33" s="19">
        <f t="shared" si="20"/>
        <v>3231.3429787991126</v>
      </c>
      <c r="AP33" s="19">
        <f t="shared" si="21"/>
        <v>3316.3783203464577</v>
      </c>
      <c r="AQ33" s="19">
        <f t="shared" si="22"/>
        <v>8943.6890860284147</v>
      </c>
      <c r="AR33" s="72">
        <f>AD32*$AV$4</f>
        <v>486.94904528916777</v>
      </c>
      <c r="AS33" s="23">
        <f>AL33+AM33+AN33+AO33+AP33+AQ33+AR33-AJ33-AK33</f>
        <v>2813.6297884514388</v>
      </c>
      <c r="AT33" s="23">
        <f t="shared" si="32"/>
        <v>22509038.30761151</v>
      </c>
      <c r="AU33">
        <f>M32</f>
        <v>0.18410999999999997</v>
      </c>
      <c r="BB33" s="10">
        <f t="shared" si="23"/>
        <v>304.3080766464177</v>
      </c>
      <c r="BC33" s="10">
        <f t="shared" si="24"/>
        <v>275.90651694562393</v>
      </c>
      <c r="BD33" s="9">
        <f t="shared" si="25"/>
        <v>185.15172824683185</v>
      </c>
      <c r="BE33" s="10">
        <f t="shared" si="26"/>
        <v>80.222020327684021</v>
      </c>
    </row>
    <row r="34" spans="1:57">
      <c r="A34">
        <v>28</v>
      </c>
      <c r="B34" t="s">
        <v>54</v>
      </c>
      <c r="C34">
        <v>28</v>
      </c>
      <c r="D34">
        <v>248.18799999999999</v>
      </c>
      <c r="E34">
        <v>61.982100000000003</v>
      </c>
      <c r="F34">
        <v>61.982100000000003</v>
      </c>
      <c r="G34">
        <v>206.17500000000001</v>
      </c>
      <c r="H34">
        <v>2421.67</v>
      </c>
      <c r="I34">
        <v>2547.91</v>
      </c>
      <c r="J34">
        <v>513.31100000000004</v>
      </c>
      <c r="K34">
        <v>143.054</v>
      </c>
      <c r="M34" s="4">
        <f t="shared" si="4"/>
        <v>0.19277666666666665</v>
      </c>
      <c r="N34" s="2">
        <f t="shared" si="5"/>
        <v>0.42914598931405951</v>
      </c>
      <c r="O34" s="2">
        <f t="shared" si="6"/>
        <v>0.78171028686044308</v>
      </c>
      <c r="P34" s="3">
        <f t="shared" si="7"/>
        <v>0.24735704528556365</v>
      </c>
      <c r="Q34" s="2">
        <f t="shared" si="27"/>
        <v>0.35650061383639103</v>
      </c>
      <c r="R34" s="3">
        <f t="shared" si="8"/>
        <v>0.10717427766154274</v>
      </c>
      <c r="T34" s="6">
        <f t="shared" si="9"/>
        <v>412.18325897805357</v>
      </c>
      <c r="U34" s="6">
        <f t="shared" si="10"/>
        <v>2138.1387390143359</v>
      </c>
      <c r="V34" s="6">
        <f t="shared" si="11"/>
        <v>2138.1387390143359</v>
      </c>
      <c r="W34" s="6">
        <f t="shared" si="12"/>
        <v>43.635484469680321</v>
      </c>
      <c r="X34" s="6">
        <f t="shared" si="13"/>
        <v>176.88679245283001</v>
      </c>
      <c r="Y34" s="6">
        <f t="shared" si="14"/>
        <v>44.175443045153493</v>
      </c>
      <c r="Z34" s="6">
        <f t="shared" si="15"/>
        <v>44.175443045153493</v>
      </c>
      <c r="AA34" s="6">
        <f t="shared" si="16"/>
        <v>146.94358483876024</v>
      </c>
      <c r="AB34" s="6">
        <f t="shared" si="0"/>
        <v>365.84337808448686</v>
      </c>
      <c r="AC34" s="6">
        <f t="shared" si="17"/>
        <v>1815.9308453995293</v>
      </c>
      <c r="AD34" s="6">
        <f t="shared" si="1"/>
        <v>101.9564330569856</v>
      </c>
      <c r="AE34" s="6">
        <f t="shared" si="2"/>
        <v>1725.9554800362823</v>
      </c>
      <c r="AI34" s="58"/>
      <c r="AJ34" s="21">
        <f t="shared" si="28"/>
        <v>153888.8545905533</v>
      </c>
      <c r="AK34" s="21">
        <f t="shared" si="29"/>
        <v>26075.272480186275</v>
      </c>
      <c r="AL34" s="19">
        <f t="shared" si="30"/>
        <v>124882.85735162854</v>
      </c>
      <c r="AM34" s="19">
        <f t="shared" si="31"/>
        <v>22260.890269675019</v>
      </c>
      <c r="AN34" s="19">
        <f t="shared" si="19"/>
        <v>18937.499999999982</v>
      </c>
      <c r="AO34" s="19">
        <f t="shared" si="20"/>
        <v>3393.780864695626</v>
      </c>
      <c r="AP34" s="19">
        <f t="shared" si="21"/>
        <v>3483.0908874507745</v>
      </c>
      <c r="AQ34" s="19">
        <f t="shared" si="22"/>
        <v>9232.501228079167</v>
      </c>
      <c r="AR34" s="72">
        <f>AD33*$AV$4</f>
        <v>511.43017613392021</v>
      </c>
      <c r="AS34" s="23">
        <f>AL34+AM34+AN34+AO34+AP34+AQ34+AR34-AJ34-AK34</f>
        <v>2737.9237069234987</v>
      </c>
      <c r="AT34" s="23">
        <f t="shared" si="32"/>
        <v>21903389.65538799</v>
      </c>
      <c r="AU34">
        <f>M33</f>
        <v>0.18848666666666669</v>
      </c>
      <c r="BB34" s="10">
        <f t="shared" si="23"/>
        <v>313.19338291413533</v>
      </c>
      <c r="BC34" s="10">
        <f t="shared" si="24"/>
        <v>284.81616836556316</v>
      </c>
      <c r="BD34" s="9">
        <f t="shared" si="25"/>
        <v>194.4601430166997</v>
      </c>
      <c r="BE34" s="10">
        <f t="shared" si="26"/>
        <v>84.25473844825288</v>
      </c>
    </row>
    <row r="35" spans="1:57">
      <c r="A35">
        <v>29</v>
      </c>
      <c r="B35" t="s">
        <v>54</v>
      </c>
      <c r="C35">
        <v>29</v>
      </c>
      <c r="D35">
        <v>248.31700000000001</v>
      </c>
      <c r="E35">
        <v>64.933999999999997</v>
      </c>
      <c r="F35">
        <v>64.933999999999997</v>
      </c>
      <c r="G35">
        <v>212.76499999999999</v>
      </c>
      <c r="H35">
        <v>2409.0500000000002</v>
      </c>
      <c r="I35">
        <v>2534.84</v>
      </c>
      <c r="J35">
        <v>526.38</v>
      </c>
      <c r="K35">
        <v>149.86799999999999</v>
      </c>
      <c r="M35" s="4">
        <f t="shared" si="4"/>
        <v>0.19698333333333326</v>
      </c>
      <c r="N35" s="2">
        <f t="shared" si="5"/>
        <v>0.42019967848379741</v>
      </c>
      <c r="O35" s="2">
        <f t="shared" si="6"/>
        <v>0.78713175429393367</v>
      </c>
      <c r="P35" s="3">
        <f t="shared" si="7"/>
        <v>0.25360521194686531</v>
      </c>
      <c r="Q35" s="2">
        <f t="shared" si="27"/>
        <v>0.36003892038243512</v>
      </c>
      <c r="R35" s="3">
        <f t="shared" si="8"/>
        <v>0.10988070056688386</v>
      </c>
      <c r="T35" s="6">
        <f t="shared" si="9"/>
        <v>420.95889528304491</v>
      </c>
      <c r="U35" s="6">
        <f t="shared" si="10"/>
        <v>2137.0279818074882</v>
      </c>
      <c r="V35" s="6">
        <f t="shared" si="11"/>
        <v>2137.0279818074882</v>
      </c>
      <c r="W35" s="6">
        <f t="shared" si="12"/>
        <v>43.61281595525486</v>
      </c>
      <c r="X35" s="6">
        <f t="shared" si="13"/>
        <v>176.88679245283001</v>
      </c>
      <c r="Y35" s="6">
        <f t="shared" si="14"/>
        <v>46.255258323562472</v>
      </c>
      <c r="Z35" s="6">
        <f t="shared" si="15"/>
        <v>46.255258323562472</v>
      </c>
      <c r="AA35" s="6">
        <f t="shared" si="16"/>
        <v>151.56158618309004</v>
      </c>
      <c r="AB35" s="6">
        <f t="shared" si="0"/>
        <v>374.96292968503434</v>
      </c>
      <c r="AC35" s="6">
        <f t="shared" si="17"/>
        <v>1805.6778680777088</v>
      </c>
      <c r="AD35" s="6">
        <f t="shared" si="1"/>
        <v>106.75736985917489</v>
      </c>
      <c r="AE35" s="6">
        <f t="shared" si="2"/>
        <v>1716.0690865244433</v>
      </c>
      <c r="AI35" s="58"/>
      <c r="AJ35" s="21">
        <f t="shared" si="28"/>
        <v>153682.99814413342</v>
      </c>
      <c r="AK35" s="21">
        <f t="shared" si="29"/>
        <v>26040.391702455596</v>
      </c>
      <c r="AL35" s="19">
        <f t="shared" si="30"/>
        <v>124056.50203856785</v>
      </c>
      <c r="AM35" s="19">
        <f t="shared" si="31"/>
        <v>22116.221766120867</v>
      </c>
      <c r="AN35" s="19">
        <f t="shared" si="19"/>
        <v>18937.499999999982</v>
      </c>
      <c r="AO35" s="19">
        <f t="shared" si="20"/>
        <v>3558.7736917175653</v>
      </c>
      <c r="AP35" s="19">
        <f t="shared" si="21"/>
        <v>3652.4256309732909</v>
      </c>
      <c r="AQ35" s="19">
        <f t="shared" si="22"/>
        <v>9526.5436317571166</v>
      </c>
      <c r="AR35" s="72">
        <f>AD34*$AV$4</f>
        <v>536.29083787974423</v>
      </c>
      <c r="AS35" s="23">
        <f>AL35+AM35+AN35+AO35+AP35+AQ35+AR35-AJ35-AK35</f>
        <v>2660.8677504274128</v>
      </c>
      <c r="AT35" s="23">
        <f t="shared" si="32"/>
        <v>21286942.003419302</v>
      </c>
      <c r="AU35">
        <f>M34</f>
        <v>0.19277666666666665</v>
      </c>
      <c r="BB35" s="10">
        <f t="shared" si="23"/>
        <v>322.20789361480661</v>
      </c>
      <c r="BC35" s="10">
        <f t="shared" si="24"/>
        <v>293.88716967752049</v>
      </c>
      <c r="BD35" s="9">
        <f t="shared" si="25"/>
        <v>203.91286611397121</v>
      </c>
      <c r="BE35" s="10">
        <f t="shared" si="26"/>
        <v>88.350886090306986</v>
      </c>
    </row>
    <row r="36" spans="1:57">
      <c r="A36">
        <v>30</v>
      </c>
      <c r="B36" t="s">
        <v>54</v>
      </c>
      <c r="C36">
        <v>30</v>
      </c>
      <c r="D36">
        <v>248.262</v>
      </c>
      <c r="E36">
        <v>67.883099999999999</v>
      </c>
      <c r="F36">
        <v>67.883099999999999</v>
      </c>
      <c r="G36">
        <v>219.31299999999999</v>
      </c>
      <c r="H36">
        <v>2396.66</v>
      </c>
      <c r="I36">
        <v>2521.94</v>
      </c>
      <c r="J36">
        <v>539.28800000000001</v>
      </c>
      <c r="K36">
        <v>156.67400000000001</v>
      </c>
      <c r="M36" s="4">
        <f t="shared" si="4"/>
        <v>0.20111333333333339</v>
      </c>
      <c r="N36" s="2">
        <f t="shared" si="5"/>
        <v>0.41147943116650637</v>
      </c>
      <c r="O36" s="2">
        <f t="shared" si="6"/>
        <v>0.79236170351708801</v>
      </c>
      <c r="P36" s="3">
        <f t="shared" si="7"/>
        <v>0.25967779361554011</v>
      </c>
      <c r="Q36" s="2">
        <f t="shared" si="27"/>
        <v>0.36349819339012818</v>
      </c>
      <c r="R36" s="3">
        <f t="shared" si="8"/>
        <v>0.11251218218583217</v>
      </c>
      <c r="T36" s="6">
        <f t="shared" si="9"/>
        <v>429.88003544034319</v>
      </c>
      <c r="U36" s="6">
        <f t="shared" si="10"/>
        <v>2137.5014193009401</v>
      </c>
      <c r="V36" s="6">
        <f t="shared" si="11"/>
        <v>2137.5014193009401</v>
      </c>
      <c r="W36" s="6">
        <f t="shared" si="12"/>
        <v>43.622477944917144</v>
      </c>
      <c r="X36" s="6">
        <f t="shared" si="13"/>
        <v>176.88679245283001</v>
      </c>
      <c r="Y36" s="6">
        <f t="shared" si="14"/>
        <v>48.366740865515887</v>
      </c>
      <c r="Z36" s="6">
        <f t="shared" si="15"/>
        <v>48.366740865515887</v>
      </c>
      <c r="AA36" s="6">
        <f t="shared" si="16"/>
        <v>156.26061625704904</v>
      </c>
      <c r="AB36" s="6">
        <f t="shared" si="0"/>
        <v>384.24295513441365</v>
      </c>
      <c r="AC36" s="6">
        <f t="shared" si="17"/>
        <v>1796.8809421114436</v>
      </c>
      <c r="AD36" s="6">
        <f t="shared" si="1"/>
        <v>111.63029912251851</v>
      </c>
      <c r="AE36" s="6">
        <f t="shared" si="2"/>
        <v>1707.621383860597</v>
      </c>
      <c r="AI36" s="58"/>
      <c r="AJ36" s="21">
        <f t="shared" si="28"/>
        <v>153603.16024837681</v>
      </c>
      <c r="AK36" s="21">
        <f t="shared" si="29"/>
        <v>26026.863790433399</v>
      </c>
      <c r="AL36" s="19">
        <f t="shared" si="30"/>
        <v>123345.8977321174</v>
      </c>
      <c r="AM36" s="19">
        <f t="shared" si="31"/>
        <v>21991.350755318417</v>
      </c>
      <c r="AN36" s="19">
        <f t="shared" si="19"/>
        <v>18937.499999999982</v>
      </c>
      <c r="AO36" s="19">
        <f t="shared" si="20"/>
        <v>3726.3236105461929</v>
      </c>
      <c r="AP36" s="19">
        <f t="shared" si="21"/>
        <v>3824.3847581921455</v>
      </c>
      <c r="AQ36" s="19">
        <f t="shared" si="22"/>
        <v>9825.9346623117654</v>
      </c>
      <c r="AR36" s="72">
        <f>AD35*$AV$4</f>
        <v>561.54376545925993</v>
      </c>
      <c r="AS36" s="23">
        <f>AL36+AM36+AN36+AO36+AP36+AQ36+AR36-AJ36-AK36</f>
        <v>2582.9112451349392</v>
      </c>
      <c r="AT36" s="23">
        <f t="shared" si="32"/>
        <v>20663289.961079516</v>
      </c>
      <c r="AU36">
        <f>M35</f>
        <v>0.19698333333333326</v>
      </c>
      <c r="BB36" s="10">
        <f t="shared" si="23"/>
        <v>331.35011372977942</v>
      </c>
      <c r="BC36" s="10">
        <f t="shared" si="24"/>
        <v>303.12317236618009</v>
      </c>
      <c r="BD36" s="9">
        <f t="shared" si="25"/>
        <v>213.51473971834977</v>
      </c>
      <c r="BE36" s="10">
        <f t="shared" si="26"/>
        <v>92.510516647124945</v>
      </c>
    </row>
    <row r="37" spans="1:57">
      <c r="A37">
        <v>31</v>
      </c>
      <c r="B37" t="s">
        <v>54</v>
      </c>
      <c r="C37">
        <v>31</v>
      </c>
      <c r="D37">
        <v>248.041</v>
      </c>
      <c r="E37">
        <v>70.826999999999998</v>
      </c>
      <c r="F37">
        <v>70.826999999999998</v>
      </c>
      <c r="G37">
        <v>225.821</v>
      </c>
      <c r="H37">
        <v>2384.48</v>
      </c>
      <c r="I37">
        <v>2509.19</v>
      </c>
      <c r="J37">
        <v>552.03599999999994</v>
      </c>
      <c r="K37">
        <v>163.46799999999999</v>
      </c>
      <c r="M37" s="4">
        <f t="shared" si="4"/>
        <v>0.20517333333333332</v>
      </c>
      <c r="N37" s="2">
        <f t="shared" si="5"/>
        <v>0.40297796984663375</v>
      </c>
      <c r="O37" s="2">
        <f t="shared" si="6"/>
        <v>0.79739327755393807</v>
      </c>
      <c r="P37" s="3">
        <f t="shared" si="7"/>
        <v>0.2655770730439303</v>
      </c>
      <c r="Q37" s="2">
        <f t="shared" si="27"/>
        <v>0.36687841174941516</v>
      </c>
      <c r="R37" s="3">
        <f t="shared" si="8"/>
        <v>0.1150685599168183</v>
      </c>
      <c r="T37" s="6">
        <f t="shared" si="9"/>
        <v>438.94903862896024</v>
      </c>
      <c r="U37" s="6">
        <f t="shared" si="10"/>
        <v>2139.4058940194968</v>
      </c>
      <c r="V37" s="6">
        <f t="shared" si="11"/>
        <v>2139.4058940194968</v>
      </c>
      <c r="W37" s="6">
        <f t="shared" si="12"/>
        <v>43.661344775908098</v>
      </c>
      <c r="X37" s="6">
        <f t="shared" si="13"/>
        <v>176.88679245283001</v>
      </c>
      <c r="Y37" s="6">
        <f t="shared" si="14"/>
        <v>50.509233751906301</v>
      </c>
      <c r="Z37" s="6">
        <f t="shared" si="15"/>
        <v>50.509233751906301</v>
      </c>
      <c r="AA37" s="6">
        <f t="shared" si="16"/>
        <v>161.04092613112562</v>
      </c>
      <c r="AB37" s="6">
        <f t="shared" si="0"/>
        <v>393.67635736740488</v>
      </c>
      <c r="AC37" s="6">
        <f t="shared" si="17"/>
        <v>1789.3908814280001</v>
      </c>
      <c r="AD37" s="6">
        <f t="shared" si="1"/>
        <v>116.57480089452636</v>
      </c>
      <c r="AE37" s="6">
        <f t="shared" si="2"/>
        <v>1700.4568553905365</v>
      </c>
      <c r="AI37" s="58"/>
      <c r="AJ37" s="21">
        <f t="shared" si="28"/>
        <v>153637.18951509366</v>
      </c>
      <c r="AK37" s="21">
        <f t="shared" si="29"/>
        <v>26032.629785666151</v>
      </c>
      <c r="AL37" s="19">
        <f t="shared" si="30"/>
        <v>122738.70220774812</v>
      </c>
      <c r="AM37" s="19">
        <f t="shared" si="31"/>
        <v>21884.21299397527</v>
      </c>
      <c r="AN37" s="19">
        <f t="shared" si="19"/>
        <v>18937.499999999982</v>
      </c>
      <c r="AO37" s="19">
        <f t="shared" si="20"/>
        <v>3896.4246441259597</v>
      </c>
      <c r="AP37" s="19">
        <f t="shared" si="21"/>
        <v>3998.962134760854</v>
      </c>
      <c r="AQ37" s="19">
        <f t="shared" si="22"/>
        <v>10130.578890745623</v>
      </c>
      <c r="AR37" s="72">
        <f>AD36*$AV$4</f>
        <v>587.17537338444731</v>
      </c>
      <c r="AS37" s="23">
        <f>AL37+AM37+AN37+AO37+AP37+AQ37+AR37-AJ37-AK37</f>
        <v>2503.7369439804206</v>
      </c>
      <c r="AT37" s="23">
        <f t="shared" si="32"/>
        <v>20029895.551843364</v>
      </c>
      <c r="AU37">
        <f>M36</f>
        <v>0.20111333333333339</v>
      </c>
      <c r="BB37" s="10">
        <f t="shared" si="23"/>
        <v>340.62047718949657</v>
      </c>
      <c r="BC37" s="10">
        <f t="shared" si="24"/>
        <v>312.52123251409807</v>
      </c>
      <c r="BD37" s="9">
        <f t="shared" si="25"/>
        <v>223.26059824503702</v>
      </c>
      <c r="BE37" s="10">
        <f t="shared" si="26"/>
        <v>96.733481731031773</v>
      </c>
    </row>
    <row r="38" spans="1:57">
      <c r="A38">
        <v>32</v>
      </c>
      <c r="B38" t="s">
        <v>54</v>
      </c>
      <c r="C38">
        <v>32</v>
      </c>
      <c r="D38">
        <v>247.67099999999999</v>
      </c>
      <c r="E38">
        <v>73.763999999999996</v>
      </c>
      <c r="F38">
        <v>73.763999999999996</v>
      </c>
      <c r="G38">
        <v>232.28899999999999</v>
      </c>
      <c r="H38">
        <v>2372.5100000000002</v>
      </c>
      <c r="I38">
        <v>2496.6</v>
      </c>
      <c r="J38">
        <v>564.62900000000002</v>
      </c>
      <c r="K38">
        <v>170.24700000000001</v>
      </c>
      <c r="M38" s="4">
        <f t="shared" si="4"/>
        <v>0.20916333333333326</v>
      </c>
      <c r="N38" s="2">
        <f t="shared" si="5"/>
        <v>0.39470111077467385</v>
      </c>
      <c r="O38" s="2">
        <f t="shared" si="6"/>
        <v>0.80225104814419379</v>
      </c>
      <c r="P38" s="3">
        <f t="shared" si="7"/>
        <v>0.27131428389297052</v>
      </c>
      <c r="Q38" s="2">
        <f t="shared" si="27"/>
        <v>0.37018757271032221</v>
      </c>
      <c r="R38" s="3">
        <f t="shared" si="8"/>
        <v>0.11755406460660731</v>
      </c>
      <c r="T38" s="6">
        <f t="shared" si="9"/>
        <v>448.15377414483834</v>
      </c>
      <c r="U38" s="6">
        <f t="shared" si="10"/>
        <v>2142.6019895687828</v>
      </c>
      <c r="V38" s="6">
        <f t="shared" si="11"/>
        <v>2142.6019895687828</v>
      </c>
      <c r="W38" s="6">
        <f t="shared" si="12"/>
        <v>43.726571215689447</v>
      </c>
      <c r="X38" s="6">
        <f t="shared" si="13"/>
        <v>176.88679245283001</v>
      </c>
      <c r="Y38" s="6">
        <f t="shared" si="14"/>
        <v>52.682297719517223</v>
      </c>
      <c r="Z38" s="6">
        <f t="shared" si="15"/>
        <v>52.682297719517223</v>
      </c>
      <c r="AA38" s="6">
        <f t="shared" si="16"/>
        <v>165.90095785164766</v>
      </c>
      <c r="AB38" s="6">
        <f t="shared" si="0"/>
        <v>403.25840625316226</v>
      </c>
      <c r="AC38" s="6">
        <f t="shared" si="17"/>
        <v>1783.07015453131</v>
      </c>
      <c r="AD38" s="6">
        <f t="shared" si="1"/>
        <v>121.59052030603885</v>
      </c>
      <c r="AE38" s="6">
        <f t="shared" si="2"/>
        <v>1694.4482154239445</v>
      </c>
      <c r="AI38" s="58"/>
      <c r="AJ38" s="21">
        <f t="shared" si="28"/>
        <v>153774.07744443938</v>
      </c>
      <c r="AK38" s="21">
        <f t="shared" si="29"/>
        <v>26055.824383263451</v>
      </c>
      <c r="AL38" s="19">
        <f t="shared" si="30"/>
        <v>122223.73739490558</v>
      </c>
      <c r="AM38" s="19">
        <f t="shared" si="31"/>
        <v>21792.991544911612</v>
      </c>
      <c r="AN38" s="19">
        <f t="shared" si="19"/>
        <v>18937.499999999982</v>
      </c>
      <c r="AO38" s="19">
        <f t="shared" si="20"/>
        <v>4069.0238710535718</v>
      </c>
      <c r="AP38" s="19">
        <f t="shared" si="21"/>
        <v>4176.1034466076135</v>
      </c>
      <c r="AQ38" s="19">
        <f t="shared" si="22"/>
        <v>10440.492594284844</v>
      </c>
      <c r="AR38" s="72">
        <f>AD37*$AV$4</f>
        <v>613.18345270520865</v>
      </c>
      <c r="AS38" s="23">
        <f>AL38+AM38+AN38+AO38+AP38+AQ38+AR38-AJ38-AK38</f>
        <v>2423.1304767655929</v>
      </c>
      <c r="AT38" s="23">
        <f t="shared" si="32"/>
        <v>19385043.814124744</v>
      </c>
      <c r="AU38">
        <f>M37</f>
        <v>0.20517333333333332</v>
      </c>
      <c r="BB38" s="10">
        <f t="shared" si="23"/>
        <v>350.01501259149677</v>
      </c>
      <c r="BC38" s="10">
        <f t="shared" si="24"/>
        <v>322.08185226225123</v>
      </c>
      <c r="BD38" s="9">
        <f t="shared" si="25"/>
        <v>233.14960178905272</v>
      </c>
      <c r="BE38" s="10">
        <f t="shared" si="26"/>
        <v>101.0184675038126</v>
      </c>
    </row>
    <row r="39" spans="1:57">
      <c r="A39">
        <v>33</v>
      </c>
      <c r="B39" t="s">
        <v>54</v>
      </c>
      <c r="C39">
        <v>33</v>
      </c>
      <c r="D39">
        <v>247.28800000000001</v>
      </c>
      <c r="E39">
        <v>76.675399999999996</v>
      </c>
      <c r="F39">
        <v>76.675399999999996</v>
      </c>
      <c r="G39">
        <v>238.71899999999999</v>
      </c>
      <c r="H39">
        <v>2360.64</v>
      </c>
      <c r="I39">
        <v>2484.15</v>
      </c>
      <c r="J39">
        <v>577.077</v>
      </c>
      <c r="K39">
        <v>176.96700000000001</v>
      </c>
      <c r="M39" s="4">
        <f t="shared" si="4"/>
        <v>0.21312000000000003</v>
      </c>
      <c r="N39" s="2">
        <f t="shared" si="5"/>
        <v>0.38677427427427419</v>
      </c>
      <c r="O39" s="2">
        <f t="shared" si="6"/>
        <v>0.80682637356106091</v>
      </c>
      <c r="P39" s="3">
        <f t="shared" si="7"/>
        <v>0.27678772522522521</v>
      </c>
      <c r="Q39" s="2">
        <f t="shared" si="27"/>
        <v>0.37337180930930924</v>
      </c>
      <c r="R39" s="3">
        <f t="shared" si="8"/>
        <v>0.11992523773773771</v>
      </c>
      <c r="T39" s="6">
        <f t="shared" si="9"/>
        <v>457.33856726829208</v>
      </c>
      <c r="U39" s="6">
        <f t="shared" si="10"/>
        <v>2145.9204545246434</v>
      </c>
      <c r="V39" s="6">
        <f t="shared" si="11"/>
        <v>2145.9204545246434</v>
      </c>
      <c r="W39" s="6">
        <f t="shared" si="12"/>
        <v>43.794294990298845</v>
      </c>
      <c r="X39" s="6">
        <f t="shared" si="13"/>
        <v>176.88679245283001</v>
      </c>
      <c r="Y39" s="6">
        <f t="shared" si="14"/>
        <v>54.84643640628628</v>
      </c>
      <c r="Z39" s="6">
        <f t="shared" si="15"/>
        <v>54.84643640628628</v>
      </c>
      <c r="AA39" s="6">
        <f t="shared" si="16"/>
        <v>170.75732832788944</v>
      </c>
      <c r="AB39" s="6">
        <f t="shared" si="0"/>
        <v>412.78711270898629</v>
      </c>
      <c r="AC39" s="6">
        <f t="shared" si="17"/>
        <v>1776.9276368059559</v>
      </c>
      <c r="AD39" s="6">
        <f t="shared" si="1"/>
        <v>126.5857016919542</v>
      </c>
      <c r="AE39" s="6">
        <f t="shared" si="2"/>
        <v>1688.5818872563514</v>
      </c>
      <c r="AI39" s="58"/>
      <c r="AJ39" s="21">
        <f t="shared" si="28"/>
        <v>154003.80320423539</v>
      </c>
      <c r="AK39" s="21">
        <f t="shared" si="29"/>
        <v>26094.749630958206</v>
      </c>
      <c r="AL39" s="19">
        <f t="shared" si="30"/>
        <v>121791.85438002685</v>
      </c>
      <c r="AM39" s="19">
        <f t="shared" si="31"/>
        <v>21716.011412036823</v>
      </c>
      <c r="AN39" s="19">
        <f t="shared" si="19"/>
        <v>18937.499999999982</v>
      </c>
      <c r="AO39" s="19">
        <f t="shared" si="20"/>
        <v>4244.0859042843076</v>
      </c>
      <c r="AP39" s="19">
        <f t="shared" si="21"/>
        <v>4355.7723754496847</v>
      </c>
      <c r="AQ39" s="19">
        <f t="shared" si="22"/>
        <v>10755.574768767525</v>
      </c>
      <c r="AR39" s="72">
        <f>AD38*$AV$4</f>
        <v>639.56613680976432</v>
      </c>
      <c r="AS39" s="23">
        <f>AL39+AM39+AN39+AO39+AP39+AQ39+AR39-AJ39-AK39</f>
        <v>2341.8121421813412</v>
      </c>
      <c r="AT39" s="23">
        <f t="shared" si="32"/>
        <v>18734497.137450729</v>
      </c>
      <c r="AU39">
        <f>M38</f>
        <v>0.20916333333333326</v>
      </c>
      <c r="BB39" s="10">
        <f t="shared" si="23"/>
        <v>359.53183503747277</v>
      </c>
      <c r="BC39" s="10">
        <f t="shared" si="24"/>
        <v>331.80191570329532</v>
      </c>
      <c r="BD39" s="9">
        <f t="shared" si="25"/>
        <v>243.18104061207771</v>
      </c>
      <c r="BE39" s="10">
        <f t="shared" si="26"/>
        <v>105.36459543903445</v>
      </c>
    </row>
    <row r="40" spans="1:57">
      <c r="A40">
        <v>34</v>
      </c>
      <c r="B40" t="s">
        <v>54</v>
      </c>
      <c r="C40">
        <v>34</v>
      </c>
      <c r="D40">
        <v>246.66499999999999</v>
      </c>
      <c r="E40">
        <v>79.593000000000004</v>
      </c>
      <c r="F40">
        <v>79.593000000000004</v>
      </c>
      <c r="G40">
        <v>245.10900000000001</v>
      </c>
      <c r="H40">
        <v>2349.04</v>
      </c>
      <c r="I40">
        <v>2471.86</v>
      </c>
      <c r="J40">
        <v>589.36699999999996</v>
      </c>
      <c r="K40">
        <v>183.7</v>
      </c>
      <c r="M40" s="4">
        <f t="shared" si="4"/>
        <v>0.21698666666666669</v>
      </c>
      <c r="N40" s="2">
        <f t="shared" si="5"/>
        <v>0.37892497234853134</v>
      </c>
      <c r="O40" s="2">
        <f t="shared" si="6"/>
        <v>0.81132866873540599</v>
      </c>
      <c r="P40" s="3">
        <f t="shared" si="7"/>
        <v>0.28219859899225758</v>
      </c>
      <c r="Q40" s="2">
        <f t="shared" si="27"/>
        <v>0.37653465650731227</v>
      </c>
      <c r="R40" s="3">
        <f t="shared" si="8"/>
        <v>0.12227018557207817</v>
      </c>
      <c r="T40" s="6">
        <f t="shared" si="9"/>
        <v>466.8121801434911</v>
      </c>
      <c r="U40" s="6">
        <f t="shared" si="10"/>
        <v>2151.3403902397586</v>
      </c>
      <c r="V40" s="6">
        <f t="shared" si="11"/>
        <v>2151.3403902397586</v>
      </c>
      <c r="W40" s="6">
        <f t="shared" si="12"/>
        <v>43.90490592326038</v>
      </c>
      <c r="X40" s="6">
        <f t="shared" si="13"/>
        <v>176.88679245283001</v>
      </c>
      <c r="Y40" s="6">
        <f t="shared" si="14"/>
        <v>57.077211893451043</v>
      </c>
      <c r="Z40" s="6">
        <f t="shared" si="15"/>
        <v>57.077211893451043</v>
      </c>
      <c r="AA40" s="6">
        <f t="shared" si="16"/>
        <v>175.770963903759</v>
      </c>
      <c r="AB40" s="6">
        <f t="shared" si="0"/>
        <v>422.64301058855153</v>
      </c>
      <c r="AC40" s="6">
        <f t="shared" si="17"/>
        <v>1772.6022855744675</v>
      </c>
      <c r="AD40" s="6">
        <f t="shared" si="1"/>
        <v>131.73374322901455</v>
      </c>
      <c r="AE40" s="6">
        <f t="shared" si="2"/>
        <v>1684.5282100962675</v>
      </c>
      <c r="AI40" s="58"/>
      <c r="AJ40" s="21">
        <f t="shared" si="28"/>
        <v>154242.32450986779</v>
      </c>
      <c r="AK40" s="21">
        <f t="shared" si="29"/>
        <v>26135.165215655634</v>
      </c>
      <c r="AL40" s="19">
        <f t="shared" si="30"/>
        <v>121370.20031032476</v>
      </c>
      <c r="AM40" s="19">
        <f t="shared" si="31"/>
        <v>21641.201688659738</v>
      </c>
      <c r="AN40" s="19">
        <f t="shared" si="19"/>
        <v>18937.499999999982</v>
      </c>
      <c r="AO40" s="19">
        <f t="shared" si="20"/>
        <v>4418.4289168904224</v>
      </c>
      <c r="AP40" s="19">
        <f t="shared" si="21"/>
        <v>4534.7033620717502</v>
      </c>
      <c r="AQ40" s="19">
        <f t="shared" si="22"/>
        <v>11070.419580023898</v>
      </c>
      <c r="AR40" s="72">
        <f>AD39*$AV$4</f>
        <v>665.84079089967906</v>
      </c>
      <c r="AS40" s="23">
        <f>AL40+AM40+AN40+AO40+AP40+AQ40+AR40-AJ40-AK40</f>
        <v>2260.8049233467937</v>
      </c>
      <c r="AT40" s="23">
        <f t="shared" si="32"/>
        <v>18086439.38677435</v>
      </c>
      <c r="AU40">
        <f>M39</f>
        <v>0.21312000000000003</v>
      </c>
      <c r="BB40" s="10">
        <f t="shared" si="23"/>
        <v>368.99281771868755</v>
      </c>
      <c r="BC40" s="10">
        <f t="shared" si="24"/>
        <v>341.51465665577888</v>
      </c>
      <c r="BD40" s="9">
        <f t="shared" si="25"/>
        <v>253.1714033839084</v>
      </c>
      <c r="BE40" s="10">
        <f t="shared" si="26"/>
        <v>109.69287281257256</v>
      </c>
    </row>
    <row r="41" spans="1:57">
      <c r="A41">
        <v>35</v>
      </c>
      <c r="B41" t="s">
        <v>54</v>
      </c>
      <c r="C41">
        <v>35</v>
      </c>
      <c r="D41">
        <v>245.923</v>
      </c>
      <c r="E41">
        <v>82.500799999999998</v>
      </c>
      <c r="F41">
        <v>82.500799999999998</v>
      </c>
      <c r="G41">
        <v>251.46100000000001</v>
      </c>
      <c r="H41">
        <v>2337.61</v>
      </c>
      <c r="I41">
        <v>2459.71</v>
      </c>
      <c r="J41">
        <v>601.51099999999997</v>
      </c>
      <c r="K41">
        <v>190.41200000000001</v>
      </c>
      <c r="M41" s="4">
        <f t="shared" si="4"/>
        <v>0.22079666666666661</v>
      </c>
      <c r="N41" s="2">
        <f t="shared" si="5"/>
        <v>0.37126617249656552</v>
      </c>
      <c r="O41" s="2">
        <f t="shared" si="6"/>
        <v>0.81566223856036479</v>
      </c>
      <c r="P41" s="3">
        <f t="shared" si="7"/>
        <v>0.28746206917374967</v>
      </c>
      <c r="Q41" s="2">
        <f t="shared" si="27"/>
        <v>0.37962680596023501</v>
      </c>
      <c r="R41" s="3">
        <f t="shared" si="8"/>
        <v>0.12455018946542069</v>
      </c>
      <c r="T41" s="6">
        <f t="shared" si="9"/>
        <v>476.44198571434981</v>
      </c>
      <c r="U41" s="6">
        <f t="shared" si="10"/>
        <v>2157.8314243014688</v>
      </c>
      <c r="V41" s="6">
        <f t="shared" si="11"/>
        <v>2157.8314243014688</v>
      </c>
      <c r="W41" s="6">
        <f t="shared" si="12"/>
        <v>44.037376006152428</v>
      </c>
      <c r="X41" s="6">
        <f t="shared" si="13"/>
        <v>176.88679245283001</v>
      </c>
      <c r="Y41" s="6">
        <f t="shared" si="14"/>
        <v>59.340939590003529</v>
      </c>
      <c r="Z41" s="6">
        <f t="shared" si="15"/>
        <v>59.340939590003529</v>
      </c>
      <c r="AA41" s="6">
        <f t="shared" si="16"/>
        <v>180.87014926209054</v>
      </c>
      <c r="AB41" s="6">
        <f t="shared" si="0"/>
        <v>432.65311261806437</v>
      </c>
      <c r="AC41" s="6">
        <f t="shared" si="17"/>
        <v>1769.2156876895569</v>
      </c>
      <c r="AD41" s="6">
        <f t="shared" si="1"/>
        <v>136.95899905469707</v>
      </c>
      <c r="AE41" s="6">
        <f t="shared" si="2"/>
        <v>1681.389438587119</v>
      </c>
      <c r="AI41" s="58"/>
      <c r="AJ41" s="21">
        <f t="shared" si="28"/>
        <v>154631.89322926311</v>
      </c>
      <c r="AK41" s="21">
        <f t="shared" si="29"/>
        <v>26201.174612730021</v>
      </c>
      <c r="AL41" s="19">
        <f t="shared" si="30"/>
        <v>121078.83415708941</v>
      </c>
      <c r="AM41" s="19">
        <f t="shared" si="31"/>
        <v>21588.523236011439</v>
      </c>
      <c r="AN41" s="19">
        <f t="shared" si="19"/>
        <v>18937.499999999982</v>
      </c>
      <c r="AO41" s="19">
        <f t="shared" si="20"/>
        <v>4598.1401901364161</v>
      </c>
      <c r="AP41" s="19">
        <f t="shared" si="21"/>
        <v>4719.1438793505322</v>
      </c>
      <c r="AQ41" s="19">
        <f t="shared" si="22"/>
        <v>11395.46009213377</v>
      </c>
      <c r="AR41" s="72">
        <f>AD40*$AV$4</f>
        <v>692.91948938461655</v>
      </c>
      <c r="AS41" s="23">
        <f>AL41+AM41+AN41+AO41+AP41+AQ41+AR41-AJ41-AK41</f>
        <v>2177.4532021130362</v>
      </c>
      <c r="AT41" s="23">
        <f t="shared" si="32"/>
        <v>17419625.616904289</v>
      </c>
      <c r="AU41">
        <f>M40</f>
        <v>0.21698666666666669</v>
      </c>
      <c r="BB41" s="10">
        <f t="shared" si="23"/>
        <v>378.73810466529108</v>
      </c>
      <c r="BC41" s="10">
        <f t="shared" si="24"/>
        <v>351.54192780751799</v>
      </c>
      <c r="BD41" s="9">
        <f t="shared" si="25"/>
        <v>263.4674864580291</v>
      </c>
      <c r="BE41" s="10">
        <f t="shared" si="26"/>
        <v>114.15442378690209</v>
      </c>
    </row>
    <row r="42" spans="1:57">
      <c r="A42">
        <v>36</v>
      </c>
      <c r="B42" t="s">
        <v>54</v>
      </c>
      <c r="C42">
        <v>36</v>
      </c>
      <c r="D42">
        <v>245.084</v>
      </c>
      <c r="E42">
        <v>85.396000000000001</v>
      </c>
      <c r="F42">
        <v>85.396000000000001</v>
      </c>
      <c r="G42">
        <v>257.77499999999998</v>
      </c>
      <c r="H42">
        <v>2326.35</v>
      </c>
      <c r="I42">
        <v>2447.71</v>
      </c>
      <c r="J42">
        <v>613.51199999999994</v>
      </c>
      <c r="K42">
        <v>197.09399999999999</v>
      </c>
      <c r="M42" s="4">
        <f t="shared" si="4"/>
        <v>0.22455000000000003</v>
      </c>
      <c r="N42" s="2">
        <f t="shared" si="5"/>
        <v>0.36381503748237209</v>
      </c>
      <c r="O42" s="2">
        <f t="shared" si="6"/>
        <v>0.81984340562606672</v>
      </c>
      <c r="P42" s="3">
        <f t="shared" si="7"/>
        <v>0.29257626363838785</v>
      </c>
      <c r="Q42" s="2">
        <f t="shared" si="27"/>
        <v>0.38265419728345573</v>
      </c>
      <c r="R42" s="3">
        <f t="shared" si="8"/>
        <v>0.12676612484227714</v>
      </c>
      <c r="T42" s="6">
        <f t="shared" si="9"/>
        <v>486.19978348586181</v>
      </c>
      <c r="U42" s="6">
        <f t="shared" si="10"/>
        <v>2165.2183633304912</v>
      </c>
      <c r="V42" s="6">
        <f t="shared" si="11"/>
        <v>2165.2183633304912</v>
      </c>
      <c r="W42" s="6">
        <f t="shared" si="12"/>
        <v>44.188129863887575</v>
      </c>
      <c r="X42" s="6">
        <f t="shared" si="13"/>
        <v>176.88679245283001</v>
      </c>
      <c r="Y42" s="6">
        <f t="shared" si="14"/>
        <v>61.633662451656875</v>
      </c>
      <c r="Z42" s="6">
        <f t="shared" si="15"/>
        <v>61.633662451656875</v>
      </c>
      <c r="AA42" s="6">
        <f t="shared" si="16"/>
        <v>186.04638786917243</v>
      </c>
      <c r="AB42" s="6">
        <f t="shared" si="0"/>
        <v>442.79581617159283</v>
      </c>
      <c r="AC42" s="6">
        <f t="shared" si="17"/>
        <v>1766.6106770227859</v>
      </c>
      <c r="AD42" s="6">
        <f t="shared" si="1"/>
        <v>142.25051603408659</v>
      </c>
      <c r="AE42" s="6">
        <f t="shared" si="2"/>
        <v>1679.0185798446294</v>
      </c>
      <c r="AI42" s="58"/>
      <c r="AJ42" s="21">
        <f t="shared" si="28"/>
        <v>155098.44928451665</v>
      </c>
      <c r="AK42" s="21">
        <f t="shared" si="29"/>
        <v>26280.22891656759</v>
      </c>
      <c r="AL42" s="19">
        <f t="shared" si="30"/>
        <v>120853.22867732635</v>
      </c>
      <c r="AM42" s="19">
        <f t="shared" si="31"/>
        <v>21547.277860371116</v>
      </c>
      <c r="AN42" s="19">
        <f t="shared" si="19"/>
        <v>18937.499999999982</v>
      </c>
      <c r="AO42" s="19">
        <f t="shared" si="20"/>
        <v>4780.5060933706845</v>
      </c>
      <c r="AP42" s="19">
        <f t="shared" si="21"/>
        <v>4906.3088853014924</v>
      </c>
      <c r="AQ42" s="19">
        <f t="shared" si="22"/>
        <v>11726.046907855371</v>
      </c>
      <c r="AR42" s="72">
        <f>AD41*$AV$4</f>
        <v>720.40433502770657</v>
      </c>
      <c r="AS42" s="23">
        <f>AL42+AM42+AN42+AO42+AP42+AQ42+AR42-AJ42-AK42</f>
        <v>2092.59455816845</v>
      </c>
      <c r="AT42" s="23">
        <f t="shared" si="32"/>
        <v>16740756.465347599</v>
      </c>
      <c r="AU42">
        <f>M41</f>
        <v>0.22079666666666661</v>
      </c>
      <c r="BB42" s="10">
        <f t="shared" si="23"/>
        <v>388.61573661191187</v>
      </c>
      <c r="BC42" s="10">
        <f t="shared" si="24"/>
        <v>361.74029852418107</v>
      </c>
      <c r="BD42" s="9">
        <f t="shared" si="25"/>
        <v>273.91799810939415</v>
      </c>
      <c r="BE42" s="10">
        <f t="shared" si="26"/>
        <v>118.68187918000706</v>
      </c>
    </row>
    <row r="43" spans="1:57">
      <c r="A43">
        <v>37</v>
      </c>
      <c r="B43" t="s">
        <v>54</v>
      </c>
      <c r="C43">
        <v>37</v>
      </c>
      <c r="D43">
        <v>244.15799999999999</v>
      </c>
      <c r="E43">
        <v>88.2774</v>
      </c>
      <c r="F43">
        <v>88.2774</v>
      </c>
      <c r="G43">
        <v>264.053</v>
      </c>
      <c r="H43">
        <v>2315.23</v>
      </c>
      <c r="I43">
        <v>2435.85</v>
      </c>
      <c r="J43">
        <v>625.37199999999996</v>
      </c>
      <c r="K43">
        <v>203.744</v>
      </c>
      <c r="M43" s="4">
        <f t="shared" si="4"/>
        <v>0.22825666666666666</v>
      </c>
      <c r="N43" s="2">
        <f t="shared" si="5"/>
        <v>0.35655475561137318</v>
      </c>
      <c r="O43" s="2">
        <f t="shared" si="6"/>
        <v>0.8238496286344319</v>
      </c>
      <c r="P43" s="3">
        <f t="shared" si="7"/>
        <v>0.29753639908290375</v>
      </c>
      <c r="Q43" s="2">
        <f t="shared" si="27"/>
        <v>0.38560830643865823</v>
      </c>
      <c r="R43" s="3">
        <f t="shared" si="8"/>
        <v>0.128915402251851</v>
      </c>
      <c r="T43" s="6">
        <f t="shared" si="9"/>
        <v>496.09993884257079</v>
      </c>
      <c r="U43" s="6">
        <f t="shared" si="10"/>
        <v>2173.4302269779814</v>
      </c>
      <c r="V43" s="6">
        <f t="shared" si="11"/>
        <v>2173.4302269779814</v>
      </c>
      <c r="W43" s="6">
        <f t="shared" si="12"/>
        <v>44.35571891791799</v>
      </c>
      <c r="X43" s="6">
        <f t="shared" si="13"/>
        <v>176.88679245283001</v>
      </c>
      <c r="Y43" s="6">
        <f t="shared" si="14"/>
        <v>63.954923173008694</v>
      </c>
      <c r="Z43" s="6">
        <f t="shared" si="15"/>
        <v>63.954923173008694</v>
      </c>
      <c r="AA43" s="6">
        <f t="shared" si="16"/>
        <v>191.30025724140566</v>
      </c>
      <c r="AB43" s="6">
        <f t="shared" si="0"/>
        <v>453.06746929893433</v>
      </c>
      <c r="AC43" s="6">
        <f t="shared" si="17"/>
        <v>1764.718476596965</v>
      </c>
      <c r="AD43" s="6">
        <f t="shared" si="1"/>
        <v>147.6077893884673</v>
      </c>
      <c r="AE43" s="6">
        <f t="shared" si="2"/>
        <v>1677.3302881354107</v>
      </c>
      <c r="AI43" s="58"/>
      <c r="AJ43" s="21">
        <f t="shared" si="28"/>
        <v>155629.40030110572</v>
      </c>
      <c r="AK43" s="21">
        <f t="shared" si="29"/>
        <v>26370.194447002053</v>
      </c>
      <c r="AL43" s="19">
        <f t="shared" si="30"/>
        <v>120682.81846349241</v>
      </c>
      <c r="AM43" s="19">
        <f t="shared" si="31"/>
        <v>21515.551435460511</v>
      </c>
      <c r="AN43" s="19">
        <f t="shared" si="19"/>
        <v>18937.499999999982</v>
      </c>
      <c r="AO43" s="19">
        <f t="shared" si="20"/>
        <v>4965.2078471054783</v>
      </c>
      <c r="AP43" s="19">
        <f t="shared" si="21"/>
        <v>5095.8712115029912</v>
      </c>
      <c r="AQ43" s="19">
        <f t="shared" si="22"/>
        <v>12061.629185862679</v>
      </c>
      <c r="AR43" s="72">
        <f>AD42*$AV$4</f>
        <v>748.23771433929539</v>
      </c>
      <c r="AS43" s="23">
        <f>AL43+AM43+AN43+AO43+AP43+AQ43+AR43-AJ43-AK43</f>
        <v>2007.2211096555984</v>
      </c>
      <c r="AT43" s="23">
        <f t="shared" si="32"/>
        <v>16057768.877244787</v>
      </c>
      <c r="AU43">
        <f>M42</f>
        <v>0.22455000000000003</v>
      </c>
      <c r="BB43" s="10">
        <f t="shared" si="23"/>
        <v>398.60768630770531</v>
      </c>
      <c r="BC43" s="10">
        <f t="shared" si="24"/>
        <v>372.09277573834487</v>
      </c>
      <c r="BD43" s="9">
        <f t="shared" si="25"/>
        <v>284.50103206817317</v>
      </c>
      <c r="BE43" s="10">
        <f t="shared" si="26"/>
        <v>123.26732490331375</v>
      </c>
    </row>
    <row r="44" spans="1:57">
      <c r="A44">
        <v>38</v>
      </c>
      <c r="B44" t="s">
        <v>54</v>
      </c>
      <c r="C44">
        <v>38</v>
      </c>
      <c r="D44">
        <v>243.15100000000001</v>
      </c>
      <c r="E44">
        <v>91.144599999999997</v>
      </c>
      <c r="F44">
        <v>91.144599999999997</v>
      </c>
      <c r="G44">
        <v>270.29399999999998</v>
      </c>
      <c r="H44">
        <v>2304.27</v>
      </c>
      <c r="I44">
        <v>2424.13</v>
      </c>
      <c r="J44">
        <v>637.09299999999996</v>
      </c>
      <c r="K44">
        <v>210.36099999999999</v>
      </c>
      <c r="M44" s="4">
        <f t="shared" si="4"/>
        <v>0.23191000000000001</v>
      </c>
      <c r="N44" s="2">
        <f t="shared" si="5"/>
        <v>0.3494904632544234</v>
      </c>
      <c r="O44" s="2">
        <f t="shared" si="6"/>
        <v>0.82771838241846685</v>
      </c>
      <c r="P44" s="3">
        <f t="shared" si="7"/>
        <v>0.30236011096258603</v>
      </c>
      <c r="Q44" s="2">
        <f t="shared" si="27"/>
        <v>0.38850416109697722</v>
      </c>
      <c r="R44" s="3">
        <f t="shared" si="8"/>
        <v>0.13100570623661478</v>
      </c>
      <c r="T44" s="6">
        <f t="shared" si="9"/>
        <v>506.12766599029993</v>
      </c>
      <c r="U44" s="6">
        <f t="shared" si="10"/>
        <v>2182.4314000702857</v>
      </c>
      <c r="V44" s="6">
        <f t="shared" si="11"/>
        <v>2182.4314000702857</v>
      </c>
      <c r="W44" s="6">
        <f t="shared" si="12"/>
        <v>44.539416327965014</v>
      </c>
      <c r="X44" s="6">
        <f t="shared" si="13"/>
        <v>176.88679245283001</v>
      </c>
      <c r="Y44" s="6">
        <f t="shared" si="14"/>
        <v>66.305612328948726</v>
      </c>
      <c r="Z44" s="6">
        <f t="shared" si="15"/>
        <v>66.305612328948726</v>
      </c>
      <c r="AA44" s="6">
        <f t="shared" si="16"/>
        <v>196.63270428353258</v>
      </c>
      <c r="AB44" s="6">
        <f t="shared" si="0"/>
        <v>463.47058931869014</v>
      </c>
      <c r="AC44" s="6">
        <f t="shared" si="17"/>
        <v>1763.5002270795605</v>
      </c>
      <c r="AD44" s="6">
        <f t="shared" si="1"/>
        <v>153.03281725006175</v>
      </c>
      <c r="AE44" s="6">
        <f t="shared" si="2"/>
        <v>1676.3037340799858</v>
      </c>
      <c r="AI44" s="58"/>
      <c r="AJ44" s="21">
        <f t="shared" si="28"/>
        <v>156219.64442449636</v>
      </c>
      <c r="AK44" s="21">
        <f t="shared" si="29"/>
        <v>26470.206734364838</v>
      </c>
      <c r="AL44" s="19">
        <f t="shared" si="30"/>
        <v>120561.4691203089</v>
      </c>
      <c r="AM44" s="19">
        <f t="shared" si="31"/>
        <v>21492.506326474439</v>
      </c>
      <c r="AN44" s="19">
        <f t="shared" si="19"/>
        <v>18937.499999999982</v>
      </c>
      <c r="AO44" s="19">
        <f t="shared" si="20"/>
        <v>5152.2086108175808</v>
      </c>
      <c r="AP44" s="19">
        <f t="shared" si="21"/>
        <v>5287.7930479443594</v>
      </c>
      <c r="AQ44" s="19">
        <f t="shared" si="22"/>
        <v>12402.244367294743</v>
      </c>
      <c r="AR44" s="72">
        <f>AD43*$AV$4</f>
        <v>776.41697218333798</v>
      </c>
      <c r="AS44" s="23">
        <f>AL44+AM44+AN44+AO44+AP44+AQ44+AR44-AJ44-AK44</f>
        <v>1920.287286162129</v>
      </c>
      <c r="AT44" s="23">
        <f t="shared" si="32"/>
        <v>15362298.289297033</v>
      </c>
      <c r="AU44">
        <f>M43</f>
        <v>0.22825666666666666</v>
      </c>
      <c r="BB44" s="10">
        <f t="shared" si="23"/>
        <v>408.71175038101637</v>
      </c>
      <c r="BC44" s="10">
        <f t="shared" si="24"/>
        <v>382.60051448281132</v>
      </c>
      <c r="BD44" s="9">
        <f t="shared" si="25"/>
        <v>295.21557877693459</v>
      </c>
      <c r="BE44" s="10">
        <f t="shared" si="26"/>
        <v>127.90984634601739</v>
      </c>
    </row>
    <row r="45" spans="1:57">
      <c r="A45">
        <v>39</v>
      </c>
      <c r="B45" t="s">
        <v>54</v>
      </c>
      <c r="C45">
        <v>39</v>
      </c>
      <c r="D45">
        <v>242.071</v>
      </c>
      <c r="E45">
        <v>93.996899999999997</v>
      </c>
      <c r="F45">
        <v>93.996899999999997</v>
      </c>
      <c r="G45">
        <v>276.49799999999999</v>
      </c>
      <c r="H45">
        <v>2293.44</v>
      </c>
      <c r="I45">
        <v>2412.5500000000002</v>
      </c>
      <c r="J45">
        <v>648.67899999999997</v>
      </c>
      <c r="K45">
        <v>216.94399999999999</v>
      </c>
      <c r="M45" s="4">
        <f t="shared" si="4"/>
        <v>0.23551999999999998</v>
      </c>
      <c r="N45" s="2">
        <f t="shared" si="5"/>
        <v>0.34260501585144931</v>
      </c>
      <c r="O45" s="2">
        <f t="shared" si="6"/>
        <v>0.83142905089447461</v>
      </c>
      <c r="P45" s="3">
        <f t="shared" si="7"/>
        <v>0.30704257246376815</v>
      </c>
      <c r="Q45" s="2">
        <f t="shared" si="27"/>
        <v>0.39132982336956523</v>
      </c>
      <c r="R45" s="3">
        <f t="shared" si="8"/>
        <v>0.13303456182065218</v>
      </c>
      <c r="T45" s="6">
        <f t="shared" si="9"/>
        <v>516.29948269504223</v>
      </c>
      <c r="U45" s="6">
        <f t="shared" si="10"/>
        <v>2192.1683198668575</v>
      </c>
      <c r="V45" s="6">
        <f t="shared" si="11"/>
        <v>2192.1683198668575</v>
      </c>
      <c r="W45" s="6">
        <f t="shared" si="12"/>
        <v>44.738128976874641</v>
      </c>
      <c r="X45" s="6">
        <f t="shared" si="13"/>
        <v>176.88679245283001</v>
      </c>
      <c r="Y45" s="6">
        <f t="shared" si="14"/>
        <v>68.685675448564339</v>
      </c>
      <c r="Z45" s="6">
        <f t="shared" si="15"/>
        <v>68.685675448564339</v>
      </c>
      <c r="AA45" s="6">
        <f t="shared" si="16"/>
        <v>202.04338536884879</v>
      </c>
      <c r="AB45" s="6">
        <f t="shared" si="0"/>
        <v>474.00451785132179</v>
      </c>
      <c r="AC45" s="6">
        <f t="shared" si="17"/>
        <v>1762.9019309924104</v>
      </c>
      <c r="AD45" s="6">
        <f t="shared" si="1"/>
        <v>158.52592132839851</v>
      </c>
      <c r="AE45" s="6">
        <f t="shared" si="2"/>
        <v>1675.8688371718154</v>
      </c>
      <c r="AI45" s="58"/>
      <c r="AJ45" s="21">
        <f t="shared" si="28"/>
        <v>156866.62174285192</v>
      </c>
      <c r="AK45" s="21">
        <f t="shared" si="29"/>
        <v>26579.832021456012</v>
      </c>
      <c r="AL45" s="19">
        <f t="shared" si="30"/>
        <v>120487.68349446713</v>
      </c>
      <c r="AM45" s="19">
        <f t="shared" si="31"/>
        <v>21477.66926560197</v>
      </c>
      <c r="AN45" s="19">
        <f t="shared" si="19"/>
        <v>18937.499999999982</v>
      </c>
      <c r="AO45" s="19">
        <f t="shared" si="20"/>
        <v>5341.5801292201095</v>
      </c>
      <c r="AP45" s="19">
        <f t="shared" si="21"/>
        <v>5482.1480273574807</v>
      </c>
      <c r="AQ45" s="19">
        <f t="shared" si="22"/>
        <v>12747.953841216986</v>
      </c>
      <c r="AR45" s="72">
        <f>AD44*$AV$4</f>
        <v>804.95261873532479</v>
      </c>
      <c r="AS45" s="23">
        <f>AL45+AM45+AN45+AO45+AP45+AQ45+AR45-AJ45-AK45</f>
        <v>1833.0336122910339</v>
      </c>
      <c r="AT45" s="23">
        <f t="shared" si="32"/>
        <v>14664268.898328271</v>
      </c>
      <c r="AU45">
        <f>M44</f>
        <v>0.23191000000000001</v>
      </c>
      <c r="BB45" s="10">
        <f t="shared" si="23"/>
        <v>418.93117299072514</v>
      </c>
      <c r="BC45" s="10">
        <f t="shared" si="24"/>
        <v>393.26540856706515</v>
      </c>
      <c r="BD45" s="9">
        <f t="shared" si="25"/>
        <v>306.06563450012351</v>
      </c>
      <c r="BE45" s="10">
        <f t="shared" si="26"/>
        <v>132.61122465789745</v>
      </c>
    </row>
    <row r="46" spans="1:57">
      <c r="A46">
        <v>40</v>
      </c>
      <c r="B46" t="s">
        <v>54</v>
      </c>
      <c r="C46">
        <v>40</v>
      </c>
      <c r="D46">
        <v>240.929</v>
      </c>
      <c r="E46">
        <v>96.832899999999995</v>
      </c>
      <c r="F46">
        <v>96.832899999999995</v>
      </c>
      <c r="G46">
        <v>282.66800000000001</v>
      </c>
      <c r="H46">
        <v>2282.7399999999998</v>
      </c>
      <c r="I46">
        <v>2401.09</v>
      </c>
      <c r="J46">
        <v>660.13199999999995</v>
      </c>
      <c r="K46">
        <v>223.49</v>
      </c>
      <c r="M46" s="4">
        <f t="shared" si="4"/>
        <v>0.23908666666666675</v>
      </c>
      <c r="N46" s="2">
        <f t="shared" si="5"/>
        <v>0.33590190446978768</v>
      </c>
      <c r="O46" s="2">
        <f t="shared" si="6"/>
        <v>0.83499360092574482</v>
      </c>
      <c r="P46" s="3">
        <f t="shared" si="7"/>
        <v>0.31158854529738161</v>
      </c>
      <c r="Q46" s="2">
        <f t="shared" si="27"/>
        <v>0.39409419178540545</v>
      </c>
      <c r="R46" s="3">
        <f t="shared" si="8"/>
        <v>0.13500390374480659</v>
      </c>
      <c r="T46" s="6">
        <f t="shared" si="9"/>
        <v>526.60252918792219</v>
      </c>
      <c r="U46" s="6">
        <f t="shared" si="10"/>
        <v>2202.5591662211277</v>
      </c>
      <c r="V46" s="6">
        <f t="shared" si="11"/>
        <v>2202.5591662211277</v>
      </c>
      <c r="W46" s="6">
        <f t="shared" si="12"/>
        <v>44.950187065737303</v>
      </c>
      <c r="X46" s="6">
        <f t="shared" si="13"/>
        <v>176.88679245283001</v>
      </c>
      <c r="Y46" s="6">
        <f t="shared" si="14"/>
        <v>71.093397162257943</v>
      </c>
      <c r="Z46" s="6">
        <f t="shared" si="15"/>
        <v>71.093397162257943</v>
      </c>
      <c r="AA46" s="6">
        <f t="shared" si="16"/>
        <v>207.53099813246459</v>
      </c>
      <c r="AB46" s="6">
        <f t="shared" si="0"/>
        <v>484.65992916896505</v>
      </c>
      <c r="AC46" s="6">
        <f t="shared" si="17"/>
        <v>1762.8494241179001</v>
      </c>
      <c r="AD46" s="6">
        <f t="shared" si="1"/>
        <v>164.08331601958662</v>
      </c>
      <c r="AE46" s="6">
        <f t="shared" si="2"/>
        <v>1675.9566370332054</v>
      </c>
      <c r="AI46" s="58"/>
      <c r="AJ46" s="21">
        <f t="shared" si="28"/>
        <v>157566.48232707012</v>
      </c>
      <c r="AK46" s="21">
        <f t="shared" si="29"/>
        <v>26698.417967658457</v>
      </c>
      <c r="AL46" s="19">
        <f t="shared" si="30"/>
        <v>120456.42440939856</v>
      </c>
      <c r="AM46" s="19">
        <f t="shared" si="31"/>
        <v>21470.382617556566</v>
      </c>
      <c r="AN46" s="19">
        <f t="shared" si="19"/>
        <v>18937.499999999982</v>
      </c>
      <c r="AO46" s="19">
        <f t="shared" si="20"/>
        <v>5533.3180141363437</v>
      </c>
      <c r="AP46" s="19">
        <f t="shared" si="21"/>
        <v>5678.9316460872997</v>
      </c>
      <c r="AQ46" s="19">
        <f t="shared" si="22"/>
        <v>13098.735329863446</v>
      </c>
      <c r="AR46" s="72">
        <f>AD45*$AV$4</f>
        <v>833.84634618737618</v>
      </c>
      <c r="AS46" s="23">
        <f>AL46+AM46+AN46+AO46+AP46+AQ46+AR46-AJ46-AK46</f>
        <v>1744.2380685009739</v>
      </c>
      <c r="AT46" s="23">
        <f t="shared" si="32"/>
        <v>13953904.548007792</v>
      </c>
      <c r="AU46">
        <f>M45</f>
        <v>0.23551999999999998</v>
      </c>
      <c r="BB46" s="10">
        <f t="shared" si="23"/>
        <v>429.2663888744471</v>
      </c>
      <c r="BC46" s="10">
        <f t="shared" si="24"/>
        <v>404.08677073769758</v>
      </c>
      <c r="BD46" s="9">
        <f t="shared" si="25"/>
        <v>317.05184265679702</v>
      </c>
      <c r="BE46" s="10">
        <f t="shared" si="26"/>
        <v>137.37135089712868</v>
      </c>
    </row>
    <row r="47" spans="1:57">
      <c r="A47">
        <v>41</v>
      </c>
      <c r="B47" t="s">
        <v>54</v>
      </c>
      <c r="C47">
        <v>41</v>
      </c>
      <c r="D47">
        <v>239.733</v>
      </c>
      <c r="E47">
        <v>99.652199999999993</v>
      </c>
      <c r="F47">
        <v>99.652199999999993</v>
      </c>
      <c r="G47">
        <v>288.80200000000002</v>
      </c>
      <c r="H47">
        <v>2272.16</v>
      </c>
      <c r="I47">
        <v>2389.77</v>
      </c>
      <c r="J47">
        <v>671.45399999999995</v>
      </c>
      <c r="K47">
        <v>229.99700000000001</v>
      </c>
      <c r="M47" s="4">
        <f t="shared" si="4"/>
        <v>0.24261333333333338</v>
      </c>
      <c r="N47" s="2">
        <f t="shared" si="5"/>
        <v>0.32937596174983508</v>
      </c>
      <c r="O47" s="2">
        <f t="shared" si="6"/>
        <v>0.83841161546493714</v>
      </c>
      <c r="P47" s="3">
        <f t="shared" si="7"/>
        <v>0.31599939547153216</v>
      </c>
      <c r="Q47" s="2">
        <f t="shared" si="27"/>
        <v>0.39679325126401399</v>
      </c>
      <c r="R47" s="3">
        <f t="shared" si="8"/>
        <v>0.13691498131457461</v>
      </c>
      <c r="T47" s="6">
        <f t="shared" si="9"/>
        <v>537.0361319420681</v>
      </c>
      <c r="U47" s="6">
        <f t="shared" si="10"/>
        <v>2213.5474772287921</v>
      </c>
      <c r="V47" s="6">
        <f t="shared" si="11"/>
        <v>2213.5474772287921</v>
      </c>
      <c r="W47" s="6">
        <f t="shared" si="12"/>
        <v>45.174438310791679</v>
      </c>
      <c r="X47" s="6">
        <f t="shared" si="13"/>
        <v>176.88679245283001</v>
      </c>
      <c r="Y47" s="6">
        <f t="shared" si="14"/>
        <v>73.528291970099673</v>
      </c>
      <c r="Z47" s="6">
        <f t="shared" si="15"/>
        <v>73.528291970099673</v>
      </c>
      <c r="AA47" s="6">
        <f t="shared" si="16"/>
        <v>213.09231283954318</v>
      </c>
      <c r="AB47" s="6">
        <f t="shared" si="0"/>
        <v>495.43176925538211</v>
      </c>
      <c r="AC47" s="6">
        <f t="shared" si="17"/>
        <v>1763.2901462842017</v>
      </c>
      <c r="AD47" s="6">
        <f t="shared" si="1"/>
        <v>169.70309304006349</v>
      </c>
      <c r="AE47" s="6">
        <f t="shared" si="2"/>
        <v>1676.511345286724</v>
      </c>
      <c r="AI47" s="58"/>
      <c r="AJ47" s="21">
        <f t="shared" si="28"/>
        <v>158313.34519047599</v>
      </c>
      <c r="AK47" s="21">
        <f t="shared" si="29"/>
        <v>26824.968085407116</v>
      </c>
      <c r="AL47" s="19">
        <f t="shared" si="30"/>
        <v>120462.73520003569</v>
      </c>
      <c r="AM47" s="19">
        <f t="shared" si="31"/>
        <v>21469.743136331905</v>
      </c>
      <c r="AN47" s="19">
        <f t="shared" si="19"/>
        <v>18937.499999999982</v>
      </c>
      <c r="AO47" s="19">
        <f t="shared" si="20"/>
        <v>5727.2840753914998</v>
      </c>
      <c r="AP47" s="19">
        <f t="shared" si="21"/>
        <v>5878.0020773754868</v>
      </c>
      <c r="AQ47" s="19">
        <f t="shared" si="22"/>
        <v>13454.50439922525</v>
      </c>
      <c r="AR47" s="72">
        <f>AD46*$AV$4</f>
        <v>863.07824226302557</v>
      </c>
      <c r="AS47" s="23">
        <f>AL47+AM47+AN47+AO47+AP47+AQ47+AR47-AJ47-AK47</f>
        <v>1654.5338547397296</v>
      </c>
      <c r="AT47" s="23">
        <f t="shared" si="32"/>
        <v>13236270.837917836</v>
      </c>
      <c r="AU47">
        <f>M46</f>
        <v>0.23908666666666675</v>
      </c>
      <c r="BB47" s="10">
        <f t="shared" si="23"/>
        <v>439.70974210322765</v>
      </c>
      <c r="BC47" s="10">
        <f t="shared" si="24"/>
        <v>415.06199626492918</v>
      </c>
      <c r="BD47" s="9">
        <f t="shared" si="25"/>
        <v>328.16663203917324</v>
      </c>
      <c r="BE47" s="10">
        <f t="shared" si="26"/>
        <v>142.18679432451589</v>
      </c>
    </row>
    <row r="48" spans="1:57">
      <c r="A48">
        <v>42</v>
      </c>
      <c r="B48" t="s">
        <v>54</v>
      </c>
      <c r="C48">
        <v>42</v>
      </c>
      <c r="D48">
        <v>238.48699999999999</v>
      </c>
      <c r="E48">
        <v>102.45399999999999</v>
      </c>
      <c r="F48">
        <v>102.45399999999999</v>
      </c>
      <c r="G48">
        <v>294.90199999999999</v>
      </c>
      <c r="H48">
        <v>2261.6999999999998</v>
      </c>
      <c r="I48">
        <v>2378.58</v>
      </c>
      <c r="J48">
        <v>682.64800000000002</v>
      </c>
      <c r="K48">
        <v>236.464</v>
      </c>
      <c r="M48" s="4">
        <f t="shared" si="4"/>
        <v>0.24610000000000007</v>
      </c>
      <c r="N48" s="2">
        <f t="shared" si="5"/>
        <v>0.32302180685358245</v>
      </c>
      <c r="O48" s="2">
        <f t="shared" si="6"/>
        <v>0.84169512420425285</v>
      </c>
      <c r="P48" s="3">
        <f t="shared" si="7"/>
        <v>0.32028172829473106</v>
      </c>
      <c r="Q48" s="2">
        <f t="shared" si="27"/>
        <v>0.39943383448462672</v>
      </c>
      <c r="R48" s="3">
        <f t="shared" si="8"/>
        <v>0.13877014763646209</v>
      </c>
      <c r="T48" s="6">
        <f t="shared" si="9"/>
        <v>547.60015794539925</v>
      </c>
      <c r="U48" s="6">
        <f t="shared" si="10"/>
        <v>2225.1123849873998</v>
      </c>
      <c r="V48" s="6">
        <f t="shared" si="11"/>
        <v>2225.1123849873998</v>
      </c>
      <c r="W48" s="6">
        <f t="shared" si="12"/>
        <v>45.410456836477543</v>
      </c>
      <c r="X48" s="6">
        <f t="shared" si="13"/>
        <v>176.88679245283001</v>
      </c>
      <c r="Y48" s="6">
        <f t="shared" si="14"/>
        <v>75.990554763833018</v>
      </c>
      <c r="Z48" s="6">
        <f t="shared" si="15"/>
        <v>75.990554763833018</v>
      </c>
      <c r="AA48" s="6">
        <f t="shared" si="16"/>
        <v>218.73003085251804</v>
      </c>
      <c r="AB48" s="6">
        <f t="shared" si="0"/>
        <v>506.32283979259881</v>
      </c>
      <c r="AC48" s="6">
        <f t="shared" si="17"/>
        <v>1764.2000020312785</v>
      </c>
      <c r="AD48" s="6">
        <f t="shared" si="1"/>
        <v>175.38632500122017</v>
      </c>
      <c r="AE48" s="6">
        <f t="shared" si="2"/>
        <v>1677.5122270420006</v>
      </c>
      <c r="AI48" s="58"/>
      <c r="AJ48" s="21">
        <f t="shared" si="28"/>
        <v>159103.15202077388</v>
      </c>
      <c r="AK48" s="21">
        <f t="shared" si="29"/>
        <v>26958.79472516946</v>
      </c>
      <c r="AL48" s="19">
        <f t="shared" si="30"/>
        <v>120502.60596517385</v>
      </c>
      <c r="AM48" s="19">
        <f t="shared" si="31"/>
        <v>21475.110691595291</v>
      </c>
      <c r="AN48" s="19">
        <f t="shared" si="19"/>
        <v>18937.499999999982</v>
      </c>
      <c r="AO48" s="19">
        <f t="shared" si="20"/>
        <v>5923.4392011112295</v>
      </c>
      <c r="AP48" s="19">
        <f t="shared" si="21"/>
        <v>6079.3191800878412</v>
      </c>
      <c r="AQ48" s="19">
        <f t="shared" si="22"/>
        <v>13815.051661394276</v>
      </c>
      <c r="AR48" s="72">
        <f>AD47*$AV$4</f>
        <v>892.63826939073397</v>
      </c>
      <c r="AS48" s="23">
        <f>AL48+AM48+AN48+AO48+AP48+AQ48+AR48-AJ48-AK48</f>
        <v>1563.7182228098645</v>
      </c>
      <c r="AT48" s="23">
        <f t="shared" si="32"/>
        <v>12509745.782478916</v>
      </c>
      <c r="AU48">
        <f>M47</f>
        <v>0.24261333333333338</v>
      </c>
      <c r="BB48" s="10">
        <f t="shared" si="23"/>
        <v>450.25733094459042</v>
      </c>
      <c r="BC48" s="10">
        <f t="shared" si="24"/>
        <v>426.18462567908637</v>
      </c>
      <c r="BD48" s="9">
        <f t="shared" si="25"/>
        <v>339.40618608012699</v>
      </c>
      <c r="BE48" s="10">
        <f t="shared" si="26"/>
        <v>147.05658394019935</v>
      </c>
    </row>
    <row r="49" spans="1:57">
      <c r="A49">
        <v>43</v>
      </c>
      <c r="B49" t="s">
        <v>54</v>
      </c>
      <c r="C49">
        <v>43</v>
      </c>
      <c r="D49">
        <v>237.196</v>
      </c>
      <c r="E49">
        <v>105.239</v>
      </c>
      <c r="F49">
        <v>105.239</v>
      </c>
      <c r="G49">
        <v>300.96699999999998</v>
      </c>
      <c r="H49">
        <v>2251.36</v>
      </c>
      <c r="I49">
        <v>2367.5100000000002</v>
      </c>
      <c r="J49">
        <v>693.71500000000003</v>
      </c>
      <c r="K49">
        <v>242.892</v>
      </c>
      <c r="M49" s="4">
        <f t="shared" si="4"/>
        <v>0.24954666666666661</v>
      </c>
      <c r="N49" s="2">
        <f t="shared" si="5"/>
        <v>0.316835862363753</v>
      </c>
      <c r="O49" s="2">
        <f t="shared" si="6"/>
        <v>0.84485267979269096</v>
      </c>
      <c r="P49" s="3">
        <f t="shared" si="7"/>
        <v>0.32444432571062198</v>
      </c>
      <c r="Q49" s="2">
        <f t="shared" si="27"/>
        <v>0.40201832656550551</v>
      </c>
      <c r="R49" s="3">
        <f t="shared" si="8"/>
        <v>0.14057357341312249</v>
      </c>
      <c r="T49" s="6">
        <f t="shared" si="9"/>
        <v>558.29157448644423</v>
      </c>
      <c r="U49" s="6">
        <f t="shared" si="10"/>
        <v>2237.2231292200963</v>
      </c>
      <c r="V49" s="6">
        <f t="shared" si="11"/>
        <v>2237.2231292200963</v>
      </c>
      <c r="W49" s="6">
        <f t="shared" si="12"/>
        <v>45.657614882042779</v>
      </c>
      <c r="X49" s="6">
        <f t="shared" si="13"/>
        <v>176.88679245283001</v>
      </c>
      <c r="Y49" s="6">
        <f t="shared" si="14"/>
        <v>78.481041631997911</v>
      </c>
      <c r="Z49" s="6">
        <f t="shared" si="15"/>
        <v>78.481041631997911</v>
      </c>
      <c r="AA49" s="6">
        <f t="shared" si="16"/>
        <v>224.44344451066158</v>
      </c>
      <c r="AB49" s="6">
        <f t="shared" si="0"/>
        <v>517.33174769259597</v>
      </c>
      <c r="AC49" s="6">
        <f t="shared" si="17"/>
        <v>1765.5489964095432</v>
      </c>
      <c r="AD49" s="6">
        <f t="shared" si="1"/>
        <v>181.13453343417589</v>
      </c>
      <c r="AE49" s="6">
        <f t="shared" si="2"/>
        <v>1678.9315547336521</v>
      </c>
      <c r="AI49" s="58"/>
      <c r="AJ49" s="21">
        <f t="shared" si="28"/>
        <v>159934.40289573933</v>
      </c>
      <c r="AK49" s="21">
        <f t="shared" si="29"/>
        <v>27099.643736761544</v>
      </c>
      <c r="AL49" s="19">
        <f t="shared" si="30"/>
        <v>120574.54634309787</v>
      </c>
      <c r="AM49" s="19">
        <f t="shared" si="31"/>
        <v>21486.19182473894</v>
      </c>
      <c r="AN49" s="19">
        <f t="shared" si="19"/>
        <v>18937.499999999982</v>
      </c>
      <c r="AO49" s="19">
        <f t="shared" si="20"/>
        <v>6121.7990917743882</v>
      </c>
      <c r="AP49" s="19">
        <f t="shared" si="21"/>
        <v>6282.8990678737146</v>
      </c>
      <c r="AQ49" s="19">
        <f t="shared" si="22"/>
        <v>14180.552249208853</v>
      </c>
      <c r="AR49" s="72">
        <f>AD48*$AV$4</f>
        <v>922.53206950641811</v>
      </c>
      <c r="AS49" s="23">
        <f>AL49+AM49+AN49+AO49+AP49+AQ49+AR49-AJ49-AK49</f>
        <v>1471.9740136992623</v>
      </c>
      <c r="AT49" s="23">
        <f t="shared" si="32"/>
        <v>11775792.109594099</v>
      </c>
      <c r="AU49">
        <f>M48</f>
        <v>0.24610000000000007</v>
      </c>
      <c r="BB49" s="10">
        <f t="shared" si="23"/>
        <v>460.91238295612129</v>
      </c>
      <c r="BC49" s="10">
        <f t="shared" si="24"/>
        <v>437.46006170503608</v>
      </c>
      <c r="BD49" s="9">
        <f t="shared" si="25"/>
        <v>350.77265000244034</v>
      </c>
      <c r="BE49" s="10">
        <f t="shared" si="26"/>
        <v>151.98110952766604</v>
      </c>
    </row>
    <row r="50" spans="1:57">
      <c r="A50">
        <v>44</v>
      </c>
      <c r="B50" t="s">
        <v>54</v>
      </c>
      <c r="C50">
        <v>44</v>
      </c>
      <c r="D50">
        <v>235.86799999999999</v>
      </c>
      <c r="E50">
        <v>108.006</v>
      </c>
      <c r="F50">
        <v>108.006</v>
      </c>
      <c r="G50">
        <v>306.99900000000002</v>
      </c>
      <c r="H50">
        <v>2241.12</v>
      </c>
      <c r="I50">
        <v>2356.5700000000002</v>
      </c>
      <c r="J50">
        <v>704.65899999999999</v>
      </c>
      <c r="K50">
        <v>249.27699999999999</v>
      </c>
      <c r="M50" s="4">
        <f t="shared" si="4"/>
        <v>0.25296000000000002</v>
      </c>
      <c r="N50" s="2">
        <f t="shared" si="5"/>
        <v>0.3108106683533628</v>
      </c>
      <c r="O50" s="2">
        <f t="shared" si="6"/>
        <v>0.84787385383723368</v>
      </c>
      <c r="P50" s="3">
        <f t="shared" si="7"/>
        <v>0.32848012861058395</v>
      </c>
      <c r="Q50" s="2">
        <f t="shared" si="27"/>
        <v>0.40454222011385199</v>
      </c>
      <c r="R50" s="3">
        <f t="shared" si="8"/>
        <v>0.14232289690069574</v>
      </c>
      <c r="T50" s="6">
        <f t="shared" si="9"/>
        <v>569.11428874032788</v>
      </c>
      <c r="U50" s="6">
        <f t="shared" si="10"/>
        <v>2249.8192945142623</v>
      </c>
      <c r="V50" s="6">
        <f t="shared" si="11"/>
        <v>2249.8192945142623</v>
      </c>
      <c r="W50" s="6">
        <f t="shared" si="12"/>
        <v>45.914679479882906</v>
      </c>
      <c r="X50" s="6">
        <f t="shared" si="13"/>
        <v>176.88679245283001</v>
      </c>
      <c r="Y50" s="6">
        <f t="shared" si="14"/>
        <v>80.997994241102475</v>
      </c>
      <c r="Z50" s="6">
        <f t="shared" si="15"/>
        <v>80.997994241102475</v>
      </c>
      <c r="AA50" s="6">
        <f t="shared" si="16"/>
        <v>230.23075786552803</v>
      </c>
      <c r="AB50" s="6">
        <f t="shared" si="0"/>
        <v>528.45180474798087</v>
      </c>
      <c r="AC50" s="6">
        <f t="shared" si="17"/>
        <v>1767.2821692461644</v>
      </c>
      <c r="AD50" s="6">
        <f t="shared" si="1"/>
        <v>186.94273475954392</v>
      </c>
      <c r="AE50" s="6">
        <f t="shared" si="2"/>
        <v>1680.7050057739343</v>
      </c>
      <c r="AI50" s="58"/>
      <c r="AJ50" s="21">
        <f t="shared" si="28"/>
        <v>160804.88685895284</v>
      </c>
      <c r="AK50" s="21">
        <f t="shared" si="29"/>
        <v>27247.140490771555</v>
      </c>
      <c r="AL50" s="19">
        <f t="shared" si="30"/>
        <v>120676.5633595907</v>
      </c>
      <c r="AM50" s="19">
        <f t="shared" si="31"/>
        <v>21502.621227271826</v>
      </c>
      <c r="AN50" s="19">
        <f t="shared" si="19"/>
        <v>18937.499999999982</v>
      </c>
      <c r="AO50" s="19">
        <f t="shared" si="20"/>
        <v>6322.4327138737517</v>
      </c>
      <c r="AP50" s="19">
        <f t="shared" si="21"/>
        <v>6488.8125221335877</v>
      </c>
      <c r="AQ50" s="19">
        <f t="shared" si="22"/>
        <v>14550.960284104054</v>
      </c>
      <c r="AR50" s="72">
        <f>AD49*$AV$4</f>
        <v>952.76764586376521</v>
      </c>
      <c r="AS50" s="23">
        <f>AL50+AM50+AN50+AO50+AP50+AQ50+AR50-AJ50-AK50</f>
        <v>1379.6304031132095</v>
      </c>
      <c r="AT50" s="23">
        <f t="shared" si="32"/>
        <v>11037043.224905675</v>
      </c>
      <c r="AU50">
        <f>M49</f>
        <v>0.24954666666666661</v>
      </c>
      <c r="BB50" s="10">
        <f t="shared" si="23"/>
        <v>471.67413281055315</v>
      </c>
      <c r="BC50" s="10">
        <f t="shared" si="24"/>
        <v>448.88688902132316</v>
      </c>
      <c r="BD50" s="9">
        <f t="shared" si="25"/>
        <v>362.26906686835179</v>
      </c>
      <c r="BE50" s="10">
        <f t="shared" si="26"/>
        <v>156.96208326399582</v>
      </c>
    </row>
    <row r="51" spans="1:57">
      <c r="A51">
        <v>45</v>
      </c>
      <c r="B51" t="s">
        <v>54</v>
      </c>
      <c r="C51">
        <v>45</v>
      </c>
      <c r="D51">
        <v>234.50800000000001</v>
      </c>
      <c r="E51">
        <v>110.754</v>
      </c>
      <c r="F51">
        <v>110.754</v>
      </c>
      <c r="G51">
        <v>312.99700000000001</v>
      </c>
      <c r="H51">
        <v>2230.9899999999998</v>
      </c>
      <c r="I51">
        <v>2345.7399999999998</v>
      </c>
      <c r="J51">
        <v>715.48099999999999</v>
      </c>
      <c r="K51">
        <v>255.619</v>
      </c>
      <c r="M51" s="4">
        <f t="shared" si="4"/>
        <v>0.25633666666666671</v>
      </c>
      <c r="N51" s="2">
        <f t="shared" si="5"/>
        <v>0.30494792005305515</v>
      </c>
      <c r="O51" s="2">
        <f t="shared" si="6"/>
        <v>0.85077763644165849</v>
      </c>
      <c r="P51" s="3">
        <f t="shared" si="7"/>
        <v>0.33240009882836363</v>
      </c>
      <c r="Q51" s="2">
        <f t="shared" si="27"/>
        <v>0.40701291270594653</v>
      </c>
      <c r="R51" s="3">
        <f t="shared" si="8"/>
        <v>0.14402153418030972</v>
      </c>
      <c r="T51" s="6">
        <f t="shared" si="9"/>
        <v>580.05574336121083</v>
      </c>
      <c r="U51" s="6">
        <f t="shared" si="10"/>
        <v>2262.8668418923448</v>
      </c>
      <c r="V51" s="6">
        <f t="shared" si="11"/>
        <v>2262.8668418923448</v>
      </c>
      <c r="W51" s="6">
        <f t="shared" si="12"/>
        <v>46.180955956986629</v>
      </c>
      <c r="X51" s="6">
        <f t="shared" si="13"/>
        <v>176.88679245283001</v>
      </c>
      <c r="Y51" s="6">
        <f t="shared" si="14"/>
        <v>83.540518068981584</v>
      </c>
      <c r="Z51" s="6">
        <f t="shared" si="15"/>
        <v>83.540518068981584</v>
      </c>
      <c r="AA51" s="6">
        <f t="shared" si="16"/>
        <v>236.09017763725942</v>
      </c>
      <c r="AB51" s="6">
        <f t="shared" si="0"/>
        <v>539.67941029824681</v>
      </c>
      <c r="AC51" s="6">
        <f t="shared" si="17"/>
        <v>1769.3683875510847</v>
      </c>
      <c r="AD51" s="6">
        <f t="shared" si="1"/>
        <v>192.81058641922641</v>
      </c>
      <c r="AE51" s="6">
        <f t="shared" si="2"/>
        <v>1682.8110985311341</v>
      </c>
      <c r="AI51" s="58"/>
      <c r="AJ51" s="21">
        <f t="shared" si="28"/>
        <v>161710.26143180163</v>
      </c>
      <c r="AK51" s="21">
        <f t="shared" si="29"/>
        <v>27400.549187889203</v>
      </c>
      <c r="AL51" s="19">
        <f t="shared" si="30"/>
        <v>120804.03370001307</v>
      </c>
      <c r="AM51" s="19">
        <f t="shared" si="31"/>
        <v>21523.729539249038</v>
      </c>
      <c r="AN51" s="19">
        <f t="shared" si="19"/>
        <v>18937.499999999982</v>
      </c>
      <c r="AO51" s="19">
        <f t="shared" si="20"/>
        <v>6525.1984160632155</v>
      </c>
      <c r="AP51" s="19">
        <f t="shared" si="21"/>
        <v>6696.9141638543533</v>
      </c>
      <c r="AQ51" s="19">
        <f t="shared" si="22"/>
        <v>14926.159332407407</v>
      </c>
      <c r="AR51" s="72">
        <f>AD50*$AV$4</f>
        <v>983.31878483520097</v>
      </c>
      <c r="AS51" s="23">
        <f>AL51+AM51+AN51+AO51+AP51+AQ51+AR51-AJ51-AK51</f>
        <v>1286.0433167314077</v>
      </c>
      <c r="AT51" s="23">
        <f t="shared" si="32"/>
        <v>10288346.533851262</v>
      </c>
      <c r="AU51">
        <f>M50</f>
        <v>0.25296000000000002</v>
      </c>
      <c r="BB51" s="10">
        <f t="shared" si="23"/>
        <v>482.53712526809795</v>
      </c>
      <c r="BC51" s="10">
        <f t="shared" si="24"/>
        <v>460.46151573105607</v>
      </c>
      <c r="BD51" s="9">
        <f t="shared" si="25"/>
        <v>373.88546951908785</v>
      </c>
      <c r="BE51" s="10">
        <f t="shared" si="26"/>
        <v>161.99598848220495</v>
      </c>
    </row>
    <row r="52" spans="1:57">
      <c r="A52">
        <v>46</v>
      </c>
      <c r="B52" t="s">
        <v>54</v>
      </c>
      <c r="C52">
        <v>46</v>
      </c>
      <c r="D52">
        <v>233.12</v>
      </c>
      <c r="E52">
        <v>113.483</v>
      </c>
      <c r="F52">
        <v>113.483</v>
      </c>
      <c r="G52">
        <v>318.96199999999999</v>
      </c>
      <c r="H52">
        <v>2220.9499999999998</v>
      </c>
      <c r="I52">
        <v>2335.04</v>
      </c>
      <c r="J52">
        <v>726.18299999999999</v>
      </c>
      <c r="K52">
        <v>261.91800000000001</v>
      </c>
      <c r="M52" s="4">
        <f t="shared" si="4"/>
        <v>0.25968333333333338</v>
      </c>
      <c r="N52" s="2">
        <f t="shared" si="5"/>
        <v>0.29923624927796671</v>
      </c>
      <c r="O52" s="2">
        <f t="shared" si="6"/>
        <v>0.85355049123932969</v>
      </c>
      <c r="P52" s="3">
        <f t="shared" si="7"/>
        <v>0.3362017842243758</v>
      </c>
      <c r="Q52" s="2">
        <f t="shared" si="27"/>
        <v>0.40942429882549247</v>
      </c>
      <c r="R52" s="3">
        <f t="shared" si="8"/>
        <v>0.14566844233361143</v>
      </c>
      <c r="T52" s="6">
        <f t="shared" si="9"/>
        <v>591.12755516634024</v>
      </c>
      <c r="U52" s="6">
        <f t="shared" si="10"/>
        <v>2276.339985237174</v>
      </c>
      <c r="V52" s="6">
        <f t="shared" si="11"/>
        <v>2276.339985237174</v>
      </c>
      <c r="W52" s="6">
        <f t="shared" si="12"/>
        <v>46.455918066064775</v>
      </c>
      <c r="X52" s="6">
        <f t="shared" si="13"/>
        <v>176.88679245283001</v>
      </c>
      <c r="Y52" s="6">
        <f t="shared" si="14"/>
        <v>86.108630181556734</v>
      </c>
      <c r="Z52" s="6">
        <f t="shared" si="15"/>
        <v>86.108630181556734</v>
      </c>
      <c r="AA52" s="6">
        <f t="shared" si="16"/>
        <v>242.02198479040646</v>
      </c>
      <c r="AB52" s="6">
        <f t="shared" si="0"/>
        <v>551.01313316339838</v>
      </c>
      <c r="AC52" s="6">
        <f t="shared" si="17"/>
        <v>1771.7827701398403</v>
      </c>
      <c r="AD52" s="6">
        <f t="shared" si="1"/>
        <v>198.73813875111674</v>
      </c>
      <c r="AE52" s="6">
        <f t="shared" si="2"/>
        <v>1685.2124300708338</v>
      </c>
      <c r="AI52" s="58"/>
      <c r="AJ52" s="21">
        <f t="shared" si="28"/>
        <v>162648.07999469605</v>
      </c>
      <c r="AK52" s="21">
        <f t="shared" si="29"/>
        <v>27559.455267406869</v>
      </c>
      <c r="AL52" s="19">
        <f t="shared" si="30"/>
        <v>120955.41332912233</v>
      </c>
      <c r="AM52" s="19">
        <f t="shared" si="31"/>
        <v>21549.137591984661</v>
      </c>
      <c r="AN52" s="19">
        <f t="shared" si="19"/>
        <v>18937.499999999982</v>
      </c>
      <c r="AO52" s="19">
        <f t="shared" si="20"/>
        <v>6730.0241356371562</v>
      </c>
      <c r="AP52" s="19">
        <f t="shared" si="21"/>
        <v>6907.1300339433983</v>
      </c>
      <c r="AQ52" s="19">
        <f t="shared" si="22"/>
        <v>15306.033133454455</v>
      </c>
      <c r="AR52" s="72">
        <f>AD51*$AV$4</f>
        <v>1014.1836845651309</v>
      </c>
      <c r="AS52" s="23">
        <f>AL52+AM52+AN52+AO52+AP52+AQ52+AR52-AJ52-AK52</f>
        <v>1191.88664660418</v>
      </c>
      <c r="AT52" s="23">
        <f t="shared" si="32"/>
        <v>9535093.172833439</v>
      </c>
      <c r="AU52">
        <f>M51</f>
        <v>0.25633666666666671</v>
      </c>
      <c r="BB52" s="10">
        <f t="shared" si="23"/>
        <v>493.49845434126019</v>
      </c>
      <c r="BC52" s="10">
        <f t="shared" si="24"/>
        <v>472.18035527451883</v>
      </c>
      <c r="BD52" s="9">
        <f t="shared" si="25"/>
        <v>385.62117283845282</v>
      </c>
      <c r="BE52" s="10">
        <f t="shared" si="26"/>
        <v>167.08103613796317</v>
      </c>
    </row>
    <row r="53" spans="1:57">
      <c r="A53">
        <v>47</v>
      </c>
      <c r="B53" t="s">
        <v>54</v>
      </c>
      <c r="C53">
        <v>47</v>
      </c>
      <c r="D53">
        <v>231.70599999999999</v>
      </c>
      <c r="E53">
        <v>116.193</v>
      </c>
      <c r="F53">
        <v>116.193</v>
      </c>
      <c r="G53">
        <v>324.89499999999998</v>
      </c>
      <c r="H53">
        <v>2211.0100000000002</v>
      </c>
      <c r="I53">
        <v>2324.46</v>
      </c>
      <c r="J53">
        <v>736.76800000000003</v>
      </c>
      <c r="K53">
        <v>268.173</v>
      </c>
      <c r="M53" s="4">
        <f t="shared" si="4"/>
        <v>0.2629966666666666</v>
      </c>
      <c r="N53" s="2">
        <f t="shared" si="5"/>
        <v>0.29367419105438608</v>
      </c>
      <c r="O53" s="2">
        <f t="shared" si="6"/>
        <v>0.85621301942990435</v>
      </c>
      <c r="P53" s="3">
        <f t="shared" si="7"/>
        <v>0.33989404174957866</v>
      </c>
      <c r="Q53" s="2">
        <f t="shared" si="27"/>
        <v>0.41178595419460334</v>
      </c>
      <c r="R53" s="3">
        <f t="shared" si="8"/>
        <v>0.14726802621072516</v>
      </c>
      <c r="T53" s="6">
        <f t="shared" si="9"/>
        <v>602.32324746600568</v>
      </c>
      <c r="U53" s="6">
        <f t="shared" si="10"/>
        <v>2290.231488862999</v>
      </c>
      <c r="V53" s="6">
        <f t="shared" si="11"/>
        <v>2290.231488862999</v>
      </c>
      <c r="W53" s="6">
        <f t="shared" si="12"/>
        <v>46.739418140061204</v>
      </c>
      <c r="X53" s="6">
        <f t="shared" si="13"/>
        <v>176.88679245283001</v>
      </c>
      <c r="Y53" s="6">
        <f t="shared" si="14"/>
        <v>88.702955795152818</v>
      </c>
      <c r="Z53" s="6">
        <f t="shared" si="15"/>
        <v>88.702955795152818</v>
      </c>
      <c r="AA53" s="6">
        <f t="shared" si="16"/>
        <v>248.02825319138134</v>
      </c>
      <c r="AB53" s="6">
        <f t="shared" si="0"/>
        <v>562.45642452575532</v>
      </c>
      <c r="AC53" s="6">
        <f t="shared" si="17"/>
        <v>1774.5144824773047</v>
      </c>
      <c r="AD53" s="6">
        <f t="shared" si="1"/>
        <v>204.72608302095233</v>
      </c>
      <c r="AE53" s="6">
        <f t="shared" si="2"/>
        <v>1687.9082413969932</v>
      </c>
      <c r="AI53" s="58"/>
      <c r="AJ53" s="21">
        <f t="shared" si="28"/>
        <v>163616.48911889235</v>
      </c>
      <c r="AK53" s="21">
        <f t="shared" si="29"/>
        <v>27723.544680203544</v>
      </c>
      <c r="AL53" s="19">
        <f t="shared" si="30"/>
        <v>121128.01383620131</v>
      </c>
      <c r="AM53" s="19">
        <f t="shared" si="31"/>
        <v>21578.542357533115</v>
      </c>
      <c r="AN53" s="19">
        <f t="shared" si="19"/>
        <v>18937.499999999982</v>
      </c>
      <c r="AO53" s="19">
        <f t="shared" si="20"/>
        <v>6936.911247426211</v>
      </c>
      <c r="AP53" s="19">
        <f t="shared" si="21"/>
        <v>7119.4615434111111</v>
      </c>
      <c r="AQ53" s="19">
        <f t="shared" si="22"/>
        <v>15690.599902542279</v>
      </c>
      <c r="AR53" s="72">
        <f>AD52*$AV$4</f>
        <v>1045.3626098308739</v>
      </c>
      <c r="AS53" s="23">
        <f>AL53+AM53+AN53+AO53+AP53+AQ53+AR53-AJ53-AK53</f>
        <v>1096.3576978489582</v>
      </c>
      <c r="AT53" s="23">
        <f t="shared" si="32"/>
        <v>8770861.5827916656</v>
      </c>
      <c r="AU53">
        <f>M52</f>
        <v>0.25968333333333338</v>
      </c>
      <c r="BB53" s="10">
        <f t="shared" si="23"/>
        <v>504.55721509733371</v>
      </c>
      <c r="BC53" s="10">
        <f t="shared" si="24"/>
        <v>484.04396958081293</v>
      </c>
      <c r="BD53" s="9">
        <f t="shared" si="25"/>
        <v>397.47627750223347</v>
      </c>
      <c r="BE53" s="10">
        <f t="shared" si="26"/>
        <v>172.21726036311347</v>
      </c>
    </row>
    <row r="54" spans="1:57">
      <c r="A54">
        <v>48</v>
      </c>
      <c r="B54" t="s">
        <v>54</v>
      </c>
      <c r="C54">
        <v>48</v>
      </c>
      <c r="D54">
        <v>230.27199999999999</v>
      </c>
      <c r="E54">
        <v>118.884</v>
      </c>
      <c r="F54">
        <v>118.884</v>
      </c>
      <c r="G54">
        <v>330.79500000000002</v>
      </c>
      <c r="H54">
        <v>2201.16</v>
      </c>
      <c r="I54">
        <v>2313.9899999999998</v>
      </c>
      <c r="J54">
        <v>747.23800000000006</v>
      </c>
      <c r="K54">
        <v>274.38400000000001</v>
      </c>
      <c r="M54" s="4">
        <f t="shared" si="4"/>
        <v>0.26628000000000007</v>
      </c>
      <c r="N54" s="2">
        <f t="shared" si="5"/>
        <v>0.2882579740623904</v>
      </c>
      <c r="O54" s="2">
        <f t="shared" si="6"/>
        <v>0.85876209278453752</v>
      </c>
      <c r="P54" s="3">
        <f t="shared" si="7"/>
        <v>0.34347804316258568</v>
      </c>
      <c r="Q54" s="2">
        <f t="shared" si="27"/>
        <v>0.41409418657052721</v>
      </c>
      <c r="R54" s="3">
        <f t="shared" si="8"/>
        <v>0.14882079014571126</v>
      </c>
      <c r="T54" s="6">
        <f t="shared" si="9"/>
        <v>613.64058714484941</v>
      </c>
      <c r="U54" s="6">
        <f t="shared" si="10"/>
        <v>2304.4937176838262</v>
      </c>
      <c r="V54" s="6">
        <f t="shared" si="11"/>
        <v>2304.4937176838262</v>
      </c>
      <c r="W54" s="6">
        <f t="shared" si="12"/>
        <v>47.030484034363802</v>
      </c>
      <c r="X54" s="6">
        <f t="shared" si="13"/>
        <v>176.88679245283001</v>
      </c>
      <c r="Y54" s="6">
        <f t="shared" si="14"/>
        <v>91.322477044374679</v>
      </c>
      <c r="Z54" s="6">
        <f t="shared" si="15"/>
        <v>91.322477044374679</v>
      </c>
      <c r="AA54" s="6">
        <f t="shared" si="16"/>
        <v>254.10499978040713</v>
      </c>
      <c r="AB54" s="6">
        <f t="shared" si="0"/>
        <v>574.00175886840702</v>
      </c>
      <c r="AC54" s="6">
        <f t="shared" si="17"/>
        <v>1777.5224428497829</v>
      </c>
      <c r="AD54" s="6">
        <f t="shared" si="1"/>
        <v>210.77206807765299</v>
      </c>
      <c r="AE54" s="6">
        <f t="shared" si="2"/>
        <v>1690.8531305389768</v>
      </c>
      <c r="AI54" s="58"/>
      <c r="AJ54" s="21">
        <f t="shared" si="28"/>
        <v>164614.96872500578</v>
      </c>
      <c r="AK54" s="21">
        <f t="shared" si="29"/>
        <v>27892.729302862466</v>
      </c>
      <c r="AL54" s="19">
        <f t="shared" si="30"/>
        <v>121321.78066689167</v>
      </c>
      <c r="AM54" s="19">
        <f t="shared" si="31"/>
        <v>21611.811882091093</v>
      </c>
      <c r="AN54" s="19">
        <f t="shared" si="19"/>
        <v>18937.499999999982</v>
      </c>
      <c r="AO54" s="19">
        <f t="shared" si="20"/>
        <v>7145.9101188575114</v>
      </c>
      <c r="AP54" s="19">
        <f t="shared" si="21"/>
        <v>7333.9603851432357</v>
      </c>
      <c r="AQ54" s="19">
        <f t="shared" si="22"/>
        <v>16079.9940911264</v>
      </c>
      <c r="AR54" s="72">
        <f>AD53*$AV$4</f>
        <v>1076.8591966902093</v>
      </c>
      <c r="AS54" s="23">
        <f>AL54+AM54+AN54+AO54+AP54+AQ54+AR54-AJ54-AK54</f>
        <v>1000.1183129318415</v>
      </c>
      <c r="AT54" s="23">
        <f t="shared" si="32"/>
        <v>8000946.5034547318</v>
      </c>
      <c r="AU54">
        <f>M53</f>
        <v>0.2629966666666666</v>
      </c>
      <c r="BB54" s="10">
        <f t="shared" si="23"/>
        <v>515.71700638569428</v>
      </c>
      <c r="BC54" s="10">
        <f t="shared" si="24"/>
        <v>496.05650638276268</v>
      </c>
      <c r="BD54" s="9">
        <f t="shared" si="25"/>
        <v>409.45216604190466</v>
      </c>
      <c r="BE54" s="10">
        <f t="shared" si="26"/>
        <v>177.40591159030564</v>
      </c>
    </row>
    <row r="55" spans="1:57">
      <c r="A55">
        <v>49</v>
      </c>
      <c r="B55" t="s">
        <v>54</v>
      </c>
      <c r="C55">
        <v>49</v>
      </c>
      <c r="D55">
        <v>228.822</v>
      </c>
      <c r="E55">
        <v>121.556</v>
      </c>
      <c r="F55">
        <v>121.556</v>
      </c>
      <c r="G55">
        <v>336.66300000000001</v>
      </c>
      <c r="H55">
        <v>2191.4</v>
      </c>
      <c r="I55">
        <v>2303.63</v>
      </c>
      <c r="J55">
        <v>757.59299999999996</v>
      </c>
      <c r="K55">
        <v>280.55</v>
      </c>
      <c r="M55" s="4">
        <f t="shared" si="4"/>
        <v>0.26953333333333329</v>
      </c>
      <c r="N55" s="2">
        <f t="shared" si="5"/>
        <v>0.28298540687608215</v>
      </c>
      <c r="O55" s="2">
        <f t="shared" si="6"/>
        <v>0.86120270863220383</v>
      </c>
      <c r="P55" s="3">
        <f t="shared" si="7"/>
        <v>0.34695770467474651</v>
      </c>
      <c r="Q55" s="2">
        <f t="shared" si="27"/>
        <v>0.41635295572594616</v>
      </c>
      <c r="R55" s="3">
        <f t="shared" si="8"/>
        <v>0.15032896364086076</v>
      </c>
      <c r="T55" s="6">
        <f t="shared" si="9"/>
        <v>625.07390188600016</v>
      </c>
      <c r="U55" s="6">
        <f t="shared" si="10"/>
        <v>2319.0968410314131</v>
      </c>
      <c r="V55" s="6">
        <f t="shared" si="11"/>
        <v>2319.0968410314131</v>
      </c>
      <c r="W55" s="6">
        <f t="shared" si="12"/>
        <v>47.328506959824757</v>
      </c>
      <c r="X55" s="6">
        <f t="shared" si="13"/>
        <v>176.88679245283001</v>
      </c>
      <c r="Y55" s="6">
        <f t="shared" si="14"/>
        <v>93.966711869471482</v>
      </c>
      <c r="Z55" s="6">
        <f t="shared" si="15"/>
        <v>93.966711869471482</v>
      </c>
      <c r="AA55" s="6">
        <f t="shared" si="16"/>
        <v>260.25136659738627</v>
      </c>
      <c r="AB55" s="6">
        <f t="shared" si="0"/>
        <v>585.64384435934846</v>
      </c>
      <c r="AC55" s="6">
        <f t="shared" si="17"/>
        <v>1780.7815036318893</v>
      </c>
      <c r="AD55" s="6">
        <f t="shared" si="1"/>
        <v>216.87420625045431</v>
      </c>
      <c r="AE55" s="6">
        <f t="shared" si="2"/>
        <v>1694.0229391454129</v>
      </c>
      <c r="AI55" s="58"/>
      <c r="AJ55" s="21">
        <f t="shared" si="28"/>
        <v>165640.09494596036</v>
      </c>
      <c r="AK55" s="21">
        <f t="shared" si="29"/>
        <v>28066.428987671319</v>
      </c>
      <c r="AL55" s="19">
        <f t="shared" si="30"/>
        <v>121533.45046375002</v>
      </c>
      <c r="AM55" s="19">
        <f t="shared" si="31"/>
        <v>21648.445831467507</v>
      </c>
      <c r="AN55" s="19">
        <f t="shared" si="19"/>
        <v>18937.499999999982</v>
      </c>
      <c r="AO55" s="19">
        <f t="shared" si="20"/>
        <v>7356.9387506948242</v>
      </c>
      <c r="AP55" s="19">
        <f t="shared" si="21"/>
        <v>7550.5424020288992</v>
      </c>
      <c r="AQ55" s="19">
        <f t="shared" si="22"/>
        <v>16473.957472263508</v>
      </c>
      <c r="AR55" s="72">
        <f>AD54*$AV$4</f>
        <v>1108.6610780884546</v>
      </c>
      <c r="AS55" s="23">
        <f>AL55+AM55+AN55+AO55+AP55+AQ55+AR55-AJ55-AK55</f>
        <v>902.97206466151329</v>
      </c>
      <c r="AT55" s="23">
        <f t="shared" si="32"/>
        <v>7223776.5172921065</v>
      </c>
      <c r="AU55">
        <f>M54</f>
        <v>0.26628000000000007</v>
      </c>
      <c r="BB55" s="10">
        <f t="shared" si="23"/>
        <v>526.97127483404324</v>
      </c>
      <c r="BC55" s="10">
        <f t="shared" si="24"/>
        <v>508.20999956081425</v>
      </c>
      <c r="BD55" s="9">
        <f t="shared" si="25"/>
        <v>421.54413615530598</v>
      </c>
      <c r="BE55" s="10">
        <f t="shared" si="26"/>
        <v>182.64495408874936</v>
      </c>
    </row>
    <row r="56" spans="1:57">
      <c r="A56">
        <v>50</v>
      </c>
      <c r="B56" t="s">
        <v>54</v>
      </c>
      <c r="C56">
        <v>50</v>
      </c>
      <c r="D56">
        <v>227.357</v>
      </c>
      <c r="E56">
        <v>124.208</v>
      </c>
      <c r="F56">
        <v>124.208</v>
      </c>
      <c r="G56">
        <v>342.5</v>
      </c>
      <c r="H56">
        <v>2181.73</v>
      </c>
      <c r="I56">
        <v>2293.39</v>
      </c>
      <c r="J56">
        <v>767.83799999999997</v>
      </c>
      <c r="K56">
        <v>286.67</v>
      </c>
      <c r="M56" s="4">
        <f t="shared" si="4"/>
        <v>0.27275666666666665</v>
      </c>
      <c r="N56" s="2">
        <f t="shared" si="5"/>
        <v>0.27785083163259072</v>
      </c>
      <c r="O56" s="2">
        <f t="shared" si="6"/>
        <v>0.8635456636562503</v>
      </c>
      <c r="P56" s="3">
        <f t="shared" si="7"/>
        <v>0.35033668593496037</v>
      </c>
      <c r="Q56" s="2">
        <f t="shared" si="27"/>
        <v>0.41856599899788577</v>
      </c>
      <c r="R56" s="3">
        <f t="shared" si="8"/>
        <v>0.1517934178205238</v>
      </c>
      <c r="T56" s="6">
        <f t="shared" si="9"/>
        <v>636.62502434663202</v>
      </c>
      <c r="U56" s="6">
        <f t="shared" si="10"/>
        <v>2334.0401982718372</v>
      </c>
      <c r="V56" s="6">
        <f t="shared" si="11"/>
        <v>2334.0401982718372</v>
      </c>
      <c r="W56" s="6">
        <f t="shared" si="12"/>
        <v>47.633473434119125</v>
      </c>
      <c r="X56" s="6">
        <f t="shared" si="13"/>
        <v>176.88679245283001</v>
      </c>
      <c r="Y56" s="6">
        <f t="shared" si="14"/>
        <v>96.635488315649454</v>
      </c>
      <c r="Z56" s="6">
        <f t="shared" si="15"/>
        <v>96.635488315649454</v>
      </c>
      <c r="AA56" s="6">
        <f t="shared" si="16"/>
        <v>266.46958930270137</v>
      </c>
      <c r="AB56" s="6">
        <f t="shared" si="0"/>
        <v>597.38825258370798</v>
      </c>
      <c r="AC56" s="6">
        <f t="shared" si="17"/>
        <v>1784.2854191222482</v>
      </c>
      <c r="AD56" s="6">
        <f t="shared" si="1"/>
        <v>223.0331012128625</v>
      </c>
      <c r="AE56" s="6">
        <f t="shared" si="2"/>
        <v>1697.4151739252052</v>
      </c>
      <c r="AI56" s="58"/>
      <c r="AJ56" s="21">
        <f t="shared" si="28"/>
        <v>166689.72364281488</v>
      </c>
      <c r="AK56" s="21">
        <f t="shared" si="29"/>
        <v>28244.280426921581</v>
      </c>
      <c r="AL56" s="19">
        <f t="shared" si="30"/>
        <v>121761.28679695484</v>
      </c>
      <c r="AM56" s="19">
        <f t="shared" si="31"/>
        <v>21688.137932732781</v>
      </c>
      <c r="AN56" s="19">
        <f t="shared" si="19"/>
        <v>18937.499999999982</v>
      </c>
      <c r="AO56" s="19">
        <f t="shared" si="20"/>
        <v>7569.9583082046229</v>
      </c>
      <c r="AP56" s="19">
        <f t="shared" si="21"/>
        <v>7769.1677373679031</v>
      </c>
      <c r="AQ56" s="19">
        <f t="shared" si="22"/>
        <v>16872.434423285129</v>
      </c>
      <c r="AR56" s="72">
        <f>AD55*$AV$4</f>
        <v>1140.7583248773897</v>
      </c>
      <c r="AS56" s="23">
        <f>AL56+AM56+AN56+AO56+AP56+AQ56+AR56-AJ56-AK56</f>
        <v>805.23945368620116</v>
      </c>
      <c r="AT56" s="23">
        <f t="shared" si="32"/>
        <v>6441915.629489609</v>
      </c>
      <c r="AU56">
        <f>M55</f>
        <v>0.26953333333333329</v>
      </c>
      <c r="BB56" s="10">
        <f t="shared" si="23"/>
        <v>538.31533739952374</v>
      </c>
      <c r="BC56" s="10">
        <f t="shared" si="24"/>
        <v>520.50273319477253</v>
      </c>
      <c r="BD56" s="9">
        <f t="shared" si="25"/>
        <v>433.74841250090861</v>
      </c>
      <c r="BE56" s="10">
        <f t="shared" si="26"/>
        <v>187.93342373894296</v>
      </c>
    </row>
    <row r="57" spans="1:57">
      <c r="A57">
        <v>51</v>
      </c>
      <c r="B57" t="s">
        <v>54</v>
      </c>
      <c r="C57">
        <v>51</v>
      </c>
      <c r="D57">
        <v>225.88</v>
      </c>
      <c r="E57">
        <v>126.84</v>
      </c>
      <c r="F57">
        <v>126.84</v>
      </c>
      <c r="G57">
        <v>348.30500000000001</v>
      </c>
      <c r="H57">
        <v>2172.13</v>
      </c>
      <c r="I57">
        <v>2283.25</v>
      </c>
      <c r="J57">
        <v>777.97199999999998</v>
      </c>
      <c r="K57">
        <v>292.74599999999998</v>
      </c>
      <c r="M57" s="4">
        <f t="shared" si="4"/>
        <v>0.27595666666666663</v>
      </c>
      <c r="N57" s="2">
        <f t="shared" si="5"/>
        <v>0.27284477031417981</v>
      </c>
      <c r="O57" s="2">
        <f t="shared" si="6"/>
        <v>0.8657730201601701</v>
      </c>
      <c r="P57" s="3">
        <f t="shared" si="7"/>
        <v>0.35361349004070691</v>
      </c>
      <c r="Q57" s="2">
        <f t="shared" si="27"/>
        <v>0.42072426830299448</v>
      </c>
      <c r="R57" s="3">
        <f t="shared" si="8"/>
        <v>0.15321246089361859</v>
      </c>
      <c r="T57" s="6">
        <f t="shared" si="9"/>
        <v>648.30559973403729</v>
      </c>
      <c r="U57" s="6">
        <f t="shared" si="10"/>
        <v>2349.3021841619002</v>
      </c>
      <c r="V57" s="6">
        <f t="shared" si="11"/>
        <v>2349.3021841619002</v>
      </c>
      <c r="W57" s="6">
        <f t="shared" si="12"/>
        <v>47.944942533916333</v>
      </c>
      <c r="X57" s="6">
        <f t="shared" si="13"/>
        <v>176.88679245283001</v>
      </c>
      <c r="Y57" s="6">
        <f t="shared" si="14"/>
        <v>99.328496346365128</v>
      </c>
      <c r="Z57" s="6">
        <f t="shared" si="15"/>
        <v>99.328496346365128</v>
      </c>
      <c r="AA57" s="6">
        <f t="shared" si="16"/>
        <v>272.75789908483682</v>
      </c>
      <c r="AB57" s="6">
        <f t="shared" si="0"/>
        <v>609.2304396024042</v>
      </c>
      <c r="AC57" s="6">
        <f t="shared" si="17"/>
        <v>1788.0166870934122</v>
      </c>
      <c r="AD57" s="6">
        <f t="shared" si="1"/>
        <v>229.24960573488653</v>
      </c>
      <c r="AE57" s="6">
        <f t="shared" si="2"/>
        <v>1700.9965844278629</v>
      </c>
      <c r="AI57" s="58"/>
      <c r="AJ57" s="21">
        <f t="shared" si="28"/>
        <v>167763.80733118483</v>
      </c>
      <c r="AK57" s="21">
        <f t="shared" si="29"/>
        <v>28426.275574752704</v>
      </c>
      <c r="AL57" s="19">
        <f t="shared" si="30"/>
        <v>122005.11045622197</v>
      </c>
      <c r="AM57" s="19">
        <f t="shared" si="31"/>
        <v>21730.812119489859</v>
      </c>
      <c r="AN57" s="19">
        <f t="shared" si="19"/>
        <v>18937.499999999982</v>
      </c>
      <c r="AO57" s="19">
        <f t="shared" si="20"/>
        <v>7784.95493870872</v>
      </c>
      <c r="AP57" s="19">
        <f t="shared" si="21"/>
        <v>7989.8221739378978</v>
      </c>
      <c r="AQ57" s="19">
        <f t="shared" si="22"/>
        <v>17275.569884960223</v>
      </c>
      <c r="AR57" s="72">
        <f>AD56*$AV$4</f>
        <v>1173.1541123796567</v>
      </c>
      <c r="AS57" s="23">
        <f>AL57+AM57+AN57+AO57+AP57+AQ57+AR57-AJ57-AK57</f>
        <v>706.84077976074332</v>
      </c>
      <c r="AT57" s="23">
        <f t="shared" si="32"/>
        <v>5654726.2380859461</v>
      </c>
      <c r="AU57">
        <f>M56</f>
        <v>0.27275666666666665</v>
      </c>
      <c r="BB57" s="10">
        <f t="shared" si="23"/>
        <v>549.75477914958901</v>
      </c>
      <c r="BC57" s="10">
        <f t="shared" si="24"/>
        <v>532.93917860540273</v>
      </c>
      <c r="BD57" s="9">
        <f t="shared" si="25"/>
        <v>446.06620242572501</v>
      </c>
      <c r="BE57" s="10">
        <f t="shared" si="26"/>
        <v>193.27097663129891</v>
      </c>
    </row>
    <row r="58" spans="1:57">
      <c r="A58">
        <v>52</v>
      </c>
      <c r="B58" t="s">
        <v>54</v>
      </c>
      <c r="C58">
        <v>52</v>
      </c>
      <c r="D58">
        <v>224.39400000000001</v>
      </c>
      <c r="E58">
        <v>129.453</v>
      </c>
      <c r="F58">
        <v>129.453</v>
      </c>
      <c r="G58">
        <v>354.08</v>
      </c>
      <c r="H58">
        <v>2162.62</v>
      </c>
      <c r="I58">
        <v>2273.23</v>
      </c>
      <c r="J58">
        <v>787.99800000000005</v>
      </c>
      <c r="K58">
        <v>298.77699999999999</v>
      </c>
      <c r="M58" s="4">
        <f t="shared" si="4"/>
        <v>0.27912666666666669</v>
      </c>
      <c r="N58" s="2">
        <f t="shared" si="5"/>
        <v>0.2679715302491103</v>
      </c>
      <c r="O58" s="2">
        <f t="shared" si="6"/>
        <v>0.86791362368339342</v>
      </c>
      <c r="P58" s="3">
        <f t="shared" si="7"/>
        <v>0.35679978026702325</v>
      </c>
      <c r="Q58" s="2">
        <f t="shared" si="27"/>
        <v>0.42284267596551139</v>
      </c>
      <c r="R58" s="3">
        <f t="shared" si="8"/>
        <v>0.1545928968926891</v>
      </c>
      <c r="T58" s="6">
        <f t="shared" si="9"/>
        <v>660.09546718785168</v>
      </c>
      <c r="U58" s="6">
        <f t="shared" si="10"/>
        <v>2364.8599220945748</v>
      </c>
      <c r="V58" s="6">
        <f t="shared" si="11"/>
        <v>2364.8599220945748</v>
      </c>
      <c r="W58" s="6">
        <f t="shared" si="12"/>
        <v>48.2624473896852</v>
      </c>
      <c r="X58" s="6">
        <f t="shared" si="13"/>
        <v>176.88679245283001</v>
      </c>
      <c r="Y58" s="6">
        <f t="shared" si="14"/>
        <v>102.046070498303</v>
      </c>
      <c r="Z58" s="6">
        <f t="shared" si="15"/>
        <v>102.046070498303</v>
      </c>
      <c r="AA58" s="6">
        <f t="shared" si="16"/>
        <v>279.11653373841563</v>
      </c>
      <c r="AB58" s="6">
        <f t="shared" si="0"/>
        <v>621.16829629367612</v>
      </c>
      <c r="AC58" s="6">
        <f t="shared" si="17"/>
        <v>1791.954073190584</v>
      </c>
      <c r="AD58" s="6">
        <f t="shared" si="1"/>
        <v>235.52191764788353</v>
      </c>
      <c r="AE58" s="6">
        <f t="shared" si="2"/>
        <v>1704.7644549067231</v>
      </c>
      <c r="AI58" s="58"/>
      <c r="AJ58" s="21">
        <f t="shared" si="28"/>
        <v>168860.79309100489</v>
      </c>
      <c r="AK58" s="21">
        <f t="shared" si="29"/>
        <v>28612.151300907783</v>
      </c>
      <c r="AL58" s="19">
        <f t="shared" si="30"/>
        <v>122262.5314989215</v>
      </c>
      <c r="AM58" s="19">
        <f t="shared" si="31"/>
        <v>21776.255232110667</v>
      </c>
      <c r="AN58" s="19">
        <f t="shared" si="19"/>
        <v>18937.499999999982</v>
      </c>
      <c r="AO58" s="19">
        <f t="shared" si="20"/>
        <v>8001.9036656631752</v>
      </c>
      <c r="AP58" s="19">
        <f t="shared" si="21"/>
        <v>8212.4800779174693</v>
      </c>
      <c r="AQ58" s="19">
        <f t="shared" si="22"/>
        <v>17683.24918293878</v>
      </c>
      <c r="AR58" s="72">
        <f>AD57*$AV$4</f>
        <v>1205.852926165503</v>
      </c>
      <c r="AS58" s="23">
        <f>AL58+AM58+AN58+AO58+AP58+AQ58+AR58-AJ58-AK58</f>
        <v>606.82819180440129</v>
      </c>
      <c r="AT58" s="23">
        <f t="shared" si="32"/>
        <v>4854625.5344352107</v>
      </c>
      <c r="AU58">
        <f>M57</f>
        <v>0.27595666666666663</v>
      </c>
      <c r="BB58" s="10">
        <f t="shared" si="23"/>
        <v>561.28549706848798</v>
      </c>
      <c r="BC58" s="10">
        <f t="shared" si="24"/>
        <v>545.51579816967364</v>
      </c>
      <c r="BD58" s="9">
        <f t="shared" si="25"/>
        <v>458.49921146977306</v>
      </c>
      <c r="BE58" s="10">
        <f t="shared" si="26"/>
        <v>198.65699269273026</v>
      </c>
    </row>
    <row r="59" spans="1:57">
      <c r="A59">
        <v>53</v>
      </c>
      <c r="B59" t="s">
        <v>54</v>
      </c>
      <c r="C59">
        <v>53</v>
      </c>
      <c r="D59">
        <v>222.90299999999999</v>
      </c>
      <c r="E59">
        <v>132.04599999999999</v>
      </c>
      <c r="F59">
        <v>132.04599999999999</v>
      </c>
      <c r="G59">
        <v>359.82299999999998</v>
      </c>
      <c r="H59">
        <v>2153.1799999999998</v>
      </c>
      <c r="I59">
        <v>2263.31</v>
      </c>
      <c r="J59">
        <v>797.91800000000001</v>
      </c>
      <c r="K59">
        <v>304.76100000000002</v>
      </c>
      <c r="M59" s="4">
        <f t="shared" si="4"/>
        <v>0.28227333333333338</v>
      </c>
      <c r="N59" s="2">
        <f t="shared" si="5"/>
        <v>0.26322358942868607</v>
      </c>
      <c r="O59" s="2">
        <f t="shared" si="6"/>
        <v>0.86995289459389225</v>
      </c>
      <c r="P59" s="3">
        <f t="shared" si="7"/>
        <v>0.35988876030325212</v>
      </c>
      <c r="Q59" s="2">
        <f t="shared" si="27"/>
        <v>0.42491084291821157</v>
      </c>
      <c r="R59" s="3">
        <f t="shared" si="8"/>
        <v>0.15593160293805056</v>
      </c>
      <c r="T59" s="6">
        <f t="shared" si="9"/>
        <v>672.00205284318986</v>
      </c>
      <c r="U59" s="6">
        <f t="shared" si="10"/>
        <v>2380.6784895604369</v>
      </c>
      <c r="V59" s="6">
        <f t="shared" si="11"/>
        <v>2380.6784895604369</v>
      </c>
      <c r="W59" s="6">
        <f t="shared" si="12"/>
        <v>48.585275297151775</v>
      </c>
      <c r="X59" s="6">
        <f t="shared" si="13"/>
        <v>176.88679245283001</v>
      </c>
      <c r="Y59" s="6">
        <f t="shared" si="14"/>
        <v>104.78635727749915</v>
      </c>
      <c r="Z59" s="6">
        <f t="shared" si="15"/>
        <v>104.78635727749915</v>
      </c>
      <c r="AA59" s="6">
        <f t="shared" si="16"/>
        <v>285.54095871636838</v>
      </c>
      <c r="AB59" s="6">
        <f t="shared" si="0"/>
        <v>633.19540634112252</v>
      </c>
      <c r="AC59" s="6">
        <f t="shared" si="17"/>
        <v>1796.0683585164661</v>
      </c>
      <c r="AD59" s="6">
        <f t="shared" si="1"/>
        <v>241.84598571897612</v>
      </c>
      <c r="AE59" s="6">
        <f t="shared" si="2"/>
        <v>1708.676436717247</v>
      </c>
      <c r="AI59" s="58"/>
      <c r="AJ59" s="21">
        <f t="shared" si="28"/>
        <v>169979.03662039174</v>
      </c>
      <c r="AK59" s="21">
        <f t="shared" si="29"/>
        <v>28801.628991189828</v>
      </c>
      <c r="AL59" s="19">
        <f t="shared" si="30"/>
        <v>122533.35472533053</v>
      </c>
      <c r="AM59" s="19">
        <f t="shared" si="31"/>
        <v>21824.208657388124</v>
      </c>
      <c r="AN59" s="19">
        <f t="shared" si="19"/>
        <v>18937.499999999982</v>
      </c>
      <c r="AO59" s="19">
        <f t="shared" si="20"/>
        <v>8220.8314393432902</v>
      </c>
      <c r="AP59" s="19">
        <f t="shared" si="21"/>
        <v>8437.1691087996933</v>
      </c>
      <c r="AQ59" s="19">
        <f t="shared" si="22"/>
        <v>18095.487733755344</v>
      </c>
      <c r="AR59" s="72">
        <f>AD58*$AV$4</f>
        <v>1238.8452868278673</v>
      </c>
      <c r="AS59" s="23">
        <f>AL59+AM59+AN59+AO59+AP59+AQ59+AR59-AJ59-AK59</f>
        <v>506.73133986323228</v>
      </c>
      <c r="AT59" s="23">
        <f t="shared" si="32"/>
        <v>4053850.7189058582</v>
      </c>
      <c r="AU59">
        <f>M58</f>
        <v>0.27912666666666669</v>
      </c>
      <c r="BB59" s="10">
        <f t="shared" si="23"/>
        <v>572.90584890399077</v>
      </c>
      <c r="BC59" s="10">
        <f t="shared" si="24"/>
        <v>558.23306747683125</v>
      </c>
      <c r="BD59" s="9">
        <f t="shared" si="25"/>
        <v>471.04383529576705</v>
      </c>
      <c r="BE59" s="10">
        <f t="shared" si="26"/>
        <v>204.09214099660599</v>
      </c>
    </row>
    <row r="60" spans="1:57">
      <c r="A60">
        <v>54</v>
      </c>
      <c r="B60" t="s">
        <v>54</v>
      </c>
      <c r="C60">
        <v>54</v>
      </c>
      <c r="D60">
        <v>221.40799999999999</v>
      </c>
      <c r="E60">
        <v>134.619</v>
      </c>
      <c r="F60">
        <v>134.619</v>
      </c>
      <c r="G60">
        <v>365.53699999999998</v>
      </c>
      <c r="H60">
        <v>2143.8200000000002</v>
      </c>
      <c r="I60">
        <v>2253.4899999999998</v>
      </c>
      <c r="J60">
        <v>807.73400000000004</v>
      </c>
      <c r="K60">
        <v>310.7</v>
      </c>
      <c r="M60" s="4">
        <f t="shared" si="4"/>
        <v>0.28539333333333328</v>
      </c>
      <c r="N60" s="2">
        <f t="shared" si="5"/>
        <v>0.25859982713915303</v>
      </c>
      <c r="O60" s="2">
        <f t="shared" si="6"/>
        <v>0.87190720432619329</v>
      </c>
      <c r="P60" s="3">
        <f t="shared" si="7"/>
        <v>0.36289098086850902</v>
      </c>
      <c r="Q60" s="2">
        <f t="shared" si="27"/>
        <v>0.42693942862482193</v>
      </c>
      <c r="R60" s="3">
        <f t="shared" si="8"/>
        <v>0.15723212408605669</v>
      </c>
      <c r="T60" s="6">
        <f t="shared" si="9"/>
        <v>684.01744274038867</v>
      </c>
      <c r="U60" s="6">
        <f t="shared" si="10"/>
        <v>2396.7534025802593</v>
      </c>
      <c r="V60" s="6">
        <f t="shared" si="11"/>
        <v>2396.7534025802593</v>
      </c>
      <c r="W60" s="6">
        <f t="shared" si="12"/>
        <v>48.913334746535902</v>
      </c>
      <c r="X60" s="6">
        <f t="shared" si="13"/>
        <v>176.88679245283001</v>
      </c>
      <c r="Y60" s="6">
        <f t="shared" si="14"/>
        <v>107.54951543398397</v>
      </c>
      <c r="Z60" s="6">
        <f t="shared" si="15"/>
        <v>107.54951543398397</v>
      </c>
      <c r="AA60" s="6">
        <f t="shared" si="16"/>
        <v>292.0340161729934</v>
      </c>
      <c r="AB60" s="6">
        <f t="shared" si="0"/>
        <v>645.31307095666023</v>
      </c>
      <c r="AC60" s="6">
        <f t="shared" si="17"/>
        <v>1800.353666370135</v>
      </c>
      <c r="AD60" s="6">
        <f t="shared" si="1"/>
        <v>248.22376072722884</v>
      </c>
      <c r="AE60" s="6">
        <f t="shared" si="2"/>
        <v>1712.7359598398707</v>
      </c>
      <c r="AI60" s="58"/>
      <c r="AJ60" s="21">
        <f t="shared" si="28"/>
        <v>171116.0277941355</v>
      </c>
      <c r="AK60" s="21">
        <f t="shared" si="29"/>
        <v>28994.283324356562</v>
      </c>
      <c r="AL60" s="19">
        <f t="shared" si="30"/>
        <v>122814.53624192555</v>
      </c>
      <c r="AM60" s="19">
        <f t="shared" si="31"/>
        <v>21874.316538372041</v>
      </c>
      <c r="AN60" s="19">
        <f t="shared" si="19"/>
        <v>18937.499999999982</v>
      </c>
      <c r="AO60" s="19">
        <f t="shared" si="20"/>
        <v>8441.5889422753316</v>
      </c>
      <c r="AP60" s="19">
        <f t="shared" si="21"/>
        <v>8663.7360197036305</v>
      </c>
      <c r="AQ60" s="19">
        <f t="shared" si="22"/>
        <v>18511.991556828492</v>
      </c>
      <c r="AR60" s="72">
        <f>AD59*$AV$4</f>
        <v>1272.1098848818144</v>
      </c>
      <c r="AS60" s="23">
        <f>AL60+AM60+AN60+AO60+AP60+AQ60+AR60-AJ60-AK60</f>
        <v>405.46806549476605</v>
      </c>
      <c r="AT60" s="23">
        <f t="shared" si="32"/>
        <v>3243744.5239581284</v>
      </c>
      <c r="AU60">
        <f>M59</f>
        <v>0.28227333333333338</v>
      </c>
      <c r="BB60" s="10">
        <f t="shared" si="23"/>
        <v>584.6101310439708</v>
      </c>
      <c r="BC60" s="10">
        <f t="shared" si="24"/>
        <v>571.08191743273676</v>
      </c>
      <c r="BD60" s="9">
        <f t="shared" si="25"/>
        <v>483.69197143795225</v>
      </c>
      <c r="BE60" s="10">
        <f t="shared" si="26"/>
        <v>209.5727145549983</v>
      </c>
    </row>
    <row r="61" spans="1:57">
      <c r="A61">
        <v>55</v>
      </c>
      <c r="B61" t="s">
        <v>54</v>
      </c>
      <c r="C61">
        <v>55</v>
      </c>
      <c r="D61">
        <v>219.90899999999999</v>
      </c>
      <c r="E61">
        <v>137.173</v>
      </c>
      <c r="F61">
        <v>137.173</v>
      </c>
      <c r="G61">
        <v>371.22</v>
      </c>
      <c r="H61">
        <v>2134.5300000000002</v>
      </c>
      <c r="I61">
        <v>2243.7800000000002</v>
      </c>
      <c r="J61">
        <v>817.44600000000003</v>
      </c>
      <c r="K61">
        <v>316.59399999999999</v>
      </c>
      <c r="M61" s="4">
        <f t="shared" si="4"/>
        <v>0.28848999999999991</v>
      </c>
      <c r="N61" s="2">
        <f t="shared" si="5"/>
        <v>0.25409199625636941</v>
      </c>
      <c r="O61" s="2">
        <f t="shared" si="6"/>
        <v>0.87376975539302371</v>
      </c>
      <c r="P61" s="3">
        <f t="shared" si="7"/>
        <v>0.36580586271043486</v>
      </c>
      <c r="Q61" s="2">
        <f t="shared" si="27"/>
        <v>0.42892301292939111</v>
      </c>
      <c r="R61" s="3">
        <f t="shared" si="8"/>
        <v>0.15849538401099983</v>
      </c>
      <c r="T61" s="6">
        <f t="shared" si="9"/>
        <v>696.15255521215943</v>
      </c>
      <c r="U61" s="6">
        <f t="shared" si="10"/>
        <v>2413.0907664465308</v>
      </c>
      <c r="V61" s="6">
        <f t="shared" si="11"/>
        <v>2413.0907664465308</v>
      </c>
      <c r="W61" s="6">
        <f t="shared" si="12"/>
        <v>49.246750335643483</v>
      </c>
      <c r="X61" s="6">
        <f t="shared" si="13"/>
        <v>176.88679245283001</v>
      </c>
      <c r="Y61" s="6">
        <f t="shared" si="14"/>
        <v>110.33696656858997</v>
      </c>
      <c r="Z61" s="6">
        <f t="shared" si="15"/>
        <v>110.33696656858997</v>
      </c>
      <c r="AA61" s="6">
        <f t="shared" si="16"/>
        <v>298.59585144009372</v>
      </c>
      <c r="AB61" s="6">
        <f t="shared" si="0"/>
        <v>657.52379821960039</v>
      </c>
      <c r="AC61" s="6">
        <f t="shared" si="17"/>
        <v>1804.8137185625737</v>
      </c>
      <c r="AD61" s="6">
        <f t="shared" si="1"/>
        <v>254.6566860374576</v>
      </c>
      <c r="AE61" s="6">
        <f t="shared" si="2"/>
        <v>1716.9382112343715</v>
      </c>
      <c r="AI61" s="58"/>
      <c r="AJ61" s="21">
        <f t="shared" si="28"/>
        <v>172271.44431726128</v>
      </c>
      <c r="AK61" s="21">
        <f t="shared" si="29"/>
        <v>29190.059690024977</v>
      </c>
      <c r="AL61" s="19">
        <f t="shared" si="30"/>
        <v>123106.32258541038</v>
      </c>
      <c r="AM61" s="19">
        <f t="shared" si="31"/>
        <v>21926.507302721875</v>
      </c>
      <c r="AN61" s="19">
        <f t="shared" si="19"/>
        <v>18937.499999999982</v>
      </c>
      <c r="AO61" s="19">
        <f t="shared" si="20"/>
        <v>8664.1889633617484</v>
      </c>
      <c r="AP61" s="19">
        <f t="shared" si="21"/>
        <v>8892.193936081796</v>
      </c>
      <c r="AQ61" s="19">
        <f t="shared" si="22"/>
        <v>18932.944912716186</v>
      </c>
      <c r="AR61" s="72">
        <f>AD60*$AV$4</f>
        <v>1305.6569814252236</v>
      </c>
      <c r="AS61" s="23">
        <f>AL61+AM61+AN61+AO61+AP61+AQ61+AR61-AJ61-AK61</f>
        <v>303.81067443093707</v>
      </c>
      <c r="AT61" s="23">
        <f t="shared" si="32"/>
        <v>2430485.3954474963</v>
      </c>
      <c r="AU61">
        <f>M60</f>
        <v>0.28539333333333328</v>
      </c>
      <c r="BB61" s="10">
        <f t="shared" si="23"/>
        <v>596.39973621012427</v>
      </c>
      <c r="BC61" s="10">
        <f t="shared" si="24"/>
        <v>584.06803234598681</v>
      </c>
      <c r="BD61" s="9">
        <f t="shared" si="25"/>
        <v>496.44752145445767</v>
      </c>
      <c r="BE61" s="10">
        <f t="shared" si="26"/>
        <v>215.09903086796794</v>
      </c>
    </row>
    <row r="62" spans="1:57">
      <c r="A62">
        <v>56</v>
      </c>
      <c r="B62" t="s">
        <v>54</v>
      </c>
      <c r="C62">
        <v>56</v>
      </c>
      <c r="D62">
        <v>218.40899999999999</v>
      </c>
      <c r="E62">
        <v>139.70599999999999</v>
      </c>
      <c r="F62">
        <v>139.70599999999999</v>
      </c>
      <c r="G62">
        <v>376.87299999999999</v>
      </c>
      <c r="H62">
        <v>2125.3000000000002</v>
      </c>
      <c r="I62">
        <v>2234.17</v>
      </c>
      <c r="J62">
        <v>827.05700000000002</v>
      </c>
      <c r="K62">
        <v>322.44200000000001</v>
      </c>
      <c r="M62" s="4">
        <f t="shared" si="4"/>
        <v>0.29156666666666659</v>
      </c>
      <c r="N62" s="2">
        <f t="shared" si="5"/>
        <v>0.24969589573568085</v>
      </c>
      <c r="O62" s="2">
        <f t="shared" si="6"/>
        <v>0.87553733874471262</v>
      </c>
      <c r="P62" s="3">
        <f t="shared" si="7"/>
        <v>0.36863153081056371</v>
      </c>
      <c r="Q62" s="2">
        <f t="shared" si="27"/>
        <v>0.43085972333371447</v>
      </c>
      <c r="R62" s="3">
        <f t="shared" si="8"/>
        <v>0.15971876071796046</v>
      </c>
      <c r="T62" s="6">
        <f t="shared" si="9"/>
        <v>708.40889046921313</v>
      </c>
      <c r="U62" s="6">
        <f t="shared" si="10"/>
        <v>2429.6635090975647</v>
      </c>
      <c r="V62" s="6">
        <f t="shared" si="11"/>
        <v>2429.6635090975647</v>
      </c>
      <c r="W62" s="6">
        <f t="shared" si="12"/>
        <v>49.584969573419684</v>
      </c>
      <c r="X62" s="6">
        <f t="shared" si="13"/>
        <v>176.88679245283001</v>
      </c>
      <c r="Y62" s="6">
        <f t="shared" si="14"/>
        <v>113.14619006732811</v>
      </c>
      <c r="Z62" s="6">
        <f t="shared" si="15"/>
        <v>113.14619006732811</v>
      </c>
      <c r="AA62" s="6">
        <f t="shared" si="16"/>
        <v>305.22485855470882</v>
      </c>
      <c r="AB62" s="6">
        <f t="shared" si="0"/>
        <v>669.82340427792917</v>
      </c>
      <c r="AC62" s="6">
        <f t="shared" si="17"/>
        <v>1809.4250743930552</v>
      </c>
      <c r="AD62" s="6">
        <f t="shared" si="1"/>
        <v>261.14185373347897</v>
      </c>
      <c r="AE62" s="6">
        <f t="shared" si="2"/>
        <v>1721.2546186283516</v>
      </c>
      <c r="AI62" s="58"/>
      <c r="AJ62" s="21">
        <f t="shared" si="28"/>
        <v>173445.72501987728</v>
      </c>
      <c r="AK62" s="21">
        <f t="shared" si="29"/>
        <v>29389.0324445523</v>
      </c>
      <c r="AL62" s="19">
        <f t="shared" si="30"/>
        <v>123408.36780889292</v>
      </c>
      <c r="AM62" s="19">
        <f t="shared" si="31"/>
        <v>21980.826278373585</v>
      </c>
      <c r="AN62" s="19">
        <f t="shared" si="19"/>
        <v>18937.499999999982</v>
      </c>
      <c r="AO62" s="19">
        <f t="shared" si="20"/>
        <v>8888.7460267656079</v>
      </c>
      <c r="AP62" s="19">
        <f t="shared" si="21"/>
        <v>9122.66039589102</v>
      </c>
      <c r="AQ62" s="19">
        <f t="shared" si="22"/>
        <v>19358.357223468149</v>
      </c>
      <c r="AR62" s="72">
        <f>AD61*$AV$4</f>
        <v>1339.494168557027</v>
      </c>
      <c r="AS62" s="23">
        <f>AL62+AM62+AN62+AO62+AP62+AQ62+AR62-AJ62-AK62</f>
        <v>201.19443751870131</v>
      </c>
      <c r="AT62" s="23">
        <f t="shared" si="32"/>
        <v>1609555.5001496105</v>
      </c>
      <c r="AU62">
        <f>M61</f>
        <v>0.28848999999999991</v>
      </c>
      <c r="BB62" s="10">
        <f t="shared" si="23"/>
        <v>608.27704788395704</v>
      </c>
      <c r="BC62" s="10">
        <f t="shared" si="24"/>
        <v>597.19170288018745</v>
      </c>
      <c r="BD62" s="9">
        <f t="shared" si="25"/>
        <v>509.31337207491521</v>
      </c>
      <c r="BE62" s="10">
        <f t="shared" si="26"/>
        <v>220.67393313717994</v>
      </c>
    </row>
    <row r="63" spans="1:57">
      <c r="A63">
        <v>57</v>
      </c>
      <c r="B63" t="s">
        <v>54</v>
      </c>
      <c r="C63">
        <v>57</v>
      </c>
      <c r="D63">
        <v>216.90899999999999</v>
      </c>
      <c r="E63">
        <v>142.221</v>
      </c>
      <c r="F63">
        <v>142.221</v>
      </c>
      <c r="G63">
        <v>382.49700000000001</v>
      </c>
      <c r="H63">
        <v>2116.15</v>
      </c>
      <c r="I63">
        <v>2224.66</v>
      </c>
      <c r="J63">
        <v>836.56899999999996</v>
      </c>
      <c r="K63">
        <v>328.245</v>
      </c>
      <c r="M63" s="4">
        <f t="shared" si="4"/>
        <v>0.29461666666666664</v>
      </c>
      <c r="N63" s="2">
        <f t="shared" si="5"/>
        <v>0.24541381456129435</v>
      </c>
      <c r="O63" s="2">
        <f t="shared" si="6"/>
        <v>0.87723540216100016</v>
      </c>
      <c r="P63" s="3">
        <f t="shared" si="7"/>
        <v>0.37138089042258304</v>
      </c>
      <c r="Q63" s="2">
        <f t="shared" si="27"/>
        <v>0.43276234655201679</v>
      </c>
      <c r="R63" s="3">
        <f t="shared" si="8"/>
        <v>0.16091078802964306</v>
      </c>
      <c r="T63" s="6">
        <f t="shared" si="9"/>
        <v>720.76950015644252</v>
      </c>
      <c r="U63" s="6">
        <f t="shared" si="10"/>
        <v>2446.465464127768</v>
      </c>
      <c r="V63" s="6">
        <f t="shared" si="11"/>
        <v>2446.465464127768</v>
      </c>
      <c r="W63" s="6">
        <f t="shared" si="12"/>
        <v>49.927866614852405</v>
      </c>
      <c r="X63" s="6">
        <f t="shared" si="13"/>
        <v>176.88679245283001</v>
      </c>
      <c r="Y63" s="6">
        <f t="shared" si="14"/>
        <v>115.97958825790511</v>
      </c>
      <c r="Z63" s="6">
        <f t="shared" si="15"/>
        <v>115.97958825790511</v>
      </c>
      <c r="AA63" s="6">
        <f t="shared" si="16"/>
        <v>311.92190021082627</v>
      </c>
      <c r="AB63" s="6">
        <f t="shared" si="0"/>
        <v>682.21238894997236</v>
      </c>
      <c r="AC63" s="6">
        <f t="shared" si="17"/>
        <v>1814.1809417926479</v>
      </c>
      <c r="AD63" s="6">
        <f t="shared" si="1"/>
        <v>267.68001875753976</v>
      </c>
      <c r="AE63" s="6">
        <f t="shared" si="2"/>
        <v>1725.6959639713255</v>
      </c>
      <c r="AI63" s="58"/>
      <c r="AJ63" s="21">
        <f t="shared" si="28"/>
        <v>174636.92404340566</v>
      </c>
      <c r="AK63" s="21">
        <f t="shared" si="29"/>
        <v>29590.87187729924</v>
      </c>
      <c r="AL63" s="19">
        <f t="shared" si="30"/>
        <v>123718.61822315003</v>
      </c>
      <c r="AM63" s="19">
        <f t="shared" si="31"/>
        <v>22036.98798103302</v>
      </c>
      <c r="AN63" s="19">
        <f t="shared" si="19"/>
        <v>18937.499999999982</v>
      </c>
      <c r="AO63" s="19">
        <f t="shared" si="20"/>
        <v>9115.0570718239524</v>
      </c>
      <c r="AP63" s="19">
        <f t="shared" si="21"/>
        <v>9354.9269947666889</v>
      </c>
      <c r="AQ63" s="19">
        <f t="shared" si="22"/>
        <v>19788.124372417893</v>
      </c>
      <c r="AR63" s="72">
        <f>AD62*$AV$4</f>
        <v>1373.6061506380993</v>
      </c>
      <c r="AS63" s="23">
        <f>AL63+AM63+AN63+AO63+AP63+AQ63+AR63-AJ63-AK63</f>
        <v>97.024873124759324</v>
      </c>
      <c r="AT63" s="23">
        <f t="shared" si="32"/>
        <v>776198.98499807459</v>
      </c>
      <c r="AU63">
        <f>M62</f>
        <v>0.29156666666666659</v>
      </c>
      <c r="BB63" s="10">
        <f t="shared" si="23"/>
        <v>620.23843470450947</v>
      </c>
      <c r="BC63" s="10">
        <f t="shared" si="24"/>
        <v>610.44971710941763</v>
      </c>
      <c r="BD63" s="9">
        <f t="shared" si="25"/>
        <v>522.28370746695794</v>
      </c>
      <c r="BE63" s="10">
        <f t="shared" si="26"/>
        <v>226.29238013465621</v>
      </c>
    </row>
    <row r="64" spans="1:57">
      <c r="A64">
        <v>58</v>
      </c>
      <c r="B64" t="s">
        <v>54</v>
      </c>
      <c r="C64">
        <v>58</v>
      </c>
      <c r="D64">
        <v>215.41300000000001</v>
      </c>
      <c r="E64">
        <v>144.71600000000001</v>
      </c>
      <c r="F64">
        <v>144.71600000000001</v>
      </c>
      <c r="G64">
        <v>388.09199999999998</v>
      </c>
      <c r="H64">
        <v>2107.06</v>
      </c>
      <c r="I64">
        <v>2215.2399999999998</v>
      </c>
      <c r="J64">
        <v>845.98199999999997</v>
      </c>
      <c r="K64">
        <v>334.00299999999999</v>
      </c>
      <c r="M64" s="4">
        <f t="shared" si="4"/>
        <v>0.29764666666666667</v>
      </c>
      <c r="N64" s="2">
        <f t="shared" si="5"/>
        <v>0.24124017291195377</v>
      </c>
      <c r="O64" s="2">
        <f t="shared" si="6"/>
        <v>0.87884685443590826</v>
      </c>
      <c r="P64" s="3">
        <f t="shared" si="7"/>
        <v>0.37404864828543904</v>
      </c>
      <c r="Q64" s="2">
        <f t="shared" si="27"/>
        <v>0.43462270701278916</v>
      </c>
      <c r="R64" s="3">
        <f t="shared" si="8"/>
        <v>0.16206688019351803</v>
      </c>
      <c r="T64" s="6">
        <f t="shared" si="9"/>
        <v>733.23937019970958</v>
      </c>
      <c r="U64" s="6">
        <f t="shared" si="10"/>
        <v>2463.455675184367</v>
      </c>
      <c r="V64" s="6">
        <f t="shared" si="11"/>
        <v>2463.455675184367</v>
      </c>
      <c r="W64" s="6">
        <f t="shared" si="12"/>
        <v>50.274605616007491</v>
      </c>
      <c r="X64" s="6">
        <f t="shared" si="13"/>
        <v>176.88679245283001</v>
      </c>
      <c r="Y64" s="6">
        <f t="shared" si="14"/>
        <v>118.83381716332696</v>
      </c>
      <c r="Z64" s="6">
        <f t="shared" si="15"/>
        <v>118.83381716332696</v>
      </c>
      <c r="AA64" s="6">
        <f t="shared" si="16"/>
        <v>318.6824799645504</v>
      </c>
      <c r="AB64" s="6">
        <f t="shared" si="0"/>
        <v>694.67971966458879</v>
      </c>
      <c r="AC64" s="6">
        <f t="shared" si="17"/>
        <v>1819.0505611357858</v>
      </c>
      <c r="AD64" s="6">
        <f t="shared" si="1"/>
        <v>274.267195292868</v>
      </c>
      <c r="AE64" s="6">
        <f t="shared" si="2"/>
        <v>1730.2163049846574</v>
      </c>
      <c r="AI64" s="58"/>
      <c r="AJ64" s="21">
        <f t="shared" si="28"/>
        <v>175844.59816511156</v>
      </c>
      <c r="AK64" s="21">
        <f t="shared" si="29"/>
        <v>29795.502887612085</v>
      </c>
      <c r="AL64" s="19">
        <f t="shared" si="30"/>
        <v>124037.84880236695</v>
      </c>
      <c r="AM64" s="19">
        <f t="shared" si="31"/>
        <v>22094.90969009266</v>
      </c>
      <c r="AN64" s="19">
        <f t="shared" si="19"/>
        <v>18937.499999999982</v>
      </c>
      <c r="AO64" s="19">
        <f t="shared" si="20"/>
        <v>9343.3156300568353</v>
      </c>
      <c r="AP64" s="19">
        <f t="shared" si="21"/>
        <v>9589.1923571635944</v>
      </c>
      <c r="AQ64" s="19">
        <f t="shared" si="22"/>
        <v>20222.302289138141</v>
      </c>
      <c r="AR64" s="72">
        <f>AD63*$AV$4</f>
        <v>1407.9968986646591</v>
      </c>
      <c r="AS64" s="23">
        <f>AL64+AM64+AN64+AO64+AP64+AQ64+AR64-AJ64-AK64</f>
        <v>-7.0353852408516104</v>
      </c>
      <c r="AT64" s="23">
        <f t="shared" si="32"/>
        <v>-56283.081926812883</v>
      </c>
      <c r="AU64">
        <f>M63</f>
        <v>0.29461666666666664</v>
      </c>
      <c r="BB64" s="10">
        <f t="shared" si="23"/>
        <v>632.28452233512007</v>
      </c>
      <c r="BC64" s="10">
        <f t="shared" si="24"/>
        <v>623.84380042165253</v>
      </c>
      <c r="BD64" s="9">
        <f t="shared" si="25"/>
        <v>535.36003751507951</v>
      </c>
      <c r="BE64" s="10">
        <f t="shared" si="26"/>
        <v>231.95917651581021</v>
      </c>
    </row>
    <row r="65" spans="1:57">
      <c r="A65">
        <v>59</v>
      </c>
      <c r="B65" t="s">
        <v>54</v>
      </c>
      <c r="C65">
        <v>59</v>
      </c>
      <c r="D65">
        <v>213.92</v>
      </c>
      <c r="E65">
        <v>147.191</v>
      </c>
      <c r="F65">
        <v>147.191</v>
      </c>
      <c r="G65">
        <v>393.65800000000002</v>
      </c>
      <c r="H65">
        <v>2098.04</v>
      </c>
      <c r="I65">
        <v>2205.9299999999998</v>
      </c>
      <c r="J65">
        <v>855.29899999999998</v>
      </c>
      <c r="K65">
        <v>339.71600000000001</v>
      </c>
      <c r="M65" s="4">
        <f t="shared" si="4"/>
        <v>0.30065333333333333</v>
      </c>
      <c r="N65" s="2">
        <f t="shared" si="5"/>
        <v>0.23717238014989575</v>
      </c>
      <c r="O65" s="2">
        <f t="shared" si="6"/>
        <v>0.88038772251541075</v>
      </c>
      <c r="P65" s="3">
        <f t="shared" si="7"/>
        <v>0.37664197968867796</v>
      </c>
      <c r="Q65" s="2">
        <f t="shared" si="27"/>
        <v>0.43644729256286308</v>
      </c>
      <c r="R65" s="3">
        <f t="shared" si="8"/>
        <v>0.16319016364362054</v>
      </c>
      <c r="T65" s="6">
        <f t="shared" si="9"/>
        <v>745.81531096089464</v>
      </c>
      <c r="U65" s="6">
        <f t="shared" si="10"/>
        <v>2480.6487348470928</v>
      </c>
      <c r="V65" s="6">
        <f t="shared" si="11"/>
        <v>2480.6487348470928</v>
      </c>
      <c r="W65" s="6">
        <f t="shared" si="12"/>
        <v>50.625484384634547</v>
      </c>
      <c r="X65" s="6">
        <f t="shared" si="13"/>
        <v>176.88679245283001</v>
      </c>
      <c r="Y65" s="6">
        <f t="shared" si="14"/>
        <v>121.70972264362614</v>
      </c>
      <c r="Z65" s="6">
        <f t="shared" si="15"/>
        <v>121.70972264362614</v>
      </c>
      <c r="AA65" s="6">
        <f t="shared" si="16"/>
        <v>325.5090732208123</v>
      </c>
      <c r="AB65" s="6">
        <f t="shared" si="0"/>
        <v>707.23212741861948</v>
      </c>
      <c r="AC65" s="6">
        <f t="shared" si="17"/>
        <v>1824.0420918131078</v>
      </c>
      <c r="AD65" s="6">
        <f t="shared" si="1"/>
        <v>280.90535520243833</v>
      </c>
      <c r="AE65" s="6">
        <f t="shared" si="2"/>
        <v>1734.833423886198</v>
      </c>
      <c r="AI65" s="58"/>
      <c r="AJ65" s="21">
        <f t="shared" si="28"/>
        <v>177065.80356522673</v>
      </c>
      <c r="AK65" s="21">
        <f t="shared" si="29"/>
        <v>30002.426668070406</v>
      </c>
      <c r="AL65" s="19">
        <f t="shared" si="30"/>
        <v>124362.75735338221</v>
      </c>
      <c r="AM65" s="19">
        <f t="shared" si="31"/>
        <v>22154.216784072734</v>
      </c>
      <c r="AN65" s="19">
        <f t="shared" si="19"/>
        <v>18937.499999999982</v>
      </c>
      <c r="AO65" s="19">
        <f t="shared" si="20"/>
        <v>9573.2523106776207</v>
      </c>
      <c r="AP65" s="19">
        <f t="shared" si="21"/>
        <v>9825.1800030638733</v>
      </c>
      <c r="AQ65" s="19">
        <f t="shared" si="22"/>
        <v>20660.599463325754</v>
      </c>
      <c r="AR65" s="72">
        <f>AD64*$AV$4</f>
        <v>1442.6454472404855</v>
      </c>
      <c r="AS65" s="23">
        <f>AL65+AM65+AN65+AO65+AP65+AQ65+AR65-AJ65-AK65</f>
        <v>-112.07887153450065</v>
      </c>
      <c r="AT65" s="23">
        <f t="shared" si="32"/>
        <v>-896630.9722760052</v>
      </c>
      <c r="AU65">
        <f>M64</f>
        <v>0.29764666666666667</v>
      </c>
      <c r="BB65" s="10">
        <f t="shared" si="23"/>
        <v>644.40511404858125</v>
      </c>
      <c r="BC65" s="10">
        <f t="shared" si="24"/>
        <v>637.36495992910079</v>
      </c>
      <c r="BD65" s="9">
        <f t="shared" si="25"/>
        <v>548.53439058573599</v>
      </c>
      <c r="BE65" s="10">
        <f t="shared" si="26"/>
        <v>237.66763432665391</v>
      </c>
    </row>
    <row r="66" spans="1:57">
      <c r="A66">
        <v>60</v>
      </c>
      <c r="B66" t="s">
        <v>54</v>
      </c>
      <c r="C66">
        <v>60</v>
      </c>
      <c r="D66">
        <v>212.43100000000001</v>
      </c>
      <c r="E66">
        <v>149.64599999999999</v>
      </c>
      <c r="F66">
        <v>149.64599999999999</v>
      </c>
      <c r="G66">
        <v>399.19499999999999</v>
      </c>
      <c r="H66">
        <v>2089.08</v>
      </c>
      <c r="I66">
        <v>2196.6999999999998</v>
      </c>
      <c r="J66">
        <v>864.52099999999996</v>
      </c>
      <c r="K66">
        <v>345.38299999999998</v>
      </c>
      <c r="M66" s="4">
        <f t="shared" si="4"/>
        <v>0.30364000000000002</v>
      </c>
      <c r="N66" s="2">
        <f t="shared" si="5"/>
        <v>0.23320489175778333</v>
      </c>
      <c r="O66" s="2">
        <f t="shared" si="6"/>
        <v>0.88185187524700293</v>
      </c>
      <c r="P66" s="3">
        <f t="shared" si="7"/>
        <v>0.3791584332323365</v>
      </c>
      <c r="Q66" s="2">
        <f t="shared" si="27"/>
        <v>0.43823277565538132</v>
      </c>
      <c r="R66" s="3">
        <f t="shared" si="8"/>
        <v>0.16428006850217361</v>
      </c>
      <c r="T66" s="6">
        <f t="shared" si="9"/>
        <v>758.50378231581976</v>
      </c>
      <c r="U66" s="6">
        <f t="shared" si="10"/>
        <v>2498.0364323403364</v>
      </c>
      <c r="V66" s="6">
        <f t="shared" si="11"/>
        <v>2498.0364323403364</v>
      </c>
      <c r="W66" s="6">
        <f t="shared" si="12"/>
        <v>50.980335353884414</v>
      </c>
      <c r="X66" s="6">
        <f t="shared" si="13"/>
        <v>176.88679245283001</v>
      </c>
      <c r="Y66" s="6">
        <f t="shared" si="14"/>
        <v>124.60705331800065</v>
      </c>
      <c r="Z66" s="6">
        <f t="shared" si="15"/>
        <v>124.60705331800065</v>
      </c>
      <c r="AA66" s="6">
        <f t="shared" si="16"/>
        <v>332.40121786936686</v>
      </c>
      <c r="AB66" s="6">
        <f t="shared" si="0"/>
        <v>719.86831817103462</v>
      </c>
      <c r="AC66" s="6">
        <f t="shared" si="17"/>
        <v>1829.1484495231862</v>
      </c>
      <c r="AD66" s="6">
        <f t="shared" si="1"/>
        <v>287.59310570366745</v>
      </c>
      <c r="AE66" s="6">
        <f t="shared" si="2"/>
        <v>1739.5326500245167</v>
      </c>
      <c r="AI66" s="58"/>
      <c r="AJ66" s="21">
        <f t="shared" si="28"/>
        <v>178301.58911460449</v>
      </c>
      <c r="AK66" s="21">
        <f t="shared" si="29"/>
        <v>30211.820941702743</v>
      </c>
      <c r="AL66" s="19">
        <f t="shared" si="30"/>
        <v>124694.62200866824</v>
      </c>
      <c r="AM66" s="19">
        <f t="shared" si="31"/>
        <v>22215.00863619184</v>
      </c>
      <c r="AN66" s="19">
        <f t="shared" si="19"/>
        <v>18937.499999999982</v>
      </c>
      <c r="AO66" s="19">
        <f t="shared" si="20"/>
        <v>9804.9352561705218</v>
      </c>
      <c r="AP66" s="19">
        <f t="shared" si="21"/>
        <v>10062.95986817501</v>
      </c>
      <c r="AQ66" s="19">
        <f t="shared" si="22"/>
        <v>21103.176378700449</v>
      </c>
      <c r="AR66" s="72">
        <f>AD65*$AV$4</f>
        <v>1477.5621683648255</v>
      </c>
      <c r="AS66" s="23">
        <f>AL66+AM66+AN66+AO66+AP66+AQ66+AR66-AJ66-AK66</f>
        <v>-217.64574003637608</v>
      </c>
      <c r="AT66" s="23">
        <f t="shared" si="32"/>
        <v>-1741165.9202910087</v>
      </c>
      <c r="AU66">
        <f>M65</f>
        <v>0.30065333333333333</v>
      </c>
      <c r="BB66" s="10">
        <f t="shared" si="23"/>
        <v>656.60664303398494</v>
      </c>
      <c r="BC66" s="10">
        <f t="shared" si="24"/>
        <v>651.01814644162459</v>
      </c>
      <c r="BD66" s="9">
        <f t="shared" si="25"/>
        <v>561.81071040487666</v>
      </c>
      <c r="BE66" s="10">
        <f t="shared" si="26"/>
        <v>243.41944528725227</v>
      </c>
    </row>
    <row r="67" spans="1:57">
      <c r="A67">
        <v>61</v>
      </c>
      <c r="B67" t="s">
        <v>54</v>
      </c>
      <c r="C67">
        <v>61</v>
      </c>
      <c r="D67">
        <v>210.947</v>
      </c>
      <c r="E67">
        <v>152.083</v>
      </c>
      <c r="F67">
        <v>152.083</v>
      </c>
      <c r="G67">
        <v>404.70299999999997</v>
      </c>
      <c r="H67">
        <v>2080.1799999999998</v>
      </c>
      <c r="I67">
        <v>2187.58</v>
      </c>
      <c r="J67">
        <v>873.649</v>
      </c>
      <c r="K67">
        <v>351.00700000000001</v>
      </c>
      <c r="M67" s="4">
        <f t="shared" si="4"/>
        <v>0.30660666666666669</v>
      </c>
      <c r="N67" s="2">
        <f t="shared" si="5"/>
        <v>0.22933508729968904</v>
      </c>
      <c r="O67" s="2">
        <f t="shared" si="6"/>
        <v>0.88324292818160055</v>
      </c>
      <c r="P67" s="3">
        <f t="shared" si="7"/>
        <v>0.38160400948011564</v>
      </c>
      <c r="Q67" s="2">
        <f t="shared" si="27"/>
        <v>0.43998064838772794</v>
      </c>
      <c r="R67" s="3">
        <f t="shared" si="8"/>
        <v>0.16533995781783389</v>
      </c>
      <c r="T67" s="6">
        <f t="shared" si="9"/>
        <v>771.30278901317445</v>
      </c>
      <c r="U67" s="6">
        <f t="shared" si="10"/>
        <v>2515.609974820642</v>
      </c>
      <c r="V67" s="6">
        <f t="shared" si="11"/>
        <v>2515.609974820642</v>
      </c>
      <c r="W67" s="6">
        <f t="shared" si="12"/>
        <v>51.338979077972283</v>
      </c>
      <c r="X67" s="6">
        <f t="shared" si="13"/>
        <v>176.88679245283001</v>
      </c>
      <c r="Y67" s="6">
        <f t="shared" si="14"/>
        <v>127.5271706002159</v>
      </c>
      <c r="Z67" s="6">
        <f t="shared" si="15"/>
        <v>127.5271706002159</v>
      </c>
      <c r="AA67" s="6">
        <f t="shared" si="16"/>
        <v>339.35830121327939</v>
      </c>
      <c r="AB67" s="6">
        <f t="shared" si="0"/>
        <v>732.58671296060379</v>
      </c>
      <c r="AC67" s="6">
        <f t="shared" si="17"/>
        <v>1834.3622409380105</v>
      </c>
      <c r="AD67" s="6">
        <f t="shared" si="1"/>
        <v>294.33223681062304</v>
      </c>
      <c r="AE67" s="6">
        <f t="shared" si="2"/>
        <v>1744.3071858074677</v>
      </c>
      <c r="AI67" s="58"/>
      <c r="AJ67" s="21">
        <f t="shared" si="28"/>
        <v>179551.36464732635</v>
      </c>
      <c r="AK67" s="21">
        <f t="shared" si="29"/>
        <v>30423.585709472958</v>
      </c>
      <c r="AL67" s="19">
        <f t="shared" si="30"/>
        <v>125032.38828581218</v>
      </c>
      <c r="AM67" s="19">
        <f t="shared" si="31"/>
        <v>22277.198966742886</v>
      </c>
      <c r="AN67" s="19">
        <f t="shared" si="19"/>
        <v>18937.499999999982</v>
      </c>
      <c r="AO67" s="19">
        <f t="shared" si="20"/>
        <v>10038.344215298133</v>
      </c>
      <c r="AP67" s="19">
        <f t="shared" si="21"/>
        <v>10302.511168332294</v>
      </c>
      <c r="AQ67" s="19">
        <f t="shared" si="22"/>
        <v>21550.003076054283</v>
      </c>
      <c r="AR67" s="72">
        <f>AD66*$AV$4</f>
        <v>1512.7397360012908</v>
      </c>
      <c r="AS67" s="23">
        <f>AL67+AM67+AN67+AO67+AP67+AQ67+AR67-AJ67-AK67</f>
        <v>-324.26490855826705</v>
      </c>
      <c r="AT67" s="23">
        <f t="shared" si="32"/>
        <v>-2594119.2684661364</v>
      </c>
      <c r="AU67">
        <f>M66</f>
        <v>0.30364000000000002</v>
      </c>
      <c r="BB67" s="10">
        <f t="shared" si="23"/>
        <v>668.88798281715026</v>
      </c>
      <c r="BC67" s="10">
        <f t="shared" si="24"/>
        <v>664.80243573873372</v>
      </c>
      <c r="BD67" s="9">
        <f t="shared" si="25"/>
        <v>575.18621140733489</v>
      </c>
      <c r="BE67" s="10">
        <f t="shared" si="26"/>
        <v>249.2141066360013</v>
      </c>
    </row>
    <row r="68" spans="1:57">
      <c r="A68">
        <v>62</v>
      </c>
      <c r="B68" t="s">
        <v>54</v>
      </c>
      <c r="C68">
        <v>62</v>
      </c>
      <c r="D68">
        <v>209.46899999999999</v>
      </c>
      <c r="E68">
        <v>154.501</v>
      </c>
      <c r="F68">
        <v>154.501</v>
      </c>
      <c r="G68">
        <v>410.18299999999999</v>
      </c>
      <c r="H68">
        <v>2071.35</v>
      </c>
      <c r="I68">
        <v>2178.54</v>
      </c>
      <c r="J68">
        <v>882.68399999999997</v>
      </c>
      <c r="K68">
        <v>356.58699999999999</v>
      </c>
      <c r="M68" s="4">
        <f t="shared" si="4"/>
        <v>0.30955000000000005</v>
      </c>
      <c r="N68" s="2">
        <f t="shared" si="5"/>
        <v>0.22556291390728475</v>
      </c>
      <c r="O68" s="2">
        <f t="shared" si="6"/>
        <v>0.88457385473536843</v>
      </c>
      <c r="P68" s="3">
        <f t="shared" si="7"/>
        <v>0.3839842782533785</v>
      </c>
      <c r="Q68" s="2">
        <f t="shared" si="27"/>
        <v>0.44169816400150752</v>
      </c>
      <c r="R68" s="3">
        <f t="shared" si="8"/>
        <v>0.16637161470952458</v>
      </c>
      <c r="T68" s="6">
        <f t="shared" si="9"/>
        <v>784.20157546615781</v>
      </c>
      <c r="U68" s="6">
        <f t="shared" si="10"/>
        <v>2533.3599595094738</v>
      </c>
      <c r="V68" s="6">
        <f t="shared" si="11"/>
        <v>2533.3599595094738</v>
      </c>
      <c r="W68" s="6">
        <f t="shared" si="12"/>
        <v>51.701223663458649</v>
      </c>
      <c r="X68" s="6">
        <f t="shared" si="13"/>
        <v>176.88679245283001</v>
      </c>
      <c r="Y68" s="6">
        <f t="shared" si="14"/>
        <v>130.46888236805776</v>
      </c>
      <c r="Z68" s="6">
        <f t="shared" si="15"/>
        <v>130.46888236805776</v>
      </c>
      <c r="AA68" s="6">
        <f t="shared" si="16"/>
        <v>346.38039609049156</v>
      </c>
      <c r="AB68" s="6">
        <f t="shared" si="0"/>
        <v>745.38543416310677</v>
      </c>
      <c r="AC68" s="6">
        <f t="shared" si="17"/>
        <v>1839.6757490098257</v>
      </c>
      <c r="AD68" s="6">
        <f t="shared" si="1"/>
        <v>301.12107596053494</v>
      </c>
      <c r="AE68" s="6">
        <f t="shared" si="2"/>
        <v>1749.1583840433159</v>
      </c>
      <c r="AI68" s="58"/>
      <c r="AJ68" s="21">
        <f t="shared" si="28"/>
        <v>180814.49816018328</v>
      </c>
      <c r="AK68" s="21">
        <f t="shared" si="29"/>
        <v>30637.6138833406</v>
      </c>
      <c r="AL68" s="19">
        <f t="shared" si="30"/>
        <v>125375.56759428335</v>
      </c>
      <c r="AM68" s="19">
        <f t="shared" si="31"/>
        <v>22340.697732384029</v>
      </c>
      <c r="AN68" s="19">
        <f t="shared" si="19"/>
        <v>18937.499999999982</v>
      </c>
      <c r="AO68" s="19">
        <f t="shared" si="20"/>
        <v>10273.588863553392</v>
      </c>
      <c r="AP68" s="19">
        <f t="shared" si="21"/>
        <v>10543.946465225852</v>
      </c>
      <c r="AQ68" s="19">
        <f t="shared" si="22"/>
        <v>22001.039833448478</v>
      </c>
      <c r="AR68" s="72">
        <f>AD67*$AV$4</f>
        <v>1548.1875656238772</v>
      </c>
      <c r="AS68" s="23">
        <f>AL68+AM68+AN68+AO68+AP68+AQ68+AR68-AJ68-AK68</f>
        <v>-431.58398900493921</v>
      </c>
      <c r="AT68" s="23">
        <f t="shared" si="32"/>
        <v>-3452671.9120395137</v>
      </c>
      <c r="AU68">
        <f>M67</f>
        <v>0.30660666666666669</v>
      </c>
      <c r="BB68" s="10">
        <f t="shared" si="23"/>
        <v>681.24773388263156</v>
      </c>
      <c r="BC68" s="10">
        <f t="shared" si="24"/>
        <v>678.71660242655878</v>
      </c>
      <c r="BD68" s="9">
        <f t="shared" si="25"/>
        <v>588.66447362124609</v>
      </c>
      <c r="BE68" s="10">
        <f t="shared" si="26"/>
        <v>255.05434120043179</v>
      </c>
    </row>
    <row r="69" spans="1:57">
      <c r="A69">
        <v>63</v>
      </c>
      <c r="B69" t="s">
        <v>54</v>
      </c>
      <c r="C69">
        <v>63</v>
      </c>
      <c r="D69">
        <v>207.99700000000001</v>
      </c>
      <c r="E69">
        <v>156.899</v>
      </c>
      <c r="F69">
        <v>156.899</v>
      </c>
      <c r="G69">
        <v>415.63600000000002</v>
      </c>
      <c r="H69">
        <v>2062.5700000000002</v>
      </c>
      <c r="I69">
        <v>2169.6</v>
      </c>
      <c r="J69">
        <v>891.62900000000002</v>
      </c>
      <c r="K69">
        <v>362.12200000000001</v>
      </c>
      <c r="M69" s="4">
        <f t="shared" si="4"/>
        <v>0.31247666666666662</v>
      </c>
      <c r="N69" s="2">
        <f t="shared" si="5"/>
        <v>0.22188003370918366</v>
      </c>
      <c r="O69" s="2">
        <f t="shared" si="6"/>
        <v>0.88583095292448522</v>
      </c>
      <c r="P69" s="3">
        <f t="shared" si="7"/>
        <v>0.38629230982580043</v>
      </c>
      <c r="Q69" s="2">
        <f t="shared" si="27"/>
        <v>0.44337817223686043</v>
      </c>
      <c r="R69" s="3">
        <f t="shared" si="8"/>
        <v>0.16737143040013658</v>
      </c>
      <c r="T69" s="6">
        <f t="shared" si="9"/>
        <v>797.21816107470977</v>
      </c>
      <c r="U69" s="6">
        <f t="shared" si="10"/>
        <v>2551.2886116554087</v>
      </c>
      <c r="V69" s="6">
        <f t="shared" si="11"/>
        <v>2551.2886116554087</v>
      </c>
      <c r="W69" s="6">
        <f t="shared" si="12"/>
        <v>52.067114523579768</v>
      </c>
      <c r="X69" s="6">
        <f t="shared" si="13"/>
        <v>176.88679245283001</v>
      </c>
      <c r="Y69" s="6">
        <f t="shared" si="14"/>
        <v>133.43154396004067</v>
      </c>
      <c r="Z69" s="6">
        <f t="shared" si="15"/>
        <v>133.43154396004067</v>
      </c>
      <c r="AA69" s="6">
        <f t="shared" si="16"/>
        <v>353.46913113133581</v>
      </c>
      <c r="AB69" s="6">
        <f t="shared" si="0"/>
        <v>758.26763783709566</v>
      </c>
      <c r="AC69" s="6">
        <f t="shared" si="17"/>
        <v>1845.0880883418927</v>
      </c>
      <c r="AD69" s="6">
        <f t="shared" si="1"/>
        <v>307.95924487662666</v>
      </c>
      <c r="AE69" s="6">
        <f t="shared" si="2"/>
        <v>1754.0704505806989</v>
      </c>
      <c r="AI69" s="58"/>
      <c r="AJ69" s="21">
        <f t="shared" si="28"/>
        <v>182090.31380966245</v>
      </c>
      <c r="AK69" s="21">
        <f t="shared" si="29"/>
        <v>30853.790946865884</v>
      </c>
      <c r="AL69" s="19">
        <f t="shared" si="30"/>
        <v>125724.25716988141</v>
      </c>
      <c r="AM69" s="19">
        <f t="shared" si="31"/>
        <v>22405.410947190667</v>
      </c>
      <c r="AN69" s="19">
        <f t="shared" si="19"/>
        <v>18937.499999999982</v>
      </c>
      <c r="AO69" s="19">
        <f t="shared" si="20"/>
        <v>10510.573163570734</v>
      </c>
      <c r="AP69" s="19">
        <f t="shared" si="21"/>
        <v>10787.167194191017</v>
      </c>
      <c r="AQ69" s="19">
        <f t="shared" si="22"/>
        <v>22456.291373061486</v>
      </c>
      <c r="AR69" s="72">
        <f>AD68*$AV$4</f>
        <v>1583.8968595524136</v>
      </c>
      <c r="AS69" s="23">
        <f>AL69+AM69+AN69+AO69+AP69+AQ69+AR69-AJ69-AK69</f>
        <v>-539.00804908060672</v>
      </c>
      <c r="AT69" s="23">
        <f t="shared" si="32"/>
        <v>-4312064.3926448543</v>
      </c>
      <c r="AU69">
        <f>M68</f>
        <v>0.30955000000000005</v>
      </c>
      <c r="BB69" s="10">
        <f t="shared" si="23"/>
        <v>693.68421049964809</v>
      </c>
      <c r="BC69" s="10">
        <f t="shared" si="24"/>
        <v>692.76079218098312</v>
      </c>
      <c r="BD69" s="9">
        <f t="shared" si="25"/>
        <v>602.24215192106988</v>
      </c>
      <c r="BE69" s="10">
        <f t="shared" si="26"/>
        <v>260.93776473611553</v>
      </c>
    </row>
    <row r="70" spans="1:57">
      <c r="A70">
        <v>64</v>
      </c>
      <c r="B70" t="s">
        <v>54</v>
      </c>
      <c r="C70">
        <v>64</v>
      </c>
      <c r="D70">
        <v>206.535</v>
      </c>
      <c r="E70">
        <v>159.27799999999999</v>
      </c>
      <c r="F70">
        <v>159.27799999999999</v>
      </c>
      <c r="G70">
        <v>421.06</v>
      </c>
      <c r="H70">
        <v>2053.85</v>
      </c>
      <c r="I70">
        <v>2160.7399999999998</v>
      </c>
      <c r="J70">
        <v>900.48400000000004</v>
      </c>
      <c r="K70">
        <v>367.61399999999998</v>
      </c>
      <c r="M70" s="4">
        <f t="shared" si="4"/>
        <v>0.31538333333333335</v>
      </c>
      <c r="N70" s="2">
        <f t="shared" si="5"/>
        <v>0.2182899117476087</v>
      </c>
      <c r="O70" s="2">
        <f t="shared" si="6"/>
        <v>0.88702585234899323</v>
      </c>
      <c r="P70" s="3">
        <f t="shared" si="7"/>
        <v>0.38853670136870466</v>
      </c>
      <c r="Q70" s="2">
        <f t="shared" si="27"/>
        <v>0.445024573270623</v>
      </c>
      <c r="R70" s="3">
        <f t="shared" si="8"/>
        <v>0.16834328594831685</v>
      </c>
      <c r="T70" s="6">
        <f t="shared" si="9"/>
        <v>810.32967138376125</v>
      </c>
      <c r="U70" s="6">
        <f t="shared" si="10"/>
        <v>2569.3484269421165</v>
      </c>
      <c r="V70" s="6">
        <f t="shared" si="11"/>
        <v>2569.3484269421165</v>
      </c>
      <c r="W70" s="6">
        <f t="shared" si="12"/>
        <v>52.435682182492172</v>
      </c>
      <c r="X70" s="6">
        <f t="shared" si="13"/>
        <v>176.88679245283001</v>
      </c>
      <c r="Y70" s="6">
        <f t="shared" si="14"/>
        <v>136.41355958216215</v>
      </c>
      <c r="Z70" s="6">
        <f t="shared" si="15"/>
        <v>136.41355958216215</v>
      </c>
      <c r="AA70" s="6">
        <f t="shared" si="16"/>
        <v>360.61661621608249</v>
      </c>
      <c r="AB70" s="6">
        <f t="shared" si="0"/>
        <v>771.21904962535257</v>
      </c>
      <c r="AC70" s="6">
        <f t="shared" si="17"/>
        <v>1850.5650594992562</v>
      </c>
      <c r="AD70" s="6">
        <f t="shared" si="1"/>
        <v>314.84281754063301</v>
      </c>
      <c r="AE70" s="6">
        <f t="shared" si="2"/>
        <v>1759.0187555583552</v>
      </c>
      <c r="AI70" s="58"/>
      <c r="AJ70" s="21">
        <f t="shared" si="28"/>
        <v>183378.97153995579</v>
      </c>
      <c r="AK70" s="21">
        <f t="shared" si="29"/>
        <v>31072.144001351222</v>
      </c>
      <c r="AL70" s="19">
        <f t="shared" si="30"/>
        <v>126077.32177638888</v>
      </c>
      <c r="AM70" s="19">
        <f t="shared" si="31"/>
        <v>22471.327827915913</v>
      </c>
      <c r="AN70" s="19">
        <f t="shared" si="19"/>
        <v>18937.499999999982</v>
      </c>
      <c r="AO70" s="19">
        <f t="shared" si="20"/>
        <v>10749.245181420876</v>
      </c>
      <c r="AP70" s="19">
        <f t="shared" si="21"/>
        <v>11032.120054616164</v>
      </c>
      <c r="AQ70" s="19">
        <f t="shared" si="22"/>
        <v>22915.863281114973</v>
      </c>
      <c r="AR70" s="72">
        <f>AD69*$AV$4</f>
        <v>1619.8656280510561</v>
      </c>
      <c r="AS70" s="23">
        <f>AL70+AM70+AN70+AO70+AP70+AQ70+AR70-AJ70-AK70</f>
        <v>-647.87179179919258</v>
      </c>
      <c r="AT70" s="23">
        <f t="shared" si="32"/>
        <v>-5182974.3343935404</v>
      </c>
      <c r="AU70">
        <f>M69</f>
        <v>0.31247666666666662</v>
      </c>
      <c r="BB70" s="10">
        <f t="shared" si="23"/>
        <v>706.20052331351599</v>
      </c>
      <c r="BC70" s="10">
        <f t="shared" si="24"/>
        <v>706.93826226267163</v>
      </c>
      <c r="BD70" s="9">
        <f t="shared" si="25"/>
        <v>615.91848975325331</v>
      </c>
      <c r="BE70" s="10">
        <f t="shared" si="26"/>
        <v>266.86308792008134</v>
      </c>
    </row>
    <row r="71" spans="1:57">
      <c r="A71">
        <v>65</v>
      </c>
      <c r="B71" t="s">
        <v>54</v>
      </c>
      <c r="C71">
        <v>65</v>
      </c>
      <c r="D71">
        <v>205.08099999999999</v>
      </c>
      <c r="E71">
        <v>161.63900000000001</v>
      </c>
      <c r="F71">
        <v>161.63900000000001</v>
      </c>
      <c r="G71">
        <v>426.45699999999999</v>
      </c>
      <c r="H71">
        <v>2045.18</v>
      </c>
      <c r="I71">
        <v>2151.9699999999998</v>
      </c>
      <c r="J71">
        <v>909.25099999999998</v>
      </c>
      <c r="K71">
        <v>373.06299999999999</v>
      </c>
      <c r="M71" s="4">
        <f t="shared" si="4"/>
        <v>0.3182733333333333</v>
      </c>
      <c r="N71" s="2">
        <f t="shared" si="5"/>
        <v>0.21478498565174589</v>
      </c>
      <c r="O71" s="2">
        <f t="shared" si="6"/>
        <v>0.88815327517228382</v>
      </c>
      <c r="P71" s="3">
        <f t="shared" si="7"/>
        <v>0.39071552753398547</v>
      </c>
      <c r="Q71" s="2">
        <f t="shared" si="27"/>
        <v>0.44663601516516205</v>
      </c>
      <c r="R71" s="3">
        <f t="shared" si="8"/>
        <v>0.16928740495590794</v>
      </c>
      <c r="T71" s="6">
        <f t="shared" si="9"/>
        <v>823.55287505820206</v>
      </c>
      <c r="U71" s="6">
        <f t="shared" si="10"/>
        <v>2587.5648029729232</v>
      </c>
      <c r="V71" s="6">
        <f t="shared" si="11"/>
        <v>2587.5648029729232</v>
      </c>
      <c r="W71" s="6">
        <f t="shared" si="12"/>
        <v>52.807444958631088</v>
      </c>
      <c r="X71" s="6">
        <f t="shared" si="13"/>
        <v>176.88679245283001</v>
      </c>
      <c r="Y71" s="6">
        <f t="shared" ref="Y71:Y107" si="33">R71*T71</f>
        <v>139.4171290625801</v>
      </c>
      <c r="Z71" s="6">
        <f t="shared" si="15"/>
        <v>139.4171290625801</v>
      </c>
      <c r="AA71" s="6">
        <f t="shared" si="16"/>
        <v>367.82837439380796</v>
      </c>
      <c r="AB71" s="6">
        <f t="shared" ref="AB71:AB107" si="34">O71*T71+(U71/98)*2</f>
        <v>784.24862821912393</v>
      </c>
      <c r="AC71" s="6">
        <f t="shared" si="17"/>
        <v>1856.1236197124304</v>
      </c>
      <c r="AD71" s="6">
        <f t="shared" ref="AD71:AD107" si="35">T71*P71</f>
        <v>321.77489603049582</v>
      </c>
      <c r="AE71" s="6">
        <f t="shared" ref="AE71:AE107" si="36">U71-T71</f>
        <v>1764.0119279147211</v>
      </c>
      <c r="AI71" s="58"/>
      <c r="AJ71" s="21">
        <f t="shared" si="28"/>
        <v>184677.0568833185</v>
      </c>
      <c r="AK71" s="21">
        <f t="shared" si="29"/>
        <v>31292.094491728036</v>
      </c>
      <c r="AL71" s="19">
        <f t="shared" si="30"/>
        <v>126432.99109326789</v>
      </c>
      <c r="AM71" s="19">
        <f t="shared" si="31"/>
        <v>22538.031859641444</v>
      </c>
      <c r="AN71" s="19">
        <f t="shared" si="19"/>
        <v>18937.499999999982</v>
      </c>
      <c r="AO71" s="19">
        <f t="shared" si="20"/>
        <v>10989.476359938983</v>
      </c>
      <c r="AP71" s="19">
        <f t="shared" si="21"/>
        <v>11278.673106253167</v>
      </c>
      <c r="AQ71" s="19">
        <f t="shared" si="22"/>
        <v>23379.244030889709</v>
      </c>
      <c r="AR71" s="72">
        <f>AD70*$AV$4</f>
        <v>1656.0732202637296</v>
      </c>
      <c r="AS71" s="23">
        <f>AL71+AM71+AN71+AO71+AP71+AQ71+AR71-AJ71-AK71</f>
        <v>-757.16170479162975</v>
      </c>
      <c r="AT71" s="23">
        <f t="shared" si="32"/>
        <v>-6057293.6383330375</v>
      </c>
      <c r="AU71">
        <f>M70</f>
        <v>0.31538333333333335</v>
      </c>
      <c r="BB71" s="10">
        <f t="shared" si="23"/>
        <v>718.78336744286025</v>
      </c>
      <c r="BC71" s="10">
        <f t="shared" si="24"/>
        <v>721.23323243216498</v>
      </c>
      <c r="BD71" s="9">
        <f t="shared" si="25"/>
        <v>629.68563508126601</v>
      </c>
      <c r="BE71" s="10">
        <f t="shared" si="26"/>
        <v>272.8271191643243</v>
      </c>
    </row>
    <row r="72" spans="1:57">
      <c r="A72">
        <v>66</v>
      </c>
      <c r="B72" t="s">
        <v>54</v>
      </c>
      <c r="C72">
        <v>66</v>
      </c>
      <c r="D72">
        <v>203.614</v>
      </c>
      <c r="E72">
        <v>163.98400000000001</v>
      </c>
      <c r="F72">
        <v>163.98400000000001</v>
      </c>
      <c r="G72">
        <v>431.827</v>
      </c>
      <c r="H72">
        <v>2036.59</v>
      </c>
      <c r="I72">
        <v>2143.3000000000002</v>
      </c>
      <c r="J72">
        <v>917.92899999999997</v>
      </c>
      <c r="K72">
        <v>378.47500000000002</v>
      </c>
      <c r="M72" s="4">
        <f t="shared" ref="M72:M107" si="37">($M$2-H72)/$M$2</f>
        <v>0.32113666666666668</v>
      </c>
      <c r="N72" s="2">
        <f t="shared" ref="N72:N107" si="38">(D72/($M$2-H72))</f>
        <v>0.21134719382194495</v>
      </c>
      <c r="O72" s="2">
        <f t="shared" ref="O72:O107" si="39">(J72-$M$3)/($M$2-H72)</f>
        <v>0.8892418702317807</v>
      </c>
      <c r="P72" s="3">
        <f t="shared" ref="P72:P107" si="40">K72/($M$2-H72)</f>
        <v>0.39284935800957016</v>
      </c>
      <c r="Q72" s="2">
        <f t="shared" ref="Q72:Q107" si="41">G72/($M$2-H72)</f>
        <v>0.4482276497026188</v>
      </c>
      <c r="R72" s="3">
        <f t="shared" ref="R72:R107" si="42">F72/($M$2-H72)</f>
        <v>0.17021205924787991</v>
      </c>
      <c r="T72" s="6">
        <f t="shared" ref="T72:T107" si="43">$O$3/N72</f>
        <v>836.94885772579971</v>
      </c>
      <c r="U72" s="6">
        <f t="shared" ref="U72:U107" si="44">T72/M72</f>
        <v>2606.2077134111114</v>
      </c>
      <c r="V72" s="6">
        <f t="shared" ref="V72:V107" si="45">U72</f>
        <v>2606.2077134111114</v>
      </c>
      <c r="W72" s="6">
        <f t="shared" ref="W72:W107" si="46">(U72/98)*2</f>
        <v>53.187912518594111</v>
      </c>
      <c r="X72" s="6">
        <f t="shared" ref="X72:X107" si="47">$O$3</f>
        <v>176.88679245283001</v>
      </c>
      <c r="Y72" s="6">
        <f t="shared" si="33"/>
        <v>142.45878855866923</v>
      </c>
      <c r="Z72" s="6">
        <f t="shared" ref="Z72:Z107" si="48">Y72</f>
        <v>142.45878855866923</v>
      </c>
      <c r="AA72" s="6">
        <f t="shared" ref="AA72:AA107" si="49">Q72*T72</f>
        <v>375.14361941972669</v>
      </c>
      <c r="AB72" s="6">
        <f t="shared" si="34"/>
        <v>797.43788005103681</v>
      </c>
      <c r="AC72" s="6">
        <f t="shared" ref="AC72:AC107" si="50">U72-O72*T72</f>
        <v>1861.9577458786687</v>
      </c>
      <c r="AD72" s="6">
        <f t="shared" si="35"/>
        <v>328.79482144442352</v>
      </c>
      <c r="AE72" s="6">
        <f t="shared" si="36"/>
        <v>1769.2588556853116</v>
      </c>
      <c r="AI72" s="58"/>
      <c r="AJ72" s="21">
        <f t="shared" si="28"/>
        <v>185986.39534328479</v>
      </c>
      <c r="AK72" s="21">
        <f t="shared" si="29"/>
        <v>31513.95173540723</v>
      </c>
      <c r="AL72" s="19">
        <f t="shared" si="30"/>
        <v>126791.8853427264</v>
      </c>
      <c r="AM72" s="19">
        <f t="shared" si="31"/>
        <v>22605.72956447769</v>
      </c>
      <c r="AN72" s="19">
        <f t="shared" ref="AN72:AN108" si="51">X71*$AP$4</f>
        <v>18937.499999999982</v>
      </c>
      <c r="AO72" s="19">
        <f t="shared" ref="AO72:AO108" si="52">Y71*$AQ$4</f>
        <v>11231.443917281453</v>
      </c>
      <c r="AP72" s="19">
        <f t="shared" ref="AP72:AP108" si="53">Z71*$AR$4</f>
        <v>11527.008230894124</v>
      </c>
      <c r="AQ72" s="19">
        <f t="shared" ref="AQ72:AQ108" si="54">AA71*$AS$4</f>
        <v>23846.791688837282</v>
      </c>
      <c r="AR72" s="72">
        <f>AD71*$AV$4</f>
        <v>1692.5359531204081</v>
      </c>
      <c r="AS72" s="23">
        <f>AL72+AM72+AN72+AO72+AP72+AQ72+AR72-AJ72-AK72</f>
        <v>-867.45238135466934</v>
      </c>
      <c r="AT72" s="23">
        <f t="shared" si="32"/>
        <v>-6939619.0508373547</v>
      </c>
      <c r="AU72">
        <f>M71</f>
        <v>0.3182733333333333</v>
      </c>
      <c r="BB72" s="10">
        <f t="shared" ref="BB72:BB108" si="55">U71-AC71</f>
        <v>731.44118326049283</v>
      </c>
      <c r="BC72" s="10">
        <f t="shared" ref="BC72:BC108" si="56">2*AA71</f>
        <v>735.65674878761592</v>
      </c>
      <c r="BD72" s="9">
        <f t="shared" ref="BD72:BD108" si="57">2*AD71</f>
        <v>643.54979206099165</v>
      </c>
      <c r="BE72" s="10">
        <f t="shared" ref="BE72:BE108" si="58">Y71*2</f>
        <v>278.8342581251602</v>
      </c>
    </row>
    <row r="73" spans="1:57">
      <c r="A73">
        <v>67</v>
      </c>
      <c r="B73" t="s">
        <v>54</v>
      </c>
      <c r="C73">
        <v>67</v>
      </c>
      <c r="D73">
        <v>202.17500000000001</v>
      </c>
      <c r="E73">
        <v>166.30799999999999</v>
      </c>
      <c r="F73">
        <v>166.30799999999999</v>
      </c>
      <c r="G73">
        <v>437.16899999999998</v>
      </c>
      <c r="H73">
        <v>2028.04</v>
      </c>
      <c r="I73">
        <v>2134.6999999999998</v>
      </c>
      <c r="J73">
        <v>926.524</v>
      </c>
      <c r="K73">
        <v>383.839</v>
      </c>
      <c r="M73" s="4">
        <f t="shared" si="37"/>
        <v>0.3239866666666667</v>
      </c>
      <c r="N73" s="2">
        <f t="shared" si="38"/>
        <v>0.20800753117412241</v>
      </c>
      <c r="O73" s="2">
        <f t="shared" si="39"/>
        <v>0.89026246985472646</v>
      </c>
      <c r="P73" s="3">
        <f t="shared" si="40"/>
        <v>0.39491234207169018</v>
      </c>
      <c r="Q73" s="2">
        <f t="shared" si="41"/>
        <v>0.44978085517922545</v>
      </c>
      <c r="R73" s="3">
        <f t="shared" si="42"/>
        <v>0.17110580682332605</v>
      </c>
      <c r="T73" s="6">
        <f t="shared" si="43"/>
        <v>850.38648098158842</v>
      </c>
      <c r="U73" s="6">
        <f t="shared" si="44"/>
        <v>2624.7576473772224</v>
      </c>
      <c r="V73" s="6">
        <f t="shared" si="45"/>
        <v>2624.7576473772224</v>
      </c>
      <c r="W73" s="6">
        <f t="shared" si="46"/>
        <v>53.566482599535149</v>
      </c>
      <c r="X73" s="6">
        <f t="shared" si="47"/>
        <v>176.88679245283001</v>
      </c>
      <c r="Y73" s="6">
        <f t="shared" si="33"/>
        <v>145.50606494000368</v>
      </c>
      <c r="Z73" s="6">
        <f t="shared" si="48"/>
        <v>145.50606494000368</v>
      </c>
      <c r="AA73" s="6">
        <f t="shared" si="49"/>
        <v>382.48755864875096</v>
      </c>
      <c r="AB73" s="6">
        <f t="shared" si="34"/>
        <v>810.63365148927335</v>
      </c>
      <c r="AC73" s="6">
        <f t="shared" si="50"/>
        <v>1867.6904784874841</v>
      </c>
      <c r="AD73" s="6">
        <f t="shared" si="35"/>
        <v>335.82811687054192</v>
      </c>
      <c r="AE73" s="6">
        <f t="shared" si="36"/>
        <v>1774.371166395634</v>
      </c>
      <c r="AI73" s="58"/>
      <c r="AJ73" s="21">
        <f t="shared" ref="AJ73:AJ108" si="59">U72*$AT$4</f>
        <v>187326.39181685043</v>
      </c>
      <c r="AK73" s="21">
        <f t="shared" ref="AK73:AK108" si="60">V72*$AU$4</f>
        <v>31741.003741633926</v>
      </c>
      <c r="AL73" s="19">
        <f t="shared" ref="AL73:AL108" si="61">AE72*$AT$4</f>
        <v>127169.01877009313</v>
      </c>
      <c r="AM73" s="19">
        <f t="shared" ref="AM73:AM108" si="62">AC72*$AU$4</f>
        <v>22676.783387056304</v>
      </c>
      <c r="AN73" s="19">
        <f t="shared" si="51"/>
        <v>18937.499999999982</v>
      </c>
      <c r="AO73" s="19">
        <f t="shared" si="52"/>
        <v>11476.480006286392</v>
      </c>
      <c r="AP73" s="19">
        <f t="shared" si="53"/>
        <v>11778.492638030773</v>
      </c>
      <c r="AQ73" s="19">
        <f t="shared" si="54"/>
        <v>24321.048533686127</v>
      </c>
      <c r="AR73" s="72">
        <f>AD72*$AV$4</f>
        <v>1729.4607607976677</v>
      </c>
      <c r="AS73" s="23">
        <f>AL73+AM73+AN73+AO73+AP73+AQ73+AR73-AJ73-AK73</f>
        <v>-978.61146253401967</v>
      </c>
      <c r="AT73" s="23">
        <f t="shared" ref="AT73:AT108" si="63">AS73*8000</f>
        <v>-7828891.7002721578</v>
      </c>
      <c r="AU73">
        <f>M72</f>
        <v>0.32113666666666668</v>
      </c>
      <c r="BB73" s="10">
        <f t="shared" si="55"/>
        <v>744.24996753244272</v>
      </c>
      <c r="BC73" s="10">
        <f t="shared" si="56"/>
        <v>750.28723883945338</v>
      </c>
      <c r="BD73" s="9">
        <f t="shared" si="57"/>
        <v>657.58964288884704</v>
      </c>
      <c r="BE73" s="10">
        <f t="shared" si="58"/>
        <v>284.91757711733845</v>
      </c>
    </row>
    <row r="74" spans="1:57">
      <c r="A74">
        <v>68</v>
      </c>
      <c r="B74" t="s">
        <v>54</v>
      </c>
      <c r="C74">
        <v>68</v>
      </c>
      <c r="D74">
        <v>200.74600000000001</v>
      </c>
      <c r="E74">
        <v>168.614</v>
      </c>
      <c r="F74">
        <v>168.614</v>
      </c>
      <c r="G74">
        <v>442.48500000000001</v>
      </c>
      <c r="H74">
        <v>2019.54</v>
      </c>
      <c r="I74">
        <v>2126.19</v>
      </c>
      <c r="J74">
        <v>935.03300000000002</v>
      </c>
      <c r="K74">
        <v>389.16</v>
      </c>
      <c r="M74" s="4">
        <f t="shared" si="37"/>
        <v>0.32682</v>
      </c>
      <c r="N74" s="2">
        <f t="shared" si="38"/>
        <v>0.20474675152479449</v>
      </c>
      <c r="O74" s="2">
        <f t="shared" si="39"/>
        <v>0.89122300777186214</v>
      </c>
      <c r="P74" s="3">
        <f t="shared" si="40"/>
        <v>0.39691573343124659</v>
      </c>
      <c r="Q74" s="2">
        <f t="shared" si="41"/>
        <v>0.45130346979988983</v>
      </c>
      <c r="R74" s="3">
        <f t="shared" si="42"/>
        <v>0.17197437937294738</v>
      </c>
      <c r="T74" s="6">
        <f t="shared" si="43"/>
        <v>863.92966499109173</v>
      </c>
      <c r="U74" s="6">
        <f t="shared" si="44"/>
        <v>2643.4418486968107</v>
      </c>
      <c r="V74" s="6">
        <f t="shared" si="45"/>
        <v>2643.4418486968107</v>
      </c>
      <c r="W74" s="6">
        <f t="shared" si="46"/>
        <v>53.947792830547158</v>
      </c>
      <c r="X74" s="6">
        <f t="shared" si="47"/>
        <v>176.88679245283001</v>
      </c>
      <c r="Y74" s="6">
        <f t="shared" si="33"/>
        <v>148.57376795872133</v>
      </c>
      <c r="Z74" s="6">
        <f t="shared" si="48"/>
        <v>148.57376795872133</v>
      </c>
      <c r="AA74" s="6">
        <f t="shared" si="49"/>
        <v>389.89445547353608</v>
      </c>
      <c r="AB74" s="6">
        <f t="shared" si="34"/>
        <v>823.90178736724522</v>
      </c>
      <c r="AC74" s="6">
        <f t="shared" si="50"/>
        <v>1873.4878541601126</v>
      </c>
      <c r="AD74" s="6">
        <f t="shared" si="35"/>
        <v>342.90727661295034</v>
      </c>
      <c r="AE74" s="6">
        <f t="shared" si="36"/>
        <v>1779.5121837057191</v>
      </c>
      <c r="AI74" s="58"/>
      <c r="AJ74" s="21">
        <f t="shared" si="59"/>
        <v>188659.70542053261</v>
      </c>
      <c r="AK74" s="21">
        <f t="shared" si="60"/>
        <v>31966.923387407191</v>
      </c>
      <c r="AL74" s="19">
        <f t="shared" si="61"/>
        <v>127536.47632701897</v>
      </c>
      <c r="AM74" s="19">
        <f t="shared" si="62"/>
        <v>22746.602337499069</v>
      </c>
      <c r="AN74" s="19">
        <f t="shared" si="51"/>
        <v>18937.499999999982</v>
      </c>
      <c r="AO74" s="19">
        <f t="shared" si="52"/>
        <v>11721.968591566698</v>
      </c>
      <c r="AP74" s="19">
        <f t="shared" si="53"/>
        <v>12030.441449239506</v>
      </c>
      <c r="AQ74" s="19">
        <f t="shared" si="54"/>
        <v>24797.165661024766</v>
      </c>
      <c r="AR74" s="72">
        <f>AD73*$AV$4</f>
        <v>1766.4558947390503</v>
      </c>
      <c r="AS74" s="23">
        <f>AL74+AM74+AN74+AO74+AP74+AQ74+AR74-AJ74-AK74</f>
        <v>-1090.0185468517702</v>
      </c>
      <c r="AT74" s="23">
        <f t="shared" si="63"/>
        <v>-8720148.374814162</v>
      </c>
      <c r="AU74">
        <f>M73</f>
        <v>0.3239866666666667</v>
      </c>
      <c r="BB74" s="10">
        <f t="shared" si="55"/>
        <v>757.06716888973824</v>
      </c>
      <c r="BC74" s="10">
        <f t="shared" si="56"/>
        <v>764.97511729750192</v>
      </c>
      <c r="BD74" s="9">
        <f t="shared" si="57"/>
        <v>671.65623374108384</v>
      </c>
      <c r="BE74" s="10">
        <f t="shared" si="58"/>
        <v>291.01212988000736</v>
      </c>
    </row>
    <row r="75" spans="1:57">
      <c r="A75">
        <v>69</v>
      </c>
      <c r="B75" t="s">
        <v>54</v>
      </c>
      <c r="C75">
        <v>69</v>
      </c>
      <c r="D75">
        <v>199.328</v>
      </c>
      <c r="E75">
        <v>170.90100000000001</v>
      </c>
      <c r="F75">
        <v>170.90100000000001</v>
      </c>
      <c r="G75">
        <v>447.77499999999998</v>
      </c>
      <c r="H75">
        <v>2011.1</v>
      </c>
      <c r="I75">
        <v>2117.7600000000002</v>
      </c>
      <c r="J75">
        <v>943.46</v>
      </c>
      <c r="K75">
        <v>394.44</v>
      </c>
      <c r="M75" s="4">
        <f t="shared" si="37"/>
        <v>0.32963333333333339</v>
      </c>
      <c r="N75" s="2">
        <f t="shared" si="38"/>
        <v>0.20156537566993626</v>
      </c>
      <c r="O75" s="2">
        <f t="shared" si="39"/>
        <v>0.89213824471635139</v>
      </c>
      <c r="P75" s="3">
        <f t="shared" si="40"/>
        <v>0.39886742845585998</v>
      </c>
      <c r="Q75" s="2">
        <f t="shared" si="41"/>
        <v>0.45280109212256037</v>
      </c>
      <c r="R75" s="3">
        <f t="shared" si="42"/>
        <v>0.17281929416523409</v>
      </c>
      <c r="T75" s="6">
        <f t="shared" si="43"/>
        <v>877.56536490911276</v>
      </c>
      <c r="U75" s="6">
        <f t="shared" si="44"/>
        <v>2662.2470368362196</v>
      </c>
      <c r="V75" s="6">
        <f t="shared" si="45"/>
        <v>2662.2470368362196</v>
      </c>
      <c r="W75" s="6">
        <f t="shared" si="46"/>
        <v>54.331572180331015</v>
      </c>
      <c r="X75" s="6">
        <f t="shared" si="47"/>
        <v>176.88679245283001</v>
      </c>
      <c r="Y75" s="6">
        <f t="shared" si="33"/>
        <v>151.66022694744896</v>
      </c>
      <c r="Z75" s="6">
        <f t="shared" si="48"/>
        <v>151.66022694744896</v>
      </c>
      <c r="AA75" s="6">
        <f t="shared" si="49"/>
        <v>397.36255563977949</v>
      </c>
      <c r="AB75" s="6">
        <f t="shared" si="34"/>
        <v>837.24119645421126</v>
      </c>
      <c r="AC75" s="6">
        <f t="shared" si="50"/>
        <v>1879.3374125623395</v>
      </c>
      <c r="AD75" s="6">
        <f t="shared" si="35"/>
        <v>350.03224040322618</v>
      </c>
      <c r="AE75" s="6">
        <f t="shared" si="36"/>
        <v>1784.6816719271069</v>
      </c>
      <c r="AI75" s="58"/>
      <c r="AJ75" s="21">
        <f t="shared" si="59"/>
        <v>190002.66975878066</v>
      </c>
      <c r="AK75" s="21">
        <f t="shared" si="60"/>
        <v>32194.478275278459</v>
      </c>
      <c r="AL75" s="19">
        <f t="shared" si="61"/>
        <v>127905.99722821596</v>
      </c>
      <c r="AM75" s="19">
        <f t="shared" si="62"/>
        <v>22817.208575816014</v>
      </c>
      <c r="AN75" s="19">
        <f t="shared" si="51"/>
        <v>18937.499999999982</v>
      </c>
      <c r="AO75" s="19">
        <f t="shared" si="52"/>
        <v>11969.102746754592</v>
      </c>
      <c r="AP75" s="19">
        <f t="shared" si="53"/>
        <v>12284.079134827081</v>
      </c>
      <c r="AQ75" s="19">
        <f t="shared" si="54"/>
        <v>25277.364411141458</v>
      </c>
      <c r="AR75" s="72">
        <f>AD74*$AV$4</f>
        <v>1803.6922749841187</v>
      </c>
      <c r="AS75" s="23">
        <f>AL75+AM75+AN75+AO75+AP75+AQ75+AR75-AJ75-AK75</f>
        <v>-1202.2036623199165</v>
      </c>
      <c r="AT75" s="23">
        <f t="shared" si="63"/>
        <v>-9617629.2985593323</v>
      </c>
      <c r="AU75">
        <f>M74</f>
        <v>0.32682</v>
      </c>
      <c r="BB75" s="10">
        <f t="shared" si="55"/>
        <v>769.95399453669802</v>
      </c>
      <c r="BC75" s="10">
        <f t="shared" si="56"/>
        <v>779.78891094707217</v>
      </c>
      <c r="BD75" s="9">
        <f t="shared" si="57"/>
        <v>685.81455322590068</v>
      </c>
      <c r="BE75" s="10">
        <f t="shared" si="58"/>
        <v>297.14753591744267</v>
      </c>
    </row>
    <row r="76" spans="1:57">
      <c r="A76">
        <v>70</v>
      </c>
      <c r="B76" t="s">
        <v>54</v>
      </c>
      <c r="C76">
        <v>70</v>
      </c>
      <c r="D76">
        <v>197.92099999999999</v>
      </c>
      <c r="E76">
        <v>173.17099999999999</v>
      </c>
      <c r="F76">
        <v>173.17099999999999</v>
      </c>
      <c r="G76">
        <v>453.03699999999998</v>
      </c>
      <c r="H76">
        <v>2002.7</v>
      </c>
      <c r="I76">
        <v>2109.42</v>
      </c>
      <c r="J76">
        <v>951.80499999999995</v>
      </c>
      <c r="K76">
        <v>399.678</v>
      </c>
      <c r="M76" s="4">
        <f t="shared" si="37"/>
        <v>0.3324333333333333</v>
      </c>
      <c r="N76" s="2">
        <f t="shared" si="38"/>
        <v>0.19845683345031587</v>
      </c>
      <c r="O76" s="2">
        <f t="shared" si="39"/>
        <v>0.89299158748621277</v>
      </c>
      <c r="P76" s="3">
        <f t="shared" si="40"/>
        <v>0.40076005214078014</v>
      </c>
      <c r="Q76" s="2">
        <f t="shared" si="41"/>
        <v>0.45426351148099869</v>
      </c>
      <c r="R76" s="3">
        <f t="shared" si="42"/>
        <v>0.17363982753434273</v>
      </c>
      <c r="T76" s="6">
        <f t="shared" si="43"/>
        <v>891.31117018005853</v>
      </c>
      <c r="U76" s="6">
        <f t="shared" si="44"/>
        <v>2681.1726767674481</v>
      </c>
      <c r="V76" s="6">
        <f t="shared" si="45"/>
        <v>2681.1726767674481</v>
      </c>
      <c r="W76" s="6">
        <f t="shared" si="46"/>
        <v>54.717809729947923</v>
      </c>
      <c r="X76" s="6">
        <f t="shared" si="47"/>
        <v>176.88679245283001</v>
      </c>
      <c r="Y76" s="6">
        <f t="shared" si="33"/>
        <v>154.76711786949858</v>
      </c>
      <c r="Z76" s="6">
        <f t="shared" si="48"/>
        <v>154.76711786949858</v>
      </c>
      <c r="AA76" s="6">
        <f t="shared" si="49"/>
        <v>404.89014198823139</v>
      </c>
      <c r="AB76" s="6">
        <f t="shared" si="34"/>
        <v>850.65118653323236</v>
      </c>
      <c r="AC76" s="6">
        <f t="shared" si="50"/>
        <v>1885.2392999641638</v>
      </c>
      <c r="AD76" s="6">
        <f t="shared" si="35"/>
        <v>357.20191103502003</v>
      </c>
      <c r="AE76" s="6">
        <f t="shared" si="36"/>
        <v>1789.8615065873896</v>
      </c>
      <c r="AI76" s="58"/>
      <c r="AJ76" s="21">
        <f t="shared" si="59"/>
        <v>191354.33026667696</v>
      </c>
      <c r="AK76" s="21">
        <f t="shared" si="60"/>
        <v>32423.506661628318</v>
      </c>
      <c r="AL76" s="19">
        <f t="shared" si="61"/>
        <v>128277.56453310465</v>
      </c>
      <c r="AM76" s="19">
        <f t="shared" si="62"/>
        <v>22888.450347596732</v>
      </c>
      <c r="AN76" s="19">
        <f t="shared" si="51"/>
        <v>18937.499999999982</v>
      </c>
      <c r="AO76" s="19">
        <f t="shared" si="52"/>
        <v>12217.74788288649</v>
      </c>
      <c r="AP76" s="19">
        <f t="shared" si="53"/>
        <v>12539.267564015081</v>
      </c>
      <c r="AQ76" s="19">
        <f t="shared" si="54"/>
        <v>25761.531053449235</v>
      </c>
      <c r="AR76" s="72">
        <f>AD75*$AV$4</f>
        <v>1841.1695845209697</v>
      </c>
      <c r="AS76" s="23">
        <f>AL76+AM76+AN76+AO76+AP76+AQ76+AR76-AJ76-AK76</f>
        <v>-1314.6059627321411</v>
      </c>
      <c r="AT76" s="23">
        <f t="shared" si="63"/>
        <v>-10516847.701857129</v>
      </c>
      <c r="AU76">
        <f>M75</f>
        <v>0.32963333333333339</v>
      </c>
      <c r="BB76" s="10">
        <f t="shared" si="55"/>
        <v>782.90962427388013</v>
      </c>
      <c r="BC76" s="10">
        <f t="shared" si="56"/>
        <v>794.72511127955897</v>
      </c>
      <c r="BD76" s="9">
        <f t="shared" si="57"/>
        <v>700.06448080645237</v>
      </c>
      <c r="BE76" s="10">
        <f t="shared" si="58"/>
        <v>303.32045389489792</v>
      </c>
    </row>
    <row r="77" spans="1:57">
      <c r="A77">
        <v>71</v>
      </c>
      <c r="B77" t="s">
        <v>54</v>
      </c>
      <c r="C77">
        <v>71</v>
      </c>
      <c r="D77">
        <v>196.52500000000001</v>
      </c>
      <c r="E77">
        <v>175.422</v>
      </c>
      <c r="F77">
        <v>175.422</v>
      </c>
      <c r="G77">
        <v>458.274</v>
      </c>
      <c r="H77">
        <v>1994.36</v>
      </c>
      <c r="I77">
        <v>2101.16</v>
      </c>
      <c r="J77">
        <v>960.06899999999996</v>
      </c>
      <c r="K77">
        <v>404.87400000000002</v>
      </c>
      <c r="M77" s="4">
        <f t="shared" si="37"/>
        <v>0.33521333333333336</v>
      </c>
      <c r="N77" s="2">
        <f t="shared" si="38"/>
        <v>0.19542281532158623</v>
      </c>
      <c r="O77" s="2">
        <f t="shared" si="39"/>
        <v>0.89380345869297151</v>
      </c>
      <c r="P77" s="3">
        <f t="shared" si="40"/>
        <v>0.40260331729048165</v>
      </c>
      <c r="Q77" s="2">
        <f t="shared" si="41"/>
        <v>0.45570383039656331</v>
      </c>
      <c r="R77" s="3">
        <f t="shared" si="42"/>
        <v>0.17443816872837195</v>
      </c>
      <c r="T77" s="6">
        <f t="shared" si="43"/>
        <v>905.14913605019206</v>
      </c>
      <c r="U77" s="6">
        <f t="shared" si="44"/>
        <v>2700.2181776287498</v>
      </c>
      <c r="V77" s="6">
        <f t="shared" si="45"/>
        <v>2700.2181776287498</v>
      </c>
      <c r="W77" s="6">
        <f t="shared" si="46"/>
        <v>55.106493420994894</v>
      </c>
      <c r="X77" s="6">
        <f t="shared" si="47"/>
        <v>176.88679245283001</v>
      </c>
      <c r="Y77" s="6">
        <f t="shared" si="33"/>
        <v>157.89255771866351</v>
      </c>
      <c r="Z77" s="6">
        <f t="shared" si="48"/>
        <v>157.89255771866351</v>
      </c>
      <c r="AA77" s="6">
        <f t="shared" si="49"/>
        <v>412.47992837821255</v>
      </c>
      <c r="AB77" s="6">
        <f t="shared" si="34"/>
        <v>864.13192185561149</v>
      </c>
      <c r="AC77" s="6">
        <f t="shared" si="50"/>
        <v>1891.1927491941333</v>
      </c>
      <c r="AD77" s="6">
        <f t="shared" si="35"/>
        <v>364.41604481642082</v>
      </c>
      <c r="AE77" s="6">
        <f t="shared" si="36"/>
        <v>1795.0690415785577</v>
      </c>
      <c r="AI77" s="58"/>
      <c r="AJ77" s="21">
        <f t="shared" si="59"/>
        <v>192714.64848801386</v>
      </c>
      <c r="AK77" s="21">
        <f t="shared" si="60"/>
        <v>32654.002030350752</v>
      </c>
      <c r="AL77" s="19">
        <f t="shared" si="61"/>
        <v>128649.8755089818</v>
      </c>
      <c r="AM77" s="19">
        <f t="shared" si="62"/>
        <v>22960.329434263553</v>
      </c>
      <c r="AN77" s="19">
        <f t="shared" si="51"/>
        <v>18937.499999999982</v>
      </c>
      <c r="AO77" s="19">
        <f t="shared" si="52"/>
        <v>12468.039015566806</v>
      </c>
      <c r="AP77" s="19">
        <f t="shared" si="53"/>
        <v>12796.145305450143</v>
      </c>
      <c r="AQ77" s="19">
        <f t="shared" si="54"/>
        <v>26249.554262281625</v>
      </c>
      <c r="AR77" s="72">
        <f>AD76*$AV$4</f>
        <v>1878.8820520442052</v>
      </c>
      <c r="AS77" s="23">
        <f>AL77+AM77+AN77+AO77+AP77+AQ77+AR77-AJ77-AK77</f>
        <v>-1428.3249397764921</v>
      </c>
      <c r="AT77" s="23">
        <f t="shared" si="63"/>
        <v>-11426599.518211937</v>
      </c>
      <c r="AU77">
        <f>M76</f>
        <v>0.3324333333333333</v>
      </c>
      <c r="BB77" s="10">
        <f t="shared" si="55"/>
        <v>795.93337680328432</v>
      </c>
      <c r="BC77" s="10">
        <f t="shared" si="56"/>
        <v>809.78028397646278</v>
      </c>
      <c r="BD77" s="9">
        <f t="shared" si="57"/>
        <v>714.40382207004006</v>
      </c>
      <c r="BE77" s="10">
        <f t="shared" si="58"/>
        <v>309.53423573899715</v>
      </c>
    </row>
    <row r="78" spans="1:57">
      <c r="A78">
        <v>72</v>
      </c>
      <c r="B78" t="s">
        <v>54</v>
      </c>
      <c r="C78">
        <v>72</v>
      </c>
      <c r="D78">
        <v>195.13800000000001</v>
      </c>
      <c r="E78">
        <v>177.65700000000001</v>
      </c>
      <c r="F78">
        <v>177.65700000000001</v>
      </c>
      <c r="G78">
        <v>463.48500000000001</v>
      </c>
      <c r="H78">
        <v>1986.06</v>
      </c>
      <c r="I78">
        <v>2092.9699999999998</v>
      </c>
      <c r="J78">
        <v>968.25300000000004</v>
      </c>
      <c r="K78">
        <v>410.03100000000001</v>
      </c>
      <c r="M78" s="4">
        <f t="shared" si="37"/>
        <v>0.33798</v>
      </c>
      <c r="N78" s="2">
        <f t="shared" si="38"/>
        <v>0.19245517486241789</v>
      </c>
      <c r="O78" s="2">
        <f t="shared" si="39"/>
        <v>0.89455836657001397</v>
      </c>
      <c r="P78" s="3">
        <f t="shared" si="40"/>
        <v>0.40439375110953307</v>
      </c>
      <c r="Q78" s="2">
        <f t="shared" si="41"/>
        <v>0.45711284691401854</v>
      </c>
      <c r="R78" s="3">
        <f t="shared" si="42"/>
        <v>0.1752145097343038</v>
      </c>
      <c r="T78" s="6">
        <f t="shared" si="43"/>
        <v>919.10644948509491</v>
      </c>
      <c r="U78" s="6">
        <f t="shared" si="44"/>
        <v>2719.4107624270514</v>
      </c>
      <c r="V78" s="6">
        <f t="shared" si="45"/>
        <v>2719.4107624270514</v>
      </c>
      <c r="W78" s="6">
        <f t="shared" si="46"/>
        <v>55.498178825041862</v>
      </c>
      <c r="X78" s="6">
        <f t="shared" si="47"/>
        <v>176.88679245283001</v>
      </c>
      <c r="Y78" s="6">
        <f t="shared" si="33"/>
        <v>161.04078594016758</v>
      </c>
      <c r="Z78" s="6">
        <f t="shared" si="48"/>
        <v>161.04078594016758</v>
      </c>
      <c r="AA78" s="6">
        <f t="shared" si="49"/>
        <v>420.13536574116733</v>
      </c>
      <c r="AB78" s="6">
        <f t="shared" si="34"/>
        <v>877.69254298039345</v>
      </c>
      <c r="AC78" s="6">
        <f t="shared" si="50"/>
        <v>1897.2163982716997</v>
      </c>
      <c r="AD78" s="6">
        <f t="shared" si="35"/>
        <v>371.68090477624213</v>
      </c>
      <c r="AE78" s="6">
        <f t="shared" si="36"/>
        <v>1800.3043129419566</v>
      </c>
      <c r="AI78" s="58"/>
      <c r="AJ78" s="21">
        <f t="shared" si="59"/>
        <v>194083.58195342164</v>
      </c>
      <c r="AK78" s="21">
        <f t="shared" si="60"/>
        <v>32885.957185340543</v>
      </c>
      <c r="AL78" s="19">
        <f t="shared" si="61"/>
        <v>129024.17750154198</v>
      </c>
      <c r="AM78" s="19">
        <f t="shared" si="62"/>
        <v>23032.836492435348</v>
      </c>
      <c r="AN78" s="19">
        <f t="shared" si="51"/>
        <v>18937.499999999982</v>
      </c>
      <c r="AO78" s="19">
        <f t="shared" si="52"/>
        <v>12719.824449815533</v>
      </c>
      <c r="AP78" s="19">
        <f t="shared" si="53"/>
        <v>13054.5566721791</v>
      </c>
      <c r="AQ78" s="19">
        <f t="shared" si="54"/>
        <v>26741.60998066641</v>
      </c>
      <c r="AR78" s="72">
        <f>AD77*$AV$4</f>
        <v>1916.8283957343735</v>
      </c>
      <c r="AS78" s="23">
        <f>AL78+AM78+AN78+AO78+AP78+AQ78+AR78-AJ78-AK78</f>
        <v>-1542.2056463894769</v>
      </c>
      <c r="AT78" s="23">
        <f t="shared" si="63"/>
        <v>-12337645.171115816</v>
      </c>
      <c r="AU78">
        <f>M77</f>
        <v>0.33521333333333336</v>
      </c>
      <c r="BB78" s="10">
        <f t="shared" si="55"/>
        <v>809.02542843461652</v>
      </c>
      <c r="BC78" s="10">
        <f t="shared" si="56"/>
        <v>824.9598567564251</v>
      </c>
      <c r="BD78" s="9">
        <f t="shared" si="57"/>
        <v>728.83208963284164</v>
      </c>
      <c r="BE78" s="10">
        <f t="shared" si="58"/>
        <v>315.78511543732702</v>
      </c>
    </row>
    <row r="79" spans="1:57">
      <c r="A79">
        <v>73</v>
      </c>
      <c r="B79" t="s">
        <v>54</v>
      </c>
      <c r="C79">
        <v>73</v>
      </c>
      <c r="D79">
        <v>193.76300000000001</v>
      </c>
      <c r="E79">
        <v>179.87299999999999</v>
      </c>
      <c r="F79">
        <v>179.87299999999999</v>
      </c>
      <c r="G79">
        <v>468.67</v>
      </c>
      <c r="H79">
        <v>1977.82</v>
      </c>
      <c r="I79">
        <v>2084.87</v>
      </c>
      <c r="J79">
        <v>976.35799999999995</v>
      </c>
      <c r="K79">
        <v>415.14699999999999</v>
      </c>
      <c r="M79" s="4">
        <f t="shared" si="37"/>
        <v>0.34072666666666668</v>
      </c>
      <c r="N79" s="2">
        <f t="shared" si="38"/>
        <v>0.18955859046351914</v>
      </c>
      <c r="O79" s="2">
        <f t="shared" si="39"/>
        <v>0.89527628225948452</v>
      </c>
      <c r="P79" s="3">
        <f t="shared" si="40"/>
        <v>0.40613884051732568</v>
      </c>
      <c r="Q79" s="2">
        <f t="shared" si="41"/>
        <v>0.45850045980160048</v>
      </c>
      <c r="R79" s="3">
        <f t="shared" si="42"/>
        <v>0.17596998571680134</v>
      </c>
      <c r="T79" s="6">
        <f t="shared" si="43"/>
        <v>933.15102217365438</v>
      </c>
      <c r="U79" s="6">
        <f t="shared" si="44"/>
        <v>2738.7085117307743</v>
      </c>
      <c r="V79" s="6">
        <f t="shared" si="45"/>
        <v>2738.7085117307743</v>
      </c>
      <c r="W79" s="6">
        <f t="shared" si="46"/>
        <v>55.892010443485191</v>
      </c>
      <c r="X79" s="6">
        <f t="shared" si="47"/>
        <v>176.88679245283001</v>
      </c>
      <c r="Y79" s="6">
        <f t="shared" si="33"/>
        <v>164.20657204351653</v>
      </c>
      <c r="Z79" s="6">
        <f t="shared" si="48"/>
        <v>164.20657204351653</v>
      </c>
      <c r="AA79" s="6">
        <f t="shared" si="49"/>
        <v>427.850172730954</v>
      </c>
      <c r="AB79" s="6">
        <f t="shared" si="34"/>
        <v>891.31998836175228</v>
      </c>
      <c r="AC79" s="6">
        <f t="shared" si="50"/>
        <v>1903.2805338125072</v>
      </c>
      <c r="AD79" s="6">
        <f t="shared" si="35"/>
        <v>378.98887417316524</v>
      </c>
      <c r="AE79" s="6">
        <f t="shared" si="36"/>
        <v>1805.5574895571199</v>
      </c>
      <c r="AI79" s="58"/>
      <c r="AJ79" s="21">
        <f t="shared" si="59"/>
        <v>195463.08737096915</v>
      </c>
      <c r="AK79" s="21">
        <f t="shared" si="60"/>
        <v>33119.703675599063</v>
      </c>
      <c r="AL79" s="19">
        <f t="shared" si="61"/>
        <v>129400.473101329</v>
      </c>
      <c r="AM79" s="19">
        <f t="shared" si="62"/>
        <v>23106.198514551033</v>
      </c>
      <c r="AN79" s="19">
        <f t="shared" si="51"/>
        <v>18937.499999999982</v>
      </c>
      <c r="AO79" s="19">
        <f t="shared" si="52"/>
        <v>12973.4457153399</v>
      </c>
      <c r="AP79" s="19">
        <f t="shared" si="53"/>
        <v>13314.852181533057</v>
      </c>
      <c r="AQ79" s="19">
        <f t="shared" si="54"/>
        <v>27237.921936975341</v>
      </c>
      <c r="AR79" s="72">
        <f>AD78*$AV$4</f>
        <v>1955.0415591230335</v>
      </c>
      <c r="AS79" s="23">
        <f>AL79+AM79+AN79+AO79+AP79+AQ79+AR79-AJ79-AK79</f>
        <v>-1657.3580377168473</v>
      </c>
      <c r="AT79" s="23">
        <f t="shared" si="63"/>
        <v>-13258864.301734779</v>
      </c>
      <c r="AU79">
        <f>M78</f>
        <v>0.33798</v>
      </c>
      <c r="BB79" s="10">
        <f t="shared" si="55"/>
        <v>822.19436415535165</v>
      </c>
      <c r="BC79" s="10">
        <f t="shared" si="56"/>
        <v>840.27073148233467</v>
      </c>
      <c r="BD79" s="9">
        <f t="shared" si="57"/>
        <v>743.36180955248426</v>
      </c>
      <c r="BE79" s="10">
        <f t="shared" si="58"/>
        <v>322.08157188033516</v>
      </c>
    </row>
    <row r="80" spans="1:57">
      <c r="A80">
        <v>74</v>
      </c>
      <c r="B80" t="s">
        <v>54</v>
      </c>
      <c r="C80">
        <v>74</v>
      </c>
      <c r="D80">
        <v>192.398</v>
      </c>
      <c r="E80">
        <v>182.07300000000001</v>
      </c>
      <c r="F80">
        <v>182.07300000000001</v>
      </c>
      <c r="G80">
        <v>473.82900000000001</v>
      </c>
      <c r="H80">
        <v>1969.63</v>
      </c>
      <c r="I80">
        <v>2076.84</v>
      </c>
      <c r="J80">
        <v>984.38599999999997</v>
      </c>
      <c r="K80">
        <v>420.22300000000001</v>
      </c>
      <c r="M80" s="4">
        <f t="shared" si="37"/>
        <v>0.34345666666666663</v>
      </c>
      <c r="N80" s="2">
        <f t="shared" si="38"/>
        <v>0.18672709803274554</v>
      </c>
      <c r="O80" s="2">
        <f t="shared" si="39"/>
        <v>0.89595146423129557</v>
      </c>
      <c r="P80" s="3">
        <f t="shared" si="40"/>
        <v>0.40783699059561135</v>
      </c>
      <c r="Q80" s="2">
        <f t="shared" si="41"/>
        <v>0.45986296184865638</v>
      </c>
      <c r="R80" s="3">
        <f t="shared" si="42"/>
        <v>0.17670642584702584</v>
      </c>
      <c r="T80" s="6">
        <f t="shared" si="43"/>
        <v>947.3011379516546</v>
      </c>
      <c r="U80" s="6">
        <f t="shared" si="44"/>
        <v>2758.1387403116978</v>
      </c>
      <c r="V80" s="6">
        <f t="shared" si="45"/>
        <v>2758.1387403116978</v>
      </c>
      <c r="W80" s="6">
        <f t="shared" si="46"/>
        <v>56.288545720646894</v>
      </c>
      <c r="X80" s="6">
        <f t="shared" si="47"/>
        <v>176.88679245283001</v>
      </c>
      <c r="Y80" s="6">
        <f t="shared" si="33"/>
        <v>167.39419828825726</v>
      </c>
      <c r="Z80" s="6">
        <f t="shared" si="48"/>
        <v>167.39419828825726</v>
      </c>
      <c r="AA80" s="6">
        <f t="shared" si="49"/>
        <v>435.62870706105053</v>
      </c>
      <c r="AB80" s="6">
        <f t="shared" si="34"/>
        <v>905.02438733640429</v>
      </c>
      <c r="AC80" s="6">
        <f t="shared" si="50"/>
        <v>1909.4028986959404</v>
      </c>
      <c r="AD80" s="6">
        <f t="shared" si="35"/>
        <v>386.34444529000086</v>
      </c>
      <c r="AE80" s="6">
        <f t="shared" si="36"/>
        <v>1810.8376023600431</v>
      </c>
      <c r="AI80" s="58"/>
      <c r="AJ80" s="21">
        <f t="shared" si="59"/>
        <v>196850.15169767285</v>
      </c>
      <c r="AK80" s="21">
        <f t="shared" si="60"/>
        <v>33354.730964369097</v>
      </c>
      <c r="AL80" s="19">
        <f t="shared" si="61"/>
        <v>129778.0556768971</v>
      </c>
      <c r="AM80" s="19">
        <f t="shared" si="62"/>
        <v>23180.053621302526</v>
      </c>
      <c r="AN80" s="19">
        <f t="shared" si="51"/>
        <v>18937.499999999982</v>
      </c>
      <c r="AO80" s="19">
        <f t="shared" si="52"/>
        <v>13228.481443825693</v>
      </c>
      <c r="AP80" s="19">
        <f t="shared" si="53"/>
        <v>13576.599376557948</v>
      </c>
      <c r="AQ80" s="19">
        <f t="shared" si="54"/>
        <v>27738.082903372298</v>
      </c>
      <c r="AR80" s="72">
        <f>AD79*$AV$4</f>
        <v>1993.4814781508492</v>
      </c>
      <c r="AS80" s="23">
        <f>AL80+AM80+AN80+AO80+AP80+AQ80+AR80-AJ80-AK80</f>
        <v>-1772.6281619355577</v>
      </c>
      <c r="AT80" s="23">
        <f t="shared" si="63"/>
        <v>-14181025.295484461</v>
      </c>
      <c r="AU80">
        <f>M79</f>
        <v>0.34072666666666668</v>
      </c>
      <c r="BB80" s="10">
        <f t="shared" si="55"/>
        <v>835.42797791826706</v>
      </c>
      <c r="BC80" s="10">
        <f t="shared" si="56"/>
        <v>855.700345461908</v>
      </c>
      <c r="BD80" s="9">
        <f t="shared" si="57"/>
        <v>757.97774834633049</v>
      </c>
      <c r="BE80" s="10">
        <f t="shared" si="58"/>
        <v>328.41314408703306</v>
      </c>
    </row>
    <row r="81" spans="1:57">
      <c r="A81">
        <v>75</v>
      </c>
      <c r="B81" t="s">
        <v>54</v>
      </c>
      <c r="C81">
        <v>75</v>
      </c>
      <c r="D81">
        <v>191.04599999999999</v>
      </c>
      <c r="E81">
        <v>184.255</v>
      </c>
      <c r="F81">
        <v>184.255</v>
      </c>
      <c r="G81">
        <v>478.96300000000002</v>
      </c>
      <c r="H81">
        <v>1961.48</v>
      </c>
      <c r="I81">
        <v>2068.89</v>
      </c>
      <c r="J81">
        <v>992.33799999999997</v>
      </c>
      <c r="K81">
        <v>425.26</v>
      </c>
      <c r="M81" s="4">
        <f t="shared" si="37"/>
        <v>0.34617333333333333</v>
      </c>
      <c r="N81" s="2">
        <f t="shared" si="38"/>
        <v>0.18395986596310132</v>
      </c>
      <c r="O81" s="2">
        <f t="shared" si="39"/>
        <v>0.89657735065285216</v>
      </c>
      <c r="P81" s="3">
        <f t="shared" si="40"/>
        <v>0.40948657705195857</v>
      </c>
      <c r="Q81" s="2">
        <f t="shared" si="41"/>
        <v>0.46119766590917849</v>
      </c>
      <c r="R81" s="3">
        <f t="shared" si="42"/>
        <v>0.17742075260948273</v>
      </c>
      <c r="T81" s="6">
        <f t="shared" si="43"/>
        <v>961.55099660873839</v>
      </c>
      <c r="U81" s="6">
        <f t="shared" si="44"/>
        <v>2777.6576183667289</v>
      </c>
      <c r="V81" s="6">
        <f t="shared" si="45"/>
        <v>2777.6576183667289</v>
      </c>
      <c r="W81" s="6">
        <f t="shared" si="46"/>
        <v>56.686890170749571</v>
      </c>
      <c r="X81" s="6">
        <f t="shared" si="47"/>
        <v>176.88679245283001</v>
      </c>
      <c r="Y81" s="6">
        <f t="shared" si="33"/>
        <v>170.59910149072053</v>
      </c>
      <c r="Z81" s="6">
        <f t="shared" si="48"/>
        <v>170.59910149072053</v>
      </c>
      <c r="AA81" s="6">
        <f t="shared" si="49"/>
        <v>443.46507528859456</v>
      </c>
      <c r="AB81" s="6">
        <f t="shared" si="34"/>
        <v>918.79173522782196</v>
      </c>
      <c r="AC81" s="6">
        <f t="shared" si="50"/>
        <v>1915.5527733096565</v>
      </c>
      <c r="AD81" s="6">
        <f t="shared" si="35"/>
        <v>393.74222626221172</v>
      </c>
      <c r="AE81" s="6">
        <f t="shared" si="36"/>
        <v>1816.1066217579905</v>
      </c>
      <c r="AI81" s="58"/>
      <c r="AJ81" s="21">
        <f t="shared" si="59"/>
        <v>198246.73823738389</v>
      </c>
      <c r="AK81" s="21">
        <f t="shared" si="60"/>
        <v>33591.371718256167</v>
      </c>
      <c r="AL81" s="19">
        <f t="shared" si="61"/>
        <v>130157.57434483281</v>
      </c>
      <c r="AM81" s="19">
        <f t="shared" si="62"/>
        <v>23254.617903217859</v>
      </c>
      <c r="AN81" s="19">
        <f t="shared" si="51"/>
        <v>18937.499999999982</v>
      </c>
      <c r="AO81" s="19">
        <f t="shared" si="52"/>
        <v>13485.276614102006</v>
      </c>
      <c r="AP81" s="19">
        <f t="shared" si="53"/>
        <v>13840.152314473111</v>
      </c>
      <c r="AQ81" s="19">
        <f t="shared" si="54"/>
        <v>28242.375396087085</v>
      </c>
      <c r="AR81" s="72">
        <f>AD80*$AV$4</f>
        <v>2032.1717822254045</v>
      </c>
      <c r="AS81" s="23">
        <f>AL81+AM81+AN81+AO81+AP81+AQ81+AR81-AJ81-AK81</f>
        <v>-1888.4416007017862</v>
      </c>
      <c r="AT81" s="23">
        <f t="shared" si="63"/>
        <v>-15107532.805614289</v>
      </c>
      <c r="AU81">
        <f>M80</f>
        <v>0.34345666666666663</v>
      </c>
      <c r="BB81" s="10">
        <f t="shared" si="55"/>
        <v>848.73584161575741</v>
      </c>
      <c r="BC81" s="10">
        <f t="shared" si="56"/>
        <v>871.25741412210107</v>
      </c>
      <c r="BD81" s="9">
        <f t="shared" si="57"/>
        <v>772.68889058000173</v>
      </c>
      <c r="BE81" s="10">
        <f t="shared" si="58"/>
        <v>334.78839657651451</v>
      </c>
    </row>
    <row r="82" spans="1:57">
      <c r="A82">
        <v>76</v>
      </c>
      <c r="B82" t="s">
        <v>54</v>
      </c>
      <c r="C82">
        <v>76</v>
      </c>
      <c r="D82">
        <v>189.70500000000001</v>
      </c>
      <c r="E82">
        <v>186.42099999999999</v>
      </c>
      <c r="F82">
        <v>186.42099999999999</v>
      </c>
      <c r="G82">
        <v>484.072</v>
      </c>
      <c r="H82">
        <v>1953.38</v>
      </c>
      <c r="I82">
        <v>2061.0100000000002</v>
      </c>
      <c r="J82">
        <v>1000.21</v>
      </c>
      <c r="K82">
        <v>430.25799999999998</v>
      </c>
      <c r="M82" s="4">
        <f t="shared" si="37"/>
        <v>0.34887333333333331</v>
      </c>
      <c r="N82" s="2">
        <f t="shared" si="38"/>
        <v>0.1812548967151402</v>
      </c>
      <c r="O82" s="2">
        <f t="shared" si="39"/>
        <v>0.89715991496436154</v>
      </c>
      <c r="P82" s="3">
        <f t="shared" si="40"/>
        <v>0.41109285127362372</v>
      </c>
      <c r="Q82" s="2">
        <f t="shared" si="41"/>
        <v>0.46250979343028037</v>
      </c>
      <c r="R82" s="3">
        <f t="shared" si="42"/>
        <v>0.1781171771989834</v>
      </c>
      <c r="T82" s="6">
        <f t="shared" si="43"/>
        <v>975.90076548842103</v>
      </c>
      <c r="U82" s="6">
        <f t="shared" si="44"/>
        <v>2797.2925192192615</v>
      </c>
      <c r="V82" s="6">
        <f t="shared" si="45"/>
        <v>2797.2925192192615</v>
      </c>
      <c r="W82" s="6">
        <f t="shared" si="46"/>
        <v>57.08760243304615</v>
      </c>
      <c r="X82" s="6">
        <f t="shared" si="47"/>
        <v>176.88679245283001</v>
      </c>
      <c r="Y82" s="6">
        <f t="shared" si="33"/>
        <v>173.82468957512464</v>
      </c>
      <c r="Z82" s="6">
        <f t="shared" si="48"/>
        <v>173.82468957512464</v>
      </c>
      <c r="AA82" s="6">
        <f t="shared" si="49"/>
        <v>451.36366145450211</v>
      </c>
      <c r="AB82" s="6">
        <f t="shared" si="34"/>
        <v>932.62665021229338</v>
      </c>
      <c r="AC82" s="6">
        <f t="shared" si="50"/>
        <v>1921.7534714400144</v>
      </c>
      <c r="AD82" s="6">
        <f t="shared" si="35"/>
        <v>401.18582824474703</v>
      </c>
      <c r="AE82" s="6">
        <f t="shared" si="36"/>
        <v>1821.3917537308405</v>
      </c>
      <c r="AI82" s="58"/>
      <c r="AJ82" s="21">
        <f t="shared" si="59"/>
        <v>199649.69663534538</v>
      </c>
      <c r="AK82" s="21">
        <f t="shared" si="60"/>
        <v>33829.092134088394</v>
      </c>
      <c r="AL82" s="19">
        <f t="shared" si="61"/>
        <v>130536.29565209907</v>
      </c>
      <c r="AM82" s="19">
        <f t="shared" si="62"/>
        <v>23329.517226138305</v>
      </c>
      <c r="AN82" s="19">
        <f t="shared" si="51"/>
        <v>18937.499999999982</v>
      </c>
      <c r="AO82" s="19">
        <f t="shared" si="52"/>
        <v>13743.463616092446</v>
      </c>
      <c r="AP82" s="19">
        <f t="shared" si="53"/>
        <v>14105.133711252774</v>
      </c>
      <c r="AQ82" s="19">
        <f t="shared" si="54"/>
        <v>28750.41733555746</v>
      </c>
      <c r="AR82" s="72">
        <f>AD81*$AV$4</f>
        <v>2071.0841101392334</v>
      </c>
      <c r="AS82" s="23">
        <f>AL82+AM82+AN82+AO82+AP82+AQ82+AR82-AJ82-AK82</f>
        <v>-2005.3771181545162</v>
      </c>
      <c r="AT82" s="23">
        <f t="shared" si="63"/>
        <v>-16043016.94523613</v>
      </c>
      <c r="AU82">
        <f>M81</f>
        <v>0.34617333333333333</v>
      </c>
      <c r="BB82" s="10">
        <f t="shared" si="55"/>
        <v>862.10484505707245</v>
      </c>
      <c r="BC82" s="10">
        <f t="shared" si="56"/>
        <v>886.93015057718912</v>
      </c>
      <c r="BD82" s="9">
        <f t="shared" si="57"/>
        <v>787.48445252442343</v>
      </c>
      <c r="BE82" s="10">
        <f t="shared" si="58"/>
        <v>341.19820298144106</v>
      </c>
    </row>
    <row r="83" spans="1:57">
      <c r="A83">
        <v>77</v>
      </c>
      <c r="B83" t="s">
        <v>54</v>
      </c>
      <c r="C83">
        <v>77</v>
      </c>
      <c r="D83">
        <v>188.375</v>
      </c>
      <c r="E83">
        <v>188.56899999999999</v>
      </c>
      <c r="F83">
        <v>188.56899999999999</v>
      </c>
      <c r="G83">
        <v>489.15600000000001</v>
      </c>
      <c r="H83">
        <v>1945.33</v>
      </c>
      <c r="I83">
        <v>2053.21</v>
      </c>
      <c r="J83">
        <v>1008.02</v>
      </c>
      <c r="K83">
        <v>435.21699999999998</v>
      </c>
      <c r="M83" s="4">
        <f t="shared" si="37"/>
        <v>0.35155666666666668</v>
      </c>
      <c r="N83" s="2">
        <f t="shared" si="38"/>
        <v>0.17861037101652649</v>
      </c>
      <c r="O83" s="2">
        <f t="shared" si="39"/>
        <v>0.89771730512861836</v>
      </c>
      <c r="P83" s="3">
        <f t="shared" si="40"/>
        <v>0.41265703964273182</v>
      </c>
      <c r="Q83" s="2">
        <f t="shared" si="41"/>
        <v>0.46380005120084955</v>
      </c>
      <c r="R83" s="3">
        <f t="shared" si="42"/>
        <v>0.17879431480937164</v>
      </c>
      <c r="T83" s="6">
        <f t="shared" si="43"/>
        <v>990.35006447897138</v>
      </c>
      <c r="U83" s="6">
        <f t="shared" si="44"/>
        <v>2817.0424810006107</v>
      </c>
      <c r="V83" s="6">
        <f t="shared" si="45"/>
        <v>2817.0424810006107</v>
      </c>
      <c r="W83" s="6">
        <f t="shared" si="46"/>
        <v>57.49066287756348</v>
      </c>
      <c r="X83" s="6">
        <f t="shared" si="47"/>
        <v>176.88679245283001</v>
      </c>
      <c r="Y83" s="6">
        <f t="shared" si="33"/>
        <v>177.06896119993471</v>
      </c>
      <c r="Z83" s="6">
        <f t="shared" si="48"/>
        <v>177.06896119993471</v>
      </c>
      <c r="AA83" s="6">
        <f t="shared" si="49"/>
        <v>459.32441061211159</v>
      </c>
      <c r="AB83" s="6">
        <f t="shared" si="34"/>
        <v>946.54505389557914</v>
      </c>
      <c r="AC83" s="6">
        <f t="shared" si="50"/>
        <v>1927.9880899825951</v>
      </c>
      <c r="AD83" s="6">
        <f t="shared" si="35"/>
        <v>408.67492581788088</v>
      </c>
      <c r="AE83" s="6">
        <f t="shared" si="36"/>
        <v>1826.6924165216392</v>
      </c>
      <c r="AI83" s="58"/>
      <c r="AJ83" s="21">
        <f t="shared" si="59"/>
        <v>201060.99440392284</v>
      </c>
      <c r="AK83" s="21">
        <f t="shared" si="60"/>
        <v>34068.22559157139</v>
      </c>
      <c r="AL83" s="19">
        <f t="shared" si="61"/>
        <v>130916.17508291161</v>
      </c>
      <c r="AM83" s="19">
        <f t="shared" si="62"/>
        <v>23405.035528667937</v>
      </c>
      <c r="AN83" s="19">
        <f t="shared" si="51"/>
        <v>18937.499999999982</v>
      </c>
      <c r="AO83" s="19">
        <f t="shared" si="52"/>
        <v>14003.316992172042</v>
      </c>
      <c r="AP83" s="19">
        <f t="shared" si="53"/>
        <v>14371.825334071305</v>
      </c>
      <c r="AQ83" s="19">
        <f t="shared" si="54"/>
        <v>29262.492944855261</v>
      </c>
      <c r="AR83" s="72">
        <f>AD82*$AV$4</f>
        <v>2110.2374565673695</v>
      </c>
      <c r="AS83" s="23">
        <f>AL83+AM83+AN83+AO83+AP83+AQ83+AR83-AJ83-AK83</f>
        <v>-2122.6366562487383</v>
      </c>
      <c r="AT83" s="23">
        <f t="shared" si="63"/>
        <v>-16981093.249989904</v>
      </c>
      <c r="AU83">
        <f>M82</f>
        <v>0.34887333333333331</v>
      </c>
      <c r="BB83" s="10">
        <f t="shared" si="55"/>
        <v>875.53904777924708</v>
      </c>
      <c r="BC83" s="10">
        <f t="shared" si="56"/>
        <v>902.72732290900422</v>
      </c>
      <c r="BD83" s="9">
        <f t="shared" si="57"/>
        <v>802.37165648949406</v>
      </c>
      <c r="BE83" s="10">
        <f t="shared" si="58"/>
        <v>347.64937915024927</v>
      </c>
    </row>
    <row r="84" spans="1:57">
      <c r="A84">
        <v>78</v>
      </c>
      <c r="B84" t="s">
        <v>54</v>
      </c>
      <c r="C84">
        <v>78</v>
      </c>
      <c r="D84">
        <v>187.05799999999999</v>
      </c>
      <c r="E84">
        <v>190.70099999999999</v>
      </c>
      <c r="F84">
        <v>190.70099999999999</v>
      </c>
      <c r="G84">
        <v>494.21499999999997</v>
      </c>
      <c r="H84">
        <v>1937.32</v>
      </c>
      <c r="I84">
        <v>2045.48</v>
      </c>
      <c r="J84">
        <v>1015.75</v>
      </c>
      <c r="K84">
        <v>440.137</v>
      </c>
      <c r="M84" s="4">
        <f t="shared" si="37"/>
        <v>0.35422666666666669</v>
      </c>
      <c r="N84" s="2">
        <f t="shared" si="38"/>
        <v>0.17602476756878832</v>
      </c>
      <c r="O84" s="2">
        <f t="shared" si="39"/>
        <v>0.89822478093123037</v>
      </c>
      <c r="P84" s="3">
        <f t="shared" si="40"/>
        <v>0.4141764218767644</v>
      </c>
      <c r="Q84" s="2">
        <f t="shared" si="41"/>
        <v>0.46506474197312453</v>
      </c>
      <c r="R84" s="3">
        <f t="shared" si="42"/>
        <v>0.17945289268641545</v>
      </c>
      <c r="T84" s="6">
        <f t="shared" si="43"/>
        <v>1004.8971795046104</v>
      </c>
      <c r="U84" s="6">
        <f t="shared" si="44"/>
        <v>2836.8761419372072</v>
      </c>
      <c r="V84" s="6">
        <f t="shared" si="45"/>
        <v>2836.8761419372072</v>
      </c>
      <c r="W84" s="6">
        <f t="shared" si="46"/>
        <v>57.895431468106267</v>
      </c>
      <c r="X84" s="6">
        <f t="shared" si="47"/>
        <v>176.88679245283001</v>
      </c>
      <c r="Y84" s="6">
        <f t="shared" si="33"/>
        <v>180.33170571452243</v>
      </c>
      <c r="Z84" s="6">
        <f t="shared" si="48"/>
        <v>180.33170571452243</v>
      </c>
      <c r="AA84" s="6">
        <f t="shared" si="49"/>
        <v>467.34224749583228</v>
      </c>
      <c r="AB84" s="6">
        <f t="shared" si="34"/>
        <v>960.51898038704633</v>
      </c>
      <c r="AC84" s="6">
        <f t="shared" si="50"/>
        <v>1934.2525930182671</v>
      </c>
      <c r="AD84" s="6">
        <f t="shared" si="35"/>
        <v>416.20471816127218</v>
      </c>
      <c r="AE84" s="6">
        <f t="shared" si="36"/>
        <v>1831.9789624325967</v>
      </c>
      <c r="AI84" s="58"/>
      <c r="AJ84" s="21">
        <f t="shared" si="59"/>
        <v>202480.56240688087</v>
      </c>
      <c r="AK84" s="21">
        <f t="shared" si="60"/>
        <v>34308.760376106438</v>
      </c>
      <c r="AL84" s="19">
        <f t="shared" si="61"/>
        <v>131297.17082232586</v>
      </c>
      <c r="AM84" s="19">
        <f t="shared" si="62"/>
        <v>23480.966947898025</v>
      </c>
      <c r="AN84" s="19">
        <f t="shared" si="51"/>
        <v>18937.499999999982</v>
      </c>
      <c r="AO84" s="19">
        <f t="shared" si="52"/>
        <v>14264.675514266741</v>
      </c>
      <c r="AP84" s="19">
        <f t="shared" si="53"/>
        <v>14640.061712010604</v>
      </c>
      <c r="AQ84" s="19">
        <f t="shared" si="54"/>
        <v>29778.598661716991</v>
      </c>
      <c r="AR84" s="72">
        <f>AD83*$AV$4</f>
        <v>2149.6301098020535</v>
      </c>
      <c r="AS84" s="23">
        <f>AL84+AM84+AN84+AO84+AP84+AQ84+AR84-AJ84-AK84</f>
        <v>-2240.7190149670496</v>
      </c>
      <c r="AT84" s="23">
        <f t="shared" si="63"/>
        <v>-17925752.119736396</v>
      </c>
      <c r="AU84">
        <f>M83</f>
        <v>0.35155666666666668</v>
      </c>
      <c r="BB84" s="10">
        <f t="shared" si="55"/>
        <v>889.05439101801562</v>
      </c>
      <c r="BC84" s="10">
        <f t="shared" si="56"/>
        <v>918.64882122422318</v>
      </c>
      <c r="BD84" s="9">
        <f t="shared" si="57"/>
        <v>817.34985163576175</v>
      </c>
      <c r="BE84" s="10">
        <f t="shared" si="58"/>
        <v>354.13792239986941</v>
      </c>
    </row>
    <row r="85" spans="1:57">
      <c r="A85">
        <v>79</v>
      </c>
      <c r="B85" t="s">
        <v>54</v>
      </c>
      <c r="C85">
        <v>79</v>
      </c>
      <c r="D85">
        <v>185.75399999999999</v>
      </c>
      <c r="E85">
        <v>192.81700000000001</v>
      </c>
      <c r="F85">
        <v>192.81700000000001</v>
      </c>
      <c r="G85">
        <v>499.24900000000002</v>
      </c>
      <c r="H85">
        <v>1929.36</v>
      </c>
      <c r="I85">
        <v>2037.82</v>
      </c>
      <c r="J85">
        <v>1023.4</v>
      </c>
      <c r="K85">
        <v>445.02</v>
      </c>
      <c r="M85" s="4">
        <f t="shared" si="37"/>
        <v>0.35688000000000003</v>
      </c>
      <c r="N85" s="2">
        <f t="shared" si="38"/>
        <v>0.17349809459762383</v>
      </c>
      <c r="O85" s="2">
        <f t="shared" si="39"/>
        <v>0.89869191343495469</v>
      </c>
      <c r="P85" s="3">
        <f t="shared" si="40"/>
        <v>0.41565792423223485</v>
      </c>
      <c r="Q85" s="2">
        <f t="shared" si="41"/>
        <v>0.46630893671075241</v>
      </c>
      <c r="R85" s="3">
        <f t="shared" si="42"/>
        <v>0.1800950833146529</v>
      </c>
      <c r="T85" s="6">
        <f t="shared" si="43"/>
        <v>1019.5316142408666</v>
      </c>
      <c r="U85" s="6">
        <f t="shared" si="44"/>
        <v>2856.7911181373752</v>
      </c>
      <c r="V85" s="6">
        <f t="shared" si="45"/>
        <v>2856.7911181373752</v>
      </c>
      <c r="W85" s="6">
        <f t="shared" si="46"/>
        <v>58.301859553823981</v>
      </c>
      <c r="X85" s="6">
        <f t="shared" si="47"/>
        <v>176.88679245283001</v>
      </c>
      <c r="Y85" s="6">
        <f t="shared" si="33"/>
        <v>183.61263100863144</v>
      </c>
      <c r="Z85" s="6">
        <f t="shared" si="48"/>
        <v>183.61263100863144</v>
      </c>
      <c r="AA85" s="6">
        <f t="shared" si="49"/>
        <v>475.4167029796555</v>
      </c>
      <c r="AB85" s="6">
        <f t="shared" si="34"/>
        <v>974.54667676337647</v>
      </c>
      <c r="AC85" s="6">
        <f t="shared" si="50"/>
        <v>1940.5463009278228</v>
      </c>
      <c r="AD85" s="6">
        <f t="shared" si="35"/>
        <v>423.7763944644982</v>
      </c>
      <c r="AE85" s="6">
        <f t="shared" si="36"/>
        <v>1837.2595038965087</v>
      </c>
      <c r="AI85" s="58"/>
      <c r="AJ85" s="21">
        <f t="shared" si="59"/>
        <v>203906.14645402064</v>
      </c>
      <c r="AK85" s="21">
        <f t="shared" si="60"/>
        <v>34550.314532653247</v>
      </c>
      <c r="AL85" s="19">
        <f t="shared" si="61"/>
        <v>131677.15188276774</v>
      </c>
      <c r="AM85" s="19">
        <f t="shared" si="62"/>
        <v>23557.262330369475</v>
      </c>
      <c r="AN85" s="19">
        <f t="shared" si="51"/>
        <v>18937.499999999982</v>
      </c>
      <c r="AO85" s="19">
        <f t="shared" si="52"/>
        <v>14527.522212361928</v>
      </c>
      <c r="AP85" s="19">
        <f t="shared" si="53"/>
        <v>14909.825428476715</v>
      </c>
      <c r="AQ85" s="19">
        <f t="shared" si="54"/>
        <v>30298.405450076552</v>
      </c>
      <c r="AR85" s="72">
        <f>AD84*$AV$4</f>
        <v>2189.2368175282918</v>
      </c>
      <c r="AS85" s="23">
        <f>AL85+AM85+AN85+AO85+AP85+AQ85+AR85-AJ85-AK85</f>
        <v>-2359.5568650932328</v>
      </c>
      <c r="AT85" s="23">
        <f t="shared" si="63"/>
        <v>-18876454.920745861</v>
      </c>
      <c r="AU85">
        <f>M84</f>
        <v>0.35422666666666669</v>
      </c>
      <c r="BB85" s="10">
        <f t="shared" si="55"/>
        <v>902.62354891894006</v>
      </c>
      <c r="BC85" s="10">
        <f t="shared" si="56"/>
        <v>934.68449499166456</v>
      </c>
      <c r="BD85" s="9">
        <f t="shared" si="57"/>
        <v>832.40943632254437</v>
      </c>
      <c r="BE85" s="10">
        <f t="shared" si="58"/>
        <v>360.66341142904486</v>
      </c>
    </row>
    <row r="86" spans="1:57">
      <c r="A86">
        <v>80</v>
      </c>
      <c r="B86" t="s">
        <v>54</v>
      </c>
      <c r="C86">
        <v>80</v>
      </c>
      <c r="D86">
        <v>184.46199999999999</v>
      </c>
      <c r="E86">
        <v>194.916</v>
      </c>
      <c r="F86">
        <v>194.916</v>
      </c>
      <c r="G86">
        <v>504.25900000000001</v>
      </c>
      <c r="H86">
        <v>1921.45</v>
      </c>
      <c r="I86">
        <v>2030.24</v>
      </c>
      <c r="J86">
        <v>1030.99</v>
      </c>
      <c r="K86">
        <v>449.86500000000001</v>
      </c>
      <c r="M86" s="4">
        <f t="shared" si="37"/>
        <v>0.35951666666666665</v>
      </c>
      <c r="N86" s="2">
        <f t="shared" si="38"/>
        <v>0.1710277687636178</v>
      </c>
      <c r="O86" s="2">
        <f t="shared" si="39"/>
        <v>0.89913820425571367</v>
      </c>
      <c r="P86" s="3">
        <f t="shared" si="40"/>
        <v>0.4171016642714756</v>
      </c>
      <c r="Q86" s="2">
        <f t="shared" si="41"/>
        <v>0.4675341894209819</v>
      </c>
      <c r="R86" s="3">
        <f t="shared" si="42"/>
        <v>0.1807204116638079</v>
      </c>
      <c r="T86" s="6">
        <f t="shared" si="43"/>
        <v>1034.2577333000825</v>
      </c>
      <c r="U86" s="6">
        <f t="shared" si="44"/>
        <v>2876.8005191231259</v>
      </c>
      <c r="V86" s="6">
        <f t="shared" si="45"/>
        <v>2876.8005191231259</v>
      </c>
      <c r="W86" s="6">
        <f t="shared" si="46"/>
        <v>58.710214675982165</v>
      </c>
      <c r="X86" s="6">
        <f t="shared" si="47"/>
        <v>176.88679245283001</v>
      </c>
      <c r="Y86" s="6">
        <f t="shared" si="33"/>
        <v>186.91148332846774</v>
      </c>
      <c r="Z86" s="6">
        <f t="shared" si="48"/>
        <v>186.91148332846774</v>
      </c>
      <c r="AA86" s="6">
        <f t="shared" si="49"/>
        <v>483.55085099083612</v>
      </c>
      <c r="AB86" s="6">
        <f t="shared" si="34"/>
        <v>988.65085573300314</v>
      </c>
      <c r="AC86" s="6">
        <f t="shared" si="50"/>
        <v>1946.859878066105</v>
      </c>
      <c r="AD86" s="6">
        <f t="shared" si="35"/>
        <v>431.39062184510834</v>
      </c>
      <c r="AE86" s="6">
        <f t="shared" si="36"/>
        <v>1842.5427858230435</v>
      </c>
      <c r="AI86" s="58"/>
      <c r="AJ86" s="21">
        <f t="shared" si="59"/>
        <v>205337.57519836011</v>
      </c>
      <c r="AK86" s="21">
        <f t="shared" si="60"/>
        <v>34792.859027795093</v>
      </c>
      <c r="AL86" s="19">
        <f t="shared" si="61"/>
        <v>132056.70136156934</v>
      </c>
      <c r="AM86" s="19">
        <f t="shared" si="62"/>
        <v>23633.913398999954</v>
      </c>
      <c r="AN86" s="19">
        <f t="shared" si="51"/>
        <v>18937.499999999982</v>
      </c>
      <c r="AO86" s="19">
        <f t="shared" si="52"/>
        <v>14791.833554055349</v>
      </c>
      <c r="AP86" s="19">
        <f t="shared" si="53"/>
        <v>15181.092331793649</v>
      </c>
      <c r="AQ86" s="19">
        <f t="shared" si="54"/>
        <v>30821.882895884937</v>
      </c>
      <c r="AR86" s="72">
        <f>AD85*$AV$4</f>
        <v>2229.0638348832604</v>
      </c>
      <c r="AS86" s="23">
        <f>AL86+AM86+AN86+AO86+AP86+AQ86+AR86-AJ86-AK86</f>
        <v>-2478.4468489687206</v>
      </c>
      <c r="AT86" s="23">
        <f t="shared" si="63"/>
        <v>-19827574.791749764</v>
      </c>
      <c r="AU86">
        <f>M85</f>
        <v>0.35688000000000003</v>
      </c>
      <c r="BB86" s="10">
        <f t="shared" si="55"/>
        <v>916.24481720955237</v>
      </c>
      <c r="BC86" s="10">
        <f t="shared" si="56"/>
        <v>950.83340595931099</v>
      </c>
      <c r="BD86" s="9">
        <f t="shared" si="57"/>
        <v>847.55278892899639</v>
      </c>
      <c r="BE86" s="10">
        <f t="shared" si="58"/>
        <v>367.22526201726288</v>
      </c>
    </row>
    <row r="87" spans="1:57">
      <c r="A87">
        <v>81</v>
      </c>
      <c r="B87" t="s">
        <v>54</v>
      </c>
      <c r="C87">
        <v>81</v>
      </c>
      <c r="D87">
        <v>183.18199999999999</v>
      </c>
      <c r="E87">
        <v>196.999</v>
      </c>
      <c r="F87">
        <v>196.999</v>
      </c>
      <c r="G87">
        <v>509.245</v>
      </c>
      <c r="H87">
        <v>1913.58</v>
      </c>
      <c r="I87">
        <v>2022.72</v>
      </c>
      <c r="J87">
        <v>1038.5</v>
      </c>
      <c r="K87">
        <v>454.67200000000003</v>
      </c>
      <c r="M87" s="4">
        <f t="shared" si="37"/>
        <v>0.36214000000000002</v>
      </c>
      <c r="N87" s="2">
        <f t="shared" si="38"/>
        <v>0.16861066622484858</v>
      </c>
      <c r="O87" s="2">
        <f t="shared" si="39"/>
        <v>0.89953748108466336</v>
      </c>
      <c r="P87" s="3">
        <f t="shared" si="40"/>
        <v>0.41850481397617861</v>
      </c>
      <c r="Q87" s="2">
        <f t="shared" si="41"/>
        <v>0.46873676846891621</v>
      </c>
      <c r="R87" s="3">
        <f t="shared" si="42"/>
        <v>0.18132858378895822</v>
      </c>
      <c r="T87" s="6">
        <f t="shared" si="43"/>
        <v>1049.0842389350678</v>
      </c>
      <c r="U87" s="6">
        <f t="shared" si="44"/>
        <v>2896.9024104906052</v>
      </c>
      <c r="V87" s="6">
        <f t="shared" si="45"/>
        <v>2896.9024104906052</v>
      </c>
      <c r="W87" s="6">
        <f t="shared" si="46"/>
        <v>59.120457356951128</v>
      </c>
      <c r="X87" s="6">
        <f t="shared" si="47"/>
        <v>176.88679245283001</v>
      </c>
      <c r="Y87" s="6">
        <f t="shared" si="33"/>
        <v>190.2289593214129</v>
      </c>
      <c r="Z87" s="6">
        <f t="shared" si="48"/>
        <v>190.2289593214129</v>
      </c>
      <c r="AA87" s="6">
        <f t="shared" si="49"/>
        <v>491.74435601009606</v>
      </c>
      <c r="AB87" s="6">
        <f t="shared" si="34"/>
        <v>1002.8110510942231</v>
      </c>
      <c r="AC87" s="6">
        <f t="shared" si="50"/>
        <v>1953.2118167533331</v>
      </c>
      <c r="AD87" s="6">
        <f t="shared" si="35"/>
        <v>439.04680426086145</v>
      </c>
      <c r="AE87" s="6">
        <f t="shared" si="36"/>
        <v>1847.8181715555374</v>
      </c>
      <c r="AI87" s="58"/>
      <c r="AJ87" s="21">
        <f t="shared" si="59"/>
        <v>206775.7909130129</v>
      </c>
      <c r="AK87" s="21">
        <f t="shared" si="60"/>
        <v>35036.553522400551</v>
      </c>
      <c r="AL87" s="19">
        <f t="shared" si="61"/>
        <v>132436.44781660289</v>
      </c>
      <c r="AM87" s="19">
        <f t="shared" si="62"/>
        <v>23710.806454967093</v>
      </c>
      <c r="AN87" s="19">
        <f t="shared" si="51"/>
        <v>18937.499999999982</v>
      </c>
      <c r="AO87" s="19">
        <f t="shared" si="52"/>
        <v>15057.589096941361</v>
      </c>
      <c r="AP87" s="19">
        <f t="shared" si="53"/>
        <v>15453.841441597713</v>
      </c>
      <c r="AQ87" s="19">
        <f t="shared" si="54"/>
        <v>31349.230285842194</v>
      </c>
      <c r="AR87" s="72">
        <f>AD86*$AV$4</f>
        <v>2269.1146709052696</v>
      </c>
      <c r="AS87" s="23">
        <f>AL87+AM87+AN87+AO87+AP87+AQ87+AR87-AJ87-AK87</f>
        <v>-2597.8146685569591</v>
      </c>
      <c r="AT87" s="23">
        <f t="shared" si="63"/>
        <v>-20782517.348455671</v>
      </c>
      <c r="AU87">
        <f>M86</f>
        <v>0.35951666666666665</v>
      </c>
      <c r="BB87" s="10">
        <f t="shared" si="55"/>
        <v>929.94064105702091</v>
      </c>
      <c r="BC87" s="10">
        <f t="shared" si="56"/>
        <v>967.10170198167225</v>
      </c>
      <c r="BD87" s="9">
        <f t="shared" si="57"/>
        <v>862.78124369021668</v>
      </c>
      <c r="BE87" s="10">
        <f t="shared" si="58"/>
        <v>373.82296665693548</v>
      </c>
    </row>
    <row r="88" spans="1:57">
      <c r="A88">
        <v>82</v>
      </c>
      <c r="B88" t="s">
        <v>54</v>
      </c>
      <c r="C88">
        <v>82</v>
      </c>
      <c r="D88">
        <v>181.916</v>
      </c>
      <c r="E88">
        <v>199.065</v>
      </c>
      <c r="F88">
        <v>199.065</v>
      </c>
      <c r="G88">
        <v>514.20699999999999</v>
      </c>
      <c r="H88">
        <v>1905.75</v>
      </c>
      <c r="I88">
        <v>2015.28</v>
      </c>
      <c r="J88">
        <v>1045.95</v>
      </c>
      <c r="K88">
        <v>459.44200000000001</v>
      </c>
      <c r="M88" s="4">
        <f t="shared" si="37"/>
        <v>0.36475000000000002</v>
      </c>
      <c r="N88" s="2">
        <f t="shared" si="38"/>
        <v>0.16624720127941511</v>
      </c>
      <c r="O88" s="2">
        <f t="shared" si="39"/>
        <v>0.89990907946081788</v>
      </c>
      <c r="P88" s="3">
        <f t="shared" si="40"/>
        <v>0.41986931688371032</v>
      </c>
      <c r="Q88" s="2">
        <f t="shared" si="41"/>
        <v>0.46991729495087958</v>
      </c>
      <c r="R88" s="3">
        <f t="shared" si="42"/>
        <v>0.18191912268677177</v>
      </c>
      <c r="T88" s="6">
        <f t="shared" si="43"/>
        <v>1063.9986182716707</v>
      </c>
      <c r="U88" s="6">
        <f t="shared" si="44"/>
        <v>2917.0626957413861</v>
      </c>
      <c r="V88" s="6">
        <f t="shared" si="45"/>
        <v>2917.0626957413861</v>
      </c>
      <c r="W88" s="6">
        <f t="shared" si="46"/>
        <v>59.531891749824204</v>
      </c>
      <c r="X88" s="6">
        <f t="shared" si="47"/>
        <v>176.88679245283001</v>
      </c>
      <c r="Y88" s="6">
        <f t="shared" si="33"/>
        <v>193.56169517591971</v>
      </c>
      <c r="Z88" s="6">
        <f t="shared" si="48"/>
        <v>193.56169517591971</v>
      </c>
      <c r="AA88" s="6">
        <f t="shared" si="49"/>
        <v>499.991352529697</v>
      </c>
      <c r="AB88" s="6">
        <f t="shared" si="34"/>
        <v>1017.0339088662656</v>
      </c>
      <c r="AC88" s="6">
        <f t="shared" si="50"/>
        <v>1959.5606786249446</v>
      </c>
      <c r="AD88" s="6">
        <f t="shared" si="35"/>
        <v>446.74037301893804</v>
      </c>
      <c r="AE88" s="6">
        <f t="shared" si="36"/>
        <v>1853.0640774697154</v>
      </c>
      <c r="AI88" s="58"/>
      <c r="AJ88" s="21">
        <f t="shared" si="59"/>
        <v>208220.65455883322</v>
      </c>
      <c r="AK88" s="21">
        <f t="shared" si="60"/>
        <v>35281.374457365084</v>
      </c>
      <c r="AL88" s="19">
        <f t="shared" si="61"/>
        <v>132815.62671689736</v>
      </c>
      <c r="AM88" s="19">
        <f t="shared" si="62"/>
        <v>23788.166716238844</v>
      </c>
      <c r="AN88" s="19">
        <f t="shared" si="51"/>
        <v>18937.499999999982</v>
      </c>
      <c r="AO88" s="19">
        <f t="shared" si="52"/>
        <v>15324.844962933024</v>
      </c>
      <c r="AP88" s="19">
        <f t="shared" si="53"/>
        <v>15728.130356694421</v>
      </c>
      <c r="AQ88" s="19">
        <f t="shared" si="54"/>
        <v>31880.425867797341</v>
      </c>
      <c r="AR88" s="72">
        <f>AD87*$AV$4</f>
        <v>2309.3861904121313</v>
      </c>
      <c r="AS88" s="23">
        <f>AL88+AM88+AN88+AO88+AP88+AQ88+AR88-AJ88-AK88</f>
        <v>-2717.9482052252351</v>
      </c>
      <c r="AT88" s="23">
        <f t="shared" si="63"/>
        <v>-21743585.641801883</v>
      </c>
      <c r="AU88">
        <f>M87</f>
        <v>0.36214000000000002</v>
      </c>
      <c r="BB88" s="10">
        <f t="shared" si="55"/>
        <v>943.69059373727214</v>
      </c>
      <c r="BC88" s="10">
        <f t="shared" si="56"/>
        <v>983.48871202019211</v>
      </c>
      <c r="BD88" s="9">
        <f t="shared" si="57"/>
        <v>878.0936085217229</v>
      </c>
      <c r="BE88" s="10">
        <f t="shared" si="58"/>
        <v>380.4579186428258</v>
      </c>
    </row>
    <row r="89" spans="1:57">
      <c r="A89">
        <v>83</v>
      </c>
      <c r="B89" t="s">
        <v>54</v>
      </c>
      <c r="C89">
        <v>83</v>
      </c>
      <c r="D89">
        <v>180.66399999999999</v>
      </c>
      <c r="E89">
        <v>201.11600000000001</v>
      </c>
      <c r="F89">
        <v>201.11600000000001</v>
      </c>
      <c r="G89">
        <v>519.14499999999998</v>
      </c>
      <c r="H89">
        <v>1897.96</v>
      </c>
      <c r="I89">
        <v>2007.9</v>
      </c>
      <c r="J89">
        <v>1053.33</v>
      </c>
      <c r="K89">
        <v>464.17500000000001</v>
      </c>
      <c r="M89" s="4">
        <f t="shared" si="37"/>
        <v>0.36734666666666665</v>
      </c>
      <c r="N89" s="2">
        <f t="shared" si="38"/>
        <v>0.16393597328590614</v>
      </c>
      <c r="O89" s="2">
        <f t="shared" si="39"/>
        <v>0.90024455573300421</v>
      </c>
      <c r="P89" s="3">
        <f t="shared" si="40"/>
        <v>0.42119614533047806</v>
      </c>
      <c r="Q89" s="2">
        <f t="shared" si="41"/>
        <v>0.47107636746397591</v>
      </c>
      <c r="R89" s="3">
        <f t="shared" si="42"/>
        <v>0.18249428332909878</v>
      </c>
      <c r="T89" s="6">
        <f t="shared" si="43"/>
        <v>1078.999251398822</v>
      </c>
      <c r="U89" s="6">
        <f t="shared" si="44"/>
        <v>2937.2779156804345</v>
      </c>
      <c r="V89" s="6">
        <f t="shared" si="45"/>
        <v>2937.2779156804345</v>
      </c>
      <c r="W89" s="6">
        <f t="shared" si="46"/>
        <v>59.944447258784379</v>
      </c>
      <c r="X89" s="6">
        <f t="shared" si="47"/>
        <v>176.88679245283001</v>
      </c>
      <c r="Y89" s="6">
        <f t="shared" si="33"/>
        <v>196.91119509666211</v>
      </c>
      <c r="Z89" s="6">
        <f t="shared" si="48"/>
        <v>196.91119509666211</v>
      </c>
      <c r="AA89" s="6">
        <f t="shared" si="49"/>
        <v>508.29104784530642</v>
      </c>
      <c r="AB89" s="6">
        <f t="shared" si="34"/>
        <v>1031.3076489705611</v>
      </c>
      <c r="AC89" s="6">
        <f t="shared" si="50"/>
        <v>1965.9147139686579</v>
      </c>
      <c r="AD89" s="6">
        <f t="shared" si="35"/>
        <v>454.47032550365526</v>
      </c>
      <c r="AE89" s="6">
        <f t="shared" si="36"/>
        <v>1858.2786642816125</v>
      </c>
      <c r="AI89" s="58"/>
      <c r="AJ89" s="21">
        <f t="shared" si="59"/>
        <v>209669.7153818036</v>
      </c>
      <c r="AK89" s="21">
        <f t="shared" si="60"/>
        <v>35526.906571434345</v>
      </c>
      <c r="AL89" s="19">
        <f t="shared" si="61"/>
        <v>133192.68669629071</v>
      </c>
      <c r="AM89" s="19">
        <f t="shared" si="62"/>
        <v>23865.4895049732</v>
      </c>
      <c r="AN89" s="19">
        <f t="shared" si="51"/>
        <v>18937.499999999982</v>
      </c>
      <c r="AO89" s="19">
        <f t="shared" si="52"/>
        <v>15593.330163372093</v>
      </c>
      <c r="AP89" s="19">
        <f t="shared" si="53"/>
        <v>16003.680957145043</v>
      </c>
      <c r="AQ89" s="19">
        <f t="shared" si="54"/>
        <v>32415.089373258543</v>
      </c>
      <c r="AR89" s="72">
        <f>AD88*$AV$4</f>
        <v>2349.854362079614</v>
      </c>
      <c r="AS89" s="23">
        <f>AL89+AM89+AN89+AO89+AP89+AQ89+AR89-AJ89-AK89</f>
        <v>-2838.9908961187757</v>
      </c>
      <c r="AT89" s="23">
        <f t="shared" si="63"/>
        <v>-22711927.168950208</v>
      </c>
      <c r="AU89">
        <f>M88</f>
        <v>0.36475000000000002</v>
      </c>
      <c r="BB89" s="10">
        <f t="shared" si="55"/>
        <v>957.50201711644149</v>
      </c>
      <c r="BC89" s="10">
        <f t="shared" si="56"/>
        <v>999.98270505939399</v>
      </c>
      <c r="BD89" s="9">
        <f t="shared" si="57"/>
        <v>893.48074603787609</v>
      </c>
      <c r="BE89" s="10">
        <f t="shared" si="58"/>
        <v>387.12339035183942</v>
      </c>
    </row>
    <row r="90" spans="1:57">
      <c r="A90">
        <v>84</v>
      </c>
      <c r="B90" t="s">
        <v>54</v>
      </c>
      <c r="C90">
        <v>84</v>
      </c>
      <c r="D90">
        <v>179.42</v>
      </c>
      <c r="E90">
        <v>203.15199999999999</v>
      </c>
      <c r="F90">
        <v>203.15199999999999</v>
      </c>
      <c r="G90">
        <v>524.05899999999997</v>
      </c>
      <c r="H90">
        <v>1890.22</v>
      </c>
      <c r="I90">
        <v>2000.59</v>
      </c>
      <c r="J90">
        <v>1060.6400000000001</v>
      </c>
      <c r="K90">
        <v>468.87299999999999</v>
      </c>
      <c r="M90" s="4">
        <f t="shared" si="37"/>
        <v>0.36992666666666668</v>
      </c>
      <c r="N90" s="2">
        <f t="shared" si="38"/>
        <v>0.16167168267584567</v>
      </c>
      <c r="O90" s="2">
        <f t="shared" si="39"/>
        <v>0.90055282146010929</v>
      </c>
      <c r="P90" s="3">
        <f t="shared" si="40"/>
        <v>0.42249184523058625</v>
      </c>
      <c r="Q90" s="2">
        <f t="shared" si="41"/>
        <v>0.47221881814413669</v>
      </c>
      <c r="R90" s="3">
        <f t="shared" si="42"/>
        <v>0.18305610120924867</v>
      </c>
      <c r="T90" s="6">
        <f t="shared" si="43"/>
        <v>1094.1111611208432</v>
      </c>
      <c r="U90" s="6">
        <f t="shared" si="44"/>
        <v>2957.6433918096645</v>
      </c>
      <c r="V90" s="6">
        <f t="shared" si="45"/>
        <v>2957.6433918096645</v>
      </c>
      <c r="W90" s="6">
        <f t="shared" si="46"/>
        <v>60.360069220605396</v>
      </c>
      <c r="X90" s="6">
        <f t="shared" si="47"/>
        <v>176.88679245283001</v>
      </c>
      <c r="Y90" s="6">
        <f t="shared" si="33"/>
        <v>200.28372344430565</v>
      </c>
      <c r="Z90" s="6">
        <f t="shared" si="48"/>
        <v>200.28372344430565</v>
      </c>
      <c r="AA90" s="6">
        <f t="shared" si="49"/>
        <v>516.65987942279367</v>
      </c>
      <c r="AB90" s="6">
        <f t="shared" si="34"/>
        <v>1045.6649623589769</v>
      </c>
      <c r="AC90" s="6">
        <f t="shared" si="50"/>
        <v>1972.3384986712929</v>
      </c>
      <c r="AD90" s="6">
        <f t="shared" si="35"/>
        <v>462.25304334932434</v>
      </c>
      <c r="AE90" s="6">
        <f t="shared" si="36"/>
        <v>1863.5322306888213</v>
      </c>
      <c r="AI90" s="58"/>
      <c r="AJ90" s="21">
        <f t="shared" si="59"/>
        <v>211122.72474536259</v>
      </c>
      <c r="AK90" s="21">
        <f t="shared" si="60"/>
        <v>35773.107735072015</v>
      </c>
      <c r="AL90" s="19">
        <f t="shared" si="61"/>
        <v>133567.49555256945</v>
      </c>
      <c r="AM90" s="19">
        <f t="shared" si="62"/>
        <v>23942.875301424287</v>
      </c>
      <c r="AN90" s="19">
        <f t="shared" si="51"/>
        <v>18937.499999999982</v>
      </c>
      <c r="AO90" s="19">
        <f t="shared" si="52"/>
        <v>15863.165876987101</v>
      </c>
      <c r="AP90" s="19">
        <f t="shared" si="53"/>
        <v>16280.617610592024</v>
      </c>
      <c r="AQ90" s="19">
        <f t="shared" si="54"/>
        <v>32953.16941017341</v>
      </c>
      <c r="AR90" s="72">
        <f>AD89*$AV$4</f>
        <v>2390.5139121492266</v>
      </c>
      <c r="AS90" s="23">
        <f>AL90+AM90+AN90+AO90+AP90+AQ90+AR90-AJ90-AK90</f>
        <v>-2960.4948165391252</v>
      </c>
      <c r="AT90" s="23">
        <f t="shared" si="63"/>
        <v>-23683958.532313</v>
      </c>
      <c r="AU90">
        <f>M89</f>
        <v>0.36734666666666665</v>
      </c>
      <c r="BB90" s="10">
        <f t="shared" si="55"/>
        <v>971.36320171177658</v>
      </c>
      <c r="BC90" s="10">
        <f t="shared" si="56"/>
        <v>1016.5820956906128</v>
      </c>
      <c r="BD90" s="9">
        <f t="shared" si="57"/>
        <v>908.94065100731052</v>
      </c>
      <c r="BE90" s="10">
        <f t="shared" si="58"/>
        <v>393.82239019332422</v>
      </c>
    </row>
    <row r="91" spans="1:57">
      <c r="A91">
        <v>85</v>
      </c>
      <c r="B91" t="s">
        <v>54</v>
      </c>
      <c r="C91">
        <v>85</v>
      </c>
      <c r="D91">
        <v>178.18700000000001</v>
      </c>
      <c r="E91">
        <v>205.172</v>
      </c>
      <c r="F91">
        <v>205.172</v>
      </c>
      <c r="G91">
        <v>528.94899999999996</v>
      </c>
      <c r="H91">
        <v>1882.52</v>
      </c>
      <c r="I91">
        <v>1993.35</v>
      </c>
      <c r="J91">
        <v>1067.8800000000001</v>
      </c>
      <c r="K91">
        <v>473.536</v>
      </c>
      <c r="M91" s="4">
        <f t="shared" si="37"/>
        <v>0.37249333333333334</v>
      </c>
      <c r="N91" s="2">
        <f t="shared" si="38"/>
        <v>0.15945430790707665</v>
      </c>
      <c r="O91" s="2">
        <f t="shared" si="39"/>
        <v>0.90082642212836028</v>
      </c>
      <c r="P91" s="3">
        <f t="shared" si="40"/>
        <v>0.42375344525181657</v>
      </c>
      <c r="Q91" s="2">
        <f t="shared" si="41"/>
        <v>0.47334090990442779</v>
      </c>
      <c r="R91" s="3">
        <f t="shared" si="42"/>
        <v>0.18360239109424778</v>
      </c>
      <c r="T91" s="6">
        <f t="shared" si="43"/>
        <v>1109.3258926307108</v>
      </c>
      <c r="U91" s="6">
        <f t="shared" si="44"/>
        <v>2978.1093870960844</v>
      </c>
      <c r="V91" s="6">
        <f t="shared" si="45"/>
        <v>2978.1093870960844</v>
      </c>
      <c r="W91" s="6">
        <f t="shared" si="46"/>
        <v>60.77774259379764</v>
      </c>
      <c r="X91" s="6">
        <f t="shared" si="47"/>
        <v>176.88679245283001</v>
      </c>
      <c r="Y91" s="6">
        <f t="shared" si="33"/>
        <v>203.67488638975928</v>
      </c>
      <c r="Z91" s="6">
        <f t="shared" si="48"/>
        <v>203.67488638975928</v>
      </c>
      <c r="AA91" s="6">
        <f t="shared" si="49"/>
        <v>525.08932739836223</v>
      </c>
      <c r="AB91" s="6">
        <f t="shared" si="34"/>
        <v>1060.0878174266704</v>
      </c>
      <c r="AC91" s="6">
        <f t="shared" si="50"/>
        <v>1978.7993122632117</v>
      </c>
      <c r="AD91" s="6">
        <f t="shared" si="35"/>
        <v>470.08066890931048</v>
      </c>
      <c r="AE91" s="6">
        <f t="shared" si="36"/>
        <v>1868.7834944653737</v>
      </c>
      <c r="AI91" s="58"/>
      <c r="AJ91" s="21">
        <f t="shared" si="59"/>
        <v>212586.53407310325</v>
      </c>
      <c r="AK91" s="21">
        <f t="shared" si="60"/>
        <v>36021.138868849906</v>
      </c>
      <c r="AL91" s="19">
        <f t="shared" si="61"/>
        <v>133945.1061452204</v>
      </c>
      <c r="AM91" s="19">
        <f t="shared" si="62"/>
        <v>24021.110575317678</v>
      </c>
      <c r="AN91" s="19">
        <f t="shared" si="51"/>
        <v>18937.499999999982</v>
      </c>
      <c r="AO91" s="19">
        <f t="shared" si="52"/>
        <v>16134.856760673263</v>
      </c>
      <c r="AP91" s="19">
        <f t="shared" si="53"/>
        <v>16559.458254375193</v>
      </c>
      <c r="AQ91" s="19">
        <f t="shared" si="54"/>
        <v>33495.73164082296</v>
      </c>
      <c r="AR91" s="72">
        <f>AD90*$AV$4</f>
        <v>2431.4510080174459</v>
      </c>
      <c r="AS91" s="23">
        <f>AL91+AM91+AN91+AO91+AP91+AQ91+AR91-AJ91-AK91</f>
        <v>-3082.4585575262681</v>
      </c>
      <c r="AT91" s="23">
        <f t="shared" si="63"/>
        <v>-24659668.460210145</v>
      </c>
      <c r="AU91">
        <f>M90</f>
        <v>0.36992666666666668</v>
      </c>
      <c r="BB91" s="10">
        <f t="shared" si="55"/>
        <v>985.30489313837165</v>
      </c>
      <c r="BC91" s="10">
        <f t="shared" si="56"/>
        <v>1033.3197588455873</v>
      </c>
      <c r="BD91" s="9">
        <f t="shared" si="57"/>
        <v>924.50608669864869</v>
      </c>
      <c r="BE91" s="10">
        <f t="shared" si="58"/>
        <v>400.5674468886113</v>
      </c>
    </row>
    <row r="92" spans="1:57">
      <c r="A92">
        <v>86</v>
      </c>
      <c r="B92" t="s">
        <v>54</v>
      </c>
      <c r="C92">
        <v>86</v>
      </c>
      <c r="D92">
        <v>176.96600000000001</v>
      </c>
      <c r="E92">
        <v>207.17699999999999</v>
      </c>
      <c r="F92">
        <v>207.17699999999999</v>
      </c>
      <c r="G92">
        <v>533.81700000000001</v>
      </c>
      <c r="H92">
        <v>1874.86</v>
      </c>
      <c r="I92">
        <v>1986.17</v>
      </c>
      <c r="J92">
        <v>1075.06</v>
      </c>
      <c r="K92">
        <v>478.16399999999999</v>
      </c>
      <c r="M92" s="4">
        <f t="shared" si="37"/>
        <v>0.37504666666666669</v>
      </c>
      <c r="N92" s="2">
        <f t="shared" si="38"/>
        <v>0.1572835380485984</v>
      </c>
      <c r="O92" s="2">
        <f t="shared" si="39"/>
        <v>0.90107498640169215</v>
      </c>
      <c r="P92" s="3">
        <f t="shared" si="40"/>
        <v>0.42498178004514992</v>
      </c>
      <c r="Q92" s="2">
        <f t="shared" si="41"/>
        <v>0.47444495796078706</v>
      </c>
      <c r="R92" s="3">
        <f t="shared" si="42"/>
        <v>0.18413441882787918</v>
      </c>
      <c r="T92" s="6">
        <f t="shared" si="43"/>
        <v>1124.6364028139708</v>
      </c>
      <c r="U92" s="6">
        <f t="shared" si="44"/>
        <v>2998.6572412694527</v>
      </c>
      <c r="V92" s="6">
        <f t="shared" si="45"/>
        <v>2998.6572412694527</v>
      </c>
      <c r="W92" s="6">
        <f t="shared" si="46"/>
        <v>61.197086556519444</v>
      </c>
      <c r="X92" s="6">
        <f t="shared" si="47"/>
        <v>176.88679245283001</v>
      </c>
      <c r="Y92" s="6">
        <f t="shared" si="33"/>
        <v>207.08427042482714</v>
      </c>
      <c r="Z92" s="6">
        <f t="shared" si="48"/>
        <v>207.08427042482714</v>
      </c>
      <c r="AA92" s="6">
        <f t="shared" si="49"/>
        <v>533.5780708542452</v>
      </c>
      <c r="AB92" s="6">
        <f t="shared" si="34"/>
        <v>1074.5788179289661</v>
      </c>
      <c r="AC92" s="6">
        <f t="shared" si="50"/>
        <v>1985.275509897006</v>
      </c>
      <c r="AD92" s="6">
        <f t="shared" si="35"/>
        <v>477.94998037145558</v>
      </c>
      <c r="AE92" s="6">
        <f t="shared" si="36"/>
        <v>1874.0208384554819</v>
      </c>
      <c r="AI92" s="58"/>
      <c r="AJ92" s="21">
        <f t="shared" si="59"/>
        <v>214057.56841630524</v>
      </c>
      <c r="AK92" s="21">
        <f t="shared" si="60"/>
        <v>36270.394225443211</v>
      </c>
      <c r="AL92" s="19">
        <f t="shared" si="61"/>
        <v>134322.55123168766</v>
      </c>
      <c r="AM92" s="19">
        <f t="shared" si="62"/>
        <v>24099.796824053657</v>
      </c>
      <c r="AN92" s="19">
        <f t="shared" si="51"/>
        <v>18937.499999999982</v>
      </c>
      <c r="AO92" s="19">
        <f t="shared" si="52"/>
        <v>16408.048847559006</v>
      </c>
      <c r="AP92" s="19">
        <f t="shared" si="53"/>
        <v>16839.8396067053</v>
      </c>
      <c r="AQ92" s="19">
        <f t="shared" si="54"/>
        <v>34042.223711361439</v>
      </c>
      <c r="AR92" s="72">
        <f>AD91*$AV$4</f>
        <v>2472.624318462973</v>
      </c>
      <c r="AS92" s="23">
        <f>AL92+AM92+AN92+AO92+AP92+AQ92+AR92-AJ92-AK92</f>
        <v>-3205.3781019184607</v>
      </c>
      <c r="AT92" s="23">
        <f t="shared" si="63"/>
        <v>-25643024.815347686</v>
      </c>
      <c r="AU92">
        <f>M91</f>
        <v>0.37249333333333334</v>
      </c>
      <c r="BB92" s="10">
        <f t="shared" si="55"/>
        <v>999.31007483287271</v>
      </c>
      <c r="BC92" s="10">
        <f t="shared" si="56"/>
        <v>1050.1786547967245</v>
      </c>
      <c r="BD92" s="9">
        <f t="shared" si="57"/>
        <v>940.16133781862095</v>
      </c>
      <c r="BE92" s="10">
        <f t="shared" si="58"/>
        <v>407.34977277951856</v>
      </c>
    </row>
    <row r="93" spans="1:57">
      <c r="A93">
        <v>87</v>
      </c>
      <c r="B93" t="s">
        <v>54</v>
      </c>
      <c r="C93">
        <v>87</v>
      </c>
      <c r="D93">
        <v>175.792</v>
      </c>
      <c r="E93">
        <v>209.16300000000001</v>
      </c>
      <c r="F93">
        <v>209.16300000000001</v>
      </c>
      <c r="G93">
        <v>538.66200000000003</v>
      </c>
      <c r="H93">
        <v>1867.22</v>
      </c>
      <c r="I93">
        <v>1979.05</v>
      </c>
      <c r="J93">
        <v>1082.17</v>
      </c>
      <c r="K93">
        <v>482.74700000000001</v>
      </c>
      <c r="M93" s="4">
        <f t="shared" si="37"/>
        <v>0.37759333333333334</v>
      </c>
      <c r="N93" s="2">
        <f t="shared" si="38"/>
        <v>0.15518635569130812</v>
      </c>
      <c r="O93" s="2">
        <f t="shared" si="39"/>
        <v>0.90127430763255012</v>
      </c>
      <c r="P93" s="3">
        <f t="shared" si="40"/>
        <v>0.4261613022828793</v>
      </c>
      <c r="Q93" s="2">
        <f t="shared" si="41"/>
        <v>0.4755221667049207</v>
      </c>
      <c r="R93" s="3">
        <f t="shared" si="42"/>
        <v>0.18464573880188564</v>
      </c>
      <c r="T93" s="6">
        <f t="shared" si="43"/>
        <v>1139.83469529169</v>
      </c>
      <c r="U93" s="6">
        <f t="shared" si="44"/>
        <v>3018.6833152731069</v>
      </c>
      <c r="V93" s="6">
        <f t="shared" si="45"/>
        <v>3018.6833152731069</v>
      </c>
      <c r="W93" s="6">
        <f t="shared" si="46"/>
        <v>61.605781944349118</v>
      </c>
      <c r="X93" s="6">
        <f t="shared" si="47"/>
        <v>176.88679245283001</v>
      </c>
      <c r="Y93" s="6">
        <f t="shared" si="33"/>
        <v>210.4656194241563</v>
      </c>
      <c r="Z93" s="6">
        <f t="shared" si="48"/>
        <v>210.4656194241563</v>
      </c>
      <c r="AA93" s="6">
        <f t="shared" si="49"/>
        <v>542.0166639905475</v>
      </c>
      <c r="AB93" s="6">
        <f t="shared" si="34"/>
        <v>1088.9095077589257</v>
      </c>
      <c r="AC93" s="6">
        <f t="shared" si="50"/>
        <v>1991.3795894585303</v>
      </c>
      <c r="AD93" s="6">
        <f t="shared" si="35"/>
        <v>485.75343813271553</v>
      </c>
      <c r="AE93" s="6">
        <f t="shared" si="36"/>
        <v>1878.848619981417</v>
      </c>
      <c r="AI93" s="58"/>
      <c r="AJ93" s="21">
        <f t="shared" si="59"/>
        <v>215534.48653072445</v>
      </c>
      <c r="AK93" s="21">
        <f t="shared" si="60"/>
        <v>36520.646541420669</v>
      </c>
      <c r="AL93" s="19">
        <f t="shared" si="61"/>
        <v>134698.99580566466</v>
      </c>
      <c r="AM93" s="19">
        <f t="shared" si="62"/>
        <v>24178.670435035638</v>
      </c>
      <c r="AN93" s="19">
        <f t="shared" si="51"/>
        <v>18937.499999999982</v>
      </c>
      <c r="AO93" s="19">
        <f t="shared" si="52"/>
        <v>16682.708825424073</v>
      </c>
      <c r="AP93" s="19">
        <f t="shared" si="53"/>
        <v>17121.727478724708</v>
      </c>
      <c r="AQ93" s="19">
        <f t="shared" si="54"/>
        <v>34592.559984972824</v>
      </c>
      <c r="AR93" s="72">
        <f>AD92*$AV$4</f>
        <v>2514.0168967538561</v>
      </c>
      <c r="AS93" s="23">
        <f>AL93+AM93+AN93+AO93+AP93+AQ93+AR93-AJ93-AK93</f>
        <v>-3328.953645569396</v>
      </c>
      <c r="AT93" s="23">
        <f t="shared" si="63"/>
        <v>-26631629.16455517</v>
      </c>
      <c r="AU93">
        <f>M92</f>
        <v>0.37504666666666669</v>
      </c>
      <c r="BB93" s="10">
        <f t="shared" si="55"/>
        <v>1013.3817313724467</v>
      </c>
      <c r="BC93" s="10">
        <f t="shared" si="56"/>
        <v>1067.1561417084904</v>
      </c>
      <c r="BD93" s="9">
        <f t="shared" si="57"/>
        <v>955.89996074291116</v>
      </c>
      <c r="BE93" s="10">
        <f t="shared" si="58"/>
        <v>414.16854084965428</v>
      </c>
    </row>
    <row r="94" spans="1:57">
      <c r="A94">
        <v>88</v>
      </c>
      <c r="B94" t="s">
        <v>54</v>
      </c>
      <c r="C94">
        <v>88</v>
      </c>
      <c r="D94">
        <v>174.595</v>
      </c>
      <c r="E94">
        <v>211.13800000000001</v>
      </c>
      <c r="F94">
        <v>211.13800000000001</v>
      </c>
      <c r="G94">
        <v>543.48299999999995</v>
      </c>
      <c r="H94">
        <v>1859.65</v>
      </c>
      <c r="I94">
        <v>1972</v>
      </c>
      <c r="J94">
        <v>1089.22</v>
      </c>
      <c r="K94">
        <v>487.30500000000001</v>
      </c>
      <c r="M94" s="4">
        <f t="shared" si="37"/>
        <v>0.38011666666666666</v>
      </c>
      <c r="N94" s="2">
        <f t="shared" si="38"/>
        <v>0.15310650238961723</v>
      </c>
      <c r="O94" s="2">
        <f t="shared" si="39"/>
        <v>0.90147367930898425</v>
      </c>
      <c r="P94" s="3">
        <f t="shared" si="40"/>
        <v>0.42732932871486828</v>
      </c>
      <c r="Q94" s="2">
        <f t="shared" si="41"/>
        <v>0.47659315122550094</v>
      </c>
      <c r="R94" s="3">
        <f t="shared" si="42"/>
        <v>0.1851519270399439</v>
      </c>
      <c r="T94" s="6">
        <f t="shared" si="43"/>
        <v>1155.3186160748285</v>
      </c>
      <c r="U94" s="6">
        <f t="shared" si="44"/>
        <v>3039.3790048883989</v>
      </c>
      <c r="V94" s="6">
        <f t="shared" si="45"/>
        <v>3039.3790048883989</v>
      </c>
      <c r="W94" s="6">
        <f t="shared" si="46"/>
        <v>62.028142956906102</v>
      </c>
      <c r="X94" s="6">
        <f t="shared" si="47"/>
        <v>176.88679245283001</v>
      </c>
      <c r="Y94" s="6">
        <f t="shared" si="33"/>
        <v>213.90946811137559</v>
      </c>
      <c r="Z94" s="6">
        <f t="shared" si="48"/>
        <v>213.90946811137559</v>
      </c>
      <c r="AA94" s="6">
        <f t="shared" si="49"/>
        <v>550.61693990458718</v>
      </c>
      <c r="AB94" s="6">
        <f t="shared" si="34"/>
        <v>1103.5174665640454</v>
      </c>
      <c r="AC94" s="6">
        <f t="shared" si="50"/>
        <v>1997.8896812812595</v>
      </c>
      <c r="AD94" s="6">
        <f t="shared" si="35"/>
        <v>493.70152865904709</v>
      </c>
      <c r="AE94" s="6">
        <f t="shared" si="36"/>
        <v>1884.0603888135704</v>
      </c>
      <c r="AI94" s="58"/>
      <c r="AJ94" s="21">
        <f t="shared" si="59"/>
        <v>216973.90065188508</v>
      </c>
      <c r="AK94" s="21">
        <f t="shared" si="60"/>
        <v>36764.544096711172</v>
      </c>
      <c r="AL94" s="19">
        <f t="shared" si="61"/>
        <v>135046.0022584043</v>
      </c>
      <c r="AM94" s="19">
        <f t="shared" si="62"/>
        <v>24253.012020015442</v>
      </c>
      <c r="AN94" s="19">
        <f t="shared" si="51"/>
        <v>18937.499999999982</v>
      </c>
      <c r="AO94" s="19">
        <f t="shared" si="52"/>
        <v>16955.110300810033</v>
      </c>
      <c r="AP94" s="19">
        <f t="shared" si="53"/>
        <v>17401.297413989243</v>
      </c>
      <c r="AQ94" s="19">
        <f t="shared" si="54"/>
        <v>35139.644948170382</v>
      </c>
      <c r="AR94" s="72">
        <f>AD93*$AV$4</f>
        <v>2555.0630845780834</v>
      </c>
      <c r="AS94" s="23">
        <f>AL94+AM94+AN94+AO94+AP94+AQ94+AR94-AJ94-AK94</f>
        <v>-3450.8147226288202</v>
      </c>
      <c r="AT94" s="23">
        <f t="shared" si="63"/>
        <v>-27606517.781030562</v>
      </c>
      <c r="AU94">
        <f>M93</f>
        <v>0.37759333333333334</v>
      </c>
      <c r="BB94" s="10">
        <f t="shared" si="55"/>
        <v>1027.3037258145766</v>
      </c>
      <c r="BC94" s="10">
        <f t="shared" si="56"/>
        <v>1084.033327981095</v>
      </c>
      <c r="BD94" s="9">
        <f t="shared" si="57"/>
        <v>971.50687626543106</v>
      </c>
      <c r="BE94" s="10">
        <f t="shared" si="58"/>
        <v>420.9312388483126</v>
      </c>
    </row>
    <row r="95" spans="1:57">
      <c r="A95">
        <v>89</v>
      </c>
      <c r="B95" t="s">
        <v>54</v>
      </c>
      <c r="C95">
        <v>89</v>
      </c>
      <c r="D95">
        <v>173.41</v>
      </c>
      <c r="E95">
        <v>213.09800000000001</v>
      </c>
      <c r="F95">
        <v>213.09800000000001</v>
      </c>
      <c r="G95">
        <v>548.28099999999995</v>
      </c>
      <c r="H95">
        <v>1852.11</v>
      </c>
      <c r="I95">
        <v>1965.02</v>
      </c>
      <c r="J95">
        <v>1096.21</v>
      </c>
      <c r="K95">
        <v>491.82900000000001</v>
      </c>
      <c r="M95" s="4">
        <f t="shared" si="37"/>
        <v>0.38263000000000003</v>
      </c>
      <c r="N95" s="2">
        <f t="shared" si="38"/>
        <v>0.15106848217163663</v>
      </c>
      <c r="O95" s="2">
        <f t="shared" si="39"/>
        <v>0.90164171671501625</v>
      </c>
      <c r="P95" s="3">
        <f t="shared" si="40"/>
        <v>0.42846352873533178</v>
      </c>
      <c r="Q95" s="2">
        <f t="shared" si="41"/>
        <v>0.47764245702985469</v>
      </c>
      <c r="R95" s="3">
        <f t="shared" si="42"/>
        <v>0.18564322365383443</v>
      </c>
      <c r="T95" s="6">
        <f t="shared" si="43"/>
        <v>1170.9046778656311</v>
      </c>
      <c r="U95" s="6">
        <f t="shared" si="44"/>
        <v>3060.1486497808091</v>
      </c>
      <c r="V95" s="6">
        <f t="shared" si="45"/>
        <v>3060.1486497808091</v>
      </c>
      <c r="W95" s="6">
        <f t="shared" si="46"/>
        <v>62.452013260832842</v>
      </c>
      <c r="X95" s="6">
        <f t="shared" si="47"/>
        <v>176.88679245283001</v>
      </c>
      <c r="Y95" s="6">
        <f t="shared" si="33"/>
        <v>217.37051899033031</v>
      </c>
      <c r="Z95" s="6">
        <f t="shared" si="48"/>
        <v>217.37051899033031</v>
      </c>
      <c r="AA95" s="6">
        <f t="shared" si="49"/>
        <v>559.27378728349061</v>
      </c>
      <c r="AB95" s="6">
        <f t="shared" si="34"/>
        <v>1118.1885171212436</v>
      </c>
      <c r="AC95" s="6">
        <f t="shared" si="50"/>
        <v>2004.4121459203984</v>
      </c>
      <c r="AD95" s="6">
        <f t="shared" si="35"/>
        <v>501.68995009101525</v>
      </c>
      <c r="AE95" s="6">
        <f t="shared" si="36"/>
        <v>1889.243971915178</v>
      </c>
      <c r="AI95" s="58"/>
      <c r="AJ95" s="21">
        <f t="shared" si="59"/>
        <v>218461.44473436344</v>
      </c>
      <c r="AK95" s="21">
        <f t="shared" si="60"/>
        <v>37016.596900535813</v>
      </c>
      <c r="AL95" s="19">
        <f t="shared" si="61"/>
        <v>135420.60856675298</v>
      </c>
      <c r="AM95" s="19">
        <f t="shared" si="62"/>
        <v>24332.298428324459</v>
      </c>
      <c r="AN95" s="19">
        <f t="shared" si="51"/>
        <v>18937.499999999982</v>
      </c>
      <c r="AO95" s="19">
        <f t="shared" si="52"/>
        <v>17232.546751052418</v>
      </c>
      <c r="AP95" s="19">
        <f t="shared" si="53"/>
        <v>17686.034823448535</v>
      </c>
      <c r="AQ95" s="19">
        <f t="shared" si="54"/>
        <v>35697.212016036261</v>
      </c>
      <c r="AR95" s="72">
        <f>AD94*$AV$4</f>
        <v>2596.8700407465876</v>
      </c>
      <c r="AS95" s="23">
        <f>AL95+AM95+AN95+AO95+AP95+AQ95+AR95-AJ95-AK95</f>
        <v>-3574.971008538043</v>
      </c>
      <c r="AT95" s="23">
        <f t="shared" si="63"/>
        <v>-28599768.068304345</v>
      </c>
      <c r="AU95">
        <f>M94</f>
        <v>0.38011666666666666</v>
      </c>
      <c r="BB95" s="10">
        <f t="shared" si="55"/>
        <v>1041.4893236071393</v>
      </c>
      <c r="BC95" s="10">
        <f t="shared" si="56"/>
        <v>1101.2338798091744</v>
      </c>
      <c r="BD95" s="9">
        <f t="shared" si="57"/>
        <v>987.40305731809417</v>
      </c>
      <c r="BE95" s="10">
        <f t="shared" si="58"/>
        <v>427.81893622275118</v>
      </c>
    </row>
    <row r="96" spans="1:57">
      <c r="A96">
        <v>90</v>
      </c>
      <c r="B96" t="s">
        <v>54</v>
      </c>
      <c r="C96">
        <v>90</v>
      </c>
      <c r="D96">
        <v>172.23699999999999</v>
      </c>
      <c r="E96">
        <v>215.04400000000001</v>
      </c>
      <c r="F96">
        <v>215.04400000000001</v>
      </c>
      <c r="G96">
        <v>553.05600000000004</v>
      </c>
      <c r="H96">
        <v>1844.62</v>
      </c>
      <c r="I96">
        <v>1958.09</v>
      </c>
      <c r="J96">
        <v>1103.1300000000001</v>
      </c>
      <c r="K96">
        <v>496.32</v>
      </c>
      <c r="M96" s="4">
        <f t="shared" si="37"/>
        <v>0.38512666666666673</v>
      </c>
      <c r="N96" s="2">
        <f t="shared" si="38"/>
        <v>0.14907389776523738</v>
      </c>
      <c r="O96" s="2">
        <f t="shared" si="39"/>
        <v>0.90178600131558462</v>
      </c>
      <c r="P96" s="3">
        <f t="shared" si="40"/>
        <v>0.42957295435268045</v>
      </c>
      <c r="Q96" s="2">
        <f t="shared" si="41"/>
        <v>0.47867887621388633</v>
      </c>
      <c r="R96" s="3">
        <f t="shared" si="42"/>
        <v>0.18612404576849173</v>
      </c>
      <c r="T96" s="6">
        <f t="shared" si="43"/>
        <v>1186.5711912315633</v>
      </c>
      <c r="U96" s="6">
        <f t="shared" si="44"/>
        <v>3080.9894352461433</v>
      </c>
      <c r="V96" s="6">
        <f t="shared" si="45"/>
        <v>3080.9894352461433</v>
      </c>
      <c r="W96" s="6">
        <f t="shared" si="46"/>
        <v>62.8773354131866</v>
      </c>
      <c r="X96" s="6">
        <f t="shared" si="47"/>
        <v>176.88679245283001</v>
      </c>
      <c r="Y96" s="6">
        <f t="shared" si="33"/>
        <v>220.84943070435725</v>
      </c>
      <c r="Z96" s="6">
        <f t="shared" si="48"/>
        <v>220.84943070435725</v>
      </c>
      <c r="AA96" s="6">
        <f t="shared" si="49"/>
        <v>567.98656436649708</v>
      </c>
      <c r="AB96" s="6">
        <f t="shared" si="34"/>
        <v>1132.9106252301679</v>
      </c>
      <c r="AC96" s="6">
        <f t="shared" si="50"/>
        <v>2010.956145429162</v>
      </c>
      <c r="AD96" s="6">
        <f t="shared" si="35"/>
        <v>509.71889216712196</v>
      </c>
      <c r="AE96" s="6">
        <f t="shared" si="36"/>
        <v>1894.4182440145801</v>
      </c>
      <c r="AI96" s="58"/>
      <c r="AJ96" s="21">
        <f t="shared" si="59"/>
        <v>219954.3045002952</v>
      </c>
      <c r="AK96" s="21">
        <f t="shared" si="60"/>
        <v>37269.550405680478</v>
      </c>
      <c r="AL96" s="19">
        <f t="shared" si="61"/>
        <v>135793.18896934725</v>
      </c>
      <c r="AM96" s="19">
        <f t="shared" si="62"/>
        <v>24411.735525164531</v>
      </c>
      <c r="AN96" s="19">
        <f t="shared" si="51"/>
        <v>18937.499999999982</v>
      </c>
      <c r="AO96" s="19">
        <f t="shared" si="52"/>
        <v>17511.36900986101</v>
      </c>
      <c r="AP96" s="19">
        <f t="shared" si="53"/>
        <v>17972.194510120513</v>
      </c>
      <c r="AQ96" s="19">
        <f t="shared" si="54"/>
        <v>36258.446685512165</v>
      </c>
      <c r="AR96" s="72">
        <f>AD95*$AV$4</f>
        <v>2638.8891374787399</v>
      </c>
      <c r="AS96" s="23">
        <f>AL96+AM96+AN96+AO96+AP96+AQ96+AR96-AJ96-AK96</f>
        <v>-3700.531068491473</v>
      </c>
      <c r="AT96" s="23">
        <f t="shared" si="63"/>
        <v>-29604248.547931783</v>
      </c>
      <c r="AU96">
        <f>M95</f>
        <v>0.38263000000000003</v>
      </c>
      <c r="BB96" s="10">
        <f t="shared" si="55"/>
        <v>1055.7365038604107</v>
      </c>
      <c r="BC96" s="10">
        <f t="shared" si="56"/>
        <v>1118.5475745669812</v>
      </c>
      <c r="BD96" s="9">
        <f t="shared" si="57"/>
        <v>1003.3799001820305</v>
      </c>
      <c r="BE96" s="10">
        <f t="shared" si="58"/>
        <v>434.74103798066062</v>
      </c>
    </row>
    <row r="97" spans="1:57">
      <c r="A97">
        <v>91</v>
      </c>
      <c r="B97" t="s">
        <v>54</v>
      </c>
      <c r="C97">
        <v>91</v>
      </c>
      <c r="D97">
        <v>171.03</v>
      </c>
      <c r="E97">
        <v>216.98</v>
      </c>
      <c r="F97">
        <v>216.98</v>
      </c>
      <c r="G97">
        <v>557.80799999999999</v>
      </c>
      <c r="H97">
        <v>1837.2</v>
      </c>
      <c r="I97">
        <v>1951.24</v>
      </c>
      <c r="J97">
        <v>1109.99</v>
      </c>
      <c r="K97">
        <v>500.79</v>
      </c>
      <c r="M97" s="4">
        <f t="shared" si="37"/>
        <v>0.3876</v>
      </c>
      <c r="N97" s="2">
        <f t="shared" si="38"/>
        <v>0.14708462332301342</v>
      </c>
      <c r="O97" s="2">
        <f t="shared" si="39"/>
        <v>0.90193112332301351</v>
      </c>
      <c r="P97" s="3">
        <f t="shared" si="40"/>
        <v>0.4306759545923633</v>
      </c>
      <c r="Q97" s="2">
        <f t="shared" si="41"/>
        <v>0.47971104231166151</v>
      </c>
      <c r="R97" s="3">
        <f t="shared" si="42"/>
        <v>0.18660130718954249</v>
      </c>
      <c r="T97" s="6">
        <f t="shared" si="43"/>
        <v>1202.6192028541818</v>
      </c>
      <c r="U97" s="6">
        <f t="shared" si="44"/>
        <v>3102.7327215020173</v>
      </c>
      <c r="V97" s="6">
        <f t="shared" si="45"/>
        <v>3102.7327215020173</v>
      </c>
      <c r="W97" s="6">
        <f t="shared" si="46"/>
        <v>63.321075949020759</v>
      </c>
      <c r="X97" s="6">
        <f t="shared" si="47"/>
        <v>176.88679245283001</v>
      </c>
      <c r="Y97" s="6">
        <f t="shared" si="33"/>
        <v>224.41031530383589</v>
      </c>
      <c r="Z97" s="6">
        <f t="shared" si="48"/>
        <v>224.41031530383589</v>
      </c>
      <c r="AA97" s="6">
        <f t="shared" si="49"/>
        <v>576.90971130519904</v>
      </c>
      <c r="AB97" s="6">
        <f t="shared" si="34"/>
        <v>1148.00076450912</v>
      </c>
      <c r="AC97" s="6">
        <f t="shared" si="50"/>
        <v>2018.053032941918</v>
      </c>
      <c r="AD97" s="6">
        <f t="shared" si="35"/>
        <v>517.93917320033177</v>
      </c>
      <c r="AE97" s="6">
        <f t="shared" si="36"/>
        <v>1900.1135186478355</v>
      </c>
      <c r="AI97" s="58"/>
      <c r="AJ97" s="21">
        <f t="shared" si="59"/>
        <v>221452.27763718704</v>
      </c>
      <c r="AK97" s="21">
        <f t="shared" si="60"/>
        <v>37523.370331862781</v>
      </c>
      <c r="AL97" s="19">
        <f t="shared" si="61"/>
        <v>136165.10012503597</v>
      </c>
      <c r="AM97" s="19">
        <f t="shared" si="62"/>
        <v>24491.434895181763</v>
      </c>
      <c r="AN97" s="19">
        <f t="shared" si="51"/>
        <v>18937.499999999982</v>
      </c>
      <c r="AO97" s="19">
        <f t="shared" si="52"/>
        <v>17791.630137543019</v>
      </c>
      <c r="AP97" s="19">
        <f t="shared" si="53"/>
        <v>18259.830930636257</v>
      </c>
      <c r="AQ97" s="19">
        <f t="shared" si="54"/>
        <v>36823.307350413685</v>
      </c>
      <c r="AR97" s="72">
        <f>AD96*$AV$4</f>
        <v>2681.1213727990616</v>
      </c>
      <c r="AS97" s="23">
        <f>AL97+AM97+AN97+AO97+AP97+AQ97+AR97-AJ97-AK97</f>
        <v>-3825.7231574400648</v>
      </c>
      <c r="AT97" s="23">
        <f t="shared" si="63"/>
        <v>-30605785.25952052</v>
      </c>
      <c r="AU97">
        <f>M96</f>
        <v>0.38512666666666673</v>
      </c>
      <c r="BB97" s="10">
        <f t="shared" si="55"/>
        <v>1070.0332898169813</v>
      </c>
      <c r="BC97" s="10">
        <f t="shared" si="56"/>
        <v>1135.9731287329942</v>
      </c>
      <c r="BD97" s="9">
        <f t="shared" si="57"/>
        <v>1019.4377843342439</v>
      </c>
      <c r="BE97" s="10">
        <f t="shared" si="58"/>
        <v>441.69886140871449</v>
      </c>
    </row>
    <row r="98" spans="1:57">
      <c r="A98">
        <v>92</v>
      </c>
      <c r="B98" t="s">
        <v>54</v>
      </c>
      <c r="C98">
        <v>92</v>
      </c>
      <c r="D98">
        <v>169.88300000000001</v>
      </c>
      <c r="E98">
        <v>218.89699999999999</v>
      </c>
      <c r="F98">
        <v>218.89699999999999</v>
      </c>
      <c r="G98">
        <v>562.53800000000001</v>
      </c>
      <c r="H98">
        <v>1829.79</v>
      </c>
      <c r="I98">
        <v>1944.44</v>
      </c>
      <c r="J98">
        <v>1116.79</v>
      </c>
      <c r="K98">
        <v>505.21300000000002</v>
      </c>
      <c r="M98" s="4">
        <f t="shared" si="37"/>
        <v>0.39007000000000003</v>
      </c>
      <c r="N98" s="2">
        <f t="shared" si="38"/>
        <v>0.14517308859093667</v>
      </c>
      <c r="O98" s="2">
        <f t="shared" si="39"/>
        <v>0.9020308407892601</v>
      </c>
      <c r="P98" s="3">
        <f t="shared" si="40"/>
        <v>0.43172849317643841</v>
      </c>
      <c r="Q98" s="2">
        <f t="shared" si="41"/>
        <v>0.48071542714555504</v>
      </c>
      <c r="R98" s="3">
        <f t="shared" si="42"/>
        <v>0.18705787850044009</v>
      </c>
      <c r="T98" s="6">
        <f t="shared" si="43"/>
        <v>1218.4544268480438</v>
      </c>
      <c r="U98" s="6">
        <f t="shared" si="44"/>
        <v>3123.6814593484341</v>
      </c>
      <c r="V98" s="6">
        <f t="shared" si="45"/>
        <v>3123.6814593484341</v>
      </c>
      <c r="W98" s="6">
        <f t="shared" si="46"/>
        <v>63.748601211192536</v>
      </c>
      <c r="X98" s="6">
        <f t="shared" si="47"/>
        <v>176.88679245283001</v>
      </c>
      <c r="Y98" s="6">
        <f t="shared" si="33"/>
        <v>227.92150013566473</v>
      </c>
      <c r="Z98" s="6">
        <f t="shared" si="48"/>
        <v>227.92150013566473</v>
      </c>
      <c r="AA98" s="6">
        <f t="shared" si="49"/>
        <v>585.72984025964979</v>
      </c>
      <c r="AB98" s="6">
        <f t="shared" si="34"/>
        <v>1162.8320723243296</v>
      </c>
      <c r="AC98" s="6">
        <f t="shared" si="50"/>
        <v>2024.5979882352972</v>
      </c>
      <c r="AD98" s="6">
        <f t="shared" si="35"/>
        <v>526.0414937072668</v>
      </c>
      <c r="AE98" s="6">
        <f t="shared" si="36"/>
        <v>1905.2270325003904</v>
      </c>
      <c r="AI98" s="58"/>
      <c r="AJ98" s="21">
        <f t="shared" si="59"/>
        <v>223015.11982340048</v>
      </c>
      <c r="AK98" s="21">
        <f t="shared" si="60"/>
        <v>37788.181815173069</v>
      </c>
      <c r="AL98" s="19">
        <f t="shared" si="61"/>
        <v>136574.45937985045</v>
      </c>
      <c r="AM98" s="19">
        <f t="shared" si="62"/>
        <v>24577.86788819962</v>
      </c>
      <c r="AN98" s="19">
        <f t="shared" si="51"/>
        <v>18937.499999999982</v>
      </c>
      <c r="AO98" s="19">
        <f t="shared" si="52"/>
        <v>18078.495000877021</v>
      </c>
      <c r="AP98" s="19">
        <f t="shared" si="53"/>
        <v>18554.244869321152</v>
      </c>
      <c r="AQ98" s="19">
        <f t="shared" si="54"/>
        <v>37401.806566540748</v>
      </c>
      <c r="AR98" s="72">
        <f>AD97*$AV$4</f>
        <v>2724.3600510337451</v>
      </c>
      <c r="AS98" s="23">
        <f>AL98+AM98+AN98+AO98+AP98+AQ98+AR98-AJ98-AK98</f>
        <v>-3954.5678827508236</v>
      </c>
      <c r="AT98" s="23">
        <f t="shared" si="63"/>
        <v>-31636543.062006589</v>
      </c>
      <c r="AU98">
        <f>M97</f>
        <v>0.3876</v>
      </c>
      <c r="BB98" s="10">
        <f t="shared" si="55"/>
        <v>1084.6796885600993</v>
      </c>
      <c r="BC98" s="10">
        <f t="shared" si="56"/>
        <v>1153.8194226103981</v>
      </c>
      <c r="BD98" s="9">
        <f t="shared" si="57"/>
        <v>1035.8783464006635</v>
      </c>
      <c r="BE98" s="10">
        <f t="shared" si="58"/>
        <v>448.82063060767177</v>
      </c>
    </row>
    <row r="99" spans="1:57">
      <c r="A99">
        <v>93</v>
      </c>
      <c r="B99" t="s">
        <v>54</v>
      </c>
      <c r="C99">
        <v>93</v>
      </c>
      <c r="D99">
        <v>168.74799999999999</v>
      </c>
      <c r="E99">
        <v>220.79900000000001</v>
      </c>
      <c r="F99">
        <v>220.79900000000001</v>
      </c>
      <c r="G99">
        <v>567.24699999999996</v>
      </c>
      <c r="H99">
        <v>1822.41</v>
      </c>
      <c r="I99">
        <v>1937.7</v>
      </c>
      <c r="J99">
        <v>1123.53</v>
      </c>
      <c r="K99">
        <v>509.60300000000001</v>
      </c>
      <c r="M99" s="4">
        <f t="shared" si="37"/>
        <v>0.39252999999999999</v>
      </c>
      <c r="N99" s="2">
        <f t="shared" si="38"/>
        <v>0.14329945057278001</v>
      </c>
      <c r="O99" s="2">
        <f t="shared" si="39"/>
        <v>0.9021013342504608</v>
      </c>
      <c r="P99" s="3">
        <f t="shared" si="40"/>
        <v>0.43275078762557428</v>
      </c>
      <c r="Q99" s="2">
        <f t="shared" si="41"/>
        <v>0.48170161091721225</v>
      </c>
      <c r="R99" s="3">
        <f t="shared" si="42"/>
        <v>0.18750074304299461</v>
      </c>
      <c r="T99" s="6">
        <f t="shared" si="43"/>
        <v>1234.3856989388205</v>
      </c>
      <c r="U99" s="6">
        <f t="shared" si="44"/>
        <v>3144.6913584664117</v>
      </c>
      <c r="V99" s="6">
        <f t="shared" si="45"/>
        <v>3144.6913584664117</v>
      </c>
      <c r="W99" s="6">
        <f t="shared" si="46"/>
        <v>64.177374662579837</v>
      </c>
      <c r="X99" s="6">
        <f t="shared" si="47"/>
        <v>176.88679245283001</v>
      </c>
      <c r="Y99" s="6">
        <f t="shared" si="33"/>
        <v>231.44823575267509</v>
      </c>
      <c r="Z99" s="6">
        <f t="shared" si="48"/>
        <v>231.44823575267509</v>
      </c>
      <c r="AA99" s="6">
        <f t="shared" si="49"/>
        <v>594.60557967199884</v>
      </c>
      <c r="AB99" s="6">
        <f t="shared" si="34"/>
        <v>1177.7183606549775</v>
      </c>
      <c r="AC99" s="6">
        <f t="shared" si="50"/>
        <v>2031.1503724740141</v>
      </c>
      <c r="AD99" s="6">
        <f t="shared" si="35"/>
        <v>534.18138344951956</v>
      </c>
      <c r="AE99" s="6">
        <f t="shared" si="36"/>
        <v>1910.3056595275912</v>
      </c>
      <c r="AI99" s="58"/>
      <c r="AJ99" s="21">
        <f t="shared" si="59"/>
        <v>224520.85225358739</v>
      </c>
      <c r="AK99" s="21">
        <f t="shared" si="60"/>
        <v>38043.316493404578</v>
      </c>
      <c r="AL99" s="19">
        <f t="shared" si="61"/>
        <v>136942.00341503054</v>
      </c>
      <c r="AM99" s="19">
        <f t="shared" si="62"/>
        <v>24657.578898717686</v>
      </c>
      <c r="AN99" s="19">
        <f t="shared" si="51"/>
        <v>18937.499999999982</v>
      </c>
      <c r="AO99" s="19">
        <f t="shared" si="52"/>
        <v>18361.356050929153</v>
      </c>
      <c r="AP99" s="19">
        <f t="shared" si="53"/>
        <v>18844.54963121676</v>
      </c>
      <c r="AQ99" s="19">
        <f t="shared" si="54"/>
        <v>37973.626992825433</v>
      </c>
      <c r="AR99" s="72">
        <f>AD98*$AV$4</f>
        <v>2766.9782569002232</v>
      </c>
      <c r="AS99" s="23">
        <f>AL99+AM99+AN99+AO99+AP99+AQ99+AR99-AJ99-AK99</f>
        <v>-4080.5755013722373</v>
      </c>
      <c r="AT99" s="23">
        <f t="shared" si="63"/>
        <v>-32644604.010977898</v>
      </c>
      <c r="AU99">
        <f>M98</f>
        <v>0.39007000000000003</v>
      </c>
      <c r="BB99" s="10">
        <f t="shared" si="55"/>
        <v>1099.083471113137</v>
      </c>
      <c r="BC99" s="10">
        <f t="shared" si="56"/>
        <v>1171.4596805192996</v>
      </c>
      <c r="BD99" s="9">
        <f t="shared" si="57"/>
        <v>1052.0829874145336</v>
      </c>
      <c r="BE99" s="10">
        <f t="shared" si="58"/>
        <v>455.84300027132946</v>
      </c>
    </row>
    <row r="100" spans="1:57">
      <c r="A100">
        <v>94</v>
      </c>
      <c r="B100" t="s">
        <v>54</v>
      </c>
      <c r="C100">
        <v>94</v>
      </c>
      <c r="D100">
        <v>167.62100000000001</v>
      </c>
      <c r="E100">
        <v>222.68700000000001</v>
      </c>
      <c r="F100">
        <v>222.68700000000001</v>
      </c>
      <c r="G100">
        <v>571.93299999999999</v>
      </c>
      <c r="H100">
        <v>1815.07</v>
      </c>
      <c r="I100">
        <v>1931.02</v>
      </c>
      <c r="J100">
        <v>1130.21</v>
      </c>
      <c r="K100">
        <v>513.96100000000001</v>
      </c>
      <c r="M100" s="4">
        <f t="shared" si="37"/>
        <v>0.3949766666666667</v>
      </c>
      <c r="N100" s="2">
        <f t="shared" si="38"/>
        <v>0.141460677002017</v>
      </c>
      <c r="O100" s="2">
        <f t="shared" si="39"/>
        <v>0.90215076856860754</v>
      </c>
      <c r="P100" s="3">
        <f t="shared" si="40"/>
        <v>0.43374798511304463</v>
      </c>
      <c r="Q100" s="2">
        <f t="shared" si="41"/>
        <v>0.48267239414986535</v>
      </c>
      <c r="R100" s="3">
        <f t="shared" si="42"/>
        <v>0.18793262049234977</v>
      </c>
      <c r="T100" s="6">
        <f t="shared" si="43"/>
        <v>1250.4308349260048</v>
      </c>
      <c r="U100" s="6">
        <f t="shared" si="44"/>
        <v>3165.8346946891497</v>
      </c>
      <c r="V100" s="6">
        <f t="shared" si="45"/>
        <v>3165.8346946891497</v>
      </c>
      <c r="W100" s="6">
        <f t="shared" si="46"/>
        <v>64.608871320186722</v>
      </c>
      <c r="X100" s="6">
        <f t="shared" si="47"/>
        <v>176.88679245283001</v>
      </c>
      <c r="Y100" s="6">
        <f t="shared" si="33"/>
        <v>234.99674355208091</v>
      </c>
      <c r="Z100" s="6">
        <f t="shared" si="48"/>
        <v>234.99674355208091</v>
      </c>
      <c r="AA100" s="6">
        <f t="shared" si="49"/>
        <v>603.54844481254975</v>
      </c>
      <c r="AB100" s="6">
        <f t="shared" si="34"/>
        <v>1192.6860100905674</v>
      </c>
      <c r="AC100" s="6">
        <f t="shared" si="50"/>
        <v>2037.757555918769</v>
      </c>
      <c r="AD100" s="6">
        <f t="shared" si="35"/>
        <v>542.37185517237663</v>
      </c>
      <c r="AE100" s="6">
        <f t="shared" si="36"/>
        <v>1915.403859763145</v>
      </c>
      <c r="AI100" s="58"/>
      <c r="AJ100" s="21">
        <f t="shared" si="59"/>
        <v>226030.98077249026</v>
      </c>
      <c r="AK100" s="21">
        <f t="shared" si="60"/>
        <v>38299.196054762426</v>
      </c>
      <c r="AL100" s="19">
        <f t="shared" si="61"/>
        <v>137307.03988986465</v>
      </c>
      <c r="AM100" s="19">
        <f t="shared" si="62"/>
        <v>24737.380386361019</v>
      </c>
      <c r="AN100" s="19">
        <f t="shared" si="51"/>
        <v>18937.499999999982</v>
      </c>
      <c r="AO100" s="19">
        <f t="shared" si="52"/>
        <v>18645.469872235506</v>
      </c>
      <c r="AP100" s="19">
        <f t="shared" si="53"/>
        <v>19136.140132031178</v>
      </c>
      <c r="AQ100" s="19">
        <f t="shared" si="54"/>
        <v>38549.052717389255</v>
      </c>
      <c r="AR100" s="72">
        <f>AD99*$AV$4</f>
        <v>2809.7940769444726</v>
      </c>
      <c r="AS100" s="23">
        <f>AL100+AM100+AN100+AO100+AP100+AQ100+AR100-AJ100-AK100</f>
        <v>-4207.7997524266757</v>
      </c>
      <c r="AT100" s="23">
        <f t="shared" si="63"/>
        <v>-33662398.019413404</v>
      </c>
      <c r="AU100">
        <f>M99</f>
        <v>0.39252999999999999</v>
      </c>
      <c r="BB100" s="10">
        <f t="shared" si="55"/>
        <v>1113.5409859923975</v>
      </c>
      <c r="BC100" s="10">
        <f t="shared" si="56"/>
        <v>1189.2111593439977</v>
      </c>
      <c r="BD100" s="9">
        <f t="shared" si="57"/>
        <v>1068.3627668990391</v>
      </c>
      <c r="BE100" s="10">
        <f t="shared" si="58"/>
        <v>462.89647150535018</v>
      </c>
    </row>
    <row r="101" spans="1:57">
      <c r="A101">
        <v>95</v>
      </c>
      <c r="B101" t="s">
        <v>54</v>
      </c>
      <c r="C101">
        <v>95</v>
      </c>
      <c r="D101">
        <v>166.505</v>
      </c>
      <c r="E101">
        <v>224.56200000000001</v>
      </c>
      <c r="F101">
        <v>224.56200000000001</v>
      </c>
      <c r="G101">
        <v>576.59699999999998</v>
      </c>
      <c r="H101">
        <v>1807.77</v>
      </c>
      <c r="I101">
        <v>1924.39</v>
      </c>
      <c r="J101">
        <v>1136.83</v>
      </c>
      <c r="K101">
        <v>518.28800000000001</v>
      </c>
      <c r="M101" s="4">
        <f t="shared" si="37"/>
        <v>0.39740999999999999</v>
      </c>
      <c r="N101" s="2">
        <f t="shared" si="38"/>
        <v>0.13965845516385261</v>
      </c>
      <c r="O101" s="2">
        <f t="shared" si="39"/>
        <v>0.9021795376731</v>
      </c>
      <c r="P101" s="3">
        <f t="shared" si="40"/>
        <v>0.43472148830343138</v>
      </c>
      <c r="Q101" s="2">
        <f t="shared" si="41"/>
        <v>0.48362899776049922</v>
      </c>
      <c r="R101" s="3">
        <f t="shared" si="42"/>
        <v>0.18835459600915933</v>
      </c>
      <c r="T101" s="6">
        <f t="shared" si="43"/>
        <v>1266.5670133992223</v>
      </c>
      <c r="U101" s="6">
        <f t="shared" si="44"/>
        <v>3187.0537062459989</v>
      </c>
      <c r="V101" s="6">
        <f t="shared" si="45"/>
        <v>3187.0537062459989</v>
      </c>
      <c r="W101" s="6">
        <f t="shared" si="46"/>
        <v>65.041912372367321</v>
      </c>
      <c r="X101" s="6">
        <f t="shared" si="47"/>
        <v>176.88679245283001</v>
      </c>
      <c r="Y101" s="6">
        <f t="shared" si="33"/>
        <v>238.56371812733801</v>
      </c>
      <c r="Z101" s="6">
        <f t="shared" si="48"/>
        <v>238.56371812733801</v>
      </c>
      <c r="AA101" s="6">
        <f t="shared" si="49"/>
        <v>612.54853528677472</v>
      </c>
      <c r="AB101" s="6">
        <f t="shared" si="34"/>
        <v>1207.7127549528768</v>
      </c>
      <c r="AC101" s="6">
        <f t="shared" si="50"/>
        <v>2044.3828636654894</v>
      </c>
      <c r="AD101" s="6">
        <f t="shared" si="35"/>
        <v>550.60389710094205</v>
      </c>
      <c r="AE101" s="6">
        <f t="shared" si="36"/>
        <v>1920.4866928467766</v>
      </c>
      <c r="AI101" s="58"/>
      <c r="AJ101" s="21">
        <f t="shared" si="59"/>
        <v>227550.700350172</v>
      </c>
      <c r="AK101" s="21">
        <f t="shared" si="60"/>
        <v>38556.700746619157</v>
      </c>
      <c r="AL101" s="19">
        <f t="shared" si="61"/>
        <v>137673.48322819558</v>
      </c>
      <c r="AM101" s="19">
        <f t="shared" si="62"/>
        <v>24817.849273534688</v>
      </c>
      <c r="AN101" s="19">
        <f t="shared" si="51"/>
        <v>18937.499999999982</v>
      </c>
      <c r="AO101" s="19">
        <f t="shared" si="52"/>
        <v>18931.33766055564</v>
      </c>
      <c r="AP101" s="19">
        <f t="shared" si="53"/>
        <v>19429.530756886052</v>
      </c>
      <c r="AQ101" s="19">
        <f t="shared" si="54"/>
        <v>39128.830290175858</v>
      </c>
      <c r="AR101" s="72">
        <f>AD100*$AV$4</f>
        <v>2852.8759582067009</v>
      </c>
      <c r="AS101" s="23">
        <f>AL101+AM101+AN101+AO101+AP101+AQ101+AR101-AJ101-AK101</f>
        <v>-4335.9939292366471</v>
      </c>
      <c r="AT101" s="23">
        <f t="shared" si="63"/>
        <v>-34687951.433893174</v>
      </c>
      <c r="AU101">
        <f>M100</f>
        <v>0.3949766666666667</v>
      </c>
      <c r="BB101" s="10">
        <f t="shared" si="55"/>
        <v>1128.0771387703808</v>
      </c>
      <c r="BC101" s="10">
        <f t="shared" si="56"/>
        <v>1207.0968896250995</v>
      </c>
      <c r="BD101" s="9">
        <f t="shared" si="57"/>
        <v>1084.7437103447533</v>
      </c>
      <c r="BE101" s="10">
        <f t="shared" si="58"/>
        <v>469.99348710416183</v>
      </c>
    </row>
    <row r="102" spans="1:57">
      <c r="A102">
        <v>96</v>
      </c>
      <c r="B102" t="s">
        <v>54</v>
      </c>
      <c r="C102">
        <v>96</v>
      </c>
      <c r="D102">
        <v>165.399</v>
      </c>
      <c r="E102">
        <v>226.423</v>
      </c>
      <c r="F102">
        <v>226.423</v>
      </c>
      <c r="G102">
        <v>581.23900000000003</v>
      </c>
      <c r="H102">
        <v>1800.52</v>
      </c>
      <c r="I102">
        <v>1917.83</v>
      </c>
      <c r="J102">
        <v>1143.4000000000001</v>
      </c>
      <c r="K102">
        <v>522.58299999999997</v>
      </c>
      <c r="M102" s="4">
        <f t="shared" si="37"/>
        <v>0.39982666666666666</v>
      </c>
      <c r="N102" s="2">
        <f t="shared" si="38"/>
        <v>0.13789225330976757</v>
      </c>
      <c r="O102" s="2">
        <f t="shared" si="39"/>
        <v>0.90220388018141207</v>
      </c>
      <c r="P102" s="3">
        <f t="shared" si="40"/>
        <v>0.43567462567112414</v>
      </c>
      <c r="Q102" s="2">
        <f t="shared" si="41"/>
        <v>0.4845758161870144</v>
      </c>
      <c r="R102" s="3">
        <f t="shared" si="42"/>
        <v>0.18876763264081101</v>
      </c>
      <c r="T102" s="6">
        <f t="shared" si="43"/>
        <v>1282.7899189917746</v>
      </c>
      <c r="U102" s="6">
        <f t="shared" si="44"/>
        <v>3208.3650890180111</v>
      </c>
      <c r="V102" s="6">
        <f t="shared" si="45"/>
        <v>3208.3650890180111</v>
      </c>
      <c r="W102" s="6">
        <f t="shared" si="46"/>
        <v>65.476838551387985</v>
      </c>
      <c r="X102" s="6">
        <f t="shared" si="47"/>
        <v>176.88679245283001</v>
      </c>
      <c r="Y102" s="6">
        <f t="shared" si="33"/>
        <v>242.14921618357502</v>
      </c>
      <c r="Z102" s="6">
        <f t="shared" si="48"/>
        <v>242.14921618357502</v>
      </c>
      <c r="AA102" s="6">
        <f t="shared" si="49"/>
        <v>621.60897199191322</v>
      </c>
      <c r="AB102" s="6">
        <f t="shared" si="34"/>
        <v>1222.8148809233662</v>
      </c>
      <c r="AC102" s="6">
        <f t="shared" si="50"/>
        <v>2051.0270466460329</v>
      </c>
      <c r="AD102" s="6">
        <f t="shared" si="35"/>
        <v>558.87901777143304</v>
      </c>
      <c r="AE102" s="6">
        <f t="shared" si="36"/>
        <v>1925.5751700262365</v>
      </c>
      <c r="AI102" s="58"/>
      <c r="AJ102" s="21">
        <f t="shared" si="59"/>
        <v>229075.85924384365</v>
      </c>
      <c r="AK102" s="21">
        <f t="shared" si="60"/>
        <v>38815.12708837002</v>
      </c>
      <c r="AL102" s="19">
        <f t="shared" si="61"/>
        <v>138038.82202174776</v>
      </c>
      <c r="AM102" s="19">
        <f t="shared" si="62"/>
        <v>24898.538896581995</v>
      </c>
      <c r="AN102" s="19">
        <f t="shared" si="51"/>
        <v>18937.499999999982</v>
      </c>
      <c r="AO102" s="19">
        <f t="shared" si="52"/>
        <v>19218.693132338351</v>
      </c>
      <c r="AP102" s="19">
        <f t="shared" si="53"/>
        <v>19724.448214768308</v>
      </c>
      <c r="AQ102" s="19">
        <f t="shared" si="54"/>
        <v>39712.317855737478</v>
      </c>
      <c r="AR102" s="72">
        <f>AD101*$AV$4</f>
        <v>2896.176498750955</v>
      </c>
      <c r="AS102" s="23">
        <f>AL102+AM102+AN102+AO102+AP102+AQ102+AR102-AJ102-AK102</f>
        <v>-4464.4897122888215</v>
      </c>
      <c r="AT102" s="23">
        <f t="shared" si="63"/>
        <v>-35715917.698310569</v>
      </c>
      <c r="AU102">
        <f>M101</f>
        <v>0.39740999999999999</v>
      </c>
      <c r="BB102" s="10">
        <f t="shared" si="55"/>
        <v>1142.6708425805095</v>
      </c>
      <c r="BC102" s="10">
        <f t="shared" si="56"/>
        <v>1225.0970705735494</v>
      </c>
      <c r="BD102" s="9">
        <f t="shared" si="57"/>
        <v>1101.2077942018841</v>
      </c>
      <c r="BE102" s="10">
        <f t="shared" si="58"/>
        <v>477.12743625467601</v>
      </c>
    </row>
    <row r="103" spans="1:57">
      <c r="A103">
        <v>97</v>
      </c>
      <c r="B103" t="s">
        <v>54</v>
      </c>
      <c r="C103">
        <v>97</v>
      </c>
      <c r="D103">
        <v>164.30500000000001</v>
      </c>
      <c r="E103">
        <v>228.27</v>
      </c>
      <c r="F103">
        <v>228.27</v>
      </c>
      <c r="G103">
        <v>585.86</v>
      </c>
      <c r="H103">
        <v>1793.29</v>
      </c>
      <c r="I103">
        <v>1911.32</v>
      </c>
      <c r="J103">
        <v>1149.9000000000001</v>
      </c>
      <c r="K103">
        <v>526.84699999999998</v>
      </c>
      <c r="M103" s="4">
        <f t="shared" si="37"/>
        <v>0.40223666666666669</v>
      </c>
      <c r="N103" s="2">
        <f t="shared" si="38"/>
        <v>0.13615947493598296</v>
      </c>
      <c r="O103" s="2">
        <f t="shared" si="39"/>
        <v>0.90218487474206743</v>
      </c>
      <c r="P103" s="3">
        <f t="shared" si="40"/>
        <v>0.43659785698303649</v>
      </c>
      <c r="Q103" s="2">
        <f t="shared" si="41"/>
        <v>0.4855019018654026</v>
      </c>
      <c r="R103" s="3">
        <f t="shared" si="42"/>
        <v>0.1891672398505026</v>
      </c>
      <c r="T103" s="6">
        <f t="shared" si="43"/>
        <v>1299.1148249947018</v>
      </c>
      <c r="U103" s="6">
        <f t="shared" si="44"/>
        <v>3229.727502866559</v>
      </c>
      <c r="V103" s="6">
        <f t="shared" si="45"/>
        <v>3229.727502866559</v>
      </c>
      <c r="W103" s="6">
        <f t="shared" si="46"/>
        <v>65.912806180950184</v>
      </c>
      <c r="X103" s="6">
        <f t="shared" si="47"/>
        <v>176.88679245283001</v>
      </c>
      <c r="Y103" s="6">
        <f t="shared" si="33"/>
        <v>245.74996569311648</v>
      </c>
      <c r="Z103" s="6">
        <f t="shared" si="48"/>
        <v>245.74996569311648</v>
      </c>
      <c r="AA103" s="6">
        <f t="shared" si="49"/>
        <v>630.72271827646739</v>
      </c>
      <c r="AB103" s="6">
        <f t="shared" si="34"/>
        <v>1237.9545518443581</v>
      </c>
      <c r="AC103" s="6">
        <f t="shared" si="50"/>
        <v>2057.6857572031513</v>
      </c>
      <c r="AD103" s="6">
        <f t="shared" si="35"/>
        <v>567.19074856757936</v>
      </c>
      <c r="AE103" s="6">
        <f t="shared" si="36"/>
        <v>1930.6126778718572</v>
      </c>
      <c r="AI103" s="58"/>
      <c r="AJ103" s="21">
        <f t="shared" si="59"/>
        <v>230607.65750334755</v>
      </c>
      <c r="AK103" s="21">
        <f t="shared" si="60"/>
        <v>39074.678419150361</v>
      </c>
      <c r="AL103" s="19">
        <f t="shared" si="61"/>
        <v>138404.5664959758</v>
      </c>
      <c r="AM103" s="19">
        <f t="shared" si="62"/>
        <v>24979.458401102034</v>
      </c>
      <c r="AN103" s="19">
        <f t="shared" si="51"/>
        <v>18937.499999999982</v>
      </c>
      <c r="AO103" s="19">
        <f t="shared" si="52"/>
        <v>19507.540855748804</v>
      </c>
      <c r="AP103" s="19">
        <f t="shared" si="53"/>
        <v>20020.897194057983</v>
      </c>
      <c r="AQ103" s="19">
        <f t="shared" si="54"/>
        <v>40299.717745899325</v>
      </c>
      <c r="AR103" s="72">
        <f>AD102*$AV$4</f>
        <v>2939.7036334777376</v>
      </c>
      <c r="AS103" s="23">
        <f>AL103+AM103+AN103+AO103+AP103+AQ103+AR103-AJ103-AK103</f>
        <v>-4592.9515962362711</v>
      </c>
      <c r="AT103" s="23">
        <f t="shared" si="63"/>
        <v>-36743612.769890167</v>
      </c>
      <c r="AU103">
        <f>M102</f>
        <v>0.39982666666666666</v>
      </c>
      <c r="BB103" s="10">
        <f t="shared" si="55"/>
        <v>1157.3380423719782</v>
      </c>
      <c r="BC103" s="10">
        <f t="shared" si="56"/>
        <v>1243.2179439838264</v>
      </c>
      <c r="BD103" s="9">
        <f t="shared" si="57"/>
        <v>1117.7580355428661</v>
      </c>
      <c r="BE103" s="10">
        <f t="shared" si="58"/>
        <v>484.29843236715004</v>
      </c>
    </row>
    <row r="104" spans="1:57">
      <c r="A104">
        <v>98</v>
      </c>
      <c r="B104" t="s">
        <v>54</v>
      </c>
      <c r="C104">
        <v>98</v>
      </c>
      <c r="D104">
        <v>163.221</v>
      </c>
      <c r="E104">
        <v>230.10499999999999</v>
      </c>
      <c r="F104">
        <v>230.10499999999999</v>
      </c>
      <c r="G104">
        <v>590.45899999999995</v>
      </c>
      <c r="H104">
        <v>1786.11</v>
      </c>
      <c r="I104">
        <v>1904.87</v>
      </c>
      <c r="J104">
        <v>1156.3599999999999</v>
      </c>
      <c r="K104">
        <v>531.08000000000004</v>
      </c>
      <c r="M104" s="4">
        <f t="shared" si="37"/>
        <v>0.40463000000000005</v>
      </c>
      <c r="N104" s="2">
        <f t="shared" si="38"/>
        <v>0.1344611126214072</v>
      </c>
      <c r="O104" s="2">
        <f t="shared" si="39"/>
        <v>0.9021703038990353</v>
      </c>
      <c r="P104" s="3">
        <f t="shared" si="40"/>
        <v>0.43750257436835299</v>
      </c>
      <c r="Q104" s="2">
        <f t="shared" si="41"/>
        <v>0.48641886826648206</v>
      </c>
      <c r="R104" s="3">
        <f t="shared" si="42"/>
        <v>0.18956000955605531</v>
      </c>
      <c r="T104" s="6">
        <f t="shared" si="43"/>
        <v>1315.5237897731654</v>
      </c>
      <c r="U104" s="6">
        <f t="shared" si="44"/>
        <v>3251.1770995061297</v>
      </c>
      <c r="V104" s="6">
        <f t="shared" si="45"/>
        <v>3251.1770995061297</v>
      </c>
      <c r="W104" s="6">
        <f t="shared" si="46"/>
        <v>66.350553051145511</v>
      </c>
      <c r="X104" s="6">
        <f t="shared" si="47"/>
        <v>176.88679245283001</v>
      </c>
      <c r="Y104" s="6">
        <f t="shared" si="33"/>
        <v>249.37070216061935</v>
      </c>
      <c r="Z104" s="6">
        <f t="shared" si="48"/>
        <v>249.37070216061935</v>
      </c>
      <c r="AA104" s="6">
        <f t="shared" si="49"/>
        <v>639.89559299909661</v>
      </c>
      <c r="AB104" s="6">
        <f t="shared" si="34"/>
        <v>1253.1770502572126</v>
      </c>
      <c r="AC104" s="6">
        <f t="shared" si="50"/>
        <v>2064.3506023000627</v>
      </c>
      <c r="AD104" s="6">
        <f t="shared" si="35"/>
        <v>575.5450446685719</v>
      </c>
      <c r="AE104" s="6">
        <f t="shared" si="36"/>
        <v>1935.6533097329643</v>
      </c>
      <c r="AI104" s="58"/>
      <c r="AJ104" s="21">
        <f t="shared" si="59"/>
        <v>232143.12372353964</v>
      </c>
      <c r="AK104" s="21">
        <f t="shared" si="60"/>
        <v>39334.851257411821</v>
      </c>
      <c r="AL104" s="19">
        <f t="shared" si="61"/>
        <v>138766.64744739546</v>
      </c>
      <c r="AM104" s="19">
        <f t="shared" si="62"/>
        <v>25060.554836977179</v>
      </c>
      <c r="AN104" s="19">
        <f t="shared" si="51"/>
        <v>18937.499999999982</v>
      </c>
      <c r="AO104" s="19">
        <f t="shared" si="52"/>
        <v>19797.617236237464</v>
      </c>
      <c r="AP104" s="19">
        <f t="shared" si="53"/>
        <v>20318.607163506873</v>
      </c>
      <c r="AQ104" s="19">
        <f t="shared" si="54"/>
        <v>40890.573765397137</v>
      </c>
      <c r="AR104" s="72">
        <f>AD103*$AV$4</f>
        <v>2983.4233374654673</v>
      </c>
      <c r="AS104" s="23">
        <f>AL104+AM104+AN104+AO104+AP104+AQ104+AR104-AJ104-AK104</f>
        <v>-4723.0511939718854</v>
      </c>
      <c r="AT104" s="23">
        <f t="shared" si="63"/>
        <v>-37784409.551775083</v>
      </c>
      <c r="AU104">
        <f>M103</f>
        <v>0.40223666666666669</v>
      </c>
      <c r="BB104" s="10">
        <f t="shared" si="55"/>
        <v>1172.0417456634077</v>
      </c>
      <c r="BC104" s="10">
        <f t="shared" si="56"/>
        <v>1261.4454365529348</v>
      </c>
      <c r="BD104" s="9">
        <f t="shared" si="57"/>
        <v>1134.3814971351587</v>
      </c>
      <c r="BE104" s="10">
        <f t="shared" si="58"/>
        <v>491.49993138623296</v>
      </c>
    </row>
    <row r="105" spans="1:57">
      <c r="A105">
        <v>99</v>
      </c>
      <c r="B105" t="s">
        <v>54</v>
      </c>
      <c r="C105">
        <v>99</v>
      </c>
      <c r="D105">
        <v>162.148</v>
      </c>
      <c r="E105">
        <v>231.92500000000001</v>
      </c>
      <c r="F105">
        <v>231.92500000000001</v>
      </c>
      <c r="G105">
        <v>595.03700000000003</v>
      </c>
      <c r="H105">
        <v>1778.96</v>
      </c>
      <c r="I105">
        <v>1898.47</v>
      </c>
      <c r="J105">
        <v>1162.75</v>
      </c>
      <c r="K105">
        <v>535.28300000000002</v>
      </c>
      <c r="M105" s="4">
        <f t="shared" si="37"/>
        <v>0.40701333333333334</v>
      </c>
      <c r="N105" s="2">
        <f t="shared" si="38"/>
        <v>0.13279499443097686</v>
      </c>
      <c r="O105" s="2">
        <f t="shared" si="39"/>
        <v>0.90212074149905008</v>
      </c>
      <c r="P105" s="3">
        <f t="shared" si="40"/>
        <v>0.43838285396055826</v>
      </c>
      <c r="Q105" s="2">
        <f t="shared" si="41"/>
        <v>0.48731982572233512</v>
      </c>
      <c r="R105" s="3">
        <f t="shared" si="42"/>
        <v>0.18994054248837058</v>
      </c>
      <c r="T105" s="6">
        <f t="shared" si="43"/>
        <v>1332.0290663875198</v>
      </c>
      <c r="U105" s="6">
        <f t="shared" si="44"/>
        <v>3272.6914754328764</v>
      </c>
      <c r="V105" s="6">
        <f t="shared" si="45"/>
        <v>3272.6914754328764</v>
      </c>
      <c r="W105" s="6">
        <f t="shared" si="46"/>
        <v>66.789621947609717</v>
      </c>
      <c r="X105" s="6">
        <f t="shared" si="47"/>
        <v>176.88679245283001</v>
      </c>
      <c r="Y105" s="6">
        <f t="shared" si="33"/>
        <v>253.00632347992331</v>
      </c>
      <c r="Z105" s="6">
        <f t="shared" si="48"/>
        <v>253.00632347992331</v>
      </c>
      <c r="AA105" s="6">
        <f t="shared" si="49"/>
        <v>649.12417248905092</v>
      </c>
      <c r="AB105" s="6">
        <f t="shared" si="34"/>
        <v>1268.4406710154065</v>
      </c>
      <c r="AC105" s="6">
        <f t="shared" si="50"/>
        <v>2071.0404263650798</v>
      </c>
      <c r="AD105" s="6">
        <f t="shared" si="35"/>
        <v>583.93870368137891</v>
      </c>
      <c r="AE105" s="6">
        <f t="shared" si="36"/>
        <v>1940.6624090453565</v>
      </c>
      <c r="AI105" s="58"/>
      <c r="AJ105" s="21">
        <f t="shared" si="59"/>
        <v>233684.85638120206</v>
      </c>
      <c r="AK105" s="21">
        <f t="shared" si="60"/>
        <v>39596.085894885153</v>
      </c>
      <c r="AL105" s="19">
        <f t="shared" si="61"/>
        <v>139128.95294367627</v>
      </c>
      <c r="AM105" s="19">
        <f t="shared" si="62"/>
        <v>25141.725985412464</v>
      </c>
      <c r="AN105" s="19">
        <f t="shared" si="51"/>
        <v>18937.499999999982</v>
      </c>
      <c r="AO105" s="19">
        <f t="shared" si="52"/>
        <v>20089.303766059496</v>
      </c>
      <c r="AP105" s="19">
        <f t="shared" si="53"/>
        <v>20617.969654640008</v>
      </c>
      <c r="AQ105" s="19">
        <f t="shared" si="54"/>
        <v>41485.263158402333</v>
      </c>
      <c r="AR105" s="72">
        <f>AD104*$AV$4</f>
        <v>3027.3669349566881</v>
      </c>
      <c r="AS105" s="23">
        <f>AL105+AM105+AN105+AO105+AP105+AQ105+AR105-AJ105-AK105</f>
        <v>-4852.859832940012</v>
      </c>
      <c r="AT105" s="23">
        <f t="shared" si="63"/>
        <v>-38822878.663520098</v>
      </c>
      <c r="AU105">
        <f>M104</f>
        <v>0.40463000000000005</v>
      </c>
      <c r="BB105" s="10">
        <f t="shared" si="55"/>
        <v>1186.826497206067</v>
      </c>
      <c r="BC105" s="10">
        <f t="shared" si="56"/>
        <v>1279.7911859981932</v>
      </c>
      <c r="BD105" s="9">
        <f t="shared" si="57"/>
        <v>1151.0900893371438</v>
      </c>
      <c r="BE105" s="10">
        <f t="shared" si="58"/>
        <v>498.74140432123869</v>
      </c>
    </row>
    <row r="106" spans="1:57">
      <c r="A106">
        <v>100</v>
      </c>
      <c r="B106" t="s">
        <v>54</v>
      </c>
      <c r="C106">
        <v>100</v>
      </c>
      <c r="D106">
        <v>161.08500000000001</v>
      </c>
      <c r="E106">
        <v>233.733</v>
      </c>
      <c r="F106">
        <v>233.733</v>
      </c>
      <c r="G106">
        <v>599.59400000000005</v>
      </c>
      <c r="H106">
        <v>1771.85</v>
      </c>
      <c r="I106">
        <v>1892.13</v>
      </c>
      <c r="J106">
        <v>1169.0899999999999</v>
      </c>
      <c r="K106">
        <v>539.45500000000004</v>
      </c>
      <c r="M106" s="4">
        <f t="shared" si="37"/>
        <v>0.40938333333333338</v>
      </c>
      <c r="N106" s="2">
        <f t="shared" si="38"/>
        <v>0.13116068884093962</v>
      </c>
      <c r="O106" s="2">
        <f t="shared" si="39"/>
        <v>0.90206042437812961</v>
      </c>
      <c r="P106" s="3">
        <f t="shared" si="40"/>
        <v>0.43924194927329724</v>
      </c>
      <c r="Q106" s="2">
        <f t="shared" si="41"/>
        <v>0.48820909498025489</v>
      </c>
      <c r="R106" s="3">
        <f t="shared" si="42"/>
        <v>0.19031307250742988</v>
      </c>
      <c r="T106" s="6">
        <f t="shared" si="43"/>
        <v>1348.6265893841337</v>
      </c>
      <c r="U106" s="6">
        <f t="shared" si="44"/>
        <v>3294.2879682061644</v>
      </c>
      <c r="V106" s="6">
        <f t="shared" si="45"/>
        <v>3294.2879682061644</v>
      </c>
      <c r="W106" s="6">
        <f t="shared" si="46"/>
        <v>67.230366698084993</v>
      </c>
      <c r="X106" s="6">
        <f t="shared" si="47"/>
        <v>176.88679245283001</v>
      </c>
      <c r="Y106" s="6">
        <f t="shared" si="33"/>
        <v>256.66126989091049</v>
      </c>
      <c r="Z106" s="6">
        <f t="shared" si="48"/>
        <v>256.66126989091049</v>
      </c>
      <c r="AA106" s="6">
        <f t="shared" si="49"/>
        <v>658.41176666953572</v>
      </c>
      <c r="AB106" s="6">
        <f t="shared" si="34"/>
        <v>1283.7730402455661</v>
      </c>
      <c r="AC106" s="6">
        <f t="shared" si="50"/>
        <v>2077.7452946586832</v>
      </c>
      <c r="AD106" s="6">
        <f t="shared" si="35"/>
        <v>592.37337196288547</v>
      </c>
      <c r="AE106" s="6">
        <f t="shared" si="36"/>
        <v>1945.6613788220307</v>
      </c>
      <c r="AI106" s="58"/>
      <c r="AJ106" s="21">
        <f t="shared" si="59"/>
        <v>235231.24517968885</v>
      </c>
      <c r="AK106" s="21">
        <f t="shared" si="60"/>
        <v>39858.109479297003</v>
      </c>
      <c r="AL106" s="19">
        <f t="shared" si="61"/>
        <v>139488.9919749531</v>
      </c>
      <c r="AM106" s="19">
        <f t="shared" si="62"/>
        <v>25223.201352700307</v>
      </c>
      <c r="AN106" s="19">
        <f t="shared" si="51"/>
        <v>18937.499999999982</v>
      </c>
      <c r="AO106" s="19">
        <f t="shared" si="52"/>
        <v>20382.189419542621</v>
      </c>
      <c r="AP106" s="19">
        <f t="shared" si="53"/>
        <v>20918.562825320059</v>
      </c>
      <c r="AQ106" s="19">
        <f t="shared" si="54"/>
        <v>42083.563963889406</v>
      </c>
      <c r="AR106" s="72">
        <f>AD105*$AV$4</f>
        <v>3071.5175813640531</v>
      </c>
      <c r="AS106" s="23">
        <f>AL106+AM106+AN106+AO106+AP106+AQ106+AR106-AJ106-AK106</f>
        <v>-4983.8275412163275</v>
      </c>
      <c r="AT106" s="23">
        <f t="shared" si="63"/>
        <v>-39870620.329730622</v>
      </c>
      <c r="AU106">
        <f>M105</f>
        <v>0.40701333333333334</v>
      </c>
      <c r="BB106" s="10">
        <f t="shared" si="55"/>
        <v>1201.6510490677965</v>
      </c>
      <c r="BC106" s="10">
        <f t="shared" si="56"/>
        <v>1298.2483449781018</v>
      </c>
      <c r="BD106" s="9">
        <f t="shared" si="57"/>
        <v>1167.8774073627578</v>
      </c>
      <c r="BE106" s="10">
        <f t="shared" si="58"/>
        <v>506.01264695984662</v>
      </c>
    </row>
    <row r="107" spans="1:57">
      <c r="A107">
        <v>101</v>
      </c>
      <c r="B107" t="s">
        <v>54</v>
      </c>
      <c r="C107">
        <v>300</v>
      </c>
      <c r="D107">
        <v>57.3996</v>
      </c>
      <c r="E107">
        <v>442.85599999999999</v>
      </c>
      <c r="F107">
        <v>442.85599999999999</v>
      </c>
      <c r="G107">
        <v>1213.0899999999999</v>
      </c>
      <c r="H107">
        <v>843.8</v>
      </c>
      <c r="I107">
        <v>1225.76</v>
      </c>
      <c r="J107">
        <v>1835.46</v>
      </c>
      <c r="K107">
        <v>1022.11</v>
      </c>
      <c r="M107" s="4">
        <f t="shared" si="37"/>
        <v>0.71873333333333322</v>
      </c>
      <c r="N107" s="2">
        <f t="shared" si="38"/>
        <v>2.6620721639922088E-2</v>
      </c>
      <c r="O107" s="2">
        <f t="shared" si="39"/>
        <v>0.82285294045079316</v>
      </c>
      <c r="P107" s="3">
        <f t="shared" si="40"/>
        <v>0.47403302105556078</v>
      </c>
      <c r="Q107" s="2">
        <f t="shared" si="41"/>
        <v>0.5626055096929784</v>
      </c>
      <c r="R107" s="3">
        <f t="shared" si="42"/>
        <v>0.20538725535664595</v>
      </c>
      <c r="T107" s="6">
        <f t="shared" si="43"/>
        <v>6644.7031318474701</v>
      </c>
      <c r="U107" s="6">
        <f t="shared" si="44"/>
        <v>9245.0187345990234</v>
      </c>
      <c r="V107" s="6">
        <f t="shared" si="45"/>
        <v>9245.0187345990234</v>
      </c>
      <c r="W107" s="6">
        <f t="shared" si="46"/>
        <v>188.67385172651069</v>
      </c>
      <c r="X107" s="6">
        <f t="shared" si="47"/>
        <v>176.88679245283001</v>
      </c>
      <c r="Y107" s="6">
        <f t="shared" si="33"/>
        <v>1364.7373389098614</v>
      </c>
      <c r="Z107" s="6">
        <f t="shared" si="48"/>
        <v>1364.7373389098614</v>
      </c>
      <c r="AA107" s="6">
        <f t="shared" si="49"/>
        <v>3738.3465922515757</v>
      </c>
      <c r="AB107" s="6">
        <f t="shared" si="34"/>
        <v>5656.2873621897952</v>
      </c>
      <c r="AC107" s="6">
        <f t="shared" si="50"/>
        <v>3777.4052241357385</v>
      </c>
      <c r="AD107" s="6">
        <f t="shared" si="35"/>
        <v>3149.8086996070024</v>
      </c>
      <c r="AE107" s="6">
        <f t="shared" si="36"/>
        <v>2600.3156027515533</v>
      </c>
      <c r="AI107" s="58"/>
      <c r="AJ107" s="21">
        <f t="shared" si="59"/>
        <v>236783.53629075445</v>
      </c>
      <c r="AK107" s="21">
        <f t="shared" si="60"/>
        <v>40121.133164782877</v>
      </c>
      <c r="AL107" s="19">
        <f t="shared" si="61"/>
        <v>139848.3029255911</v>
      </c>
      <c r="AM107" s="19">
        <f t="shared" si="62"/>
        <v>25304.859943648102</v>
      </c>
      <c r="AN107" s="19">
        <f t="shared" si="51"/>
        <v>18937.499999999982</v>
      </c>
      <c r="AO107" s="19">
        <f t="shared" si="52"/>
        <v>20676.631902411751</v>
      </c>
      <c r="AP107" s="19">
        <f t="shared" si="53"/>
        <v>21220.75379458048</v>
      </c>
      <c r="AQ107" s="19">
        <f t="shared" si="54"/>
        <v>42685.690768482673</v>
      </c>
      <c r="AR107" s="72">
        <f>AD106*$AV$4</f>
        <v>3115.8839365247773</v>
      </c>
      <c r="AS107" s="23">
        <f>AL107+AM107+AN107+AO107+AP107+AQ107+AR107-AJ107-AK107</f>
        <v>-5115.0461842984514</v>
      </c>
      <c r="AT107" s="23">
        <f t="shared" si="63"/>
        <v>-40920369.474387608</v>
      </c>
      <c r="AU107">
        <f>M106</f>
        <v>0.40938333333333338</v>
      </c>
      <c r="BB107" s="10">
        <f t="shared" si="55"/>
        <v>1216.5426735474812</v>
      </c>
      <c r="BC107" s="10">
        <f t="shared" si="56"/>
        <v>1316.8235333390714</v>
      </c>
      <c r="BD107" s="9">
        <f t="shared" si="57"/>
        <v>1184.7467439257709</v>
      </c>
      <c r="BE107" s="10">
        <f t="shared" si="58"/>
        <v>513.32253978182098</v>
      </c>
    </row>
    <row r="108" spans="1:57">
      <c r="A108">
        <v>102</v>
      </c>
      <c r="B108" t="s">
        <v>54</v>
      </c>
      <c r="C108">
        <v>25</v>
      </c>
      <c r="D108">
        <v>34.146999999999998</v>
      </c>
      <c r="E108">
        <v>520.995</v>
      </c>
      <c r="F108">
        <v>520.995</v>
      </c>
      <c r="G108">
        <v>830.71799999999996</v>
      </c>
      <c r="H108">
        <v>1033.1500000000001</v>
      </c>
      <c r="I108">
        <v>9.4686000000000003</v>
      </c>
      <c r="J108">
        <v>3050.53</v>
      </c>
      <c r="K108">
        <v>1372.56</v>
      </c>
      <c r="AI108" s="58"/>
      <c r="AJ108" s="21">
        <f t="shared" si="59"/>
        <v>664504.21158677398</v>
      </c>
      <c r="AK108" s="21">
        <f t="shared" si="60"/>
        <v>112595.08316868151</v>
      </c>
      <c r="AL108" s="19">
        <f t="shared" si="61"/>
        <v>186902.88457897338</v>
      </c>
      <c r="AM108" s="19">
        <f t="shared" si="62"/>
        <v>46005.018224749161</v>
      </c>
      <c r="AN108" s="19">
        <f t="shared" si="51"/>
        <v>18937.499999999982</v>
      </c>
      <c r="AO108" s="19">
        <f t="shared" si="52"/>
        <v>109943.24002257844</v>
      </c>
      <c r="AP108" s="19">
        <f t="shared" si="53"/>
        <v>112836.48318106735</v>
      </c>
      <c r="AQ108" s="19">
        <f t="shared" si="54"/>
        <v>242361.86942623957</v>
      </c>
      <c r="AR108" s="72">
        <f>AD107*$AV$4</f>
        <v>16567.993759932833</v>
      </c>
      <c r="AS108" s="23">
        <f>AL108+AM108+AN108+AO108+AP108+AQ108+AR108-AJ108-AK108</f>
        <v>-43544.305561914836</v>
      </c>
      <c r="AT108" s="23">
        <f t="shared" si="63"/>
        <v>-348354444.49531871</v>
      </c>
      <c r="AU108">
        <f>M107</f>
        <v>0.71873333333333322</v>
      </c>
      <c r="BB108" s="10">
        <f t="shared" si="55"/>
        <v>5467.6135104632849</v>
      </c>
      <c r="BC108" s="10">
        <f t="shared" si="56"/>
        <v>7476.6931845031513</v>
      </c>
      <c r="BD108" s="9">
        <f t="shared" si="57"/>
        <v>6299.6173992140048</v>
      </c>
      <c r="BE108" s="10">
        <f t="shared" si="58"/>
        <v>2729.4746778197227</v>
      </c>
    </row>
    <row r="109" spans="1:57">
      <c r="AJ109" s="16"/>
      <c r="AK109" s="16"/>
      <c r="AL109" s="16"/>
      <c r="AM109" s="16"/>
      <c r="AN109" s="16"/>
      <c r="AO109" s="16"/>
      <c r="AP109" s="17"/>
      <c r="AQ109" s="16"/>
      <c r="AR109" s="16"/>
      <c r="AS109" s="16"/>
    </row>
  </sheetData>
  <mergeCells count="6">
    <mergeCell ref="AL6:AR6"/>
    <mergeCell ref="T4:AE4"/>
    <mergeCell ref="N5:R5"/>
    <mergeCell ref="U5:W5"/>
    <mergeCell ref="X5:AE5"/>
    <mergeCell ref="AG5:AH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1A12-DC03-4387-B8A2-09547732328C}">
  <dimension ref="A1:BE109"/>
  <sheetViews>
    <sheetView zoomScale="70" zoomScaleNormal="70" workbookViewId="0">
      <selection activeCell="M6" sqref="M6"/>
    </sheetView>
  </sheetViews>
  <sheetFormatPr defaultRowHeight="14.45"/>
  <cols>
    <col min="1" max="1" width="9.140625" bestFit="1" customWidth="1"/>
    <col min="2" max="2" width="5.85546875" bestFit="1" customWidth="1"/>
    <col min="3" max="3" width="8.42578125" bestFit="1" customWidth="1"/>
    <col min="4" max="7" width="8.85546875" bestFit="1" customWidth="1"/>
    <col min="8" max="8" width="9" bestFit="1" customWidth="1"/>
    <col min="9" max="9" width="10.42578125" bestFit="1" customWidth="1"/>
    <col min="10" max="11" width="8.85546875" bestFit="1" customWidth="1"/>
    <col min="12" max="12" width="10.42578125" bestFit="1" customWidth="1"/>
    <col min="13" max="13" width="16.85546875" bestFit="1" customWidth="1"/>
    <col min="14" max="14" width="16.5703125" bestFit="1" customWidth="1"/>
    <col min="15" max="15" width="11.85546875" bestFit="1" customWidth="1"/>
    <col min="16" max="16" width="15.28515625" bestFit="1" customWidth="1"/>
    <col min="17" max="17" width="16.5703125" bestFit="1" customWidth="1"/>
    <col min="18" max="18" width="16.42578125" bestFit="1" customWidth="1"/>
    <col min="19" max="19" width="10.42578125" bestFit="1" customWidth="1"/>
    <col min="20" max="20" width="21.42578125" bestFit="1" customWidth="1"/>
    <col min="21" max="21" width="11.7109375" bestFit="1" customWidth="1"/>
    <col min="22" max="22" width="13.140625" bestFit="1" customWidth="1"/>
    <col min="23" max="24" width="8.42578125" bestFit="1" customWidth="1"/>
    <col min="25" max="25" width="12.42578125" bestFit="1" customWidth="1"/>
    <col min="26" max="27" width="11.42578125" bestFit="1" customWidth="1"/>
    <col min="28" max="28" width="8.42578125" bestFit="1" customWidth="1"/>
    <col min="29" max="29" width="8.85546875" bestFit="1" customWidth="1"/>
    <col min="30" max="31" width="8.42578125" bestFit="1" customWidth="1"/>
    <col min="33" max="34" width="8.42578125" bestFit="1" customWidth="1"/>
    <col min="36" max="36" width="14.85546875" bestFit="1" customWidth="1"/>
    <col min="37" max="37" width="8.85546875" bestFit="1" customWidth="1"/>
    <col min="38" max="38" width="8.42578125" bestFit="1" customWidth="1"/>
    <col min="39" max="39" width="8.85546875" bestFit="1" customWidth="1"/>
    <col min="40" max="40" width="8.42578125" bestFit="1" customWidth="1"/>
    <col min="41" max="41" width="10.7109375" bestFit="1" customWidth="1"/>
    <col min="42" max="44" width="8.42578125" bestFit="1" customWidth="1"/>
    <col min="45" max="46" width="12" bestFit="1" customWidth="1"/>
    <col min="47" max="47" width="11.85546875" bestFit="1" customWidth="1"/>
    <col min="48" max="48" width="11.5703125" bestFit="1" customWidth="1"/>
    <col min="54" max="54" width="16" bestFit="1" customWidth="1"/>
    <col min="55" max="55" width="8.42578125" bestFit="1" customWidth="1"/>
    <col min="56" max="56" width="11.85546875" bestFit="1" customWidth="1"/>
    <col min="57" max="57" width="8.42578125" bestFit="1" customWidth="1"/>
  </cols>
  <sheetData>
    <row r="1" spans="1:57">
      <c r="A1" t="s">
        <v>0</v>
      </c>
      <c r="B1" t="s">
        <v>1</v>
      </c>
      <c r="U1" s="1">
        <f>U7+V7+U7*0.02</f>
        <v>593520.68162970769</v>
      </c>
      <c r="W1" s="1">
        <f>SUM(X7:AE7)</f>
        <v>593640.39115617285</v>
      </c>
      <c r="AO1" s="11"/>
      <c r="AP1" s="11" t="s">
        <v>2</v>
      </c>
      <c r="AQ1" s="11" t="s">
        <v>3</v>
      </c>
      <c r="AR1" s="11" t="s">
        <v>4</v>
      </c>
      <c r="AS1" s="11" t="s">
        <v>5</v>
      </c>
      <c r="AT1" s="11" t="s">
        <v>6</v>
      </c>
      <c r="AU1" s="11" t="s">
        <v>7</v>
      </c>
      <c r="AV1" s="13" t="s">
        <v>66</v>
      </c>
    </row>
    <row r="2" spans="1:57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M2">
        <v>3000</v>
      </c>
      <c r="S2" s="14">
        <f>U11*8000</f>
        <v>120525194.15805267</v>
      </c>
      <c r="U2" s="1">
        <f>T3+U3</f>
        <v>18833997.867556565</v>
      </c>
      <c r="W2" s="1">
        <f>SUM(W3:AD3)</f>
        <v>36600564.557322323</v>
      </c>
      <c r="Z2" s="15">
        <f>AA11*8000</f>
        <v>470249.13254000206</v>
      </c>
      <c r="AA2" s="15">
        <f>X7*8000</f>
        <v>1415094.3396226401</v>
      </c>
      <c r="AO2" s="11" t="s">
        <v>18</v>
      </c>
      <c r="AP2" s="11">
        <v>1.01</v>
      </c>
      <c r="AQ2" s="11">
        <v>0.76</v>
      </c>
      <c r="AR2" s="11">
        <v>0.78</v>
      </c>
      <c r="AS2" s="11">
        <v>0.83</v>
      </c>
      <c r="AT2" s="11">
        <v>0.78</v>
      </c>
      <c r="AU2" s="11">
        <v>0.38</v>
      </c>
    </row>
    <row r="3" spans="1:57">
      <c r="C3" t="s">
        <v>19</v>
      </c>
      <c r="L3" t="s">
        <v>20</v>
      </c>
      <c r="M3">
        <v>61.224489800000001</v>
      </c>
      <c r="N3" t="s">
        <v>21</v>
      </c>
      <c r="O3" s="1">
        <v>176.88679245283001</v>
      </c>
      <c r="S3" s="1"/>
      <c r="T3" s="1">
        <f>U7*AU3</f>
        <v>9416998.9337782823</v>
      </c>
      <c r="U3" s="1">
        <f>V7*AU3</f>
        <v>9416998.9337782823</v>
      </c>
      <c r="W3" s="1">
        <f>X7*AP3</f>
        <v>18749.999999999982</v>
      </c>
      <c r="X3" s="1">
        <f>AQ3*Y7</f>
        <v>8.918505614431405</v>
      </c>
      <c r="Y3" s="1">
        <f>Z7*AR3</f>
        <v>8.918505614431405</v>
      </c>
      <c r="Z3" s="1">
        <f>AS3*AA7</f>
        <v>4265.0572896327603</v>
      </c>
      <c r="AA3" s="1">
        <f>AB7*18</f>
        <v>110147.507315635</v>
      </c>
      <c r="AB3" s="1">
        <f>AC7*AU3</f>
        <v>9413058.8294065911</v>
      </c>
      <c r="AC3" s="1">
        <f>AD7*28</f>
        <v>6.8130141103567601</v>
      </c>
      <c r="AD3" s="1">
        <f>AE7*AT3</f>
        <v>27054318.513285123</v>
      </c>
      <c r="AO3" s="11" t="s">
        <v>22</v>
      </c>
      <c r="AP3" s="11">
        <v>106</v>
      </c>
      <c r="AQ3" s="11">
        <v>106</v>
      </c>
      <c r="AR3" s="11">
        <v>106</v>
      </c>
      <c r="AS3" s="11">
        <v>78.11</v>
      </c>
      <c r="AT3" s="11">
        <v>92.15</v>
      </c>
      <c r="AU3" s="11">
        <v>32.049999999999997</v>
      </c>
    </row>
    <row r="4" spans="1:57">
      <c r="C4" t="s">
        <v>23</v>
      </c>
      <c r="T4" s="80" t="s">
        <v>24</v>
      </c>
      <c r="U4" s="80"/>
      <c r="V4" s="80"/>
      <c r="W4" s="80"/>
      <c r="X4" s="80"/>
      <c r="Y4" s="80"/>
      <c r="Z4" s="80"/>
      <c r="AA4" s="80"/>
      <c r="AB4" s="80"/>
      <c r="AC4" s="80"/>
      <c r="AD4" s="80"/>
      <c r="AE4" s="81"/>
      <c r="AO4" s="11" t="s">
        <v>25</v>
      </c>
      <c r="AP4" s="11">
        <f>AP3*AP2</f>
        <v>107.06</v>
      </c>
      <c r="AQ4" s="11">
        <v>80.56</v>
      </c>
      <c r="AR4" s="11">
        <v>82.68</v>
      </c>
      <c r="AS4" s="11">
        <v>64.831299999999999</v>
      </c>
      <c r="AT4" s="11">
        <v>71.876999999999995</v>
      </c>
      <c r="AU4" s="11">
        <v>12.179</v>
      </c>
      <c r="AV4">
        <v>5.26</v>
      </c>
    </row>
    <row r="5" spans="1:57">
      <c r="C5" t="s">
        <v>26</v>
      </c>
      <c r="N5" s="82" t="s">
        <v>27</v>
      </c>
      <c r="O5" s="83"/>
      <c r="P5" s="83"/>
      <c r="Q5" s="83"/>
      <c r="R5" s="84"/>
      <c r="T5" s="7" t="s">
        <v>28</v>
      </c>
      <c r="U5" s="85" t="s">
        <v>29</v>
      </c>
      <c r="V5" s="86"/>
      <c r="W5" s="87"/>
      <c r="X5" s="85" t="s">
        <v>30</v>
      </c>
      <c r="Y5" s="86"/>
      <c r="Z5" s="86"/>
      <c r="AA5" s="86"/>
      <c r="AB5" s="86"/>
      <c r="AC5" s="86"/>
      <c r="AD5" s="86"/>
      <c r="AE5" s="87"/>
      <c r="AG5" s="88" t="s">
        <v>31</v>
      </c>
      <c r="AH5" s="89"/>
    </row>
    <row r="6" spans="1:57">
      <c r="C6" t="s">
        <v>32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M6" s="4" t="s">
        <v>34</v>
      </c>
      <c r="N6" s="2" t="s">
        <v>35</v>
      </c>
      <c r="O6" s="2" t="s">
        <v>36</v>
      </c>
      <c r="P6" s="2" t="s">
        <v>37</v>
      </c>
      <c r="Q6" s="2" t="s">
        <v>38</v>
      </c>
      <c r="R6" s="2" t="s">
        <v>39</v>
      </c>
      <c r="T6" s="5" t="s">
        <v>40</v>
      </c>
      <c r="U6" s="5" t="s">
        <v>41</v>
      </c>
      <c r="V6" s="5" t="s">
        <v>42</v>
      </c>
      <c r="W6" s="5" t="s">
        <v>43</v>
      </c>
      <c r="X6" s="8" t="s">
        <v>2</v>
      </c>
      <c r="Y6" s="5" t="s">
        <v>44</v>
      </c>
      <c r="Z6" s="5" t="s">
        <v>45</v>
      </c>
      <c r="AA6" s="5" t="s">
        <v>5</v>
      </c>
      <c r="AB6" s="5" t="s">
        <v>46</v>
      </c>
      <c r="AC6" s="5" t="s">
        <v>7</v>
      </c>
      <c r="AD6" s="5" t="s">
        <v>47</v>
      </c>
      <c r="AE6" s="5" t="s">
        <v>6</v>
      </c>
      <c r="AG6" s="12" t="s">
        <v>48</v>
      </c>
      <c r="AH6" s="55" t="s">
        <v>49</v>
      </c>
      <c r="AI6" s="57"/>
      <c r="AJ6" s="26" t="s">
        <v>50</v>
      </c>
      <c r="AK6" s="27"/>
      <c r="AL6" s="100" t="s">
        <v>51</v>
      </c>
      <c r="AM6" s="100"/>
      <c r="AN6" s="100"/>
      <c r="AO6" s="100"/>
      <c r="AP6" s="100"/>
      <c r="AQ6" s="100"/>
      <c r="AR6" s="100"/>
      <c r="AS6" s="69" t="s">
        <v>52</v>
      </c>
      <c r="AT6" s="69"/>
      <c r="BB6" s="24" t="s">
        <v>53</v>
      </c>
      <c r="BC6" s="24"/>
      <c r="BD6" s="24"/>
      <c r="BE6" s="24"/>
    </row>
    <row r="7" spans="1:57">
      <c r="A7">
        <v>1</v>
      </c>
      <c r="B7" t="s">
        <v>54</v>
      </c>
      <c r="C7">
        <v>0.1</v>
      </c>
      <c r="D7">
        <v>1.80606</v>
      </c>
      <c r="E7" s="1">
        <v>8.5905900000000002E-4</v>
      </c>
      <c r="F7" s="1">
        <v>8.5905900000000002E-4</v>
      </c>
      <c r="G7">
        <v>0.55751300000000004</v>
      </c>
      <c r="H7">
        <v>2997.63</v>
      </c>
      <c r="I7">
        <v>2998.74</v>
      </c>
      <c r="J7">
        <v>62.479700000000001</v>
      </c>
      <c r="K7" s="1">
        <v>2.48438E-3</v>
      </c>
      <c r="M7" s="4">
        <f>($M$2-H7)/$M$2</f>
        <v>7.8999999999996358E-4</v>
      </c>
      <c r="N7" s="2">
        <f>(D7/($M$2-H7))</f>
        <v>0.76205063291142749</v>
      </c>
      <c r="O7" s="2">
        <f>(J7-$M$3)/($M$2-H7)</f>
        <v>0.52962455696204991</v>
      </c>
      <c r="P7" s="3">
        <f>K7/($M$2-H7)</f>
        <v>1.0482616033755756E-3</v>
      </c>
      <c r="Q7" s="2">
        <f>G7/($M$2-H7)</f>
        <v>0.23523755274262689</v>
      </c>
      <c r="R7" s="3">
        <f>F7/($M$2-H7)</f>
        <v>3.6247215189875087E-4</v>
      </c>
      <c r="T7" s="6">
        <f>$O$3/N7</f>
        <v>232.11947449873637</v>
      </c>
      <c r="U7" s="6">
        <f>T7/M7</f>
        <v>293822.11961866717</v>
      </c>
      <c r="V7" s="6">
        <f>U7</f>
        <v>293822.11961866717</v>
      </c>
      <c r="W7" s="6">
        <f>(U7/98)*2</f>
        <v>5996.3697881360649</v>
      </c>
      <c r="X7" s="6">
        <f>$O$3</f>
        <v>176.88679245283001</v>
      </c>
      <c r="Y7" s="6">
        <f t="shared" ref="Y7:Y70" si="0">R7*T7</f>
        <v>8.4136845419164191E-2</v>
      </c>
      <c r="Z7" s="6">
        <f>Y7</f>
        <v>8.4136845419164191E-2</v>
      </c>
      <c r="AA7" s="6">
        <f>Q7*T7</f>
        <v>54.603217124987331</v>
      </c>
      <c r="AB7" s="6">
        <f t="shared" ref="AB7:AB70" si="1">O7*T7+(U7/98)*2</f>
        <v>6119.3059619797223</v>
      </c>
      <c r="AC7" s="6">
        <f>U7-O7*T7</f>
        <v>293699.18344482349</v>
      </c>
      <c r="AD7" s="6">
        <f t="shared" ref="AD7:AD70" si="2">T7*P7</f>
        <v>0.24332193251274142</v>
      </c>
      <c r="AE7" s="6">
        <f t="shared" ref="AE7:AE70" si="3">U7-T7</f>
        <v>293590.00014416844</v>
      </c>
      <c r="AG7" s="10">
        <f t="shared" ref="AG7:AG22" si="4">U7*$AT$3+V7*$AU$3+W7*18</f>
        <v>36600641.912824914</v>
      </c>
      <c r="AH7" s="56">
        <f>SUM(X7:Z7)*106+AA7*$AS$3+AB7*18+AC7*$AU$3+AD7*28+AE7*$AT$3</f>
        <v>36600564.557322323</v>
      </c>
      <c r="AI7" s="57"/>
      <c r="AJ7" s="20" t="s">
        <v>55</v>
      </c>
      <c r="AK7" s="20" t="s">
        <v>56</v>
      </c>
      <c r="AL7" s="71" t="s">
        <v>55</v>
      </c>
      <c r="AM7" s="71" t="s">
        <v>56</v>
      </c>
      <c r="AN7" s="71" t="s">
        <v>57</v>
      </c>
      <c r="AO7" s="71" t="s">
        <v>3</v>
      </c>
      <c r="AP7" s="71" t="s">
        <v>4</v>
      </c>
      <c r="AQ7" s="71" t="s">
        <v>5</v>
      </c>
      <c r="AR7" s="18" t="s">
        <v>47</v>
      </c>
      <c r="AS7" s="22" t="s">
        <v>58</v>
      </c>
      <c r="AT7" s="22" t="s">
        <v>59</v>
      </c>
      <c r="BB7" s="9" t="s">
        <v>60</v>
      </c>
      <c r="BC7" s="9" t="s">
        <v>61</v>
      </c>
      <c r="BD7" s="9" t="s">
        <v>62</v>
      </c>
      <c r="BE7" s="9" t="s">
        <v>63</v>
      </c>
    </row>
    <row r="8" spans="1:57">
      <c r="A8">
        <v>2</v>
      </c>
      <c r="B8" t="s">
        <v>54</v>
      </c>
      <c r="C8">
        <v>0.60404000000000002</v>
      </c>
      <c r="D8">
        <v>10.6797</v>
      </c>
      <c r="E8">
        <v>3.0689500000000002E-2</v>
      </c>
      <c r="F8">
        <v>3.0689500000000002E-2</v>
      </c>
      <c r="G8">
        <v>3.3606099999999999</v>
      </c>
      <c r="H8">
        <v>2985.9</v>
      </c>
      <c r="I8">
        <v>2992.44</v>
      </c>
      <c r="J8">
        <v>68.782399999999996</v>
      </c>
      <c r="K8">
        <v>8.8753499999999999E-2</v>
      </c>
      <c r="M8" s="4">
        <f t="shared" ref="M8:M71" si="5">($M$2-H8)/$M$2</f>
        <v>4.6999999999999698E-3</v>
      </c>
      <c r="N8" s="2">
        <f t="shared" ref="N8:N71" si="6">(D8/($M$2-H8))</f>
        <v>0.75742553191489859</v>
      </c>
      <c r="O8" s="2">
        <f t="shared" ref="O8:O71" si="7">(J8-$M$3)/($M$2-H8)</f>
        <v>0.53602200000000311</v>
      </c>
      <c r="P8" s="3">
        <f t="shared" ref="P8:P71" si="8">K8/($M$2-H8)</f>
        <v>6.2945744680851469E-3</v>
      </c>
      <c r="Q8" s="2">
        <f t="shared" ref="Q8:Q71" si="9">G8/($M$2-H8)</f>
        <v>0.23834113475177457</v>
      </c>
      <c r="R8" s="3">
        <f t="shared" ref="R8:R71" si="10">F8/($M$2-H8)</f>
        <v>2.1765602836879574E-3</v>
      </c>
      <c r="T8" s="6">
        <f t="shared" ref="T8:T71" si="11">$O$3/N8</f>
        <v>233.53687590333874</v>
      </c>
      <c r="U8" s="6">
        <f t="shared" ref="U8:U71" si="12">T8/M8</f>
        <v>49688.697000710687</v>
      </c>
      <c r="V8" s="6">
        <f t="shared" ref="V8:V71" si="13">U8</f>
        <v>49688.697000710687</v>
      </c>
      <c r="W8" s="6">
        <f t="shared" ref="W8:W71" si="14">(U8/98)*2</f>
        <v>1014.0550408308303</v>
      </c>
      <c r="X8" s="6">
        <f t="shared" ref="X8:X71" si="15">$O$3</f>
        <v>176.88679245283001</v>
      </c>
      <c r="Y8" s="6">
        <f t="shared" si="0"/>
        <v>0.50830708886777021</v>
      </c>
      <c r="Z8" s="6">
        <f t="shared" ref="Z8:Z71" si="16">Y8</f>
        <v>0.50830708886777021</v>
      </c>
      <c r="AA8" s="6">
        <f t="shared" ref="AA8:AA71" si="17">Q8*T8</f>
        <v>55.661444009186113</v>
      </c>
      <c r="AB8" s="6">
        <f t="shared" si="1"/>
        <v>1139.2359441262904</v>
      </c>
      <c r="AC8" s="6">
        <f t="shared" ref="AC8:AC71" si="18">U8-O8*T8</f>
        <v>49563.516097415224</v>
      </c>
      <c r="AD8" s="6">
        <f t="shared" si="2"/>
        <v>1.4700152564175253</v>
      </c>
      <c r="AE8" s="6">
        <f t="shared" si="3"/>
        <v>49455.160124807349</v>
      </c>
      <c r="AG8" s="10">
        <f>U8*$AT$3+V8*$AU$3+W8*18</f>
        <v>6189589.1582232229</v>
      </c>
      <c r="AH8" s="56">
        <f t="shared" ref="AH8:AH22" si="19">SUM(X8:Z8)*106+AA8*$AS$3+AB8*18+AC8*$AU$3+AD8*28+AE8*$AT$3</f>
        <v>6189556.5803390052</v>
      </c>
      <c r="AI8" s="58"/>
      <c r="AJ8" s="21">
        <f>U7*$AT$4</f>
        <v>21119052.491830938</v>
      </c>
      <c r="AK8" s="21">
        <f>V7*$AU$4</f>
        <v>3578459.5948357475</v>
      </c>
      <c r="AL8" s="19">
        <f>AE7*$AT$4</f>
        <v>21102368.440362394</v>
      </c>
      <c r="AM8" s="19">
        <f>AC7*$AU$4</f>
        <v>3576962.3551745052</v>
      </c>
      <c r="AN8" s="19">
        <f t="shared" ref="AN8:AN71" si="20">X7*$AP$4</f>
        <v>18937.499999999982</v>
      </c>
      <c r="AO8" s="19">
        <f t="shared" ref="AO8:AO71" si="21">Y7*$AQ$4</f>
        <v>6.778064266967867</v>
      </c>
      <c r="AP8" s="19">
        <f t="shared" ref="AP8:AP71" si="22">Z7*$AR$4</f>
        <v>6.9564343792564962</v>
      </c>
      <c r="AQ8" s="19">
        <f t="shared" ref="AQ8:AQ71" si="23">AA7*$AS$4</f>
        <v>3539.997550395191</v>
      </c>
      <c r="AR8" s="72">
        <f>AD7*$AV$4</f>
        <v>1.2798733650170198</v>
      </c>
      <c r="AS8" s="23">
        <f>AL8+AM8+AN8+AO8+AP8+AQ8+AR8-AJ8-AK8</f>
        <v>4311.2207926171832</v>
      </c>
      <c r="AT8" s="23">
        <f>AS8*8000</f>
        <v>34489766.340937465</v>
      </c>
      <c r="AU8">
        <f>M7</f>
        <v>7.8999999999996358E-4</v>
      </c>
      <c r="AV8" s="1"/>
      <c r="AW8" s="1"/>
      <c r="AX8" s="1"/>
      <c r="BB8" s="10">
        <f t="shared" ref="BB8:BB71" si="24">U7-AC7</f>
        <v>122.93617384368554</v>
      </c>
      <c r="BC8" s="10">
        <f t="shared" ref="BC8:BC71" si="25">2*AA7</f>
        <v>109.20643424997466</v>
      </c>
      <c r="BD8" s="9">
        <f t="shared" ref="BD8:BD71" si="26">2*AD7</f>
        <v>0.48664386502548285</v>
      </c>
      <c r="BE8" s="10">
        <f t="shared" ref="BE8:BE71" si="27">Y7*2</f>
        <v>0.16827369083832838</v>
      </c>
    </row>
    <row r="9" spans="1:57">
      <c r="A9">
        <v>3</v>
      </c>
      <c r="B9" t="s">
        <v>54</v>
      </c>
      <c r="C9">
        <v>1.10808</v>
      </c>
      <c r="D9">
        <v>19.187899999999999</v>
      </c>
      <c r="E9">
        <v>0.100961</v>
      </c>
      <c r="F9">
        <v>0.100961</v>
      </c>
      <c r="G9">
        <v>6.1524099999999997</v>
      </c>
      <c r="H9">
        <v>2974.46</v>
      </c>
      <c r="I9">
        <v>2986.18</v>
      </c>
      <c r="J9">
        <v>75.0458</v>
      </c>
      <c r="K9">
        <v>0.29197699999999999</v>
      </c>
      <c r="M9" s="4">
        <f t="shared" si="5"/>
        <v>8.5133333333333207E-3</v>
      </c>
      <c r="N9" s="2">
        <f t="shared" si="6"/>
        <v>0.75128817541112081</v>
      </c>
      <c r="O9" s="2">
        <f t="shared" si="7"/>
        <v>0.54116328112764367</v>
      </c>
      <c r="P9" s="3">
        <f t="shared" si="8"/>
        <v>1.1432145653876288E-2</v>
      </c>
      <c r="Q9" s="2">
        <f t="shared" si="9"/>
        <v>0.24089310884886486</v>
      </c>
      <c r="R9" s="3">
        <f t="shared" si="10"/>
        <v>3.9530540328895905E-3</v>
      </c>
      <c r="T9" s="6">
        <f t="shared" si="11"/>
        <v>235.44466456700692</v>
      </c>
      <c r="U9" s="6">
        <f t="shared" si="12"/>
        <v>27655.990356343846</v>
      </c>
      <c r="V9" s="6">
        <f t="shared" si="13"/>
        <v>27655.990356343846</v>
      </c>
      <c r="W9" s="6">
        <f t="shared" si="14"/>
        <v>564.40796645599687</v>
      </c>
      <c r="X9" s="6">
        <f t="shared" si="15"/>
        <v>176.88679245283001</v>
      </c>
      <c r="Y9" s="6">
        <f t="shared" si="0"/>
        <v>0.93072548078894357</v>
      </c>
      <c r="Z9" s="6">
        <f t="shared" si="16"/>
        <v>0.93072548078894357</v>
      </c>
      <c r="AA9" s="6">
        <f t="shared" si="17"/>
        <v>56.716997209424477</v>
      </c>
      <c r="AB9" s="6">
        <f t="shared" si="1"/>
        <v>691.82197365707577</v>
      </c>
      <c r="AC9" s="6">
        <f t="shared" si="18"/>
        <v>27528.576349142768</v>
      </c>
      <c r="AD9" s="6">
        <f t="shared" si="2"/>
        <v>2.6916376987580688</v>
      </c>
      <c r="AE9" s="6">
        <f t="shared" si="3"/>
        <v>27420.545691776839</v>
      </c>
      <c r="AG9" s="10">
        <f t="shared" si="4"/>
        <v>3445033.3456541137</v>
      </c>
      <c r="AH9" s="56">
        <f t="shared" si="19"/>
        <v>3444999.7973226095</v>
      </c>
      <c r="AI9" s="58"/>
      <c r="AJ9" s="21">
        <f t="shared" ref="AJ9:AJ72" si="28">U8*$AT$4</f>
        <v>3571474.474320082</v>
      </c>
      <c r="AK9" s="21">
        <f t="shared" ref="AK9:AK72" si="29">V8*$AU$4</f>
        <v>605158.64077165548</v>
      </c>
      <c r="AL9" s="19">
        <f t="shared" ref="AL9:AL72" si="30">AE8*$AT$4</f>
        <v>3554688.5442907778</v>
      </c>
      <c r="AM9" s="19">
        <f t="shared" ref="AM9:AM72" si="31">AC8*$AU$4</f>
        <v>603634.06255042006</v>
      </c>
      <c r="AN9" s="19">
        <f t="shared" si="20"/>
        <v>18937.499999999982</v>
      </c>
      <c r="AO9" s="19">
        <f t="shared" si="21"/>
        <v>40.949219079187571</v>
      </c>
      <c r="AP9" s="19">
        <f t="shared" si="22"/>
        <v>42.026830107587244</v>
      </c>
      <c r="AQ9" s="19">
        <f t="shared" si="23"/>
        <v>3608.6037749927477</v>
      </c>
      <c r="AR9" s="72">
        <f>AD8*$AV$4</f>
        <v>7.732280248756183</v>
      </c>
      <c r="AS9" s="23">
        <f>AL9+AM9+AN9+AO9+AP9+AQ9+AR9-AJ9-AK9</f>
        <v>4326.3038538884139</v>
      </c>
      <c r="AT9" s="23">
        <f t="shared" ref="AT9:AT72" si="32">AS9*8000</f>
        <v>34610430.831107311</v>
      </c>
      <c r="AU9">
        <f>M8</f>
        <v>4.6999999999999698E-3</v>
      </c>
      <c r="BB9" s="10">
        <f t="shared" si="24"/>
        <v>125.18090329546249</v>
      </c>
      <c r="BC9" s="10">
        <f t="shared" si="25"/>
        <v>111.32288801837223</v>
      </c>
      <c r="BD9" s="9">
        <f t="shared" si="26"/>
        <v>2.9400305128350506</v>
      </c>
      <c r="BE9" s="10">
        <f t="shared" si="27"/>
        <v>1.0166141777355404</v>
      </c>
    </row>
    <row r="10" spans="1:57">
      <c r="A10">
        <v>4</v>
      </c>
      <c r="B10" t="s">
        <v>54</v>
      </c>
      <c r="C10">
        <v>1.61212</v>
      </c>
      <c r="D10">
        <v>27.359100000000002</v>
      </c>
      <c r="E10">
        <v>0.208371</v>
      </c>
      <c r="F10">
        <v>0.208371</v>
      </c>
      <c r="G10">
        <v>8.9335599999999999</v>
      </c>
      <c r="H10">
        <v>2963.29</v>
      </c>
      <c r="I10">
        <v>2979.95</v>
      </c>
      <c r="J10">
        <v>81.272000000000006</v>
      </c>
      <c r="K10">
        <v>0.60260499999999995</v>
      </c>
      <c r="M10" s="4">
        <f t="shared" si="5"/>
        <v>1.2236666666666679E-2</v>
      </c>
      <c r="N10" s="2">
        <f t="shared" si="6"/>
        <v>0.74527649141923114</v>
      </c>
      <c r="O10" s="2">
        <f t="shared" si="7"/>
        <v>0.54610488150367709</v>
      </c>
      <c r="P10" s="3">
        <f t="shared" si="8"/>
        <v>1.6415281939525996E-2</v>
      </c>
      <c r="Q10" s="2">
        <f t="shared" si="9"/>
        <v>0.24335494415690523</v>
      </c>
      <c r="R10" s="3">
        <f t="shared" si="10"/>
        <v>5.6761372922909236E-3</v>
      </c>
      <c r="T10" s="6">
        <f t="shared" si="11"/>
        <v>237.34385089214908</v>
      </c>
      <c r="U10" s="6">
        <f t="shared" si="12"/>
        <v>19396.119658851716</v>
      </c>
      <c r="V10" s="6">
        <f t="shared" si="13"/>
        <v>19396.119658851716</v>
      </c>
      <c r="W10" s="6">
        <f t="shared" si="14"/>
        <v>395.83917671125948</v>
      </c>
      <c r="X10" s="6">
        <f t="shared" si="15"/>
        <v>176.88679245283001</v>
      </c>
      <c r="Y10" s="6">
        <f t="shared" si="0"/>
        <v>1.3471962831448638</v>
      </c>
      <c r="Z10" s="6">
        <f t="shared" si="16"/>
        <v>1.3471962831448638</v>
      </c>
      <c r="AA10" s="6">
        <f t="shared" si="17"/>
        <v>57.758799579843782</v>
      </c>
      <c r="AB10" s="6">
        <f t="shared" si="1"/>
        <v>525.45381227834298</v>
      </c>
      <c r="AC10" s="6">
        <f t="shared" si="18"/>
        <v>19266.505023284633</v>
      </c>
      <c r="AD10" s="6">
        <f t="shared" si="2"/>
        <v>3.8960662290074457</v>
      </c>
      <c r="AE10" s="6">
        <f t="shared" si="3"/>
        <v>19158.775807959566</v>
      </c>
      <c r="AG10" s="10">
        <f t="shared" si="4"/>
        <v>2416123.1668101856</v>
      </c>
      <c r="AH10" s="56">
        <f t="shared" si="19"/>
        <v>2416087.0806223773</v>
      </c>
      <c r="AI10" s="58"/>
      <c r="AJ10" s="21">
        <f t="shared" si="28"/>
        <v>1987829.6188429266</v>
      </c>
      <c r="AK10" s="21">
        <f t="shared" si="29"/>
        <v>336822.30654991168</v>
      </c>
      <c r="AL10" s="19">
        <f t="shared" si="30"/>
        <v>1970906.5626878438</v>
      </c>
      <c r="AM10" s="19">
        <f t="shared" si="31"/>
        <v>335270.53135620977</v>
      </c>
      <c r="AN10" s="19">
        <f t="shared" si="20"/>
        <v>18937.499999999982</v>
      </c>
      <c r="AO10" s="19">
        <f t="shared" si="21"/>
        <v>74.979244732357301</v>
      </c>
      <c r="AP10" s="19">
        <f t="shared" si="22"/>
        <v>76.952382751629855</v>
      </c>
      <c r="AQ10" s="19">
        <f t="shared" si="23"/>
        <v>3677.036661183361</v>
      </c>
      <c r="AR10" s="72">
        <f>AD9*$AV$4</f>
        <v>14.158014295467442</v>
      </c>
      <c r="AS10" s="23">
        <f>AL10+AM10+AN10+AO10+AP10+AQ10+AR10-AJ10-AK10</f>
        <v>4305.794954178331</v>
      </c>
      <c r="AT10" s="23">
        <f t="shared" si="32"/>
        <v>34446359.633426651</v>
      </c>
      <c r="AU10">
        <f>M9</f>
        <v>8.5133333333333207E-3</v>
      </c>
      <c r="BB10" s="10">
        <f t="shared" si="24"/>
        <v>127.41400720107777</v>
      </c>
      <c r="BC10" s="10">
        <f t="shared" si="25"/>
        <v>113.43399441884895</v>
      </c>
      <c r="BD10" s="9">
        <f t="shared" si="26"/>
        <v>5.3832753975161376</v>
      </c>
      <c r="BE10" s="10">
        <f t="shared" si="27"/>
        <v>1.8614509615778871</v>
      </c>
    </row>
    <row r="11" spans="1:57">
      <c r="A11">
        <v>5</v>
      </c>
      <c r="B11" t="s">
        <v>54</v>
      </c>
      <c r="C11">
        <v>2.1161599999999998</v>
      </c>
      <c r="D11">
        <v>35.223199999999999</v>
      </c>
      <c r="E11">
        <v>0.34961599999999998</v>
      </c>
      <c r="F11">
        <v>0.34961599999999998</v>
      </c>
      <c r="G11">
        <v>11.705</v>
      </c>
      <c r="H11">
        <v>2952.37</v>
      </c>
      <c r="I11">
        <v>2973.76</v>
      </c>
      <c r="J11">
        <v>87.464100000000002</v>
      </c>
      <c r="K11">
        <v>1.01108</v>
      </c>
      <c r="M11" s="4">
        <f t="shared" si="5"/>
        <v>1.5876666666666702E-2</v>
      </c>
      <c r="N11" s="2">
        <f>(D11/($M$2-H11))</f>
        <v>0.7395171110644535</v>
      </c>
      <c r="O11" s="2">
        <f t="shared" si="7"/>
        <v>0.55090510602561282</v>
      </c>
      <c r="P11" s="3">
        <f t="shared" si="8"/>
        <v>2.1227797606550445E-2</v>
      </c>
      <c r="Q11" s="2">
        <f t="shared" si="9"/>
        <v>0.2457484778500939</v>
      </c>
      <c r="R11" s="3">
        <f t="shared" si="10"/>
        <v>7.3402477430190884E-3</v>
      </c>
      <c r="S11" s="25"/>
      <c r="T11" s="6">
        <f t="shared" si="11"/>
        <v>239.19229157283587</v>
      </c>
      <c r="U11" s="6">
        <f t="shared" si="12"/>
        <v>15065.649269756583</v>
      </c>
      <c r="V11" s="6">
        <f t="shared" si="13"/>
        <v>15065.649269756583</v>
      </c>
      <c r="W11" s="6">
        <f t="shared" si="14"/>
        <v>307.46222999503232</v>
      </c>
      <c r="X11" s="6">
        <f t="shared" si="15"/>
        <v>176.88679245283001</v>
      </c>
      <c r="Y11" s="6">
        <f t="shared" si="0"/>
        <v>1.7557306783650721</v>
      </c>
      <c r="Z11" s="6">
        <f t="shared" si="16"/>
        <v>1.7557306783650721</v>
      </c>
      <c r="AA11" s="6">
        <f t="shared" si="17"/>
        <v>58.781141567500256</v>
      </c>
      <c r="AB11" s="6">
        <f t="shared" si="1"/>
        <v>439.2344847444748</v>
      </c>
      <c r="AC11" s="6">
        <f t="shared" si="18"/>
        <v>14933.87701500714</v>
      </c>
      <c r="AD11" s="6">
        <f t="shared" si="2"/>
        <v>5.0775255545551614</v>
      </c>
      <c r="AE11" s="6">
        <f t="shared" si="3"/>
        <v>14826.456978183747</v>
      </c>
      <c r="AG11" s="10">
        <f t="shared" si="4"/>
        <v>1876687.9594436781</v>
      </c>
      <c r="AH11" s="56">
        <f t="shared" si="19"/>
        <v>1876650.77018319</v>
      </c>
      <c r="AI11" s="58"/>
      <c r="AJ11" s="21">
        <f t="shared" si="28"/>
        <v>1394134.8927192846</v>
      </c>
      <c r="AK11" s="21">
        <f t="shared" si="29"/>
        <v>236225.34132515505</v>
      </c>
      <c r="AL11" s="19">
        <f t="shared" si="30"/>
        <v>1377075.3287487095</v>
      </c>
      <c r="AM11" s="19">
        <f t="shared" si="31"/>
        <v>234646.76467858357</v>
      </c>
      <c r="AN11" s="19">
        <f t="shared" si="20"/>
        <v>18937.499999999982</v>
      </c>
      <c r="AO11" s="19">
        <f t="shared" si="21"/>
        <v>108.53013257015023</v>
      </c>
      <c r="AP11" s="19">
        <f t="shared" si="22"/>
        <v>111.38618869041736</v>
      </c>
      <c r="AQ11" s="19">
        <f t="shared" si="23"/>
        <v>3744.5780632007263</v>
      </c>
      <c r="AR11" s="72">
        <f>AD10*$AV$4</f>
        <v>20.493308364579164</v>
      </c>
      <c r="AS11" s="23">
        <f>AL11+AM11+AN11+AO11+AP11+AQ11+AR11-AJ11-AK11</f>
        <v>4284.3470756790484</v>
      </c>
      <c r="AT11" s="23">
        <f t="shared" si="32"/>
        <v>34274776.605432391</v>
      </c>
      <c r="AU11">
        <f>M10</f>
        <v>1.2236666666666679E-2</v>
      </c>
      <c r="BB11" s="10">
        <f t="shared" si="24"/>
        <v>129.61463556708259</v>
      </c>
      <c r="BC11" s="10">
        <f t="shared" si="25"/>
        <v>115.51759915968756</v>
      </c>
      <c r="BD11" s="9">
        <f t="shared" si="26"/>
        <v>7.7921324580148914</v>
      </c>
      <c r="BE11" s="10">
        <f t="shared" si="27"/>
        <v>2.6943925662897277</v>
      </c>
    </row>
    <row r="12" spans="1:57">
      <c r="A12">
        <v>6</v>
      </c>
      <c r="B12" t="s">
        <v>54</v>
      </c>
      <c r="C12">
        <v>2.6202000000000001</v>
      </c>
      <c r="D12">
        <v>42.789200000000001</v>
      </c>
      <c r="E12">
        <v>0.52332100000000004</v>
      </c>
      <c r="F12">
        <v>0.52332100000000004</v>
      </c>
      <c r="G12">
        <v>14.4664</v>
      </c>
      <c r="H12">
        <v>2941.7</v>
      </c>
      <c r="I12">
        <v>2967.6</v>
      </c>
      <c r="J12">
        <v>93.620800000000003</v>
      </c>
      <c r="K12">
        <v>1.5134300000000001</v>
      </c>
      <c r="M12" s="4">
        <f t="shared" si="5"/>
        <v>1.9433333333333393E-2</v>
      </c>
      <c r="N12" s="2">
        <f t="shared" si="6"/>
        <v>0.7339485420240115</v>
      </c>
      <c r="O12" s="2">
        <f t="shared" si="7"/>
        <v>0.55568285077186796</v>
      </c>
      <c r="P12" s="3">
        <f t="shared" si="8"/>
        <v>2.595934819897076E-2</v>
      </c>
      <c r="Q12" s="2">
        <f t="shared" si="9"/>
        <v>0.24813722126929597</v>
      </c>
      <c r="R12" s="3">
        <f t="shared" si="10"/>
        <v>8.9763464837049473E-3</v>
      </c>
      <c r="T12" s="6">
        <f t="shared" si="11"/>
        <v>241.00707655202763</v>
      </c>
      <c r="U12" s="6">
        <f t="shared" si="12"/>
        <v>12401.736357737233</v>
      </c>
      <c r="V12" s="6">
        <f t="shared" si="13"/>
        <v>12401.736357737233</v>
      </c>
      <c r="W12" s="6">
        <f t="shared" si="14"/>
        <v>253.09666036198433</v>
      </c>
      <c r="X12" s="6">
        <f t="shared" si="15"/>
        <v>176.88679245283001</v>
      </c>
      <c r="Y12" s="6">
        <f t="shared" si="0"/>
        <v>2.1633630241558022</v>
      </c>
      <c r="Z12" s="6">
        <f t="shared" si="16"/>
        <v>2.1633630241558022</v>
      </c>
      <c r="AA12" s="6">
        <f t="shared" si="17"/>
        <v>59.802826281856632</v>
      </c>
      <c r="AB12" s="6">
        <f t="shared" si="1"/>
        <v>387.02015971660887</v>
      </c>
      <c r="AC12" s="6">
        <f t="shared" si="18"/>
        <v>12267.812858382607</v>
      </c>
      <c r="AD12" s="6">
        <f t="shared" si="2"/>
        <v>6.2563866186300867</v>
      </c>
      <c r="AE12" s="6">
        <f t="shared" si="3"/>
        <v>12160.729281185206</v>
      </c>
      <c r="AG12" s="10">
        <f t="shared" si="4"/>
        <v>1544851.3955174801</v>
      </c>
      <c r="AH12" s="56">
        <f t="shared" si="19"/>
        <v>1544815.9787945969</v>
      </c>
      <c r="AI12" s="58"/>
      <c r="AJ12" s="21">
        <f t="shared" si="28"/>
        <v>1082873.6725622939</v>
      </c>
      <c r="AK12" s="21">
        <f t="shared" si="29"/>
        <v>183484.54245636542</v>
      </c>
      <c r="AL12" s="19">
        <f t="shared" si="30"/>
        <v>1065681.2482209131</v>
      </c>
      <c r="AM12" s="19">
        <f t="shared" si="31"/>
        <v>181879.68816577195</v>
      </c>
      <c r="AN12" s="19">
        <f t="shared" si="20"/>
        <v>18937.499999999982</v>
      </c>
      <c r="AO12" s="19">
        <f t="shared" si="21"/>
        <v>141.44166344909021</v>
      </c>
      <c r="AP12" s="19">
        <f t="shared" si="22"/>
        <v>145.16381248722416</v>
      </c>
      <c r="AQ12" s="19">
        <f t="shared" si="23"/>
        <v>3810.8578233050794</v>
      </c>
      <c r="AR12" s="72">
        <f>AD11*$AV$4</f>
        <v>26.707784416960148</v>
      </c>
      <c r="AS12" s="23">
        <f>AL12+AM12+AN12+AO12+AP12+AQ12+AR12-AJ12-AK12</f>
        <v>4264.3924516839907</v>
      </c>
      <c r="AT12" s="23">
        <f t="shared" si="32"/>
        <v>34115139.613471925</v>
      </c>
      <c r="AU12">
        <f>M11</f>
        <v>1.5876666666666702E-2</v>
      </c>
      <c r="BB12" s="10">
        <f t="shared" si="24"/>
        <v>131.77225474944316</v>
      </c>
      <c r="BC12" s="10">
        <f t="shared" si="25"/>
        <v>117.56228313500051</v>
      </c>
      <c r="BD12" s="9">
        <f t="shared" si="26"/>
        <v>10.155051109110323</v>
      </c>
      <c r="BE12" s="10">
        <f t="shared" si="27"/>
        <v>3.5114613567301443</v>
      </c>
    </row>
    <row r="13" spans="1:57">
      <c r="A13">
        <v>7</v>
      </c>
      <c r="B13" t="s">
        <v>54</v>
      </c>
      <c r="C13">
        <v>3.1242399999999999</v>
      </c>
      <c r="D13">
        <v>50.043700000000001</v>
      </c>
      <c r="E13">
        <v>0.73111899999999996</v>
      </c>
      <c r="F13">
        <v>0.73111899999999996</v>
      </c>
      <c r="G13">
        <v>17.217600000000001</v>
      </c>
      <c r="H13">
        <v>2931.28</v>
      </c>
      <c r="I13">
        <v>2961.48</v>
      </c>
      <c r="J13">
        <v>99.741600000000005</v>
      </c>
      <c r="K13">
        <v>2.1143800000000001</v>
      </c>
      <c r="M13" s="4">
        <f t="shared" si="5"/>
        <v>2.29066666666666E-2</v>
      </c>
      <c r="N13" s="2">
        <f t="shared" si="6"/>
        <v>0.72822613504074718</v>
      </c>
      <c r="O13" s="2">
        <f t="shared" si="7"/>
        <v>0.56049345459837185</v>
      </c>
      <c r="P13" s="3">
        <f t="shared" si="8"/>
        <v>3.076804423748554E-2</v>
      </c>
      <c r="Q13" s="2">
        <f t="shared" si="9"/>
        <v>0.2505471478463337</v>
      </c>
      <c r="R13" s="3">
        <f t="shared" si="10"/>
        <v>1.0639100698486642E-2</v>
      </c>
      <c r="T13" s="6">
        <f t="shared" si="11"/>
        <v>242.90091214994979</v>
      </c>
      <c r="U13" s="6">
        <f t="shared" si="12"/>
        <v>10603.939703868618</v>
      </c>
      <c r="V13" s="6">
        <f t="shared" si="13"/>
        <v>10603.939703868618</v>
      </c>
      <c r="W13" s="6">
        <f t="shared" si="14"/>
        <v>216.40693273201262</v>
      </c>
      <c r="X13" s="6">
        <f t="shared" si="15"/>
        <v>176.88679245283001</v>
      </c>
      <c r="Y13" s="6">
        <f t="shared" si="0"/>
        <v>2.5842472641175731</v>
      </c>
      <c r="Z13" s="6">
        <f t="shared" si="16"/>
        <v>2.5842472641175731</v>
      </c>
      <c r="AA13" s="6">
        <f t="shared" si="17"/>
        <v>60.858130748442782</v>
      </c>
      <c r="AB13" s="6">
        <f t="shared" si="1"/>
        <v>352.55130410803361</v>
      </c>
      <c r="AC13" s="6">
        <f t="shared" si="18"/>
        <v>10467.795332492597</v>
      </c>
      <c r="AD13" s="6">
        <f t="shared" si="2"/>
        <v>7.4735860103552438</v>
      </c>
      <c r="AE13" s="6">
        <f t="shared" si="3"/>
        <v>10361.038791718669</v>
      </c>
      <c r="AG13" s="10">
        <f t="shared" si="4"/>
        <v>1320904.6360096587</v>
      </c>
      <c r="AH13" s="56">
        <f t="shared" si="19"/>
        <v>1320869.2379582515</v>
      </c>
      <c r="AI13" s="58"/>
      <c r="AJ13" s="21">
        <f t="shared" si="28"/>
        <v>891399.60418507899</v>
      </c>
      <c r="AK13" s="21">
        <f t="shared" si="29"/>
        <v>151040.74710088177</v>
      </c>
      <c r="AL13" s="19">
        <f t="shared" si="30"/>
        <v>874076.73854374897</v>
      </c>
      <c r="AM13" s="19">
        <f t="shared" si="31"/>
        <v>149409.69280224177</v>
      </c>
      <c r="AN13" s="19">
        <f t="shared" si="20"/>
        <v>18937.499999999982</v>
      </c>
      <c r="AO13" s="19">
        <f t="shared" si="21"/>
        <v>174.28052522599143</v>
      </c>
      <c r="AP13" s="19">
        <f t="shared" si="22"/>
        <v>178.86685483720174</v>
      </c>
      <c r="AQ13" s="19">
        <f t="shared" si="23"/>
        <v>3877.0949715269317</v>
      </c>
      <c r="AR13" s="72">
        <f>AD12*$AV$4</f>
        <v>32.908593613994256</v>
      </c>
      <c r="AS13" s="23">
        <f>AL13+AM13+AN13+AO13+AP13+AQ13+AR13-AJ13-AK13</f>
        <v>4246.7310052340617</v>
      </c>
      <c r="AT13" s="23">
        <f t="shared" si="32"/>
        <v>33973848.041872494</v>
      </c>
      <c r="AU13">
        <f>M12</f>
        <v>1.9433333333333393E-2</v>
      </c>
      <c r="BB13" s="10">
        <f t="shared" si="24"/>
        <v>133.92349935462516</v>
      </c>
      <c r="BC13" s="10">
        <f t="shared" si="25"/>
        <v>119.60565256371326</v>
      </c>
      <c r="BD13" s="9">
        <f t="shared" si="26"/>
        <v>12.512773237260173</v>
      </c>
      <c r="BE13" s="10">
        <f t="shared" si="27"/>
        <v>4.3267260483116043</v>
      </c>
    </row>
    <row r="14" spans="1:57">
      <c r="A14">
        <v>8</v>
      </c>
      <c r="B14" t="s">
        <v>54</v>
      </c>
      <c r="C14">
        <v>3.6282800000000002</v>
      </c>
      <c r="D14">
        <v>56.990499999999997</v>
      </c>
      <c r="E14">
        <v>0.97256600000000004</v>
      </c>
      <c r="F14">
        <v>0.97256600000000004</v>
      </c>
      <c r="G14">
        <v>19.9588</v>
      </c>
      <c r="H14">
        <v>2921.11</v>
      </c>
      <c r="I14">
        <v>2955.4</v>
      </c>
      <c r="J14">
        <v>105.827</v>
      </c>
      <c r="K14">
        <v>2.81264</v>
      </c>
      <c r="M14" s="4">
        <f t="shared" si="5"/>
        <v>2.6296666666666624E-2</v>
      </c>
      <c r="N14" s="2">
        <f t="shared" si="6"/>
        <v>0.72240461401952194</v>
      </c>
      <c r="O14" s="2">
        <f t="shared" si="7"/>
        <v>0.56537596907085907</v>
      </c>
      <c r="P14" s="3">
        <f t="shared" si="8"/>
        <v>3.565268094815572E-2</v>
      </c>
      <c r="Q14" s="2">
        <f t="shared" si="9"/>
        <v>0.25299530992521274</v>
      </c>
      <c r="R14" s="3">
        <f t="shared" si="10"/>
        <v>1.232812777284829E-2</v>
      </c>
      <c r="T14" s="6">
        <f t="shared" si="11"/>
        <v>244.85833703167611</v>
      </c>
      <c r="U14" s="6">
        <f t="shared" si="12"/>
        <v>9311.3830789077128</v>
      </c>
      <c r="V14" s="6">
        <f t="shared" si="13"/>
        <v>9311.3830789077128</v>
      </c>
      <c r="W14" s="6">
        <f t="shared" si="14"/>
        <v>190.02822610015741</v>
      </c>
      <c r="X14" s="6">
        <f t="shared" si="15"/>
        <v>176.88679245283001</v>
      </c>
      <c r="Y14" s="6">
        <f t="shared" si="0"/>
        <v>3.0186448651736533</v>
      </c>
      <c r="Z14" s="6">
        <f t="shared" si="16"/>
        <v>3.0186448651736533</v>
      </c>
      <c r="AA14" s="6">
        <f t="shared" si="17"/>
        <v>61.948010865101097</v>
      </c>
      <c r="AB14" s="6">
        <f t="shared" si="1"/>
        <v>328.46524568452031</v>
      </c>
      <c r="AC14" s="6">
        <f t="shared" si="18"/>
        <v>9172.9460593233507</v>
      </c>
      <c r="AD14" s="6">
        <f t="shared" si="2"/>
        <v>8.7298561676863304</v>
      </c>
      <c r="AE14" s="6">
        <f t="shared" si="3"/>
        <v>9066.5247418760373</v>
      </c>
      <c r="AG14" s="10">
        <f t="shared" si="4"/>
        <v>1159894.2864701408</v>
      </c>
      <c r="AH14" s="56">
        <f t="shared" si="19"/>
        <v>1159858.6984002967</v>
      </c>
      <c r="AI14" s="58"/>
      <c r="AJ14" s="21">
        <f t="shared" si="28"/>
        <v>762179.37409496459</v>
      </c>
      <c r="AK14" s="21">
        <f t="shared" si="29"/>
        <v>129145.38165341591</v>
      </c>
      <c r="AL14" s="19">
        <f t="shared" si="30"/>
        <v>744720.38523236278</v>
      </c>
      <c r="AM14" s="19">
        <f t="shared" si="31"/>
        <v>127487.27935442733</v>
      </c>
      <c r="AN14" s="19">
        <f t="shared" si="20"/>
        <v>18937.499999999982</v>
      </c>
      <c r="AO14" s="19">
        <f t="shared" si="21"/>
        <v>208.1869595973117</v>
      </c>
      <c r="AP14" s="19">
        <f t="shared" si="22"/>
        <v>213.66556379724096</v>
      </c>
      <c r="AQ14" s="19">
        <f t="shared" si="23"/>
        <v>3945.5117319915184</v>
      </c>
      <c r="AR14" s="72">
        <f>AD13*$AV$4</f>
        <v>39.31106241446858</v>
      </c>
      <c r="AS14" s="23">
        <f>AL14+AM14+AN14+AO14+AP14+AQ14+AR14-AJ14-AK14</f>
        <v>4227.0841562101268</v>
      </c>
      <c r="AT14" s="23">
        <f t="shared" si="32"/>
        <v>33816673.249681011</v>
      </c>
      <c r="AU14">
        <f>M13</f>
        <v>2.29066666666666E-2</v>
      </c>
      <c r="BB14" s="10">
        <f t="shared" si="24"/>
        <v>136.14437137602181</v>
      </c>
      <c r="BC14" s="10">
        <f t="shared" si="25"/>
        <v>121.71626149688556</v>
      </c>
      <c r="BD14" s="9">
        <f t="shared" si="26"/>
        <v>14.947172020710488</v>
      </c>
      <c r="BE14" s="10">
        <f t="shared" si="27"/>
        <v>5.1684945282351462</v>
      </c>
    </row>
    <row r="15" spans="1:57">
      <c r="A15">
        <v>9</v>
      </c>
      <c r="B15" t="s">
        <v>54</v>
      </c>
      <c r="C15">
        <v>4.13232</v>
      </c>
      <c r="D15">
        <v>63.68</v>
      </c>
      <c r="E15">
        <v>1.24156</v>
      </c>
      <c r="F15">
        <v>1.24156</v>
      </c>
      <c r="G15">
        <v>22.6906</v>
      </c>
      <c r="H15">
        <v>2911.15</v>
      </c>
      <c r="I15">
        <v>2949.35</v>
      </c>
      <c r="J15">
        <v>111.878</v>
      </c>
      <c r="K15">
        <v>3.59057</v>
      </c>
      <c r="M15" s="4">
        <f t="shared" si="5"/>
        <v>2.9616666666666635E-2</v>
      </c>
      <c r="N15" s="2">
        <f t="shared" si="6"/>
        <v>0.71671356218345594</v>
      </c>
      <c r="O15" s="2">
        <f t="shared" si="7"/>
        <v>0.57010140911648899</v>
      </c>
      <c r="P15" s="3">
        <f t="shared" si="8"/>
        <v>4.0411592571750185E-2</v>
      </c>
      <c r="Q15" s="2">
        <f t="shared" si="9"/>
        <v>0.25538097917839081</v>
      </c>
      <c r="R15" s="3">
        <f t="shared" si="10"/>
        <v>1.397366347777154E-2</v>
      </c>
      <c r="T15" s="6">
        <f t="shared" si="11"/>
        <v>246.80263048734187</v>
      </c>
      <c r="U15" s="6">
        <f t="shared" si="12"/>
        <v>8333.2345690717666</v>
      </c>
      <c r="V15" s="6">
        <f t="shared" si="13"/>
        <v>8333.2345690717666</v>
      </c>
      <c r="W15" s="6">
        <f t="shared" si="14"/>
        <v>170.06601161370952</v>
      </c>
      <c r="X15" s="6">
        <f t="shared" si="15"/>
        <v>176.88679245283001</v>
      </c>
      <c r="Y15" s="6">
        <f t="shared" si="0"/>
        <v>3.4487369038589137</v>
      </c>
      <c r="Z15" s="6">
        <f t="shared" si="16"/>
        <v>3.4487369038589137</v>
      </c>
      <c r="AA15" s="6">
        <f t="shared" si="17"/>
        <v>63.028697437659936</v>
      </c>
      <c r="AB15" s="6">
        <f t="shared" si="1"/>
        <v>310.76853902819926</v>
      </c>
      <c r="AC15" s="6">
        <f t="shared" si="18"/>
        <v>8192.5320416572777</v>
      </c>
      <c r="AD15" s="6">
        <f t="shared" si="2"/>
        <v>9.973687348890671</v>
      </c>
      <c r="AE15" s="6">
        <f t="shared" si="3"/>
        <v>8086.4319385844246</v>
      </c>
      <c r="AG15" s="10">
        <f t="shared" si="4"/>
        <v>1038048.9216877602</v>
      </c>
      <c r="AH15" s="56">
        <f t="shared" si="19"/>
        <v>1038012.7558044208</v>
      </c>
      <c r="AI15" s="58"/>
      <c r="AJ15" s="21">
        <f t="shared" si="28"/>
        <v>669274.28156264964</v>
      </c>
      <c r="AK15" s="21">
        <f t="shared" si="29"/>
        <v>113403.33451801704</v>
      </c>
      <c r="AL15" s="19">
        <f t="shared" si="30"/>
        <v>651674.59887182387</v>
      </c>
      <c r="AM15" s="19">
        <f t="shared" si="31"/>
        <v>111717.31005649909</v>
      </c>
      <c r="AN15" s="19">
        <f t="shared" si="20"/>
        <v>18937.499999999982</v>
      </c>
      <c r="AO15" s="19">
        <f t="shared" si="21"/>
        <v>243.18203033838952</v>
      </c>
      <c r="AP15" s="19">
        <f t="shared" si="22"/>
        <v>249.58155745255766</v>
      </c>
      <c r="AQ15" s="19">
        <f t="shared" si="23"/>
        <v>4016.1700767986285</v>
      </c>
      <c r="AR15" s="72">
        <f>AD14*$AV$4</f>
        <v>45.919043442030095</v>
      </c>
      <c r="AS15" s="23">
        <f>AL15+AM15+AN15+AO15+AP15+AQ15+AR15-AJ15-AK15</f>
        <v>4206.6455556879228</v>
      </c>
      <c r="AT15" s="23">
        <f t="shared" si="32"/>
        <v>33653164.445503384</v>
      </c>
      <c r="AU15">
        <f>M14</f>
        <v>2.6296666666666624E-2</v>
      </c>
      <c r="BB15" s="10">
        <f t="shared" si="24"/>
        <v>138.43701958436213</v>
      </c>
      <c r="BC15" s="10">
        <f t="shared" si="25"/>
        <v>123.89602173020219</v>
      </c>
      <c r="BD15" s="9">
        <f t="shared" si="26"/>
        <v>17.459712335372661</v>
      </c>
      <c r="BE15" s="10">
        <f t="shared" si="27"/>
        <v>6.0372897303473065</v>
      </c>
    </row>
    <row r="16" spans="1:57">
      <c r="A16">
        <v>10</v>
      </c>
      <c r="B16" t="s">
        <v>54</v>
      </c>
      <c r="C16">
        <v>4.6363599999999998</v>
      </c>
      <c r="D16">
        <v>70.077500000000001</v>
      </c>
      <c r="E16">
        <v>1.54227</v>
      </c>
      <c r="F16">
        <v>1.54227</v>
      </c>
      <c r="G16">
        <v>25.412600000000001</v>
      </c>
      <c r="H16">
        <v>2901.43</v>
      </c>
      <c r="I16">
        <v>2943.33</v>
      </c>
      <c r="J16">
        <v>117.89400000000001</v>
      </c>
      <c r="K16">
        <v>4.4602199999999996</v>
      </c>
      <c r="M16" s="4">
        <f t="shared" si="5"/>
        <v>3.2856666666666721E-2</v>
      </c>
      <c r="N16" s="2">
        <f t="shared" si="6"/>
        <v>0.71094146291975124</v>
      </c>
      <c r="O16" s="2">
        <f t="shared" si="7"/>
        <v>0.57491640661458776</v>
      </c>
      <c r="P16" s="3">
        <f t="shared" si="8"/>
        <v>4.5249264482093862E-2</v>
      </c>
      <c r="Q16" s="2">
        <f t="shared" si="9"/>
        <v>0.25781272192350574</v>
      </c>
      <c r="R16" s="3">
        <f t="shared" si="10"/>
        <v>1.5646444151364486E-2</v>
      </c>
      <c r="T16" s="6">
        <f t="shared" si="11"/>
        <v>248.80640907674336</v>
      </c>
      <c r="U16" s="6">
        <f t="shared" si="12"/>
        <v>7572.4787179692485</v>
      </c>
      <c r="V16" s="6">
        <f t="shared" si="13"/>
        <v>7572.4787179692485</v>
      </c>
      <c r="W16" s="6">
        <f t="shared" si="14"/>
        <v>154.54038199937241</v>
      </c>
      <c r="X16" s="6">
        <f t="shared" si="15"/>
        <v>176.88679245283001</v>
      </c>
      <c r="Y16" s="6">
        <f t="shared" si="0"/>
        <v>3.8929355841208109</v>
      </c>
      <c r="Z16" s="6">
        <f t="shared" si="16"/>
        <v>3.8929355841208109</v>
      </c>
      <c r="AA16" s="6">
        <f t="shared" si="17"/>
        <v>64.145457556088445</v>
      </c>
      <c r="AB16" s="6">
        <f t="shared" si="1"/>
        <v>297.58326864845287</v>
      </c>
      <c r="AC16" s="6">
        <f t="shared" si="18"/>
        <v>7429.4358313201683</v>
      </c>
      <c r="AD16" s="6">
        <f t="shared" si="2"/>
        <v>11.258307009153599</v>
      </c>
      <c r="AE16" s="6">
        <f t="shared" si="3"/>
        <v>7323.6723088925055</v>
      </c>
      <c r="AG16" s="10">
        <f t="shared" si="4"/>
        <v>943283.58364776941</v>
      </c>
      <c r="AH16" s="56">
        <f t="shared" si="19"/>
        <v>943247.25712372386</v>
      </c>
      <c r="AI16" s="58"/>
      <c r="AJ16" s="21">
        <f t="shared" si="28"/>
        <v>598967.90112117131</v>
      </c>
      <c r="AK16" s="21">
        <f t="shared" si="29"/>
        <v>101490.46381672505</v>
      </c>
      <c r="AL16" s="19">
        <f t="shared" si="30"/>
        <v>581228.46844963264</v>
      </c>
      <c r="AM16" s="19">
        <f t="shared" si="31"/>
        <v>99776.847735343981</v>
      </c>
      <c r="AN16" s="19">
        <f t="shared" si="20"/>
        <v>18937.499999999982</v>
      </c>
      <c r="AO16" s="19">
        <f t="shared" si="21"/>
        <v>277.83024497487412</v>
      </c>
      <c r="AP16" s="19">
        <f t="shared" si="22"/>
        <v>285.14156721105502</v>
      </c>
      <c r="AQ16" s="19">
        <f t="shared" si="23"/>
        <v>4086.2323921901625</v>
      </c>
      <c r="AR16" s="72">
        <f>AD15*$AV$4</f>
        <v>52.461595455164925</v>
      </c>
      <c r="AS16" s="23">
        <f>AL16+AM16+AN16+AO16+AP16+AQ16+AR16-AJ16-AK16</f>
        <v>4186.1170469115168</v>
      </c>
      <c r="AT16" s="23">
        <f t="shared" si="32"/>
        <v>33488936.375292134</v>
      </c>
      <c r="AU16">
        <f>M15</f>
        <v>2.9616666666666635E-2</v>
      </c>
      <c r="BB16" s="10">
        <f t="shared" si="24"/>
        <v>140.70252741448894</v>
      </c>
      <c r="BC16" s="10">
        <f t="shared" si="25"/>
        <v>126.05739487531987</v>
      </c>
      <c r="BD16" s="9">
        <f t="shared" si="26"/>
        <v>19.947374697781342</v>
      </c>
      <c r="BE16" s="10">
        <f t="shared" si="27"/>
        <v>6.8974738077178275</v>
      </c>
    </row>
    <row r="17" spans="1:57">
      <c r="A17">
        <v>11</v>
      </c>
      <c r="B17" t="s">
        <v>54</v>
      </c>
      <c r="C17">
        <v>5.1403999999999996</v>
      </c>
      <c r="D17">
        <v>76.209500000000006</v>
      </c>
      <c r="E17">
        <v>1.87154</v>
      </c>
      <c r="F17">
        <v>1.87154</v>
      </c>
      <c r="G17">
        <v>28.1251</v>
      </c>
      <c r="H17">
        <v>2891.92</v>
      </c>
      <c r="I17">
        <v>2937.35</v>
      </c>
      <c r="J17">
        <v>123.877</v>
      </c>
      <c r="K17">
        <v>5.4124600000000003</v>
      </c>
      <c r="M17" s="4">
        <f t="shared" si="5"/>
        <v>3.6026666666666644E-2</v>
      </c>
      <c r="N17" s="2">
        <f t="shared" si="6"/>
        <v>0.70512120651369403</v>
      </c>
      <c r="O17" s="2">
        <f t="shared" si="7"/>
        <v>0.57968643782383455</v>
      </c>
      <c r="P17" s="3">
        <f t="shared" si="8"/>
        <v>5.0078275351591449E-2</v>
      </c>
      <c r="Q17" s="2">
        <f t="shared" si="9"/>
        <v>0.26022483345669889</v>
      </c>
      <c r="R17" s="3">
        <f t="shared" si="10"/>
        <v>1.7316247224278325E-2</v>
      </c>
      <c r="T17" s="6">
        <f t="shared" si="11"/>
        <v>250.86012279705096</v>
      </c>
      <c r="U17" s="6">
        <f t="shared" si="12"/>
        <v>6963.1788341150386</v>
      </c>
      <c r="V17" s="6">
        <f t="shared" si="13"/>
        <v>6963.1788341150386</v>
      </c>
      <c r="W17" s="6">
        <f t="shared" si="14"/>
        <v>142.10569049214365</v>
      </c>
      <c r="X17" s="6">
        <f t="shared" si="15"/>
        <v>176.88679245283001</v>
      </c>
      <c r="Y17" s="6">
        <f t="shared" si="0"/>
        <v>4.3439559050665535</v>
      </c>
      <c r="Z17" s="6">
        <f t="shared" si="16"/>
        <v>4.3439559050665535</v>
      </c>
      <c r="AA17" s="6">
        <f t="shared" si="17"/>
        <v>65.280033675789625</v>
      </c>
      <c r="AB17" s="6">
        <f t="shared" si="1"/>
        <v>287.52590146841584</v>
      </c>
      <c r="AC17" s="6">
        <f t="shared" si="18"/>
        <v>6817.7586231387668</v>
      </c>
      <c r="AD17" s="6">
        <f t="shared" si="2"/>
        <v>12.562642304164761</v>
      </c>
      <c r="AE17" s="6">
        <f t="shared" si="3"/>
        <v>6712.3187113179874</v>
      </c>
      <c r="AG17" s="10">
        <f t="shared" si="4"/>
        <v>867384.71362594632</v>
      </c>
      <c r="AH17" s="56">
        <f t="shared" si="19"/>
        <v>867346.49541278812</v>
      </c>
      <c r="AI17" s="58"/>
      <c r="AJ17" s="21">
        <f t="shared" si="28"/>
        <v>544287.05281147559</v>
      </c>
      <c r="AK17" s="21">
        <f t="shared" si="29"/>
        <v>92225.218306147479</v>
      </c>
      <c r="AL17" s="19">
        <f t="shared" si="30"/>
        <v>526403.5945462666</v>
      </c>
      <c r="AM17" s="19">
        <f t="shared" si="31"/>
        <v>90483.098989648337</v>
      </c>
      <c r="AN17" s="19">
        <f t="shared" si="20"/>
        <v>18937.499999999982</v>
      </c>
      <c r="AO17" s="19">
        <f t="shared" si="21"/>
        <v>313.61489065677256</v>
      </c>
      <c r="AP17" s="19">
        <f t="shared" si="22"/>
        <v>321.86791409510869</v>
      </c>
      <c r="AQ17" s="19">
        <f t="shared" si="23"/>
        <v>4158.6334024560365</v>
      </c>
      <c r="AR17" s="72">
        <f>AD16*$AV$4</f>
        <v>59.218694868147928</v>
      </c>
      <c r="AS17" s="23">
        <f>AL17+AM17+AN17+AO17+AP17+AQ17+AR17-AJ17-AK17</f>
        <v>4165.2573203678621</v>
      </c>
      <c r="AT17" s="23">
        <f t="shared" si="32"/>
        <v>33322058.562942896</v>
      </c>
      <c r="AU17">
        <f>M16</f>
        <v>3.2856666666666721E-2</v>
      </c>
      <c r="BB17" s="10">
        <f t="shared" si="24"/>
        <v>143.04288664908017</v>
      </c>
      <c r="BC17" s="10">
        <f t="shared" si="25"/>
        <v>128.29091511217689</v>
      </c>
      <c r="BD17" s="9">
        <f t="shared" si="26"/>
        <v>22.516614018307198</v>
      </c>
      <c r="BE17" s="10">
        <f t="shared" si="27"/>
        <v>7.7858711682416217</v>
      </c>
    </row>
    <row r="18" spans="1:57">
      <c r="A18">
        <v>12</v>
      </c>
      <c r="B18" t="s">
        <v>54</v>
      </c>
      <c r="C18">
        <v>5.6444400000000003</v>
      </c>
      <c r="D18">
        <v>82.094899999999996</v>
      </c>
      <c r="E18">
        <v>2.2270599999999998</v>
      </c>
      <c r="F18">
        <v>2.2270599999999998</v>
      </c>
      <c r="G18">
        <v>30.828600000000002</v>
      </c>
      <c r="H18">
        <v>2882.62</v>
      </c>
      <c r="I18">
        <v>2931.4</v>
      </c>
      <c r="J18">
        <v>129.82599999999999</v>
      </c>
      <c r="K18">
        <v>6.4406100000000004</v>
      </c>
      <c r="M18" s="4">
        <f t="shared" si="5"/>
        <v>3.9126666666666705E-2</v>
      </c>
      <c r="N18" s="2">
        <f t="shared" si="6"/>
        <v>0.69939427500425899</v>
      </c>
      <c r="O18" s="2">
        <f t="shared" si="7"/>
        <v>0.58443951439768216</v>
      </c>
      <c r="P18" s="3">
        <f t="shared" si="8"/>
        <v>5.4869739308229637E-2</v>
      </c>
      <c r="Q18" s="2">
        <f t="shared" si="9"/>
        <v>0.26263929119100332</v>
      </c>
      <c r="R18" s="3">
        <f t="shared" si="10"/>
        <v>1.8973078889078187E-2</v>
      </c>
      <c r="T18" s="6">
        <f t="shared" si="11"/>
        <v>252.91426992557646</v>
      </c>
      <c r="U18" s="6">
        <f t="shared" si="12"/>
        <v>6463.9871338961375</v>
      </c>
      <c r="V18" s="6">
        <f t="shared" si="13"/>
        <v>6463.9871338961375</v>
      </c>
      <c r="W18" s="6">
        <f t="shared" si="14"/>
        <v>131.91810477339055</v>
      </c>
      <c r="X18" s="6">
        <f t="shared" si="15"/>
        <v>176.88679245283001</v>
      </c>
      <c r="Y18" s="6">
        <f t="shared" si="0"/>
        <v>4.7985623954715768</v>
      </c>
      <c r="Z18" s="6">
        <f t="shared" si="16"/>
        <v>4.7985623954715768</v>
      </c>
      <c r="AA18" s="6">
        <f t="shared" si="17"/>
        <v>66.425224585343486</v>
      </c>
      <c r="AB18" s="6">
        <f t="shared" si="1"/>
        <v>279.73119787293876</v>
      </c>
      <c r="AC18" s="6">
        <f t="shared" si="18"/>
        <v>6316.174040796589</v>
      </c>
      <c r="AD18" s="6">
        <f t="shared" si="2"/>
        <v>13.877340058147604</v>
      </c>
      <c r="AE18" s="6">
        <f t="shared" si="3"/>
        <v>6211.0728639705612</v>
      </c>
      <c r="AG18" s="10">
        <f t="shared" si="4"/>
        <v>805201.72791582136</v>
      </c>
      <c r="AH18" s="56">
        <f t="shared" si="19"/>
        <v>805163.23902596009</v>
      </c>
      <c r="AI18" s="58"/>
      <c r="AJ18" s="21">
        <f t="shared" si="28"/>
        <v>500492.40505968657</v>
      </c>
      <c r="AK18" s="21">
        <f t="shared" si="29"/>
        <v>84804.555020687054</v>
      </c>
      <c r="AL18" s="19">
        <f t="shared" si="30"/>
        <v>482461.33201340295</v>
      </c>
      <c r="AM18" s="19">
        <f t="shared" si="31"/>
        <v>83033.482271207045</v>
      </c>
      <c r="AN18" s="19">
        <f t="shared" si="20"/>
        <v>18937.499999999982</v>
      </c>
      <c r="AO18" s="19">
        <f t="shared" si="21"/>
        <v>349.94908771216154</v>
      </c>
      <c r="AP18" s="19">
        <f t="shared" si="22"/>
        <v>359.15827423090269</v>
      </c>
      <c r="AQ18" s="19">
        <f t="shared" si="23"/>
        <v>4232.1894472452195</v>
      </c>
      <c r="AR18" s="72">
        <f>AD17*$AV$4</f>
        <v>66.079498519906636</v>
      </c>
      <c r="AS18" s="23">
        <f>AL18+AM18+AN18+AO18+AP18+AQ18+AR18-AJ18-AK18</f>
        <v>4142.7305119445664</v>
      </c>
      <c r="AT18" s="23">
        <f t="shared" si="32"/>
        <v>33141844.095556531</v>
      </c>
      <c r="AU18">
        <f>M17</f>
        <v>3.6026666666666644E-2</v>
      </c>
      <c r="BB18" s="10">
        <f t="shared" si="24"/>
        <v>145.42021097627185</v>
      </c>
      <c r="BC18" s="10">
        <f t="shared" si="25"/>
        <v>130.56006735157925</v>
      </c>
      <c r="BD18" s="9">
        <f t="shared" si="26"/>
        <v>25.125284608329522</v>
      </c>
      <c r="BE18" s="10">
        <f t="shared" si="27"/>
        <v>8.687911810133107</v>
      </c>
    </row>
    <row r="19" spans="1:57">
      <c r="A19">
        <v>13</v>
      </c>
      <c r="B19" t="s">
        <v>54</v>
      </c>
      <c r="C19">
        <v>6.1484800000000002</v>
      </c>
      <c r="D19">
        <v>87.714299999999994</v>
      </c>
      <c r="E19">
        <v>2.61117</v>
      </c>
      <c r="F19">
        <v>2.61117</v>
      </c>
      <c r="G19">
        <v>33.522599999999997</v>
      </c>
      <c r="H19">
        <v>2873.54</v>
      </c>
      <c r="I19">
        <v>2925.48</v>
      </c>
      <c r="J19">
        <v>135.74100000000001</v>
      </c>
      <c r="K19">
        <v>7.5514400000000004</v>
      </c>
      <c r="M19" s="4">
        <f t="shared" si="5"/>
        <v>4.2153333333333348E-2</v>
      </c>
      <c r="N19" s="2">
        <f t="shared" si="6"/>
        <v>0.69361300015815253</v>
      </c>
      <c r="O19" s="2">
        <f t="shared" si="7"/>
        <v>0.5892496457377826</v>
      </c>
      <c r="P19" s="3">
        <f t="shared" si="8"/>
        <v>5.9714059781749158E-2</v>
      </c>
      <c r="Q19" s="2">
        <f t="shared" si="9"/>
        <v>0.26508461173493586</v>
      </c>
      <c r="R19" s="3">
        <f t="shared" si="10"/>
        <v>2.064818915071959E-2</v>
      </c>
      <c r="T19" s="6">
        <f t="shared" si="11"/>
        <v>255.02231419033032</v>
      </c>
      <c r="U19" s="6">
        <f t="shared" si="12"/>
        <v>6049.873023651674</v>
      </c>
      <c r="V19" s="6">
        <f t="shared" si="13"/>
        <v>6049.873023651674</v>
      </c>
      <c r="W19" s="6">
        <f t="shared" si="14"/>
        <v>123.46679640105457</v>
      </c>
      <c r="X19" s="6">
        <f t="shared" si="15"/>
        <v>176.88679245283001</v>
      </c>
      <c r="Y19" s="6">
        <f t="shared" si="0"/>
        <v>5.2657489810561815</v>
      </c>
      <c r="Z19" s="6">
        <f t="shared" si="16"/>
        <v>5.2657489810561815</v>
      </c>
      <c r="AA19" s="6">
        <f t="shared" si="17"/>
        <v>67.602491140888532</v>
      </c>
      <c r="AB19" s="6">
        <f t="shared" si="1"/>
        <v>273.73860469293618</v>
      </c>
      <c r="AC19" s="6">
        <f t="shared" si="18"/>
        <v>5899.6012153597921</v>
      </c>
      <c r="AD19" s="6">
        <f t="shared" si="2"/>
        <v>15.228417715241401</v>
      </c>
      <c r="AE19" s="6">
        <f t="shared" si="3"/>
        <v>5794.8507094613433</v>
      </c>
      <c r="AG19" s="10">
        <f t="shared" si="4"/>
        <v>753616.63187275687</v>
      </c>
      <c r="AH19" s="56">
        <f t="shared" si="19"/>
        <v>753578.17177664256</v>
      </c>
      <c r="AI19" s="58"/>
      <c r="AJ19" s="21">
        <f t="shared" si="28"/>
        <v>464612.00322305266</v>
      </c>
      <c r="AK19" s="21">
        <f t="shared" si="29"/>
        <v>78724.89930372106</v>
      </c>
      <c r="AL19" s="19">
        <f t="shared" si="30"/>
        <v>446433.28424361203</v>
      </c>
      <c r="AM19" s="19">
        <f t="shared" si="31"/>
        <v>76924.683642861666</v>
      </c>
      <c r="AN19" s="19">
        <f t="shared" si="20"/>
        <v>18937.499999999982</v>
      </c>
      <c r="AO19" s="19">
        <f t="shared" si="21"/>
        <v>386.57218657919026</v>
      </c>
      <c r="AP19" s="19">
        <f t="shared" si="22"/>
        <v>396.74513885759001</v>
      </c>
      <c r="AQ19" s="19">
        <f t="shared" si="23"/>
        <v>4306.4336626597787</v>
      </c>
      <c r="AR19" s="72">
        <f>AD18*$AV$4</f>
        <v>72.9948087058564</v>
      </c>
      <c r="AS19" s="23">
        <f>AL19+AM19+AN19+AO19+AP19+AQ19+AR19-AJ19-AK19</f>
        <v>4121.3111565023719</v>
      </c>
      <c r="AT19" s="23">
        <f t="shared" si="32"/>
        <v>32970489.252018973</v>
      </c>
      <c r="AU19">
        <f>M18</f>
        <v>3.9126666666666705E-2</v>
      </c>
      <c r="BB19" s="10">
        <f t="shared" si="24"/>
        <v>147.8130930995485</v>
      </c>
      <c r="BC19" s="10">
        <f t="shared" si="25"/>
        <v>132.85044917068697</v>
      </c>
      <c r="BD19" s="9">
        <f t="shared" si="26"/>
        <v>27.754680116295209</v>
      </c>
      <c r="BE19" s="10">
        <f t="shared" si="27"/>
        <v>9.5971247909431536</v>
      </c>
    </row>
    <row r="20" spans="1:57">
      <c r="A20">
        <v>14</v>
      </c>
      <c r="B20" t="s">
        <v>54</v>
      </c>
      <c r="C20">
        <v>6.6525299999999996</v>
      </c>
      <c r="D20">
        <v>93.103099999999998</v>
      </c>
      <c r="E20">
        <v>3.0196100000000001</v>
      </c>
      <c r="F20">
        <v>3.0196100000000001</v>
      </c>
      <c r="G20">
        <v>36.207700000000003</v>
      </c>
      <c r="H20">
        <v>2864.65</v>
      </c>
      <c r="I20">
        <v>2919.6</v>
      </c>
      <c r="J20">
        <v>141.624</v>
      </c>
      <c r="K20">
        <v>8.7326599999999992</v>
      </c>
      <c r="M20" s="4">
        <f t="shared" si="5"/>
        <v>4.5116666666666638E-2</v>
      </c>
      <c r="N20" s="2">
        <f t="shared" si="6"/>
        <v>0.68786922792759553</v>
      </c>
      <c r="O20" s="2">
        <f t="shared" si="7"/>
        <v>0.59401189656446285</v>
      </c>
      <c r="P20" s="3">
        <f t="shared" si="8"/>
        <v>6.4519098633173289E-2</v>
      </c>
      <c r="Q20" s="2">
        <f t="shared" si="9"/>
        <v>0.26751163649796844</v>
      </c>
      <c r="R20" s="3">
        <f t="shared" si="10"/>
        <v>2.2309641669745122E-2</v>
      </c>
      <c r="T20" s="6">
        <f t="shared" si="11"/>
        <v>257.15177430709105</v>
      </c>
      <c r="U20" s="6">
        <f t="shared" si="12"/>
        <v>5699.706855716835</v>
      </c>
      <c r="V20" s="6">
        <f t="shared" si="13"/>
        <v>5699.706855716835</v>
      </c>
      <c r="W20" s="6">
        <f t="shared" si="14"/>
        <v>116.32054807585378</v>
      </c>
      <c r="X20" s="6">
        <f t="shared" si="15"/>
        <v>176.88679245283001</v>
      </c>
      <c r="Y20" s="6">
        <f t="shared" si="0"/>
        <v>5.7369639395303711</v>
      </c>
      <c r="Z20" s="6">
        <f t="shared" si="16"/>
        <v>5.7369639395303711</v>
      </c>
      <c r="AA20" s="6">
        <f t="shared" si="17"/>
        <v>68.791091973246154</v>
      </c>
      <c r="AB20" s="6">
        <f t="shared" si="1"/>
        <v>269.07176123692562</v>
      </c>
      <c r="AC20" s="6">
        <f t="shared" si="18"/>
        <v>5546.955642555763</v>
      </c>
      <c r="AD20" s="6">
        <f t="shared" si="2"/>
        <v>16.591200690214723</v>
      </c>
      <c r="AE20" s="6">
        <f t="shared" si="3"/>
        <v>5442.5550814097442</v>
      </c>
      <c r="AG20" s="10">
        <f t="shared" si="4"/>
        <v>709997.36134539626</v>
      </c>
      <c r="AH20" s="56">
        <f t="shared" si="19"/>
        <v>709958.73296662141</v>
      </c>
      <c r="AI20" s="58"/>
      <c r="AJ20" s="21">
        <f t="shared" si="28"/>
        <v>434846.72332101135</v>
      </c>
      <c r="AK20" s="21">
        <f t="shared" si="29"/>
        <v>73681.403555053737</v>
      </c>
      <c r="AL20" s="19">
        <f t="shared" si="30"/>
        <v>416516.48444395297</v>
      </c>
      <c r="AM20" s="19">
        <f t="shared" si="31"/>
        <v>71851.243201866906</v>
      </c>
      <c r="AN20" s="19">
        <f t="shared" si="20"/>
        <v>18937.499999999982</v>
      </c>
      <c r="AO20" s="19">
        <f t="shared" si="21"/>
        <v>424.20873791388601</v>
      </c>
      <c r="AP20" s="19">
        <f t="shared" si="22"/>
        <v>435.37212575372513</v>
      </c>
      <c r="AQ20" s="19">
        <f t="shared" si="23"/>
        <v>4382.7573839022862</v>
      </c>
      <c r="AR20" s="72">
        <f>AD19*$AV$4</f>
        <v>80.101477182169759</v>
      </c>
      <c r="AS20" s="23">
        <f>AL20+AM20+AN20+AO20+AP20+AQ20+AR20-AJ20-AK20</f>
        <v>4099.540494506844</v>
      </c>
      <c r="AT20" s="23">
        <f t="shared" si="32"/>
        <v>32796323.956054751</v>
      </c>
      <c r="AU20">
        <f>M19</f>
        <v>4.2153333333333348E-2</v>
      </c>
      <c r="BB20" s="10">
        <f t="shared" si="24"/>
        <v>150.27180829188183</v>
      </c>
      <c r="BC20" s="10">
        <f t="shared" si="25"/>
        <v>135.20498228177706</v>
      </c>
      <c r="BD20" s="9">
        <f t="shared" si="26"/>
        <v>30.456835430482801</v>
      </c>
      <c r="BE20" s="10">
        <f t="shared" si="27"/>
        <v>10.531497962112363</v>
      </c>
    </row>
    <row r="21" spans="1:57">
      <c r="A21">
        <v>15</v>
      </c>
      <c r="B21" t="s">
        <v>54</v>
      </c>
      <c r="C21">
        <v>7.1565700000000003</v>
      </c>
      <c r="D21">
        <v>98.258399999999995</v>
      </c>
      <c r="E21">
        <v>3.4527399999999999</v>
      </c>
      <c r="F21">
        <v>3.4527399999999999</v>
      </c>
      <c r="G21">
        <v>38.884</v>
      </c>
      <c r="H21">
        <v>2855.95</v>
      </c>
      <c r="I21">
        <v>2913.75</v>
      </c>
      <c r="J21">
        <v>147.47499999999999</v>
      </c>
      <c r="K21">
        <v>9.9852600000000002</v>
      </c>
      <c r="M21" s="4">
        <f t="shared" si="5"/>
        <v>4.8016666666666728E-2</v>
      </c>
      <c r="N21" s="2">
        <f t="shared" si="6"/>
        <v>0.68211315515445936</v>
      </c>
      <c r="O21" s="2">
        <f t="shared" si="7"/>
        <v>0.59875397570288014</v>
      </c>
      <c r="P21" s="3">
        <f t="shared" si="8"/>
        <v>6.9318014578271345E-2</v>
      </c>
      <c r="Q21" s="2">
        <f t="shared" si="9"/>
        <v>0.269934050676848</v>
      </c>
      <c r="R21" s="3">
        <f t="shared" si="10"/>
        <v>2.3969038528288758E-2</v>
      </c>
      <c r="T21" s="6">
        <f t="shared" si="11"/>
        <v>259.3217725184839</v>
      </c>
      <c r="U21" s="6">
        <f t="shared" si="12"/>
        <v>5400.6616977122576</v>
      </c>
      <c r="V21" s="6">
        <f t="shared" si="13"/>
        <v>5400.6616977122576</v>
      </c>
      <c r="W21" s="6">
        <f t="shared" si="14"/>
        <v>110.21758566759709</v>
      </c>
      <c r="X21" s="6">
        <f t="shared" si="15"/>
        <v>176.88679245283001</v>
      </c>
      <c r="Y21" s="6">
        <f t="shared" si="0"/>
        <v>6.2156935567196729</v>
      </c>
      <c r="Z21" s="6">
        <f t="shared" si="16"/>
        <v>6.2156935567196729</v>
      </c>
      <c r="AA21" s="6">
        <f t="shared" si="17"/>
        <v>69.999776484614486</v>
      </c>
      <c r="AB21" s="6">
        <f t="shared" si="1"/>
        <v>265.48752794935717</v>
      </c>
      <c r="AC21" s="6">
        <f t="shared" si="18"/>
        <v>5245.3917554304971</v>
      </c>
      <c r="AD21" s="6">
        <f t="shared" si="2"/>
        <v>17.975670407899432</v>
      </c>
      <c r="AE21" s="6">
        <f t="shared" si="3"/>
        <v>5141.3399251937735</v>
      </c>
      <c r="AG21" s="10">
        <f t="shared" si="4"/>
        <v>672746.09939787921</v>
      </c>
      <c r="AH21" s="56">
        <f t="shared" si="19"/>
        <v>672706.7837179011</v>
      </c>
      <c r="AI21" s="58"/>
      <c r="AJ21" s="21">
        <f t="shared" si="28"/>
        <v>409677.8296683589</v>
      </c>
      <c r="AK21" s="21">
        <f t="shared" si="29"/>
        <v>69416.729795775333</v>
      </c>
      <c r="AL21" s="19">
        <f t="shared" si="30"/>
        <v>391194.53158648813</v>
      </c>
      <c r="AM21" s="19">
        <f t="shared" si="31"/>
        <v>67556.372770686634</v>
      </c>
      <c r="AN21" s="19">
        <f t="shared" si="20"/>
        <v>18937.499999999982</v>
      </c>
      <c r="AO21" s="19">
        <f t="shared" si="21"/>
        <v>462.1698149685667</v>
      </c>
      <c r="AP21" s="19">
        <f t="shared" si="22"/>
        <v>474.33217852037114</v>
      </c>
      <c r="AQ21" s="19">
        <f t="shared" si="23"/>
        <v>4459.8159210451131</v>
      </c>
      <c r="AR21" s="72">
        <f>AD20*$AV$4</f>
        <v>87.269715630529447</v>
      </c>
      <c r="AS21" s="23">
        <f>AL21+AM21+AN21+AO21+AP21+AQ21+AR21-AJ21-AK21</f>
        <v>4077.4325232051051</v>
      </c>
      <c r="AT21" s="23">
        <f t="shared" si="32"/>
        <v>32619460.185640842</v>
      </c>
      <c r="AU21">
        <f>M20</f>
        <v>4.5116666666666638E-2</v>
      </c>
      <c r="BB21" s="10">
        <f t="shared" si="24"/>
        <v>152.75121316107197</v>
      </c>
      <c r="BC21" s="10">
        <f t="shared" si="25"/>
        <v>137.58218394649231</v>
      </c>
      <c r="BD21" s="9">
        <f t="shared" si="26"/>
        <v>33.182401380429447</v>
      </c>
      <c r="BE21" s="10">
        <f t="shared" si="27"/>
        <v>11.473927879060742</v>
      </c>
    </row>
    <row r="22" spans="1:57">
      <c r="A22">
        <v>16</v>
      </c>
      <c r="B22" t="s">
        <v>54</v>
      </c>
      <c r="C22">
        <v>7.6606100000000001</v>
      </c>
      <c r="D22">
        <v>103.18899999999999</v>
      </c>
      <c r="E22">
        <v>3.9094500000000001</v>
      </c>
      <c r="F22">
        <v>3.9094500000000001</v>
      </c>
      <c r="G22">
        <v>41.551499999999997</v>
      </c>
      <c r="H22">
        <v>2847.44</v>
      </c>
      <c r="I22">
        <v>2907.93</v>
      </c>
      <c r="J22">
        <v>153.29300000000001</v>
      </c>
      <c r="K22">
        <v>11.305999999999999</v>
      </c>
      <c r="M22" s="4">
        <f t="shared" si="5"/>
        <v>5.0853333333333313E-2</v>
      </c>
      <c r="N22" s="2">
        <f t="shared" si="6"/>
        <v>0.67638306240167823</v>
      </c>
      <c r="O22" s="2">
        <f t="shared" si="7"/>
        <v>0.60349049685369716</v>
      </c>
      <c r="P22" s="3">
        <f t="shared" si="8"/>
        <v>7.4108547456738352E-2</v>
      </c>
      <c r="Q22" s="2">
        <f t="shared" si="9"/>
        <v>0.27236169375983227</v>
      </c>
      <c r="R22" s="3">
        <f t="shared" si="10"/>
        <v>2.5625655479811233E-2</v>
      </c>
      <c r="T22" s="6">
        <f t="shared" si="11"/>
        <v>261.51866048322728</v>
      </c>
      <c r="U22" s="6">
        <f t="shared" si="12"/>
        <v>5142.6060661358297</v>
      </c>
      <c r="V22" s="6">
        <f t="shared" si="13"/>
        <v>5142.6060661358297</v>
      </c>
      <c r="W22" s="6">
        <f t="shared" si="14"/>
        <v>104.95114420685367</v>
      </c>
      <c r="X22" s="6">
        <f t="shared" si="15"/>
        <v>176.88679245283001</v>
      </c>
      <c r="Y22" s="6">
        <f t="shared" si="0"/>
        <v>6.7015870950849061</v>
      </c>
      <c r="Z22" s="6">
        <f t="shared" si="16"/>
        <v>6.7015870950849061</v>
      </c>
      <c r="AA22" s="6">
        <f t="shared" si="17"/>
        <v>71.227665319014292</v>
      </c>
      <c r="AB22" s="6">
        <f t="shared" si="1"/>
        <v>262.77517055838985</v>
      </c>
      <c r="AC22" s="6">
        <f t="shared" si="18"/>
        <v>4984.7820397842934</v>
      </c>
      <c r="AD22" s="6">
        <f t="shared" si="2"/>
        <v>19.380768061243895</v>
      </c>
      <c r="AE22" s="6">
        <f t="shared" si="3"/>
        <v>4881.0874056526027</v>
      </c>
      <c r="AG22" s="10">
        <f t="shared" si="4"/>
        <v>640600.79400979343</v>
      </c>
      <c r="AH22" s="56">
        <f t="shared" si="19"/>
        <v>640561.41278396593</v>
      </c>
      <c r="AI22" s="58"/>
      <c r="AJ22" s="21">
        <f t="shared" si="28"/>
        <v>388183.36084646394</v>
      </c>
      <c r="AK22" s="21">
        <f t="shared" si="29"/>
        <v>65774.658816437586</v>
      </c>
      <c r="AL22" s="19">
        <f t="shared" si="30"/>
        <v>369544.08980315283</v>
      </c>
      <c r="AM22" s="19">
        <f t="shared" si="31"/>
        <v>63883.626189388029</v>
      </c>
      <c r="AN22" s="19">
        <f t="shared" si="20"/>
        <v>18937.499999999982</v>
      </c>
      <c r="AO22" s="19">
        <f t="shared" si="21"/>
        <v>500.73627292933685</v>
      </c>
      <c r="AP22" s="19">
        <f t="shared" si="22"/>
        <v>513.91354326958265</v>
      </c>
      <c r="AQ22" s="19">
        <f t="shared" si="23"/>
        <v>4538.1765092069872</v>
      </c>
      <c r="AR22" s="72">
        <f>AD21*$AV$4</f>
        <v>94.552026345551013</v>
      </c>
      <c r="AS22" s="23">
        <f>AL22+AM22+AN22+AO22+AP22+AQ22+AR22-AJ22-AK22</f>
        <v>4054.5746813908336</v>
      </c>
      <c r="AT22" s="23">
        <f t="shared" si="32"/>
        <v>32436597.451126669</v>
      </c>
      <c r="AU22">
        <f>M21</f>
        <v>4.8016666666666728E-2</v>
      </c>
      <c r="BB22" s="10">
        <f t="shared" si="24"/>
        <v>155.26994228176045</v>
      </c>
      <c r="BC22" s="10">
        <f t="shared" si="25"/>
        <v>139.99955296922897</v>
      </c>
      <c r="BD22" s="9">
        <f t="shared" si="26"/>
        <v>35.951340815798865</v>
      </c>
      <c r="BE22" s="10">
        <f t="shared" si="27"/>
        <v>12.431387113439346</v>
      </c>
    </row>
    <row r="23" spans="1:57">
      <c r="A23">
        <v>17</v>
      </c>
      <c r="B23" t="s">
        <v>54</v>
      </c>
      <c r="C23">
        <v>8.16465</v>
      </c>
      <c r="D23">
        <v>107.91</v>
      </c>
      <c r="E23">
        <v>4.3880600000000003</v>
      </c>
      <c r="F23">
        <v>4.3880600000000003</v>
      </c>
      <c r="G23">
        <v>44.210500000000003</v>
      </c>
      <c r="H23">
        <v>2839.1</v>
      </c>
      <c r="I23">
        <v>2902.14</v>
      </c>
      <c r="J23">
        <v>159.08000000000001</v>
      </c>
      <c r="K23">
        <v>12.690200000000001</v>
      </c>
      <c r="M23" s="4">
        <f t="shared" si="5"/>
        <v>5.3633333333333366E-2</v>
      </c>
      <c r="N23" s="2">
        <f t="shared" si="6"/>
        <v>0.67066500932256023</v>
      </c>
      <c r="O23" s="2">
        <f t="shared" si="7"/>
        <v>0.6081759490366685</v>
      </c>
      <c r="P23" s="3">
        <f t="shared" si="8"/>
        <v>7.8870105655686723E-2</v>
      </c>
      <c r="Q23" s="2">
        <f t="shared" si="9"/>
        <v>0.27477004350528267</v>
      </c>
      <c r="R23" s="3">
        <f t="shared" si="10"/>
        <v>2.7271970167806078E-2</v>
      </c>
      <c r="T23" s="6">
        <f t="shared" si="11"/>
        <v>263.74835423649677</v>
      </c>
      <c r="U23" s="6">
        <f t="shared" si="12"/>
        <v>4917.6200292696694</v>
      </c>
      <c r="V23" s="6">
        <f t="shared" si="13"/>
        <v>4917.6200292696694</v>
      </c>
      <c r="W23" s="6">
        <f t="shared" si="14"/>
        <v>100.35959243407488</v>
      </c>
      <c r="X23" s="6">
        <f t="shared" si="15"/>
        <v>176.88679245283001</v>
      </c>
      <c r="Y23" s="6">
        <f t="shared" si="0"/>
        <v>7.1929372485456895</v>
      </c>
      <c r="Z23" s="6">
        <f t="shared" si="16"/>
        <v>7.1929372485456895</v>
      </c>
      <c r="AA23" s="6">
        <f t="shared" si="17"/>
        <v>72.470146768008917</v>
      </c>
      <c r="AB23" s="6">
        <f t="shared" si="1"/>
        <v>260.76499807871573</v>
      </c>
      <c r="AC23" s="6">
        <f t="shared" si="18"/>
        <v>4757.2146236250283</v>
      </c>
      <c r="AD23" s="6">
        <f t="shared" si="2"/>
        <v>20.80186056514599</v>
      </c>
      <c r="AE23" s="6">
        <f t="shared" si="3"/>
        <v>4653.8716750331723</v>
      </c>
      <c r="AI23" s="58"/>
      <c r="AJ23" s="21">
        <f t="shared" si="28"/>
        <v>369635.09621564503</v>
      </c>
      <c r="AK23" s="21">
        <f t="shared" si="29"/>
        <v>62631.799279468272</v>
      </c>
      <c r="AL23" s="19">
        <f t="shared" si="30"/>
        <v>350837.91945609212</v>
      </c>
      <c r="AM23" s="19">
        <f t="shared" si="31"/>
        <v>60709.660462532913</v>
      </c>
      <c r="AN23" s="19">
        <f t="shared" si="20"/>
        <v>18937.499999999982</v>
      </c>
      <c r="AO23" s="19">
        <f t="shared" si="21"/>
        <v>539.87985638004011</v>
      </c>
      <c r="AP23" s="19">
        <f t="shared" si="22"/>
        <v>554.08722102162005</v>
      </c>
      <c r="AQ23" s="19">
        <f t="shared" si="23"/>
        <v>4617.7821385966108</v>
      </c>
      <c r="AR23" s="72">
        <f>AD22*$AV$4</f>
        <v>101.94284000214289</v>
      </c>
      <c r="AS23" s="23">
        <f>AL23+AM23+AN23+AO23+AP23+AQ23+AR23-AJ23-AK23</f>
        <v>4031.8764795121751</v>
      </c>
      <c r="AT23" s="23">
        <f t="shared" si="32"/>
        <v>32255011.836097401</v>
      </c>
      <c r="AU23">
        <f>M22</f>
        <v>5.0853333333333313E-2</v>
      </c>
      <c r="BB23" s="10">
        <f t="shared" si="24"/>
        <v>157.8240263515363</v>
      </c>
      <c r="BC23" s="10">
        <f t="shared" si="25"/>
        <v>142.45533063802858</v>
      </c>
      <c r="BD23" s="9">
        <f t="shared" si="26"/>
        <v>38.76153612248779</v>
      </c>
      <c r="BE23" s="10">
        <f t="shared" si="27"/>
        <v>13.403174190169812</v>
      </c>
    </row>
    <row r="24" spans="1:57">
      <c r="A24">
        <v>18</v>
      </c>
      <c r="B24" t="s">
        <v>54</v>
      </c>
      <c r="C24">
        <v>8.6686899999999998</v>
      </c>
      <c r="D24">
        <v>112.428</v>
      </c>
      <c r="E24">
        <v>4.8876099999999996</v>
      </c>
      <c r="F24">
        <v>4.8876099999999996</v>
      </c>
      <c r="G24">
        <v>46.861199999999997</v>
      </c>
      <c r="H24">
        <v>2830.94</v>
      </c>
      <c r="I24">
        <v>2896.39</v>
      </c>
      <c r="J24">
        <v>164.83600000000001</v>
      </c>
      <c r="K24">
        <v>14.1349</v>
      </c>
      <c r="M24" s="4">
        <f t="shared" si="5"/>
        <v>5.6353333333333318E-2</v>
      </c>
      <c r="N24" s="2">
        <f t="shared" si="6"/>
        <v>0.66501833668520072</v>
      </c>
      <c r="O24" s="2">
        <f t="shared" si="7"/>
        <v>0.61286827280255562</v>
      </c>
      <c r="P24" s="3">
        <f t="shared" si="8"/>
        <v>8.3608777948657315E-2</v>
      </c>
      <c r="Q24" s="2">
        <f t="shared" si="9"/>
        <v>0.27718679758665571</v>
      </c>
      <c r="R24" s="3">
        <f t="shared" si="10"/>
        <v>2.8910505146101981E-2</v>
      </c>
      <c r="T24" s="6">
        <f t="shared" si="11"/>
        <v>265.98784228195319</v>
      </c>
      <c r="U24" s="6">
        <f t="shared" si="12"/>
        <v>4720.0019333127875</v>
      </c>
      <c r="V24" s="6">
        <f t="shared" si="13"/>
        <v>4720.0019333127875</v>
      </c>
      <c r="W24" s="6">
        <f t="shared" si="14"/>
        <v>96.326570067607904</v>
      </c>
      <c r="X24" s="6">
        <f t="shared" si="15"/>
        <v>176.88679245283001</v>
      </c>
      <c r="Y24" s="6">
        <f t="shared" si="0"/>
        <v>7.6898428830929699</v>
      </c>
      <c r="Z24" s="6">
        <f t="shared" si="16"/>
        <v>7.6898428830929699</v>
      </c>
      <c r="AA24" s="6">
        <f t="shared" si="17"/>
        <v>73.728318199119059</v>
      </c>
      <c r="AB24" s="6">
        <f t="shared" si="1"/>
        <v>259.34207955342714</v>
      </c>
      <c r="AC24" s="6">
        <f t="shared" si="18"/>
        <v>4556.9864238269683</v>
      </c>
      <c r="AD24" s="6">
        <f t="shared" si="2"/>
        <v>22.238918442394308</v>
      </c>
      <c r="AE24" s="6">
        <f t="shared" si="3"/>
        <v>4454.0140910308346</v>
      </c>
      <c r="AI24" s="58"/>
      <c r="AJ24" s="21">
        <f t="shared" si="28"/>
        <v>353463.77484381601</v>
      </c>
      <c r="AK24" s="21">
        <f t="shared" si="29"/>
        <v>59891.694336475302</v>
      </c>
      <c r="AL24" s="19">
        <f t="shared" si="30"/>
        <v>334506.33438635932</v>
      </c>
      <c r="AM24" s="19">
        <f t="shared" si="31"/>
        <v>57938.116901129222</v>
      </c>
      <c r="AN24" s="19">
        <f t="shared" si="20"/>
        <v>18937.499999999982</v>
      </c>
      <c r="AO24" s="19">
        <f t="shared" si="21"/>
        <v>579.46302474284073</v>
      </c>
      <c r="AP24" s="19">
        <f t="shared" si="22"/>
        <v>594.7120517097577</v>
      </c>
      <c r="AQ24" s="19">
        <f t="shared" si="23"/>
        <v>4698.333826160816</v>
      </c>
      <c r="AR24" s="72">
        <f>AD23*$AV$4</f>
        <v>109.41778657266791</v>
      </c>
      <c r="AS24" s="23">
        <f>AL24+AM24+AN24+AO24+AP24+AQ24+AR24-AJ24-AK24</f>
        <v>4008.4087963833372</v>
      </c>
      <c r="AT24" s="23">
        <f t="shared" si="32"/>
        <v>32067270.371066697</v>
      </c>
      <c r="AU24">
        <f>M23</f>
        <v>5.3633333333333366E-2</v>
      </c>
      <c r="BB24" s="10">
        <f t="shared" si="24"/>
        <v>160.40540564464118</v>
      </c>
      <c r="BC24" s="10">
        <f t="shared" si="25"/>
        <v>144.94029353601783</v>
      </c>
      <c r="BD24" s="9">
        <f t="shared" si="26"/>
        <v>41.60372113029198</v>
      </c>
      <c r="BE24" s="10">
        <f t="shared" si="27"/>
        <v>14.385874497091379</v>
      </c>
    </row>
    <row r="25" spans="1:57">
      <c r="A25">
        <v>19</v>
      </c>
      <c r="B25" t="s">
        <v>54</v>
      </c>
      <c r="C25">
        <v>9.1727299999999996</v>
      </c>
      <c r="D25">
        <v>116.753</v>
      </c>
      <c r="E25">
        <v>5.407</v>
      </c>
      <c r="F25">
        <v>5.407</v>
      </c>
      <c r="G25">
        <v>49.503700000000002</v>
      </c>
      <c r="H25">
        <v>2822.93</v>
      </c>
      <c r="I25">
        <v>2890.66</v>
      </c>
      <c r="J25">
        <v>170.56200000000001</v>
      </c>
      <c r="K25">
        <v>15.636900000000001</v>
      </c>
      <c r="M25" s="4">
        <f t="shared" si="5"/>
        <v>5.9023333333333386E-2</v>
      </c>
      <c r="N25" s="2">
        <f t="shared" si="6"/>
        <v>0.65936070480600828</v>
      </c>
      <c r="O25" s="2">
        <f t="shared" si="7"/>
        <v>0.61748184446828891</v>
      </c>
      <c r="P25" s="3">
        <f t="shared" si="8"/>
        <v>8.8309143276670166E-2</v>
      </c>
      <c r="Q25" s="2">
        <f t="shared" si="9"/>
        <v>0.27957135596091914</v>
      </c>
      <c r="R25" s="3">
        <f t="shared" si="10"/>
        <v>3.0535946235951857E-2</v>
      </c>
      <c r="T25" s="6">
        <f t="shared" si="11"/>
        <v>268.27014586025746</v>
      </c>
      <c r="U25" s="6">
        <f t="shared" si="12"/>
        <v>4545.1541061770577</v>
      </c>
      <c r="V25" s="6">
        <f t="shared" si="13"/>
        <v>4545.1541061770577</v>
      </c>
      <c r="W25" s="6">
        <f t="shared" si="14"/>
        <v>92.758247064837917</v>
      </c>
      <c r="X25" s="6">
        <f t="shared" si="15"/>
        <v>176.88679245283001</v>
      </c>
      <c r="Y25" s="6">
        <f t="shared" si="0"/>
        <v>8.1918827506997847</v>
      </c>
      <c r="Z25" s="6">
        <f t="shared" si="16"/>
        <v>8.1918827506997847</v>
      </c>
      <c r="AA25" s="6">
        <f t="shared" si="17"/>
        <v>75.000648441985732</v>
      </c>
      <c r="AB25" s="6">
        <f t="shared" si="1"/>
        <v>258.41019154640662</v>
      </c>
      <c r="AC25" s="6">
        <f t="shared" si="18"/>
        <v>4379.5021616954891</v>
      </c>
      <c r="AD25" s="6">
        <f t="shared" si="2"/>
        <v>23.690706747626681</v>
      </c>
      <c r="AE25" s="6">
        <f t="shared" si="3"/>
        <v>4276.8839603167999</v>
      </c>
      <c r="AI25" s="58"/>
      <c r="AJ25" s="21">
        <f t="shared" si="28"/>
        <v>339259.57896072319</v>
      </c>
      <c r="AK25" s="21">
        <f t="shared" si="29"/>
        <v>57484.903545816444</v>
      </c>
      <c r="AL25" s="19">
        <f t="shared" si="30"/>
        <v>320141.17082102329</v>
      </c>
      <c r="AM25" s="19">
        <f t="shared" si="31"/>
        <v>55499.537655788648</v>
      </c>
      <c r="AN25" s="19">
        <f t="shared" si="20"/>
        <v>18937.499999999982</v>
      </c>
      <c r="AO25" s="19">
        <f t="shared" si="21"/>
        <v>619.49374266196969</v>
      </c>
      <c r="AP25" s="19">
        <f t="shared" si="22"/>
        <v>635.79620957412681</v>
      </c>
      <c r="AQ25" s="19">
        <f t="shared" si="23"/>
        <v>4779.9027156625471</v>
      </c>
      <c r="AR25" s="72">
        <f>AD24*$AV$4</f>
        <v>116.97671100699405</v>
      </c>
      <c r="AS25" s="23">
        <f>AL25+AM25+AN25+AO25+AP25+AQ25+AR25-AJ25-AK25</f>
        <v>3985.895349177983</v>
      </c>
      <c r="AT25" s="23">
        <f t="shared" si="32"/>
        <v>31887162.793423865</v>
      </c>
      <c r="AU25">
        <f>M24</f>
        <v>5.6353333333333318E-2</v>
      </c>
      <c r="BB25" s="10">
        <f t="shared" si="24"/>
        <v>163.01550948581917</v>
      </c>
      <c r="BC25" s="10">
        <f t="shared" si="25"/>
        <v>147.45663639823812</v>
      </c>
      <c r="BD25" s="9">
        <f t="shared" si="26"/>
        <v>44.477836884788616</v>
      </c>
      <c r="BE25" s="10">
        <f t="shared" si="27"/>
        <v>15.37968576618594</v>
      </c>
    </row>
    <row r="26" spans="1:57">
      <c r="A26">
        <v>20</v>
      </c>
      <c r="B26" t="s">
        <v>54</v>
      </c>
      <c r="C26">
        <v>9.6767699999999994</v>
      </c>
      <c r="D26">
        <v>120.887</v>
      </c>
      <c r="E26">
        <v>5.9459799999999996</v>
      </c>
      <c r="F26">
        <v>5.9459799999999996</v>
      </c>
      <c r="G26">
        <v>52.137999999999998</v>
      </c>
      <c r="H26">
        <v>2815.08</v>
      </c>
      <c r="I26">
        <v>2884.97</v>
      </c>
      <c r="J26">
        <v>176.25700000000001</v>
      </c>
      <c r="K26">
        <v>17.195699999999999</v>
      </c>
      <c r="M26" s="4">
        <f t="shared" si="5"/>
        <v>6.1640000000000021E-2</v>
      </c>
      <c r="N26" s="2">
        <f t="shared" si="6"/>
        <v>0.6537259355396926</v>
      </c>
      <c r="O26" s="2">
        <f t="shared" si="7"/>
        <v>0.62206635409906963</v>
      </c>
      <c r="P26" s="3">
        <f t="shared" si="8"/>
        <v>9.2989941596365949E-2</v>
      </c>
      <c r="Q26" s="2">
        <f t="shared" si="9"/>
        <v>0.28194895089768535</v>
      </c>
      <c r="R26" s="3">
        <f t="shared" si="10"/>
        <v>3.2154337010599165E-2</v>
      </c>
      <c r="T26" s="6">
        <f t="shared" si="11"/>
        <v>270.58249158617002</v>
      </c>
      <c r="U26" s="6">
        <f t="shared" si="12"/>
        <v>4389.7224462389668</v>
      </c>
      <c r="V26" s="6">
        <f t="shared" si="13"/>
        <v>4389.7224462389668</v>
      </c>
      <c r="W26" s="6">
        <f t="shared" si="14"/>
        <v>89.586172372223814</v>
      </c>
      <c r="X26" s="6">
        <f t="shared" si="15"/>
        <v>176.88679245283001</v>
      </c>
      <c r="Y26" s="6">
        <f t="shared" si="0"/>
        <v>8.7004006236293243</v>
      </c>
      <c r="Z26" s="6">
        <f t="shared" si="16"/>
        <v>8.7004006236293243</v>
      </c>
      <c r="AA26" s="6">
        <f t="shared" si="17"/>
        <v>76.290449634002414</v>
      </c>
      <c r="AB26" s="6">
        <f t="shared" si="1"/>
        <v>257.90643639627478</v>
      </c>
      <c r="AC26" s="6">
        <f t="shared" si="18"/>
        <v>4221.4021822149161</v>
      </c>
      <c r="AD26" s="6">
        <f t="shared" si="2"/>
        <v>25.161450089597132</v>
      </c>
      <c r="AE26" s="6">
        <f t="shared" si="3"/>
        <v>4119.1399546527964</v>
      </c>
      <c r="AI26" s="58"/>
      <c r="AJ26" s="21">
        <f t="shared" si="28"/>
        <v>326692.04168968834</v>
      </c>
      <c r="AK26" s="21">
        <f t="shared" si="29"/>
        <v>55355.431859130389</v>
      </c>
      <c r="AL26" s="19">
        <f t="shared" si="30"/>
        <v>307409.58841569058</v>
      </c>
      <c r="AM26" s="19">
        <f t="shared" si="31"/>
        <v>53337.956827289367</v>
      </c>
      <c r="AN26" s="19">
        <f t="shared" si="20"/>
        <v>18937.499999999982</v>
      </c>
      <c r="AO26" s="19">
        <f t="shared" si="21"/>
        <v>659.93807439637465</v>
      </c>
      <c r="AP26" s="19">
        <f t="shared" si="22"/>
        <v>677.30486582785829</v>
      </c>
      <c r="AQ26" s="19">
        <f t="shared" si="23"/>
        <v>4862.3895393369094</v>
      </c>
      <c r="AR26" s="72">
        <f>AD25*$AV$4</f>
        <v>124.61311749251634</v>
      </c>
      <c r="AS26" s="23">
        <f>AL26+AM26+AN26+AO26+AP26+AQ26+AR26-AJ26-AK26</f>
        <v>3961.8172912148875</v>
      </c>
      <c r="AT26" s="23">
        <f t="shared" si="32"/>
        <v>31694538.3297191</v>
      </c>
      <c r="AU26">
        <f>M25</f>
        <v>5.9023333333333386E-2</v>
      </c>
      <c r="BB26" s="10">
        <f t="shared" si="24"/>
        <v>165.65194448156853</v>
      </c>
      <c r="BC26" s="10">
        <f t="shared" si="25"/>
        <v>150.00129688397146</v>
      </c>
      <c r="BD26" s="9">
        <f t="shared" si="26"/>
        <v>47.381413495253362</v>
      </c>
      <c r="BE26" s="10">
        <f t="shared" si="27"/>
        <v>16.383765501399569</v>
      </c>
    </row>
    <row r="27" spans="1:57">
      <c r="A27">
        <v>21</v>
      </c>
      <c r="B27" t="s">
        <v>54</v>
      </c>
      <c r="C27">
        <v>10.1808</v>
      </c>
      <c r="D27">
        <v>124.842</v>
      </c>
      <c r="E27">
        <v>6.5031499999999998</v>
      </c>
      <c r="F27">
        <v>6.5031499999999998</v>
      </c>
      <c r="G27">
        <v>54.764299999999999</v>
      </c>
      <c r="H27">
        <v>2807.39</v>
      </c>
      <c r="I27">
        <v>2879.3</v>
      </c>
      <c r="J27">
        <v>181.922</v>
      </c>
      <c r="K27">
        <v>18.806999999999999</v>
      </c>
      <c r="M27" s="4">
        <f t="shared" si="5"/>
        <v>6.4203333333333376E-2</v>
      </c>
      <c r="N27" s="2">
        <f t="shared" si="6"/>
        <v>0.64815949327656874</v>
      </c>
      <c r="O27" s="2">
        <f t="shared" si="7"/>
        <v>0.62664197186023529</v>
      </c>
      <c r="P27" s="3">
        <f t="shared" si="8"/>
        <v>9.7642905352785345E-2</v>
      </c>
      <c r="Q27" s="2">
        <f t="shared" si="9"/>
        <v>0.28432739733139484</v>
      </c>
      <c r="R27" s="3">
        <f t="shared" si="10"/>
        <v>3.3763304085976824E-2</v>
      </c>
      <c r="T27" s="6">
        <f t="shared" si="11"/>
        <v>272.90627428541364</v>
      </c>
      <c r="U27" s="6">
        <f t="shared" si="12"/>
        <v>4250.6558478596144</v>
      </c>
      <c r="V27" s="6">
        <f t="shared" si="13"/>
        <v>4250.6558478596144</v>
      </c>
      <c r="W27" s="6">
        <f t="shared" si="14"/>
        <v>86.748078527747225</v>
      </c>
      <c r="X27" s="6">
        <f t="shared" si="15"/>
        <v>176.88679245283001</v>
      </c>
      <c r="Y27" s="6">
        <f t="shared" si="0"/>
        <v>9.2142175256694188</v>
      </c>
      <c r="Z27" s="6">
        <f t="shared" si="16"/>
        <v>9.2142175256694188</v>
      </c>
      <c r="AA27" s="6">
        <f t="shared" si="17"/>
        <v>77.594730682979431</v>
      </c>
      <c r="AB27" s="6">
        <f t="shared" si="1"/>
        <v>257.76260437898907</v>
      </c>
      <c r="AC27" s="6">
        <f t="shared" si="18"/>
        <v>4079.6413220083723</v>
      </c>
      <c r="AD27" s="6">
        <f t="shared" si="2"/>
        <v>26.647361510231921</v>
      </c>
      <c r="AE27" s="6">
        <f t="shared" si="3"/>
        <v>3977.7495735742009</v>
      </c>
      <c r="AI27" s="58"/>
      <c r="AJ27" s="21">
        <f t="shared" si="28"/>
        <v>315520.08026831818</v>
      </c>
      <c r="AK27" s="21">
        <f t="shared" si="29"/>
        <v>53462.42967274438</v>
      </c>
      <c r="AL27" s="19">
        <f t="shared" si="30"/>
        <v>296071.42252057901</v>
      </c>
      <c r="AM27" s="19">
        <f t="shared" si="31"/>
        <v>51412.457177195465</v>
      </c>
      <c r="AN27" s="19">
        <f t="shared" si="20"/>
        <v>18937.499999999982</v>
      </c>
      <c r="AO27" s="19">
        <f t="shared" si="21"/>
        <v>700.9042742395784</v>
      </c>
      <c r="AP27" s="19">
        <f t="shared" si="22"/>
        <v>719.34912356167263</v>
      </c>
      <c r="AQ27" s="19">
        <f t="shared" si="23"/>
        <v>4946.0090273569003</v>
      </c>
      <c r="AR27" s="72">
        <f>AD26*$AV$4</f>
        <v>132.3492274712809</v>
      </c>
      <c r="AS27" s="23">
        <f>AL27+AM27+AN27+AO27+AP27+AQ27+AR27-AJ27-AK27</f>
        <v>3937.4814093413661</v>
      </c>
      <c r="AT27" s="23">
        <f t="shared" si="32"/>
        <v>31499851.274730928</v>
      </c>
      <c r="AU27">
        <f>M26</f>
        <v>6.1640000000000021E-2</v>
      </c>
      <c r="BB27" s="10">
        <f t="shared" si="24"/>
        <v>168.32026402405063</v>
      </c>
      <c r="BC27" s="10">
        <f t="shared" si="25"/>
        <v>152.58089926800483</v>
      </c>
      <c r="BD27" s="9">
        <f t="shared" si="26"/>
        <v>50.322900179194264</v>
      </c>
      <c r="BE27" s="10">
        <f t="shared" si="27"/>
        <v>17.400801247258649</v>
      </c>
    </row>
    <row r="28" spans="1:57">
      <c r="A28">
        <v>22</v>
      </c>
      <c r="B28" t="s">
        <v>54</v>
      </c>
      <c r="C28">
        <v>10.684799999999999</v>
      </c>
      <c r="D28">
        <v>128.626</v>
      </c>
      <c r="E28">
        <v>7.0774800000000004</v>
      </c>
      <c r="F28">
        <v>7.0774800000000004</v>
      </c>
      <c r="G28">
        <v>57.382899999999999</v>
      </c>
      <c r="H28">
        <v>2799.84</v>
      </c>
      <c r="I28">
        <v>2873.67</v>
      </c>
      <c r="J28">
        <v>187.55799999999999</v>
      </c>
      <c r="K28">
        <v>20.4679</v>
      </c>
      <c r="M28" s="4">
        <f t="shared" si="5"/>
        <v>6.6719999999999946E-2</v>
      </c>
      <c r="N28" s="2">
        <f t="shared" si="6"/>
        <v>0.64261590727418116</v>
      </c>
      <c r="O28" s="2">
        <f t="shared" si="7"/>
        <v>0.63116262090327779</v>
      </c>
      <c r="P28" s="3">
        <f t="shared" si="8"/>
        <v>0.10225769384492414</v>
      </c>
      <c r="Q28" s="2">
        <f t="shared" si="9"/>
        <v>0.28668515187849741</v>
      </c>
      <c r="R28" s="3">
        <f t="shared" si="10"/>
        <v>3.5359112709832163E-2</v>
      </c>
      <c r="T28" s="6">
        <f t="shared" si="11"/>
        <v>275.26052568966168</v>
      </c>
      <c r="U28" s="6">
        <f t="shared" si="12"/>
        <v>4125.6073994253884</v>
      </c>
      <c r="V28" s="6">
        <f t="shared" si="13"/>
        <v>4125.6073994253884</v>
      </c>
      <c r="W28" s="6">
        <f t="shared" si="14"/>
        <v>84.196069376028333</v>
      </c>
      <c r="X28" s="6">
        <f t="shared" si="15"/>
        <v>176.88679245283001</v>
      </c>
      <c r="Y28" s="6">
        <f t="shared" si="0"/>
        <v>9.7329679524283996</v>
      </c>
      <c r="Z28" s="6">
        <f t="shared" si="16"/>
        <v>9.7329679524283996</v>
      </c>
      <c r="AA28" s="6">
        <f t="shared" si="17"/>
        <v>78.913105613495702</v>
      </c>
      <c r="AB28" s="6">
        <f t="shared" si="1"/>
        <v>257.9302242015292</v>
      </c>
      <c r="AC28" s="6">
        <f t="shared" si="18"/>
        <v>3951.8732445998876</v>
      </c>
      <c r="AD28" s="6">
        <f t="shared" si="2"/>
        <v>28.147506563566299</v>
      </c>
      <c r="AE28" s="6">
        <f t="shared" si="3"/>
        <v>3850.3468737357266</v>
      </c>
      <c r="AI28" s="58"/>
      <c r="AJ28" s="21">
        <f t="shared" si="28"/>
        <v>305524.3903766055</v>
      </c>
      <c r="AK28" s="21">
        <f t="shared" si="29"/>
        <v>51768.737571082245</v>
      </c>
      <c r="AL28" s="19">
        <f t="shared" si="30"/>
        <v>285908.70609979279</v>
      </c>
      <c r="AM28" s="19">
        <f t="shared" si="31"/>
        <v>49685.951660739964</v>
      </c>
      <c r="AN28" s="19">
        <f t="shared" si="20"/>
        <v>18937.499999999982</v>
      </c>
      <c r="AO28" s="19">
        <f t="shared" si="21"/>
        <v>742.29736386792842</v>
      </c>
      <c r="AP28" s="19">
        <f t="shared" si="22"/>
        <v>761.83150502234764</v>
      </c>
      <c r="AQ28" s="19">
        <f t="shared" si="23"/>
        <v>5030.5672633274444</v>
      </c>
      <c r="AR28" s="72">
        <f>AD27*$AV$4</f>
        <v>140.16512154381991</v>
      </c>
      <c r="AS28" s="23">
        <f>AL28+AM28+AN28+AO28+AP28+AQ28+AR28-AJ28-AK28</f>
        <v>3913.891066606513</v>
      </c>
      <c r="AT28" s="23">
        <f t="shared" si="32"/>
        <v>31311128.532852106</v>
      </c>
      <c r="AU28">
        <f>M27</f>
        <v>6.4203333333333376E-2</v>
      </c>
      <c r="BB28" s="10">
        <f t="shared" si="24"/>
        <v>171.01452585124207</v>
      </c>
      <c r="BC28" s="10">
        <f t="shared" si="25"/>
        <v>155.18946136595886</v>
      </c>
      <c r="BD28" s="9">
        <f t="shared" si="26"/>
        <v>53.294723020463842</v>
      </c>
      <c r="BE28" s="10">
        <f t="shared" si="27"/>
        <v>18.428435051338838</v>
      </c>
    </row>
    <row r="29" spans="1:57">
      <c r="A29">
        <v>23</v>
      </c>
      <c r="B29" t="s">
        <v>54</v>
      </c>
      <c r="C29">
        <v>11.1889</v>
      </c>
      <c r="D29">
        <v>132.24799999999999</v>
      </c>
      <c r="E29">
        <v>7.6679199999999996</v>
      </c>
      <c r="F29">
        <v>7.6679199999999996</v>
      </c>
      <c r="G29">
        <v>59.9938</v>
      </c>
      <c r="H29">
        <v>2792.42</v>
      </c>
      <c r="I29">
        <v>2868.06</v>
      </c>
      <c r="J29">
        <v>193.16499999999999</v>
      </c>
      <c r="K29">
        <v>22.1755</v>
      </c>
      <c r="M29" s="4">
        <f t="shared" si="5"/>
        <v>6.9193333333333315E-2</v>
      </c>
      <c r="N29" s="2">
        <f t="shared" si="6"/>
        <v>0.63709413238269597</v>
      </c>
      <c r="O29" s="2">
        <f t="shared" si="7"/>
        <v>0.63561282493496507</v>
      </c>
      <c r="P29" s="3">
        <f t="shared" si="8"/>
        <v>0.10682869255226904</v>
      </c>
      <c r="Q29" s="2">
        <f t="shared" si="9"/>
        <v>0.28901531939493219</v>
      </c>
      <c r="R29" s="3">
        <f t="shared" si="10"/>
        <v>3.6939589555833909E-2</v>
      </c>
      <c r="T29" s="6">
        <f t="shared" si="11"/>
        <v>277.64624325024533</v>
      </c>
      <c r="U29" s="6">
        <f t="shared" si="12"/>
        <v>4012.6155205257551</v>
      </c>
      <c r="V29" s="6">
        <f t="shared" si="13"/>
        <v>4012.6155205257551</v>
      </c>
      <c r="W29" s="6">
        <f t="shared" si="14"/>
        <v>81.890112663790916</v>
      </c>
      <c r="X29" s="6">
        <f t="shared" si="15"/>
        <v>176.88679245283001</v>
      </c>
      <c r="Y29" s="6">
        <f t="shared" si="0"/>
        <v>10.256138267383283</v>
      </c>
      <c r="Z29" s="6">
        <f t="shared" si="16"/>
        <v>10.256138267383283</v>
      </c>
      <c r="AA29" s="6">
        <f t="shared" si="17"/>
        <v>80.244017671772696</v>
      </c>
      <c r="AB29" s="6">
        <f t="shared" si="1"/>
        <v>258.36562566865985</v>
      </c>
      <c r="AC29" s="6">
        <f t="shared" si="18"/>
        <v>3836.1400075208862</v>
      </c>
      <c r="AD29" s="6">
        <f t="shared" si="2"/>
        <v>29.660585158472962</v>
      </c>
      <c r="AE29" s="6">
        <f t="shared" si="3"/>
        <v>3734.9692772755097</v>
      </c>
      <c r="AI29" s="58"/>
      <c r="AJ29" s="21">
        <f t="shared" si="28"/>
        <v>296536.28304849862</v>
      </c>
      <c r="AK29" s="21">
        <f t="shared" si="29"/>
        <v>50245.772517601807</v>
      </c>
      <c r="AL29" s="19">
        <f t="shared" si="30"/>
        <v>276751.38224350283</v>
      </c>
      <c r="AM29" s="19">
        <f t="shared" si="31"/>
        <v>48129.864245982033</v>
      </c>
      <c r="AN29" s="19">
        <f t="shared" si="20"/>
        <v>18937.499999999982</v>
      </c>
      <c r="AO29" s="19">
        <f t="shared" si="21"/>
        <v>784.08789824763187</v>
      </c>
      <c r="AP29" s="19">
        <f t="shared" si="22"/>
        <v>804.72179030678012</v>
      </c>
      <c r="AQ29" s="19">
        <f t="shared" si="23"/>
        <v>5116.0392239602243</v>
      </c>
      <c r="AR29" s="72">
        <f>AD28*$AV$4</f>
        <v>148.05588452435873</v>
      </c>
      <c r="AS29" s="23">
        <f>AL29+AM29+AN29+AO29+AP29+AQ29+AR29-AJ29-AK29</f>
        <v>3889.5957204234801</v>
      </c>
      <c r="AT29" s="23">
        <f t="shared" si="32"/>
        <v>31116765.76338784</v>
      </c>
      <c r="AU29">
        <f>M28</f>
        <v>6.6719999999999946E-2</v>
      </c>
      <c r="BB29" s="10">
        <f t="shared" si="24"/>
        <v>173.73415482550081</v>
      </c>
      <c r="BC29" s="10">
        <f t="shared" si="25"/>
        <v>157.8262112269914</v>
      </c>
      <c r="BD29" s="9">
        <f t="shared" si="26"/>
        <v>56.295013127132599</v>
      </c>
      <c r="BE29" s="10">
        <f t="shared" si="27"/>
        <v>19.465935904856799</v>
      </c>
    </row>
    <row r="30" spans="1:57">
      <c r="A30">
        <v>24</v>
      </c>
      <c r="B30" t="s">
        <v>54</v>
      </c>
      <c r="C30">
        <v>11.6929</v>
      </c>
      <c r="D30">
        <v>135.70500000000001</v>
      </c>
      <c r="E30">
        <v>8.2747899999999994</v>
      </c>
      <c r="F30">
        <v>8.2747899999999994</v>
      </c>
      <c r="G30">
        <v>62.597099999999998</v>
      </c>
      <c r="H30">
        <v>2785.15</v>
      </c>
      <c r="I30">
        <v>2862.48</v>
      </c>
      <c r="J30">
        <v>198.74299999999999</v>
      </c>
      <c r="K30">
        <v>23.930499999999999</v>
      </c>
      <c r="M30" s="4">
        <f t="shared" si="5"/>
        <v>7.1616666666666634E-2</v>
      </c>
      <c r="N30" s="2">
        <f t="shared" si="6"/>
        <v>0.63162671631370759</v>
      </c>
      <c r="O30" s="2">
        <f t="shared" si="7"/>
        <v>0.64006753642075886</v>
      </c>
      <c r="P30" s="3">
        <f t="shared" si="8"/>
        <v>0.11138235978589718</v>
      </c>
      <c r="Q30" s="2">
        <f t="shared" si="9"/>
        <v>0.2913525715615547</v>
      </c>
      <c r="R30" s="3">
        <f t="shared" si="10"/>
        <v>3.8514265766814069E-2</v>
      </c>
      <c r="T30" s="6">
        <f t="shared" si="11"/>
        <v>280.04957340179436</v>
      </c>
      <c r="U30" s="6">
        <f t="shared" si="12"/>
        <v>3910.3966497807005</v>
      </c>
      <c r="V30" s="6">
        <f t="shared" si="13"/>
        <v>3910.3966497807005</v>
      </c>
      <c r="W30" s="6">
        <f t="shared" si="14"/>
        <v>79.804013260830629</v>
      </c>
      <c r="X30" s="6">
        <f t="shared" si="15"/>
        <v>176.88679245283001</v>
      </c>
      <c r="Y30" s="6">
        <f t="shared" si="0"/>
        <v>10.785903697879613</v>
      </c>
      <c r="Z30" s="6">
        <f t="shared" si="16"/>
        <v>10.785903697879613</v>
      </c>
      <c r="AA30" s="6">
        <f t="shared" si="17"/>
        <v>81.593163375329155</v>
      </c>
      <c r="AB30" s="6">
        <f t="shared" si="1"/>
        <v>259.05465378380165</v>
      </c>
      <c r="AC30" s="6">
        <f t="shared" si="18"/>
        <v>3731.1460092577295</v>
      </c>
      <c r="AD30" s="6">
        <f t="shared" si="2"/>
        <v>31.192582342525682</v>
      </c>
      <c r="AE30" s="6">
        <f t="shared" si="3"/>
        <v>3630.347076378906</v>
      </c>
      <c r="AI30" s="58"/>
      <c r="AJ30" s="21">
        <f t="shared" si="28"/>
        <v>288414.76576882967</v>
      </c>
      <c r="AK30" s="21">
        <f t="shared" si="29"/>
        <v>48869.644424483173</v>
      </c>
      <c r="AL30" s="19">
        <f t="shared" si="30"/>
        <v>268458.38674273179</v>
      </c>
      <c r="AM30" s="19">
        <f t="shared" si="31"/>
        <v>46720.349151596871</v>
      </c>
      <c r="AN30" s="19">
        <f t="shared" si="20"/>
        <v>18937.499999999982</v>
      </c>
      <c r="AO30" s="19">
        <f t="shared" si="21"/>
        <v>826.23449882039733</v>
      </c>
      <c r="AP30" s="19">
        <f t="shared" si="22"/>
        <v>847.97751194724992</v>
      </c>
      <c r="AQ30" s="19">
        <f t="shared" si="23"/>
        <v>5202.3239828839969</v>
      </c>
      <c r="AR30" s="72">
        <f>AD29*$AV$4</f>
        <v>156.01467793356778</v>
      </c>
      <c r="AS30" s="23">
        <f>AL30+AM30+AN30+AO30+AP30+AQ30+AR30-AJ30-AK30</f>
        <v>3864.3763726010875</v>
      </c>
      <c r="AT30" s="23">
        <f t="shared" si="32"/>
        <v>30915010.980808701</v>
      </c>
      <c r="AU30">
        <f>M29</f>
        <v>6.9193333333333315E-2</v>
      </c>
      <c r="BB30" s="10">
        <f t="shared" si="24"/>
        <v>176.47551300486884</v>
      </c>
      <c r="BC30" s="10">
        <f t="shared" si="25"/>
        <v>160.48803534354539</v>
      </c>
      <c r="BD30" s="9">
        <f t="shared" si="26"/>
        <v>59.321170316945924</v>
      </c>
      <c r="BE30" s="10">
        <f t="shared" si="27"/>
        <v>20.512276534766567</v>
      </c>
    </row>
    <row r="31" spans="1:57">
      <c r="A31">
        <v>25</v>
      </c>
      <c r="B31" t="s">
        <v>54</v>
      </c>
      <c r="C31">
        <v>12.196999999999999</v>
      </c>
      <c r="D31">
        <v>139.04</v>
      </c>
      <c r="E31">
        <v>8.8932199999999995</v>
      </c>
      <c r="F31">
        <v>8.8932199999999995</v>
      </c>
      <c r="G31">
        <v>65.193600000000004</v>
      </c>
      <c r="H31">
        <v>2777.98</v>
      </c>
      <c r="I31">
        <v>2856.93</v>
      </c>
      <c r="J31">
        <v>204.29499999999999</v>
      </c>
      <c r="K31">
        <v>25.719000000000001</v>
      </c>
      <c r="M31" s="4">
        <f t="shared" si="5"/>
        <v>7.4006666666666665E-2</v>
      </c>
      <c r="N31" s="2">
        <f t="shared" si="6"/>
        <v>0.62624988739753173</v>
      </c>
      <c r="O31" s="2">
        <f t="shared" si="7"/>
        <v>0.64440370326997576</v>
      </c>
      <c r="P31" s="3">
        <f t="shared" si="8"/>
        <v>0.11584091523286191</v>
      </c>
      <c r="Q31" s="2">
        <f t="shared" si="9"/>
        <v>0.29363841095396814</v>
      </c>
      <c r="R31" s="3">
        <f t="shared" si="10"/>
        <v>4.0055940906224663E-2</v>
      </c>
      <c r="T31" s="6">
        <f t="shared" si="11"/>
        <v>282.4540107909761</v>
      </c>
      <c r="U31" s="6">
        <f t="shared" si="12"/>
        <v>3816.602253729071</v>
      </c>
      <c r="V31" s="6">
        <f t="shared" si="13"/>
        <v>3816.602253729071</v>
      </c>
      <c r="W31" s="6">
        <f t="shared" si="14"/>
        <v>77.889841912838179</v>
      </c>
      <c r="X31" s="6">
        <f t="shared" si="15"/>
        <v>176.88679245283001</v>
      </c>
      <c r="Y31" s="6">
        <f t="shared" si="0"/>
        <v>11.313961164969482</v>
      </c>
      <c r="Z31" s="6">
        <f t="shared" si="16"/>
        <v>11.313961164969482</v>
      </c>
      <c r="AA31" s="6">
        <f t="shared" si="17"/>
        <v>82.939346896237197</v>
      </c>
      <c r="AB31" s="6">
        <f t="shared" si="1"/>
        <v>259.90425247000087</v>
      </c>
      <c r="AC31" s="6">
        <f t="shared" si="18"/>
        <v>3634.5878431719084</v>
      </c>
      <c r="AD31" s="6">
        <f t="shared" si="2"/>
        <v>32.719731121219326</v>
      </c>
      <c r="AE31" s="6">
        <f t="shared" si="3"/>
        <v>3534.1482429380949</v>
      </c>
      <c r="AI31" s="58"/>
      <c r="AJ31" s="21">
        <f t="shared" si="28"/>
        <v>281067.57999628742</v>
      </c>
      <c r="AK31" s="21">
        <f t="shared" si="29"/>
        <v>47624.720797679154</v>
      </c>
      <c r="AL31" s="19">
        <f t="shared" si="30"/>
        <v>260938.45680888661</v>
      </c>
      <c r="AM31" s="19">
        <f t="shared" si="31"/>
        <v>45441.627246749886</v>
      </c>
      <c r="AN31" s="19">
        <f t="shared" si="20"/>
        <v>18937.499999999982</v>
      </c>
      <c r="AO31" s="19">
        <f t="shared" si="21"/>
        <v>868.91240190118162</v>
      </c>
      <c r="AP31" s="19">
        <f t="shared" si="22"/>
        <v>891.77851774068642</v>
      </c>
      <c r="AQ31" s="19">
        <f t="shared" si="23"/>
        <v>5289.7908527349773</v>
      </c>
      <c r="AR31" s="72">
        <f>AD30*$AV$4</f>
        <v>164.07298312168507</v>
      </c>
      <c r="AS31" s="23">
        <f>AL31+AM31+AN31+AO31+AP31+AQ31+AR31-AJ31-AK31</f>
        <v>3839.8380171684548</v>
      </c>
      <c r="AT31" s="23">
        <f t="shared" si="32"/>
        <v>30718704.137347639</v>
      </c>
      <c r="AU31">
        <f>M30</f>
        <v>7.1616666666666634E-2</v>
      </c>
      <c r="BB31" s="10">
        <f t="shared" si="24"/>
        <v>179.25064052297103</v>
      </c>
      <c r="BC31" s="10">
        <f t="shared" si="25"/>
        <v>163.18632675065831</v>
      </c>
      <c r="BD31" s="9">
        <f t="shared" si="26"/>
        <v>62.385164685051365</v>
      </c>
      <c r="BE31" s="10">
        <f t="shared" si="27"/>
        <v>21.571807395759226</v>
      </c>
    </row>
    <row r="32" spans="1:57">
      <c r="A32">
        <v>26</v>
      </c>
      <c r="B32" t="s">
        <v>54</v>
      </c>
      <c r="C32">
        <v>12.701000000000001</v>
      </c>
      <c r="D32">
        <v>142.18700000000001</v>
      </c>
      <c r="E32">
        <v>9.5305900000000001</v>
      </c>
      <c r="F32">
        <v>9.5305900000000001</v>
      </c>
      <c r="G32">
        <v>67.781800000000004</v>
      </c>
      <c r="H32">
        <v>2770.97</v>
      </c>
      <c r="I32">
        <v>2851.41</v>
      </c>
      <c r="J32">
        <v>209.816</v>
      </c>
      <c r="K32">
        <v>27.5623</v>
      </c>
      <c r="M32" s="4">
        <f t="shared" si="5"/>
        <v>7.6343333333333402E-2</v>
      </c>
      <c r="N32" s="2">
        <f t="shared" si="6"/>
        <v>0.62082259965943276</v>
      </c>
      <c r="O32" s="2">
        <f t="shared" si="7"/>
        <v>0.64878622975156042</v>
      </c>
      <c r="P32" s="3">
        <f t="shared" si="8"/>
        <v>0.1203436231061432</v>
      </c>
      <c r="Q32" s="2">
        <f t="shared" si="9"/>
        <v>0.29595162205824538</v>
      </c>
      <c r="R32" s="3">
        <f t="shared" si="10"/>
        <v>4.1612845478758202E-2</v>
      </c>
      <c r="T32" s="6">
        <f t="shared" si="11"/>
        <v>284.92324949166726</v>
      </c>
      <c r="U32" s="6">
        <f t="shared" si="12"/>
        <v>3732.130063637956</v>
      </c>
      <c r="V32" s="6">
        <f t="shared" si="13"/>
        <v>3732.130063637956</v>
      </c>
      <c r="W32" s="6">
        <f t="shared" si="14"/>
        <v>76.16591966608074</v>
      </c>
      <c r="X32" s="6">
        <f t="shared" si="15"/>
        <v>176.88679245283001</v>
      </c>
      <c r="Y32" s="6">
        <f t="shared" si="0"/>
        <v>11.856467154402422</v>
      </c>
      <c r="Z32" s="6">
        <f t="shared" si="16"/>
        <v>11.856467154402422</v>
      </c>
      <c r="AA32" s="6">
        <f t="shared" si="17"/>
        <v>84.323497849165065</v>
      </c>
      <c r="AB32" s="6">
        <f t="shared" si="1"/>
        <v>261.02020047234276</v>
      </c>
      <c r="AC32" s="6">
        <f t="shared" si="18"/>
        <v>3547.275782831694</v>
      </c>
      <c r="AD32" s="6">
        <f t="shared" si="2"/>
        <v>34.28869615100281</v>
      </c>
      <c r="AE32" s="6">
        <f t="shared" si="3"/>
        <v>3447.2068141462887</v>
      </c>
      <c r="AI32" s="58"/>
      <c r="AJ32" s="21">
        <f t="shared" si="28"/>
        <v>274325.92019128444</v>
      </c>
      <c r="AK32" s="21">
        <f t="shared" si="29"/>
        <v>46482.398848166355</v>
      </c>
      <c r="AL32" s="19">
        <f t="shared" si="30"/>
        <v>254023.97325766142</v>
      </c>
      <c r="AM32" s="19">
        <f t="shared" si="31"/>
        <v>44265.645341990676</v>
      </c>
      <c r="AN32" s="19">
        <f t="shared" si="20"/>
        <v>18937.499999999982</v>
      </c>
      <c r="AO32" s="19">
        <f t="shared" si="21"/>
        <v>911.45271144994149</v>
      </c>
      <c r="AP32" s="19">
        <f t="shared" si="22"/>
        <v>935.43830911967689</v>
      </c>
      <c r="AQ32" s="19">
        <f t="shared" si="23"/>
        <v>5377.0656804340224</v>
      </c>
      <c r="AR32" s="72">
        <f>AD31*$AV$4</f>
        <v>172.10578569761364</v>
      </c>
      <c r="AS32" s="23">
        <f>AL32+AM32+AN32+AO32+AP32+AQ32+AR32-AJ32-AK32</f>
        <v>3814.8620469025191</v>
      </c>
      <c r="AT32" s="23">
        <f t="shared" si="32"/>
        <v>30518896.375220153</v>
      </c>
      <c r="AU32">
        <f>M31</f>
        <v>7.4006666666666665E-2</v>
      </c>
      <c r="BB32" s="10">
        <f t="shared" si="24"/>
        <v>182.01441055716259</v>
      </c>
      <c r="BC32" s="10">
        <f t="shared" si="25"/>
        <v>165.87869379247439</v>
      </c>
      <c r="BD32" s="9">
        <f t="shared" si="26"/>
        <v>65.439462242438651</v>
      </c>
      <c r="BE32" s="10">
        <f t="shared" si="27"/>
        <v>22.627922329938965</v>
      </c>
    </row>
    <row r="33" spans="1:57">
      <c r="A33">
        <v>27</v>
      </c>
      <c r="B33" t="s">
        <v>54</v>
      </c>
      <c r="C33">
        <v>13.2051</v>
      </c>
      <c r="D33">
        <v>145.19800000000001</v>
      </c>
      <c r="E33">
        <v>10.181100000000001</v>
      </c>
      <c r="F33">
        <v>10.181100000000001</v>
      </c>
      <c r="G33">
        <v>70.362700000000004</v>
      </c>
      <c r="H33">
        <v>2764.08</v>
      </c>
      <c r="I33">
        <v>2845.92</v>
      </c>
      <c r="J33">
        <v>215.309</v>
      </c>
      <c r="K33">
        <v>29.4435</v>
      </c>
      <c r="M33" s="4">
        <f t="shared" si="5"/>
        <v>7.8640000000000029E-2</v>
      </c>
      <c r="N33" s="2">
        <f t="shared" si="6"/>
        <v>0.61545439131909108</v>
      </c>
      <c r="O33" s="2">
        <f t="shared" si="7"/>
        <v>0.65312186419125107</v>
      </c>
      <c r="P33" s="3">
        <f t="shared" si="8"/>
        <v>0.12480289928789416</v>
      </c>
      <c r="Q33" s="2">
        <f t="shared" si="9"/>
        <v>0.29824813496100366</v>
      </c>
      <c r="R33" s="3">
        <f t="shared" si="10"/>
        <v>4.315488301119022E-2</v>
      </c>
      <c r="T33" s="6">
        <f t="shared" si="11"/>
        <v>287.40844967197665</v>
      </c>
      <c r="U33" s="6">
        <f t="shared" si="12"/>
        <v>3654.736135198074</v>
      </c>
      <c r="V33" s="6">
        <f t="shared" si="13"/>
        <v>3654.736135198074</v>
      </c>
      <c r="W33" s="6">
        <f t="shared" si="14"/>
        <v>74.586451738736201</v>
      </c>
      <c r="X33" s="6">
        <f t="shared" si="15"/>
        <v>176.88679245283001</v>
      </c>
      <c r="Y33" s="6">
        <f t="shared" si="0"/>
        <v>12.403078022021704</v>
      </c>
      <c r="Z33" s="6">
        <f t="shared" si="16"/>
        <v>12.403078022021704</v>
      </c>
      <c r="AA33" s="6">
        <f t="shared" si="17"/>
        <v>85.719034086700518</v>
      </c>
      <c r="AB33" s="6">
        <f t="shared" si="1"/>
        <v>262.29919417281496</v>
      </c>
      <c r="AC33" s="6">
        <f t="shared" si="18"/>
        <v>3467.0233927639952</v>
      </c>
      <c r="AD33" s="6">
        <f t="shared" si="2"/>
        <v>35.869407798901499</v>
      </c>
      <c r="AE33" s="6">
        <f t="shared" si="3"/>
        <v>3367.3276855260974</v>
      </c>
      <c r="AI33" s="58"/>
      <c r="AJ33" s="21">
        <f t="shared" si="28"/>
        <v>268254.31258410536</v>
      </c>
      <c r="AK33" s="21">
        <f t="shared" si="29"/>
        <v>45453.61204504667</v>
      </c>
      <c r="AL33" s="19">
        <f t="shared" si="30"/>
        <v>247774.88418039278</v>
      </c>
      <c r="AM33" s="19">
        <f t="shared" si="31"/>
        <v>43202.2717591072</v>
      </c>
      <c r="AN33" s="19">
        <f t="shared" si="20"/>
        <v>18937.499999999982</v>
      </c>
      <c r="AO33" s="19">
        <f t="shared" si="21"/>
        <v>955.15699395865909</v>
      </c>
      <c r="AP33" s="19">
        <f t="shared" si="22"/>
        <v>980.2927043259923</v>
      </c>
      <c r="AQ33" s="19">
        <f t="shared" si="23"/>
        <v>5466.801986108575</v>
      </c>
      <c r="AR33" s="72">
        <f>AD32*$AV$4</f>
        <v>180.35854175427477</v>
      </c>
      <c r="AS33" s="23">
        <f>AL33+AM33+AN33+AO33+AP33+AQ33+AR33-AJ33-AK33</f>
        <v>3789.341536495398</v>
      </c>
      <c r="AT33" s="23">
        <f t="shared" si="32"/>
        <v>30314732.291963182</v>
      </c>
      <c r="AU33">
        <f>M32</f>
        <v>7.6343333333333402E-2</v>
      </c>
      <c r="BB33" s="10">
        <f t="shared" si="24"/>
        <v>184.85428080626207</v>
      </c>
      <c r="BC33" s="10">
        <f t="shared" si="25"/>
        <v>168.64699569833013</v>
      </c>
      <c r="BD33" s="9">
        <f t="shared" si="26"/>
        <v>68.57739230200562</v>
      </c>
      <c r="BE33" s="10">
        <f t="shared" si="27"/>
        <v>23.712934308804844</v>
      </c>
    </row>
    <row r="34" spans="1:57">
      <c r="A34">
        <v>28</v>
      </c>
      <c r="B34" t="s">
        <v>54</v>
      </c>
      <c r="C34">
        <v>13.709099999999999</v>
      </c>
      <c r="D34">
        <v>148.07599999999999</v>
      </c>
      <c r="E34">
        <v>10.844200000000001</v>
      </c>
      <c r="F34">
        <v>10.844200000000001</v>
      </c>
      <c r="G34">
        <v>72.936599999999999</v>
      </c>
      <c r="H34">
        <v>2757.3</v>
      </c>
      <c r="I34">
        <v>2840.45</v>
      </c>
      <c r="J34">
        <v>220.774</v>
      </c>
      <c r="K34">
        <v>31.3613</v>
      </c>
      <c r="M34" s="4">
        <f t="shared" si="5"/>
        <v>8.0899999999999944E-2</v>
      </c>
      <c r="N34" s="2">
        <f t="shared" si="6"/>
        <v>0.61011948908117064</v>
      </c>
      <c r="O34" s="2">
        <f t="shared" si="7"/>
        <v>0.65739394396374173</v>
      </c>
      <c r="P34" s="3">
        <f t="shared" si="8"/>
        <v>0.12921837659662144</v>
      </c>
      <c r="Q34" s="2">
        <f t="shared" si="9"/>
        <v>0.30052163164400514</v>
      </c>
      <c r="R34" s="3">
        <f t="shared" si="10"/>
        <v>4.4681499793984378E-2</v>
      </c>
      <c r="T34" s="6">
        <f t="shared" si="11"/>
        <v>289.9215573644737</v>
      </c>
      <c r="U34" s="6">
        <f t="shared" si="12"/>
        <v>3583.7028104384908</v>
      </c>
      <c r="V34" s="6">
        <f t="shared" si="13"/>
        <v>3583.7028104384908</v>
      </c>
      <c r="W34" s="6">
        <f t="shared" si="14"/>
        <v>73.13679204976512</v>
      </c>
      <c r="X34" s="6">
        <f t="shared" si="15"/>
        <v>176.88679245283001</v>
      </c>
      <c r="Y34" s="6">
        <f t="shared" si="0"/>
        <v>12.954130005652361</v>
      </c>
      <c r="Z34" s="6">
        <f t="shared" si="16"/>
        <v>12.954130005652361</v>
      </c>
      <c r="AA34" s="6">
        <f t="shared" si="17"/>
        <v>87.127699467942676</v>
      </c>
      <c r="AB34" s="6">
        <f t="shared" si="1"/>
        <v>263.72946808570669</v>
      </c>
      <c r="AC34" s="6">
        <f t="shared" si="18"/>
        <v>3393.1101344025492</v>
      </c>
      <c r="AD34" s="6">
        <f t="shared" si="2"/>
        <v>37.463192983001548</v>
      </c>
      <c r="AE34" s="6">
        <f t="shared" si="3"/>
        <v>3293.7812530740171</v>
      </c>
      <c r="AI34" s="58"/>
      <c r="AJ34" s="21">
        <f t="shared" si="28"/>
        <v>262691.46918963193</v>
      </c>
      <c r="AK34" s="21">
        <f t="shared" si="29"/>
        <v>44511.031390577344</v>
      </c>
      <c r="AL34" s="19">
        <f t="shared" si="30"/>
        <v>242033.41205255929</v>
      </c>
      <c r="AM34" s="19">
        <f t="shared" si="31"/>
        <v>42224.877900472697</v>
      </c>
      <c r="AN34" s="19">
        <f t="shared" si="20"/>
        <v>18937.499999999982</v>
      </c>
      <c r="AO34" s="19">
        <f t="shared" si="21"/>
        <v>999.19196545406851</v>
      </c>
      <c r="AP34" s="19">
        <f t="shared" si="22"/>
        <v>1025.4864908607547</v>
      </c>
      <c r="AQ34" s="19">
        <f t="shared" si="23"/>
        <v>5557.276414585107</v>
      </c>
      <c r="AR34" s="72">
        <f>AD33*$AV$4</f>
        <v>188.67308502222187</v>
      </c>
      <c r="AS34" s="23">
        <f>AL34+AM34+AN34+AO34+AP34+AQ34+AR34-AJ34-AK34</f>
        <v>3763.9173287448721</v>
      </c>
      <c r="AT34" s="23">
        <f t="shared" si="32"/>
        <v>30111338.629958976</v>
      </c>
      <c r="AU34">
        <f>M33</f>
        <v>7.8640000000000029E-2</v>
      </c>
      <c r="BB34" s="10">
        <f t="shared" si="24"/>
        <v>187.71274243407879</v>
      </c>
      <c r="BC34" s="10">
        <f t="shared" si="25"/>
        <v>171.43806817340104</v>
      </c>
      <c r="BD34" s="9">
        <f t="shared" si="26"/>
        <v>71.738815597802997</v>
      </c>
      <c r="BE34" s="10">
        <f t="shared" si="27"/>
        <v>24.806156044043409</v>
      </c>
    </row>
    <row r="35" spans="1:57">
      <c r="A35">
        <v>29</v>
      </c>
      <c r="B35" t="s">
        <v>54</v>
      </c>
      <c r="C35">
        <v>14.213100000000001</v>
      </c>
      <c r="D35">
        <v>150.816</v>
      </c>
      <c r="E35">
        <v>11.5205</v>
      </c>
      <c r="F35">
        <v>11.5205</v>
      </c>
      <c r="G35">
        <v>75.503299999999996</v>
      </c>
      <c r="H35">
        <v>2750.64</v>
      </c>
      <c r="I35">
        <v>2835.01</v>
      </c>
      <c r="J35">
        <v>226.21299999999999</v>
      </c>
      <c r="K35">
        <v>33.317100000000003</v>
      </c>
      <c r="M35" s="4">
        <f t="shared" si="5"/>
        <v>8.3120000000000041E-2</v>
      </c>
      <c r="N35" s="2">
        <f t="shared" si="6"/>
        <v>0.60481231953801706</v>
      </c>
      <c r="O35" s="2">
        <f t="shared" si="7"/>
        <v>0.66164785931985848</v>
      </c>
      <c r="P35" s="3">
        <f t="shared" si="8"/>
        <v>0.13361044273339745</v>
      </c>
      <c r="Q35" s="2">
        <f t="shared" si="9"/>
        <v>0.3027883381456527</v>
      </c>
      <c r="R35" s="3">
        <f t="shared" si="10"/>
        <v>4.6200272698107128E-2</v>
      </c>
      <c r="T35" s="6">
        <f t="shared" si="11"/>
        <v>292.46559095876904</v>
      </c>
      <c r="U35" s="6">
        <f t="shared" si="12"/>
        <v>3518.594693921666</v>
      </c>
      <c r="V35" s="6">
        <f t="shared" si="13"/>
        <v>3518.594693921666</v>
      </c>
      <c r="W35" s="6">
        <f t="shared" si="14"/>
        <v>71.80805497799318</v>
      </c>
      <c r="X35" s="6">
        <f t="shared" si="15"/>
        <v>176.88679245283001</v>
      </c>
      <c r="Y35" s="6">
        <f t="shared" si="0"/>
        <v>13.511990057108184</v>
      </c>
      <c r="Z35" s="6">
        <f t="shared" si="16"/>
        <v>13.511990057108184</v>
      </c>
      <c r="AA35" s="6">
        <f t="shared" si="17"/>
        <v>88.55517025119191</v>
      </c>
      <c r="AB35" s="6">
        <f t="shared" si="1"/>
        <v>265.31728716058007</v>
      </c>
      <c r="AC35" s="6">
        <f t="shared" si="18"/>
        <v>3325.0854617390792</v>
      </c>
      <c r="AD35" s="6">
        <f t="shared" si="2"/>
        <v>39.076457092285857</v>
      </c>
      <c r="AE35" s="6">
        <f t="shared" si="3"/>
        <v>3226.1291029628969</v>
      </c>
      <c r="AI35" s="58"/>
      <c r="AJ35" s="21">
        <f t="shared" si="28"/>
        <v>257585.80690588738</v>
      </c>
      <c r="AK35" s="21">
        <f t="shared" si="29"/>
        <v>43645.916528330381</v>
      </c>
      <c r="AL35" s="19">
        <f t="shared" si="30"/>
        <v>236747.1151272011</v>
      </c>
      <c r="AM35" s="19">
        <f t="shared" si="31"/>
        <v>41324.688326888645</v>
      </c>
      <c r="AN35" s="19">
        <f t="shared" si="20"/>
        <v>18937.499999999982</v>
      </c>
      <c r="AO35" s="19">
        <f t="shared" si="21"/>
        <v>1043.5847132553542</v>
      </c>
      <c r="AP35" s="19">
        <f t="shared" si="22"/>
        <v>1071.0474688673373</v>
      </c>
      <c r="AQ35" s="19">
        <f t="shared" si="23"/>
        <v>5648.6020225160319</v>
      </c>
      <c r="AR35" s="72">
        <f>AD34*$AV$4</f>
        <v>197.05639509058813</v>
      </c>
      <c r="AS35" s="23">
        <f>AL35+AM35+AN35+AO35+AP35+AQ35+AR35-AJ35-AK35</f>
        <v>3737.8706196012572</v>
      </c>
      <c r="AT35" s="23">
        <f t="shared" si="32"/>
        <v>29902964.956810057</v>
      </c>
      <c r="AU35">
        <f>M34</f>
        <v>8.0899999999999944E-2</v>
      </c>
      <c r="BB35" s="10">
        <f t="shared" si="24"/>
        <v>190.59267603594162</v>
      </c>
      <c r="BC35" s="10">
        <f t="shared" si="25"/>
        <v>174.25539893588535</v>
      </c>
      <c r="BD35" s="9">
        <f t="shared" si="26"/>
        <v>74.926385966003096</v>
      </c>
      <c r="BE35" s="10">
        <f t="shared" si="27"/>
        <v>25.908260011304723</v>
      </c>
    </row>
    <row r="36" spans="1:57">
      <c r="A36">
        <v>30</v>
      </c>
      <c r="B36" t="s">
        <v>54</v>
      </c>
      <c r="C36">
        <v>14.7172</v>
      </c>
      <c r="D36">
        <v>153.43199999999999</v>
      </c>
      <c r="E36">
        <v>12.208500000000001</v>
      </c>
      <c r="F36">
        <v>12.208500000000001</v>
      </c>
      <c r="G36">
        <v>78.063000000000002</v>
      </c>
      <c r="H36">
        <v>2744.09</v>
      </c>
      <c r="I36">
        <v>2829.6</v>
      </c>
      <c r="J36">
        <v>231.624</v>
      </c>
      <c r="K36">
        <v>35.306600000000003</v>
      </c>
      <c r="M36" s="4">
        <f t="shared" si="5"/>
        <v>8.5303333333333287E-2</v>
      </c>
      <c r="N36" s="2">
        <f t="shared" si="6"/>
        <v>0.59955453088976618</v>
      </c>
      <c r="O36" s="2">
        <f t="shared" si="7"/>
        <v>0.66585717713258608</v>
      </c>
      <c r="P36" s="3">
        <f t="shared" si="8"/>
        <v>0.13796490953850973</v>
      </c>
      <c r="Q36" s="2">
        <f t="shared" si="9"/>
        <v>0.30504083466843829</v>
      </c>
      <c r="R36" s="3">
        <f t="shared" si="10"/>
        <v>4.7706224844671984E-2</v>
      </c>
      <c r="T36" s="6">
        <f t="shared" si="11"/>
        <v>295.03036561215202</v>
      </c>
      <c r="U36" s="6">
        <f t="shared" si="12"/>
        <v>3458.6030121388635</v>
      </c>
      <c r="V36" s="6">
        <f t="shared" si="13"/>
        <v>3458.6030121388635</v>
      </c>
      <c r="W36" s="6">
        <f t="shared" si="14"/>
        <v>70.583734941609464</v>
      </c>
      <c r="X36" s="6">
        <f t="shared" si="15"/>
        <v>176.88679245283001</v>
      </c>
      <c r="Y36" s="6">
        <f t="shared" si="0"/>
        <v>14.074784957899105</v>
      </c>
      <c r="Z36" s="6">
        <f t="shared" si="16"/>
        <v>14.074784957899105</v>
      </c>
      <c r="AA36" s="6">
        <f t="shared" si="17"/>
        <v>89.996308978865372</v>
      </c>
      <c r="AB36" s="6">
        <f t="shared" si="1"/>
        <v>267.03182135651184</v>
      </c>
      <c r="AC36" s="6">
        <f t="shared" si="18"/>
        <v>3262.1549257239612</v>
      </c>
      <c r="AD36" s="6">
        <f t="shared" si="2"/>
        <v>40.703837702794004</v>
      </c>
      <c r="AE36" s="6">
        <f t="shared" si="3"/>
        <v>3163.5726465267117</v>
      </c>
      <c r="AI36" s="58"/>
      <c r="AJ36" s="21">
        <f t="shared" si="28"/>
        <v>252906.03081500757</v>
      </c>
      <c r="AK36" s="21">
        <f t="shared" si="29"/>
        <v>42852.964777271969</v>
      </c>
      <c r="AL36" s="19">
        <f t="shared" si="30"/>
        <v>231884.48153366413</v>
      </c>
      <c r="AM36" s="19">
        <f t="shared" si="31"/>
        <v>40496.215838520249</v>
      </c>
      <c r="AN36" s="19">
        <f t="shared" si="20"/>
        <v>18937.499999999982</v>
      </c>
      <c r="AO36" s="19">
        <f t="shared" si="21"/>
        <v>1088.5259190006352</v>
      </c>
      <c r="AP36" s="19">
        <f t="shared" si="22"/>
        <v>1117.1713379217047</v>
      </c>
      <c r="AQ36" s="19">
        <f t="shared" si="23"/>
        <v>5741.1468091060979</v>
      </c>
      <c r="AR36" s="72">
        <f>AD35*$AV$4</f>
        <v>205.5421643054236</v>
      </c>
      <c r="AS36" s="23">
        <f>AL36+AM36+AN36+AO36+AP36+AQ36+AR36-AJ36-AK36</f>
        <v>3711.5880102386509</v>
      </c>
      <c r="AT36" s="23">
        <f t="shared" si="32"/>
        <v>29692704.081909206</v>
      </c>
      <c r="AU36">
        <f>M35</f>
        <v>8.3120000000000041E-2</v>
      </c>
      <c r="BB36" s="10">
        <f t="shared" si="24"/>
        <v>193.50923218258686</v>
      </c>
      <c r="BC36" s="10">
        <f t="shared" si="25"/>
        <v>177.11034050238382</v>
      </c>
      <c r="BD36" s="9">
        <f t="shared" si="26"/>
        <v>78.152914184571713</v>
      </c>
      <c r="BE36" s="10">
        <f t="shared" si="27"/>
        <v>27.023980114216368</v>
      </c>
    </row>
    <row r="37" spans="1:57">
      <c r="A37">
        <v>31</v>
      </c>
      <c r="B37" t="s">
        <v>54</v>
      </c>
      <c r="C37">
        <v>15.2212</v>
      </c>
      <c r="D37">
        <v>155.928</v>
      </c>
      <c r="E37">
        <v>12.907500000000001</v>
      </c>
      <c r="F37">
        <v>12.907500000000001</v>
      </c>
      <c r="G37">
        <v>80.615899999999996</v>
      </c>
      <c r="H37">
        <v>2737.64</v>
      </c>
      <c r="I37">
        <v>2824.22</v>
      </c>
      <c r="J37">
        <v>237.00899999999999</v>
      </c>
      <c r="K37">
        <v>37.328299999999999</v>
      </c>
      <c r="M37" s="4">
        <f t="shared" si="5"/>
        <v>8.7453333333333369E-2</v>
      </c>
      <c r="N37" s="2">
        <f t="shared" si="6"/>
        <v>0.594328403720079</v>
      </c>
      <c r="O37" s="2">
        <f t="shared" si="7"/>
        <v>0.67001261701478854</v>
      </c>
      <c r="P37" s="3">
        <f t="shared" si="8"/>
        <v>0.1422789297148955</v>
      </c>
      <c r="Q37" s="2">
        <f t="shared" si="9"/>
        <v>0.3072720689129439</v>
      </c>
      <c r="R37" s="3">
        <f t="shared" si="10"/>
        <v>4.9197667327336464E-2</v>
      </c>
      <c r="T37" s="6">
        <f t="shared" si="11"/>
        <v>297.62466566572073</v>
      </c>
      <c r="U37" s="6">
        <f t="shared" si="12"/>
        <v>3403.239811698284</v>
      </c>
      <c r="V37" s="6">
        <f t="shared" si="13"/>
        <v>3403.239811698284</v>
      </c>
      <c r="W37" s="6">
        <f t="shared" si="14"/>
        <v>69.453873708128242</v>
      </c>
      <c r="X37" s="6">
        <f t="shared" si="15"/>
        <v>176.88679245283001</v>
      </c>
      <c r="Y37" s="6">
        <f t="shared" si="0"/>
        <v>14.642439289831866</v>
      </c>
      <c r="Z37" s="6">
        <f t="shared" si="16"/>
        <v>14.642439289831866</v>
      </c>
      <c r="AA37" s="6">
        <f t="shared" si="17"/>
        <v>91.451746778629229</v>
      </c>
      <c r="AB37" s="6">
        <f t="shared" si="1"/>
        <v>268.86615483896924</v>
      </c>
      <c r="AC37" s="6">
        <f t="shared" si="18"/>
        <v>3203.8275305674429</v>
      </c>
      <c r="AD37" s="6">
        <f t="shared" si="2"/>
        <v>42.345718887672355</v>
      </c>
      <c r="AE37" s="6">
        <f t="shared" si="3"/>
        <v>3105.6151460325632</v>
      </c>
      <c r="AI37" s="58"/>
      <c r="AJ37" s="21">
        <f t="shared" si="28"/>
        <v>248594.00870350507</v>
      </c>
      <c r="AK37" s="21">
        <f t="shared" si="29"/>
        <v>42122.326084839216</v>
      </c>
      <c r="AL37" s="19">
        <f t="shared" si="30"/>
        <v>227388.11111440044</v>
      </c>
      <c r="AM37" s="19">
        <f t="shared" si="31"/>
        <v>39729.784840392123</v>
      </c>
      <c r="AN37" s="19">
        <f t="shared" si="20"/>
        <v>18937.499999999982</v>
      </c>
      <c r="AO37" s="19">
        <f t="shared" si="21"/>
        <v>1133.864676208352</v>
      </c>
      <c r="AP37" s="19">
        <f t="shared" si="22"/>
        <v>1163.7032203190981</v>
      </c>
      <c r="AQ37" s="19">
        <f t="shared" si="23"/>
        <v>5834.5777063015148</v>
      </c>
      <c r="AR37" s="72">
        <f>AD36*$AV$4</f>
        <v>214.10218631669645</v>
      </c>
      <c r="AS37" s="23">
        <f>AL37+AM37+AN37+AO37+AP37+AQ37+AR37-AJ37-AK37</f>
        <v>3685.3089555939587</v>
      </c>
      <c r="AT37" s="23">
        <f t="shared" si="32"/>
        <v>29482471.644751668</v>
      </c>
      <c r="AU37">
        <f>M36</f>
        <v>8.5303333333333287E-2</v>
      </c>
      <c r="BB37" s="10">
        <f t="shared" si="24"/>
        <v>196.44808641490226</v>
      </c>
      <c r="BC37" s="10">
        <f t="shared" si="25"/>
        <v>179.99261795773074</v>
      </c>
      <c r="BD37" s="9">
        <f t="shared" si="26"/>
        <v>81.407675405588009</v>
      </c>
      <c r="BE37" s="10">
        <f t="shared" si="27"/>
        <v>28.14956991579821</v>
      </c>
    </row>
    <row r="38" spans="1:57">
      <c r="A38">
        <v>32</v>
      </c>
      <c r="B38" t="s">
        <v>54</v>
      </c>
      <c r="C38">
        <v>15.725300000000001</v>
      </c>
      <c r="D38">
        <v>158.435</v>
      </c>
      <c r="E38">
        <v>13.6023</v>
      </c>
      <c r="F38">
        <v>13.6023</v>
      </c>
      <c r="G38">
        <v>83.164199999999994</v>
      </c>
      <c r="H38">
        <v>2731.2</v>
      </c>
      <c r="I38">
        <v>2818.85</v>
      </c>
      <c r="J38">
        <v>242.375</v>
      </c>
      <c r="K38">
        <v>39.337600000000002</v>
      </c>
      <c r="M38" s="4">
        <f t="shared" si="5"/>
        <v>8.9600000000000055E-2</v>
      </c>
      <c r="N38" s="2">
        <f t="shared" si="6"/>
        <v>0.58941592261904718</v>
      </c>
      <c r="O38" s="2">
        <f t="shared" si="7"/>
        <v>0.67392302901785661</v>
      </c>
      <c r="P38" s="3">
        <f t="shared" si="8"/>
        <v>0.146345238095238</v>
      </c>
      <c r="Q38" s="2">
        <f t="shared" si="9"/>
        <v>0.30939062499999975</v>
      </c>
      <c r="R38" s="3">
        <f t="shared" si="10"/>
        <v>5.0603794642857108E-2</v>
      </c>
      <c r="T38" s="6">
        <f t="shared" si="11"/>
        <v>300.10521545946756</v>
      </c>
      <c r="U38" s="6">
        <f t="shared" si="12"/>
        <v>3349.3885653958414</v>
      </c>
      <c r="V38" s="6">
        <f t="shared" si="13"/>
        <v>3349.3885653958414</v>
      </c>
      <c r="W38" s="6">
        <f t="shared" si="14"/>
        <v>68.354868681547785</v>
      </c>
      <c r="X38" s="6">
        <f t="shared" si="15"/>
        <v>176.88679245283001</v>
      </c>
      <c r="Y38" s="6">
        <f t="shared" si="0"/>
        <v>15.186462694361282</v>
      </c>
      <c r="Z38" s="6">
        <f t="shared" si="16"/>
        <v>15.186462694361282</v>
      </c>
      <c r="AA38" s="6">
        <f t="shared" si="17"/>
        <v>92.849740176764257</v>
      </c>
      <c r="AB38" s="6">
        <f t="shared" si="1"/>
        <v>270.60268450804864</v>
      </c>
      <c r="AC38" s="6">
        <f t="shared" si="18"/>
        <v>3147.1407495693406</v>
      </c>
      <c r="AD38" s="6">
        <f t="shared" si="2"/>
        <v>43.918969210038483</v>
      </c>
      <c r="AE38" s="6">
        <f t="shared" si="3"/>
        <v>3049.2833499363737</v>
      </c>
      <c r="AI38" s="58"/>
      <c r="AJ38" s="21">
        <f t="shared" si="28"/>
        <v>244614.66794543754</v>
      </c>
      <c r="AK38" s="21">
        <f t="shared" si="29"/>
        <v>41448.057666673405</v>
      </c>
      <c r="AL38" s="19">
        <f t="shared" si="30"/>
        <v>223222.29985138253</v>
      </c>
      <c r="AM38" s="19">
        <f t="shared" si="31"/>
        <v>39019.415494780886</v>
      </c>
      <c r="AN38" s="19">
        <f t="shared" si="20"/>
        <v>18937.499999999982</v>
      </c>
      <c r="AO38" s="19">
        <f t="shared" si="21"/>
        <v>1179.5949091888551</v>
      </c>
      <c r="AP38" s="19">
        <f t="shared" si="22"/>
        <v>1210.6368804832989</v>
      </c>
      <c r="AQ38" s="19">
        <f t="shared" si="23"/>
        <v>5928.9356309293453</v>
      </c>
      <c r="AR38" s="72">
        <f>AD37*$AV$4</f>
        <v>222.73848134915659</v>
      </c>
      <c r="AS38" s="23">
        <f>AL38+AM38+AN38+AO38+AP38+AQ38+AR38-AJ38-AK38</f>
        <v>3658.3956360031516</v>
      </c>
      <c r="AT38" s="23">
        <f t="shared" si="32"/>
        <v>29267165.088025212</v>
      </c>
      <c r="AU38">
        <f>M37</f>
        <v>8.7453333333333369E-2</v>
      </c>
      <c r="BB38" s="10">
        <f t="shared" si="24"/>
        <v>199.41228113084117</v>
      </c>
      <c r="BC38" s="10">
        <f t="shared" si="25"/>
        <v>182.90349355725846</v>
      </c>
      <c r="BD38" s="9">
        <f t="shared" si="26"/>
        <v>84.69143777534471</v>
      </c>
      <c r="BE38" s="10">
        <f t="shared" si="27"/>
        <v>29.284878579663733</v>
      </c>
    </row>
    <row r="39" spans="1:57">
      <c r="A39">
        <v>33</v>
      </c>
      <c r="B39" t="s">
        <v>54</v>
      </c>
      <c r="C39">
        <v>16.229299999999999</v>
      </c>
      <c r="D39">
        <v>160.703</v>
      </c>
      <c r="E39">
        <v>14.322100000000001</v>
      </c>
      <c r="F39">
        <v>14.322100000000001</v>
      </c>
      <c r="G39">
        <v>85.703500000000005</v>
      </c>
      <c r="H39">
        <v>2724.95</v>
      </c>
      <c r="I39">
        <v>2813.52</v>
      </c>
      <c r="J39">
        <v>247.70699999999999</v>
      </c>
      <c r="K39">
        <v>41.4193</v>
      </c>
      <c r="M39" s="4">
        <f t="shared" si="5"/>
        <v>9.1683333333333394E-2</v>
      </c>
      <c r="N39" s="2">
        <f t="shared" si="6"/>
        <v>0.58426831485184472</v>
      </c>
      <c r="O39" s="2">
        <f t="shared" si="7"/>
        <v>0.67799494710052666</v>
      </c>
      <c r="P39" s="3">
        <f t="shared" si="8"/>
        <v>0.15058825668060344</v>
      </c>
      <c r="Q39" s="2">
        <f t="shared" si="9"/>
        <v>0.3115924377385928</v>
      </c>
      <c r="R39" s="3">
        <f t="shared" si="10"/>
        <v>5.2070896200690754E-2</v>
      </c>
      <c r="T39" s="6">
        <f t="shared" si="11"/>
        <v>302.74924714629424</v>
      </c>
      <c r="U39" s="6">
        <f t="shared" si="12"/>
        <v>3302.1186745641958</v>
      </c>
      <c r="V39" s="6">
        <f t="shared" si="13"/>
        <v>3302.1186745641958</v>
      </c>
      <c r="W39" s="6">
        <f t="shared" si="14"/>
        <v>67.390177031922363</v>
      </c>
      <c r="X39" s="6">
        <f t="shared" si="15"/>
        <v>176.88679245283001</v>
      </c>
      <c r="Y39" s="6">
        <f t="shared" si="0"/>
        <v>15.764424622991958</v>
      </c>
      <c r="Z39" s="6">
        <f t="shared" si="16"/>
        <v>15.764424622991958</v>
      </c>
      <c r="AA39" s="6">
        <f t="shared" si="17"/>
        <v>94.334375941837536</v>
      </c>
      <c r="AB39" s="6">
        <f t="shared" si="1"/>
        <v>272.6526368355984</v>
      </c>
      <c r="AC39" s="6">
        <f t="shared" si="18"/>
        <v>3096.8562147605198</v>
      </c>
      <c r="AD39" s="6">
        <f t="shared" si="2"/>
        <v>45.590481339125603</v>
      </c>
      <c r="AE39" s="6">
        <f t="shared" si="3"/>
        <v>2999.3694274179015</v>
      </c>
      <c r="AI39" s="58"/>
      <c r="AJ39" s="21">
        <f t="shared" si="28"/>
        <v>240744.00191495687</v>
      </c>
      <c r="AK39" s="21">
        <f t="shared" si="29"/>
        <v>40792.203337955951</v>
      </c>
      <c r="AL39" s="19">
        <f t="shared" si="30"/>
        <v>219173.33934337672</v>
      </c>
      <c r="AM39" s="19">
        <f t="shared" si="31"/>
        <v>38329.027189004999</v>
      </c>
      <c r="AN39" s="19">
        <f t="shared" si="20"/>
        <v>18937.499999999982</v>
      </c>
      <c r="AO39" s="19">
        <f t="shared" si="21"/>
        <v>1223.4214346577448</v>
      </c>
      <c r="AP39" s="19">
        <f t="shared" si="22"/>
        <v>1255.616735569791</v>
      </c>
      <c r="AQ39" s="19">
        <f t="shared" si="23"/>
        <v>6019.569360321856</v>
      </c>
      <c r="AR39" s="72">
        <f>AD38*$AV$4</f>
        <v>231.01377804480242</v>
      </c>
      <c r="AS39" s="23">
        <f>AL39+AM39+AN39+AO39+AP39+AQ39+AR39-AJ39-AK39</f>
        <v>3633.282588063048</v>
      </c>
      <c r="AT39" s="23">
        <f t="shared" si="32"/>
        <v>29066260.704504386</v>
      </c>
      <c r="AU39">
        <f>M38</f>
        <v>8.9600000000000055E-2</v>
      </c>
      <c r="BB39" s="10">
        <f t="shared" si="24"/>
        <v>202.24781582650076</v>
      </c>
      <c r="BC39" s="10">
        <f t="shared" si="25"/>
        <v>185.69948035352851</v>
      </c>
      <c r="BD39" s="9">
        <f t="shared" si="26"/>
        <v>87.837938420076966</v>
      </c>
      <c r="BE39" s="10">
        <f t="shared" si="27"/>
        <v>30.372925388722564</v>
      </c>
    </row>
    <row r="40" spans="1:57">
      <c r="A40">
        <v>34</v>
      </c>
      <c r="B40" t="s">
        <v>54</v>
      </c>
      <c r="C40">
        <v>16.7333</v>
      </c>
      <c r="D40">
        <v>162.857</v>
      </c>
      <c r="E40">
        <v>15.0525</v>
      </c>
      <c r="F40">
        <v>15.0525</v>
      </c>
      <c r="G40">
        <v>88.236099999999993</v>
      </c>
      <c r="H40">
        <v>2718.8</v>
      </c>
      <c r="I40">
        <v>2808.21</v>
      </c>
      <c r="J40">
        <v>253.01400000000001</v>
      </c>
      <c r="K40">
        <v>43.531500000000001</v>
      </c>
      <c r="M40" s="4">
        <f t="shared" si="5"/>
        <v>9.3733333333333266E-2</v>
      </c>
      <c r="N40" s="2">
        <f t="shared" si="6"/>
        <v>0.57915007112375572</v>
      </c>
      <c r="O40" s="2">
        <f t="shared" si="7"/>
        <v>0.68203950995732621</v>
      </c>
      <c r="P40" s="3">
        <f t="shared" si="8"/>
        <v>0.15480618776671418</v>
      </c>
      <c r="Q40" s="2">
        <f t="shared" si="9"/>
        <v>0.31378413940256061</v>
      </c>
      <c r="R40" s="3">
        <f t="shared" si="10"/>
        <v>5.3529516358463765E-2</v>
      </c>
      <c r="T40" s="6">
        <f t="shared" si="11"/>
        <v>305.42479621837418</v>
      </c>
      <c r="U40" s="6">
        <f t="shared" si="12"/>
        <v>3258.4437718887739</v>
      </c>
      <c r="V40" s="6">
        <f t="shared" si="13"/>
        <v>3258.4437718887739</v>
      </c>
      <c r="W40" s="6">
        <f t="shared" si="14"/>
        <v>66.498852487525994</v>
      </c>
      <c r="X40" s="6">
        <f t="shared" si="15"/>
        <v>176.88679245283001</v>
      </c>
      <c r="Y40" s="6">
        <f t="shared" si="0"/>
        <v>16.349241625451924</v>
      </c>
      <c r="Z40" s="6">
        <f t="shared" si="16"/>
        <v>16.349241625451924</v>
      </c>
      <c r="AA40" s="6">
        <f t="shared" si="17"/>
        <v>95.837456833584994</v>
      </c>
      <c r="AB40" s="6">
        <f t="shared" si="1"/>
        <v>274.81063082912215</v>
      </c>
      <c r="AC40" s="6">
        <f t="shared" si="18"/>
        <v>3050.1319935471779</v>
      </c>
      <c r="AD40" s="6">
        <f t="shared" si="2"/>
        <v>47.281648351992047</v>
      </c>
      <c r="AE40" s="6">
        <f t="shared" si="3"/>
        <v>2953.0189756703999</v>
      </c>
      <c r="AI40" s="58"/>
      <c r="AJ40" s="21">
        <f t="shared" si="28"/>
        <v>237346.38397165068</v>
      </c>
      <c r="AK40" s="21">
        <f t="shared" si="29"/>
        <v>40216.503337517344</v>
      </c>
      <c r="AL40" s="19">
        <f t="shared" si="30"/>
        <v>215585.67633451649</v>
      </c>
      <c r="AM40" s="19">
        <f t="shared" si="31"/>
        <v>37716.611839568373</v>
      </c>
      <c r="AN40" s="19">
        <f t="shared" si="20"/>
        <v>18937.499999999982</v>
      </c>
      <c r="AO40" s="19">
        <f t="shared" si="21"/>
        <v>1269.9820476282323</v>
      </c>
      <c r="AP40" s="19">
        <f t="shared" si="22"/>
        <v>1303.4026278289753</v>
      </c>
      <c r="AQ40" s="19">
        <f t="shared" si="23"/>
        <v>6115.820226998052</v>
      </c>
      <c r="AR40" s="72">
        <f>AD39*$AV$4</f>
        <v>239.80593184380066</v>
      </c>
      <c r="AS40" s="23">
        <f>AL40+AM40+AN40+AO40+AP40+AQ40+AR40-AJ40-AK40</f>
        <v>3605.9116992159179</v>
      </c>
      <c r="AT40" s="23">
        <f t="shared" si="32"/>
        <v>28847293.593727343</v>
      </c>
      <c r="AU40">
        <f>M39</f>
        <v>9.1683333333333394E-2</v>
      </c>
      <c r="BB40" s="10">
        <f t="shared" si="24"/>
        <v>205.26245980367594</v>
      </c>
      <c r="BC40" s="10">
        <f t="shared" si="25"/>
        <v>188.66875188367507</v>
      </c>
      <c r="BD40" s="9">
        <f t="shared" si="26"/>
        <v>91.180962678251205</v>
      </c>
      <c r="BE40" s="10">
        <f t="shared" si="27"/>
        <v>31.528849245983917</v>
      </c>
    </row>
    <row r="41" spans="1:57">
      <c r="A41">
        <v>35</v>
      </c>
      <c r="B41" t="s">
        <v>54</v>
      </c>
      <c r="C41">
        <v>17.237400000000001</v>
      </c>
      <c r="D41">
        <v>164.90299999999999</v>
      </c>
      <c r="E41">
        <v>15.7927</v>
      </c>
      <c r="F41">
        <v>15.7927</v>
      </c>
      <c r="G41">
        <v>90.762100000000004</v>
      </c>
      <c r="H41">
        <v>2712.75</v>
      </c>
      <c r="I41">
        <v>2802.93</v>
      </c>
      <c r="J41">
        <v>258.29399999999998</v>
      </c>
      <c r="K41">
        <v>45.6721</v>
      </c>
      <c r="M41" s="4">
        <f t="shared" si="5"/>
        <v>9.5750000000000002E-2</v>
      </c>
      <c r="N41" s="2">
        <f t="shared" si="6"/>
        <v>0.57407484769364658</v>
      </c>
      <c r="O41" s="2">
        <f t="shared" si="7"/>
        <v>0.68605573611836368</v>
      </c>
      <c r="P41" s="3">
        <f t="shared" si="8"/>
        <v>0.15899773716275023</v>
      </c>
      <c r="Q41" s="2">
        <f t="shared" si="9"/>
        <v>0.31596901653611836</v>
      </c>
      <c r="R41" s="3">
        <f t="shared" si="10"/>
        <v>5.4978938207136639E-2</v>
      </c>
      <c r="T41" s="6">
        <f t="shared" si="11"/>
        <v>308.12496517392299</v>
      </c>
      <c r="U41" s="6">
        <f t="shared" si="12"/>
        <v>3218.0153020775247</v>
      </c>
      <c r="V41" s="6">
        <f t="shared" si="13"/>
        <v>3218.0153020775247</v>
      </c>
      <c r="W41" s="6">
        <f t="shared" si="14"/>
        <v>65.673781675051529</v>
      </c>
      <c r="X41" s="6">
        <f t="shared" si="15"/>
        <v>176.88679245283001</v>
      </c>
      <c r="Y41" s="6">
        <f t="shared" si="0"/>
        <v>16.940383420373241</v>
      </c>
      <c r="Z41" s="6">
        <f t="shared" si="16"/>
        <v>16.940383420373241</v>
      </c>
      <c r="AA41" s="6">
        <f t="shared" si="17"/>
        <v>97.357942216230171</v>
      </c>
      <c r="AB41" s="6">
        <f t="shared" si="1"/>
        <v>277.06468147389245</v>
      </c>
      <c r="AC41" s="6">
        <f t="shared" si="18"/>
        <v>3006.6244022786836</v>
      </c>
      <c r="AD41" s="6">
        <f t="shared" si="2"/>
        <v>48.991172226004977</v>
      </c>
      <c r="AE41" s="6">
        <f t="shared" si="3"/>
        <v>2909.8903369036016</v>
      </c>
      <c r="AI41" s="58"/>
      <c r="AJ41" s="21">
        <f t="shared" si="28"/>
        <v>234207.16299204939</v>
      </c>
      <c r="AK41" s="21">
        <f t="shared" si="29"/>
        <v>39684.58669783338</v>
      </c>
      <c r="AL41" s="19">
        <f t="shared" si="30"/>
        <v>212254.14491426133</v>
      </c>
      <c r="AM41" s="19">
        <f t="shared" si="31"/>
        <v>37147.557549411082</v>
      </c>
      <c r="AN41" s="19">
        <f t="shared" si="20"/>
        <v>18937.499999999982</v>
      </c>
      <c r="AO41" s="19">
        <f t="shared" si="21"/>
        <v>1317.0949053464071</v>
      </c>
      <c r="AP41" s="19">
        <f t="shared" si="22"/>
        <v>1351.7552975923652</v>
      </c>
      <c r="AQ41" s="19">
        <f t="shared" si="23"/>
        <v>6213.2669152151984</v>
      </c>
      <c r="AR41" s="72">
        <f>AD40*$AV$4</f>
        <v>248.70147033147816</v>
      </c>
      <c r="AS41" s="23">
        <f>AL41+AM41+AN41+AO41+AP41+AQ41+AR41-AJ41-AK41</f>
        <v>3578.2713622750307</v>
      </c>
      <c r="AT41" s="23">
        <f t="shared" si="32"/>
        <v>28626170.898200244</v>
      </c>
      <c r="AU41">
        <f>M40</f>
        <v>9.3733333333333266E-2</v>
      </c>
      <c r="BB41" s="10">
        <f t="shared" si="24"/>
        <v>208.31177834159598</v>
      </c>
      <c r="BC41" s="10">
        <f t="shared" si="25"/>
        <v>191.67491366716999</v>
      </c>
      <c r="BD41" s="9">
        <f t="shared" si="26"/>
        <v>94.563296703984093</v>
      </c>
      <c r="BE41" s="10">
        <f t="shared" si="27"/>
        <v>32.698483250903848</v>
      </c>
    </row>
    <row r="42" spans="1:57">
      <c r="A42">
        <v>36</v>
      </c>
      <c r="B42" t="s">
        <v>54</v>
      </c>
      <c r="C42">
        <v>17.741399999999999</v>
      </c>
      <c r="D42">
        <v>166.84800000000001</v>
      </c>
      <c r="E42">
        <v>16.541599999999999</v>
      </c>
      <c r="F42">
        <v>16.541599999999999</v>
      </c>
      <c r="G42">
        <v>93.281599999999997</v>
      </c>
      <c r="H42">
        <v>2706.79</v>
      </c>
      <c r="I42">
        <v>2797.67</v>
      </c>
      <c r="J42">
        <v>263.55</v>
      </c>
      <c r="K42">
        <v>47.838099999999997</v>
      </c>
      <c r="M42" s="4">
        <f t="shared" si="5"/>
        <v>9.773666666666668E-2</v>
      </c>
      <c r="N42" s="2">
        <f t="shared" si="6"/>
        <v>0.56903925514136622</v>
      </c>
      <c r="O42" s="2">
        <f t="shared" si="7"/>
        <v>0.69003618635107933</v>
      </c>
      <c r="P42" s="3">
        <f t="shared" si="8"/>
        <v>0.16315303025135566</v>
      </c>
      <c r="Q42" s="2">
        <f t="shared" si="9"/>
        <v>0.31813921762559255</v>
      </c>
      <c r="R42" s="3">
        <f t="shared" si="10"/>
        <v>5.6415538351352261E-2</v>
      </c>
      <c r="T42" s="6">
        <f t="shared" si="11"/>
        <v>310.85165189330581</v>
      </c>
      <c r="U42" s="6">
        <f t="shared" si="12"/>
        <v>3180.5018781075587</v>
      </c>
      <c r="V42" s="6">
        <f t="shared" si="13"/>
        <v>3180.5018781075587</v>
      </c>
      <c r="W42" s="6">
        <f t="shared" si="14"/>
        <v>64.908201594031809</v>
      </c>
      <c r="X42" s="6">
        <f t="shared" si="15"/>
        <v>176.88679245283001</v>
      </c>
      <c r="Y42" s="6">
        <f t="shared" si="0"/>
        <v>17.536863288967997</v>
      </c>
      <c r="Z42" s="6">
        <f t="shared" si="16"/>
        <v>17.536863288967997</v>
      </c>
      <c r="AA42" s="6">
        <f t="shared" si="17"/>
        <v>98.894101330959359</v>
      </c>
      <c r="AB42" s="6">
        <f t="shared" si="1"/>
        <v>279.40708998742184</v>
      </c>
      <c r="AC42" s="6">
        <f t="shared" si="18"/>
        <v>2966.0029897141685</v>
      </c>
      <c r="AD42" s="6">
        <f t="shared" si="2"/>
        <v>50.716388965032401</v>
      </c>
      <c r="AE42" s="6">
        <f t="shared" si="3"/>
        <v>2869.6502262142531</v>
      </c>
      <c r="AI42" s="58"/>
      <c r="AJ42" s="21">
        <f t="shared" si="28"/>
        <v>231301.28586742622</v>
      </c>
      <c r="AK42" s="21">
        <f t="shared" si="29"/>
        <v>39192.208364002174</v>
      </c>
      <c r="AL42" s="19">
        <f t="shared" si="30"/>
        <v>209154.18774562015</v>
      </c>
      <c r="AM42" s="19">
        <f t="shared" si="31"/>
        <v>36617.678595352088</v>
      </c>
      <c r="AN42" s="19">
        <f t="shared" si="20"/>
        <v>18937.499999999982</v>
      </c>
      <c r="AO42" s="19">
        <f t="shared" si="21"/>
        <v>1364.7172883452683</v>
      </c>
      <c r="AP42" s="19">
        <f t="shared" si="22"/>
        <v>1400.6309011964597</v>
      </c>
      <c r="AQ42" s="19">
        <f t="shared" si="23"/>
        <v>6311.8419592030832</v>
      </c>
      <c r="AR42" s="72">
        <f>AD41*$AV$4</f>
        <v>257.69356590878618</v>
      </c>
      <c r="AS42" s="23">
        <f>AL42+AM42+AN42+AO42+AP42+AQ42+AR42-AJ42-AK42</f>
        <v>3550.7558241974039</v>
      </c>
      <c r="AT42" s="23">
        <f t="shared" si="32"/>
        <v>28406046.593579233</v>
      </c>
      <c r="AU42">
        <f>M41</f>
        <v>9.5750000000000002E-2</v>
      </c>
      <c r="BB42" s="10">
        <f t="shared" si="24"/>
        <v>211.39089979884102</v>
      </c>
      <c r="BC42" s="10">
        <f t="shared" si="25"/>
        <v>194.71588443246034</v>
      </c>
      <c r="BD42" s="9">
        <f t="shared" si="26"/>
        <v>97.982344452009954</v>
      </c>
      <c r="BE42" s="10">
        <f t="shared" si="27"/>
        <v>33.880766840746482</v>
      </c>
    </row>
    <row r="43" spans="1:57">
      <c r="A43">
        <v>37</v>
      </c>
      <c r="B43" t="s">
        <v>54</v>
      </c>
      <c r="C43">
        <v>18.2455</v>
      </c>
      <c r="D43">
        <v>168.697</v>
      </c>
      <c r="E43">
        <v>17.2988</v>
      </c>
      <c r="F43">
        <v>17.2988</v>
      </c>
      <c r="G43">
        <v>95.794700000000006</v>
      </c>
      <c r="H43">
        <v>2700.91</v>
      </c>
      <c r="I43">
        <v>2792.44</v>
      </c>
      <c r="J43">
        <v>268.77999999999997</v>
      </c>
      <c r="K43">
        <v>50.027900000000002</v>
      </c>
      <c r="M43" s="4">
        <f t="shared" si="5"/>
        <v>9.9696666666666711E-2</v>
      </c>
      <c r="N43" s="2">
        <f t="shared" si="6"/>
        <v>0.56403423718613099</v>
      </c>
      <c r="O43" s="2">
        <f t="shared" si="7"/>
        <v>0.69395670266474929</v>
      </c>
      <c r="P43" s="3">
        <f t="shared" si="8"/>
        <v>0.16726704336487339</v>
      </c>
      <c r="Q43" s="2">
        <f t="shared" si="9"/>
        <v>0.32028720452037834</v>
      </c>
      <c r="R43" s="3">
        <f t="shared" si="10"/>
        <v>5.7838108930422252E-2</v>
      </c>
      <c r="T43" s="6">
        <f t="shared" si="11"/>
        <v>313.61002717722869</v>
      </c>
      <c r="U43" s="6">
        <f t="shared" si="12"/>
        <v>3145.6420526653706</v>
      </c>
      <c r="V43" s="6">
        <f t="shared" si="13"/>
        <v>3145.6420526653706</v>
      </c>
      <c r="W43" s="6">
        <f t="shared" si="14"/>
        <v>64.196776585007569</v>
      </c>
      <c r="X43" s="6">
        <f t="shared" si="15"/>
        <v>176.88679245283001</v>
      </c>
      <c r="Y43" s="6">
        <f t="shared" si="0"/>
        <v>18.138610913549236</v>
      </c>
      <c r="Z43" s="6">
        <f t="shared" si="16"/>
        <v>18.138610913549236</v>
      </c>
      <c r="AA43" s="6">
        <f t="shared" si="17"/>
        <v>100.44527891415446</v>
      </c>
      <c r="AB43" s="6">
        <f t="shared" si="1"/>
        <v>281.8285569675196</v>
      </c>
      <c r="AC43" s="6">
        <f t="shared" si="18"/>
        <v>2928.0102722828588</v>
      </c>
      <c r="AD43" s="6">
        <f t="shared" si="2"/>
        <v>52.456622015512629</v>
      </c>
      <c r="AE43" s="6">
        <f t="shared" si="3"/>
        <v>2832.0320254881417</v>
      </c>
      <c r="AI43" s="58"/>
      <c r="AJ43" s="21">
        <f t="shared" si="28"/>
        <v>228604.93349273698</v>
      </c>
      <c r="AK43" s="21">
        <f t="shared" si="29"/>
        <v>38735.33237347196</v>
      </c>
      <c r="AL43" s="19">
        <f t="shared" si="30"/>
        <v>206261.84930960185</v>
      </c>
      <c r="AM43" s="19">
        <f t="shared" si="31"/>
        <v>36122.95041172886</v>
      </c>
      <c r="AN43" s="19">
        <f t="shared" si="20"/>
        <v>18937.499999999982</v>
      </c>
      <c r="AO43" s="19">
        <f t="shared" si="21"/>
        <v>1412.7697065592617</v>
      </c>
      <c r="AP43" s="19">
        <f t="shared" si="22"/>
        <v>1449.947856731874</v>
      </c>
      <c r="AQ43" s="19">
        <f t="shared" si="23"/>
        <v>6411.4331516178254</v>
      </c>
      <c r="AR43" s="72">
        <f>AD42*$AV$4</f>
        <v>266.7682059560704</v>
      </c>
      <c r="AS43" s="23">
        <f>AL43+AM43+AN43+AO43+AP43+AQ43+AR43-AJ43-AK43</f>
        <v>3522.952775986807</v>
      </c>
      <c r="AT43" s="23">
        <f t="shared" si="32"/>
        <v>28183622.207894456</v>
      </c>
      <c r="AU43">
        <f>M42</f>
        <v>9.773666666666668E-2</v>
      </c>
      <c r="BB43" s="10">
        <f t="shared" si="24"/>
        <v>214.49888839339019</v>
      </c>
      <c r="BC43" s="10">
        <f t="shared" si="25"/>
        <v>197.78820266191872</v>
      </c>
      <c r="BD43" s="9">
        <f t="shared" si="26"/>
        <v>101.4327779300648</v>
      </c>
      <c r="BE43" s="10">
        <f t="shared" si="27"/>
        <v>35.073726577935993</v>
      </c>
    </row>
    <row r="44" spans="1:57">
      <c r="A44">
        <v>38</v>
      </c>
      <c r="B44" t="s">
        <v>54</v>
      </c>
      <c r="C44">
        <v>18.749500000000001</v>
      </c>
      <c r="D44">
        <v>170.45500000000001</v>
      </c>
      <c r="E44">
        <v>18.063700000000001</v>
      </c>
      <c r="F44">
        <v>18.063700000000001</v>
      </c>
      <c r="G44">
        <v>98.301500000000004</v>
      </c>
      <c r="H44">
        <v>2695.12</v>
      </c>
      <c r="I44">
        <v>2787.24</v>
      </c>
      <c r="J44">
        <v>273.98599999999999</v>
      </c>
      <c r="K44">
        <v>52.24</v>
      </c>
      <c r="M44" s="4">
        <f t="shared" si="5"/>
        <v>0.1016266666666667</v>
      </c>
      <c r="N44" s="2">
        <f t="shared" si="6"/>
        <v>0.55908882183154007</v>
      </c>
      <c r="O44" s="2">
        <f t="shared" si="7"/>
        <v>0.69785328719496165</v>
      </c>
      <c r="P44" s="3">
        <f t="shared" si="8"/>
        <v>0.17134610338493828</v>
      </c>
      <c r="Q44" s="2">
        <f t="shared" si="9"/>
        <v>0.32242685646811853</v>
      </c>
      <c r="R44" s="3">
        <f t="shared" si="10"/>
        <v>5.9248556809236401E-2</v>
      </c>
      <c r="T44" s="6">
        <f t="shared" si="11"/>
        <v>316.38406196954526</v>
      </c>
      <c r="U44" s="6">
        <f t="shared" si="12"/>
        <v>3113.1992453051544</v>
      </c>
      <c r="V44" s="6">
        <f t="shared" si="13"/>
        <v>3113.1992453051544</v>
      </c>
      <c r="W44" s="6">
        <f t="shared" si="14"/>
        <v>63.534678475615394</v>
      </c>
      <c r="X44" s="6">
        <f t="shared" si="15"/>
        <v>176.88679245283001</v>
      </c>
      <c r="Y44" s="6">
        <f t="shared" si="0"/>
        <v>18.745299069139573</v>
      </c>
      <c r="Z44" s="6">
        <f t="shared" si="16"/>
        <v>18.745299069139573</v>
      </c>
      <c r="AA44" s="6">
        <f t="shared" si="17"/>
        <v>102.01071853745489</v>
      </c>
      <c r="AB44" s="6">
        <f t="shared" si="1"/>
        <v>284.32433613715699</v>
      </c>
      <c r="AC44" s="6">
        <f t="shared" si="18"/>
        <v>2892.4095876436127</v>
      </c>
      <c r="AD44" s="6">
        <f t="shared" si="2"/>
        <v>54.211176191580421</v>
      </c>
      <c r="AE44" s="6">
        <f t="shared" si="3"/>
        <v>2796.8151833356092</v>
      </c>
      <c r="AI44" s="58"/>
      <c r="AJ44" s="21">
        <f t="shared" si="28"/>
        <v>226099.31381942882</v>
      </c>
      <c r="AK44" s="21">
        <f t="shared" si="29"/>
        <v>38310.774559411548</v>
      </c>
      <c r="AL44" s="19">
        <f t="shared" si="30"/>
        <v>203557.96589601116</v>
      </c>
      <c r="AM44" s="19">
        <f t="shared" si="31"/>
        <v>35660.23710613294</v>
      </c>
      <c r="AN44" s="19">
        <f t="shared" si="20"/>
        <v>18937.499999999982</v>
      </c>
      <c r="AO44" s="19">
        <f t="shared" si="21"/>
        <v>1461.2464951955264</v>
      </c>
      <c r="AP44" s="19">
        <f t="shared" si="22"/>
        <v>1499.700350332251</v>
      </c>
      <c r="AQ44" s="19">
        <f t="shared" si="23"/>
        <v>6511.9980108672216</v>
      </c>
      <c r="AR44" s="72">
        <f>AD43*$AV$4</f>
        <v>275.9218318015964</v>
      </c>
      <c r="AS44" s="23">
        <f>AL44+AM44+AN44+AO44+AP44+AQ44+AR44-AJ44-AK44</f>
        <v>3494.481311500298</v>
      </c>
      <c r="AT44" s="23">
        <f t="shared" si="32"/>
        <v>27955850.492002383</v>
      </c>
      <c r="AU44">
        <f>M43</f>
        <v>9.9696666666666711E-2</v>
      </c>
      <c r="BB44" s="10">
        <f t="shared" si="24"/>
        <v>217.63178038251181</v>
      </c>
      <c r="BC44" s="10">
        <f t="shared" si="25"/>
        <v>200.89055782830891</v>
      </c>
      <c r="BD44" s="9">
        <f t="shared" si="26"/>
        <v>104.91324403102526</v>
      </c>
      <c r="BE44" s="10">
        <f t="shared" si="27"/>
        <v>36.277221827098472</v>
      </c>
    </row>
    <row r="45" spans="1:57">
      <c r="A45">
        <v>39</v>
      </c>
      <c r="B45" t="s">
        <v>54</v>
      </c>
      <c r="C45">
        <v>19.253499999999999</v>
      </c>
      <c r="D45">
        <v>172.12700000000001</v>
      </c>
      <c r="E45">
        <v>18.835899999999999</v>
      </c>
      <c r="F45">
        <v>18.835899999999999</v>
      </c>
      <c r="G45">
        <v>100.80200000000001</v>
      </c>
      <c r="H45">
        <v>2689.4</v>
      </c>
      <c r="I45">
        <v>2782.06</v>
      </c>
      <c r="J45">
        <v>279.16699999999997</v>
      </c>
      <c r="K45">
        <v>54.472900000000003</v>
      </c>
      <c r="M45" s="4">
        <f t="shared" si="5"/>
        <v>0.1035333333333333</v>
      </c>
      <c r="N45" s="2">
        <f t="shared" si="6"/>
        <v>0.55417578879587914</v>
      </c>
      <c r="O45" s="2">
        <f t="shared" si="7"/>
        <v>0.70168226078557638</v>
      </c>
      <c r="P45" s="3">
        <f t="shared" si="8"/>
        <v>0.175379587894398</v>
      </c>
      <c r="Q45" s="2">
        <f t="shared" si="9"/>
        <v>0.32453960077269811</v>
      </c>
      <c r="R45" s="3">
        <f t="shared" si="10"/>
        <v>6.0643593045717981E-2</v>
      </c>
      <c r="T45" s="6">
        <f t="shared" si="11"/>
        <v>319.18895778029582</v>
      </c>
      <c r="U45" s="6">
        <f t="shared" si="12"/>
        <v>3082.9583816512809</v>
      </c>
      <c r="V45" s="6">
        <f t="shared" si="13"/>
        <v>3082.9583816512809</v>
      </c>
      <c r="W45" s="6">
        <f t="shared" si="14"/>
        <v>62.917517992883283</v>
      </c>
      <c r="X45" s="6">
        <f t="shared" si="15"/>
        <v>176.88679245283001</v>
      </c>
      <c r="Y45" s="6">
        <f t="shared" si="0"/>
        <v>19.356765260315118</v>
      </c>
      <c r="Z45" s="6">
        <f t="shared" si="16"/>
        <v>19.356765260315118</v>
      </c>
      <c r="AA45" s="6">
        <f t="shared" si="17"/>
        <v>103.58945692907079</v>
      </c>
      <c r="AB45" s="6">
        <f t="shared" si="1"/>
        <v>286.88674750595317</v>
      </c>
      <c r="AC45" s="6">
        <f t="shared" si="18"/>
        <v>2858.989152138211</v>
      </c>
      <c r="AD45" s="6">
        <f t="shared" si="2"/>
        <v>55.979227875950684</v>
      </c>
      <c r="AE45" s="6">
        <f t="shared" si="3"/>
        <v>2763.7694238709851</v>
      </c>
      <c r="AI45" s="58"/>
      <c r="AJ45" s="21">
        <f t="shared" si="28"/>
        <v>223767.42215479858</v>
      </c>
      <c r="AK45" s="21">
        <f t="shared" si="29"/>
        <v>37915.653608571476</v>
      </c>
      <c r="AL45" s="19">
        <f t="shared" si="30"/>
        <v>201026.68493261357</v>
      </c>
      <c r="AM45" s="19">
        <f t="shared" si="31"/>
        <v>35226.656367911557</v>
      </c>
      <c r="AN45" s="19">
        <f t="shared" si="20"/>
        <v>18937.499999999982</v>
      </c>
      <c r="AO45" s="19">
        <f t="shared" si="21"/>
        <v>1510.1212930098841</v>
      </c>
      <c r="AP45" s="19">
        <f t="shared" si="22"/>
        <v>1549.8613270364601</v>
      </c>
      <c r="AQ45" s="19">
        <f t="shared" si="23"/>
        <v>6613.4874967172991</v>
      </c>
      <c r="AR45" s="72">
        <f>AD44*$AV$4</f>
        <v>285.15078676771299</v>
      </c>
      <c r="AS45" s="23">
        <f>AL45+AM45+AN45+AO45+AP45+AQ45+AR45-AJ45-AK45</f>
        <v>3466.3864406863868</v>
      </c>
      <c r="AT45" s="23">
        <f t="shared" si="32"/>
        <v>27731091.525491096</v>
      </c>
      <c r="AU45">
        <f>M44</f>
        <v>0.1016266666666667</v>
      </c>
      <c r="BB45" s="10">
        <f t="shared" si="24"/>
        <v>220.7896576615417</v>
      </c>
      <c r="BC45" s="10">
        <f t="shared" si="25"/>
        <v>204.02143707490978</v>
      </c>
      <c r="BD45" s="9">
        <f t="shared" si="26"/>
        <v>108.42235238316084</v>
      </c>
      <c r="BE45" s="10">
        <f t="shared" si="27"/>
        <v>37.490598138279147</v>
      </c>
    </row>
    <row r="46" spans="1:57">
      <c r="A46">
        <v>40</v>
      </c>
      <c r="B46" t="s">
        <v>54</v>
      </c>
      <c r="C46">
        <v>19.7576</v>
      </c>
      <c r="D46">
        <v>173.71600000000001</v>
      </c>
      <c r="E46">
        <v>19.614699999999999</v>
      </c>
      <c r="F46">
        <v>19.614699999999999</v>
      </c>
      <c r="G46">
        <v>103.29600000000001</v>
      </c>
      <c r="H46">
        <v>2683.76</v>
      </c>
      <c r="I46">
        <v>2776.9</v>
      </c>
      <c r="J46">
        <v>284.32400000000001</v>
      </c>
      <c r="K46">
        <v>56.725200000000001</v>
      </c>
      <c r="M46" s="4">
        <f t="shared" si="5"/>
        <v>0.10541333333333326</v>
      </c>
      <c r="N46" s="2">
        <f t="shared" si="6"/>
        <v>0.54931697444978533</v>
      </c>
      <c r="O46" s="2">
        <f t="shared" si="7"/>
        <v>0.70547530419934279</v>
      </c>
      <c r="P46" s="3">
        <f t="shared" si="8"/>
        <v>0.17937389324563635</v>
      </c>
      <c r="Q46" s="2">
        <f t="shared" si="9"/>
        <v>0.32663799645838626</v>
      </c>
      <c r="R46" s="3">
        <f t="shared" si="10"/>
        <v>6.2024728054642084E-2</v>
      </c>
      <c r="T46" s="6">
        <f t="shared" si="11"/>
        <v>322.01224553456751</v>
      </c>
      <c r="U46" s="6">
        <f t="shared" si="12"/>
        <v>3054.7582108642273</v>
      </c>
      <c r="V46" s="6">
        <f t="shared" si="13"/>
        <v>3054.7582108642273</v>
      </c>
      <c r="W46" s="6">
        <f t="shared" si="14"/>
        <v>62.34200430335158</v>
      </c>
      <c r="X46" s="6">
        <f t="shared" si="15"/>
        <v>176.88679245283001</v>
      </c>
      <c r="Y46" s="6">
        <f t="shared" si="0"/>
        <v>19.972721959546185</v>
      </c>
      <c r="Z46" s="6">
        <f t="shared" si="16"/>
        <v>19.972721959546185</v>
      </c>
      <c r="AA46" s="6">
        <f t="shared" si="17"/>
        <v>105.18143471647707</v>
      </c>
      <c r="AB46" s="6">
        <f t="shared" si="1"/>
        <v>289.51369117776403</v>
      </c>
      <c r="AC46" s="6">
        <f t="shared" si="18"/>
        <v>2827.5865239898149</v>
      </c>
      <c r="AD46" s="6">
        <f t="shared" si="2"/>
        <v>57.760590154305156</v>
      </c>
      <c r="AE46" s="6">
        <f t="shared" si="3"/>
        <v>2732.7459653296596</v>
      </c>
      <c r="AI46" s="58"/>
      <c r="AJ46" s="21">
        <f t="shared" si="28"/>
        <v>221593.79959794911</v>
      </c>
      <c r="AK46" s="21">
        <f t="shared" si="29"/>
        <v>37547.350130130952</v>
      </c>
      <c r="AL46" s="19">
        <f t="shared" si="30"/>
        <v>198651.45487957477</v>
      </c>
      <c r="AM46" s="19">
        <f t="shared" si="31"/>
        <v>34819.628883891273</v>
      </c>
      <c r="AN46" s="19">
        <f t="shared" si="20"/>
        <v>18937.499999999982</v>
      </c>
      <c r="AO46" s="19">
        <f t="shared" si="21"/>
        <v>1559.381009370986</v>
      </c>
      <c r="AP46" s="19">
        <f t="shared" si="22"/>
        <v>1600.4173517228542</v>
      </c>
      <c r="AQ46" s="19">
        <f t="shared" si="23"/>
        <v>6715.8391590056672</v>
      </c>
      <c r="AR46" s="72">
        <f>AD45*$AV$4</f>
        <v>294.45073862750058</v>
      </c>
      <c r="AS46" s="23">
        <f>AL46+AM46+AN46+AO46+AP46+AQ46+AR46-AJ46-AK46</f>
        <v>3437.5222941129687</v>
      </c>
      <c r="AT46" s="23">
        <f t="shared" si="32"/>
        <v>27500178.35290375</v>
      </c>
      <c r="AU46">
        <f>M45</f>
        <v>0.1035333333333333</v>
      </c>
      <c r="BB46" s="10">
        <f t="shared" si="24"/>
        <v>223.96922951306988</v>
      </c>
      <c r="BC46" s="10">
        <f t="shared" si="25"/>
        <v>207.17891385814158</v>
      </c>
      <c r="BD46" s="9">
        <f t="shared" si="26"/>
        <v>111.95845575190137</v>
      </c>
      <c r="BE46" s="10">
        <f t="shared" si="27"/>
        <v>38.713530520630236</v>
      </c>
    </row>
    <row r="47" spans="1:57">
      <c r="A47">
        <v>41</v>
      </c>
      <c r="B47" t="s">
        <v>54</v>
      </c>
      <c r="C47">
        <v>20.261600000000001</v>
      </c>
      <c r="D47">
        <v>175.09</v>
      </c>
      <c r="E47">
        <v>20.4163</v>
      </c>
      <c r="F47">
        <v>20.4163</v>
      </c>
      <c r="G47">
        <v>105.783</v>
      </c>
      <c r="H47">
        <v>2678.29</v>
      </c>
      <c r="I47">
        <v>2771.77</v>
      </c>
      <c r="J47">
        <v>289.45100000000002</v>
      </c>
      <c r="K47">
        <v>59.043500000000002</v>
      </c>
      <c r="M47" s="4">
        <f t="shared" si="5"/>
        <v>0.10723666666666667</v>
      </c>
      <c r="N47" s="2">
        <f t="shared" si="6"/>
        <v>0.54424792514997977</v>
      </c>
      <c r="O47" s="2">
        <f t="shared" si="7"/>
        <v>0.7094168978272356</v>
      </c>
      <c r="P47" s="3">
        <f t="shared" si="8"/>
        <v>0.18353019800441389</v>
      </c>
      <c r="Q47" s="2">
        <f t="shared" si="9"/>
        <v>0.3288147710671101</v>
      </c>
      <c r="R47" s="3">
        <f t="shared" si="10"/>
        <v>6.3461813434459599E-2</v>
      </c>
      <c r="T47" s="6">
        <f t="shared" si="11"/>
        <v>325.01142269689842</v>
      </c>
      <c r="U47" s="6">
        <f t="shared" si="12"/>
        <v>3030.786323367925</v>
      </c>
      <c r="V47" s="6">
        <f t="shared" si="13"/>
        <v>3030.786323367925</v>
      </c>
      <c r="W47" s="6">
        <f t="shared" si="14"/>
        <v>61.852782109549487</v>
      </c>
      <c r="X47" s="6">
        <f t="shared" si="15"/>
        <v>176.88679245283001</v>
      </c>
      <c r="Y47" s="6">
        <f t="shared" si="0"/>
        <v>20.625814271258857</v>
      </c>
      <c r="Z47" s="6">
        <f t="shared" si="16"/>
        <v>20.625814271258857</v>
      </c>
      <c r="AA47" s="6">
        <f t="shared" si="17"/>
        <v>106.8685565482764</v>
      </c>
      <c r="AB47" s="6">
        <f t="shared" si="1"/>
        <v>292.42137735759957</v>
      </c>
      <c r="AC47" s="6">
        <f t="shared" si="18"/>
        <v>2800.2177281198751</v>
      </c>
      <c r="AD47" s="6">
        <f t="shared" si="2"/>
        <v>59.649410761258025</v>
      </c>
      <c r="AE47" s="6">
        <f t="shared" si="3"/>
        <v>2705.7749006710264</v>
      </c>
      <c r="AI47" s="58"/>
      <c r="AJ47" s="21">
        <f t="shared" si="28"/>
        <v>219566.85592228806</v>
      </c>
      <c r="AK47" s="21">
        <f t="shared" si="29"/>
        <v>37203.900250115425</v>
      </c>
      <c r="AL47" s="19">
        <f t="shared" si="30"/>
        <v>196421.58174999992</v>
      </c>
      <c r="AM47" s="19">
        <f t="shared" si="31"/>
        <v>34437.176275671954</v>
      </c>
      <c r="AN47" s="19">
        <f t="shared" si="20"/>
        <v>18937.499999999982</v>
      </c>
      <c r="AO47" s="19">
        <f t="shared" si="21"/>
        <v>1609.0024810610407</v>
      </c>
      <c r="AP47" s="19">
        <f t="shared" si="22"/>
        <v>1651.3446516152787</v>
      </c>
      <c r="AQ47" s="19">
        <f t="shared" si="23"/>
        <v>6819.04914853434</v>
      </c>
      <c r="AR47" s="72">
        <f>AD46*$AV$4</f>
        <v>303.82070421164508</v>
      </c>
      <c r="AS47" s="23">
        <f>AL47+AM47+AN47+AO47+AP47+AQ47+AR47-AJ47-AK47</f>
        <v>3408.718838690671</v>
      </c>
      <c r="AT47" s="23">
        <f t="shared" si="32"/>
        <v>27269750.709525369</v>
      </c>
      <c r="AU47">
        <f>M46</f>
        <v>0.10541333333333326</v>
      </c>
      <c r="BB47" s="10">
        <f t="shared" si="24"/>
        <v>227.17168687441244</v>
      </c>
      <c r="BC47" s="10">
        <f t="shared" si="25"/>
        <v>210.36286943295414</v>
      </c>
      <c r="BD47" s="9">
        <f t="shared" si="26"/>
        <v>115.52118030861031</v>
      </c>
      <c r="BE47" s="10">
        <f t="shared" si="27"/>
        <v>39.945443919092369</v>
      </c>
    </row>
    <row r="48" spans="1:57">
      <c r="A48">
        <v>42</v>
      </c>
      <c r="B48" t="s">
        <v>54</v>
      </c>
      <c r="C48">
        <v>20.765699999999999</v>
      </c>
      <c r="D48">
        <v>176.595</v>
      </c>
      <c r="E48">
        <v>21.198699999999999</v>
      </c>
      <c r="F48">
        <v>21.198699999999999</v>
      </c>
      <c r="G48">
        <v>108.26600000000001</v>
      </c>
      <c r="H48">
        <v>2672.74</v>
      </c>
      <c r="I48">
        <v>2766.66</v>
      </c>
      <c r="J48">
        <v>294.56299999999999</v>
      </c>
      <c r="K48">
        <v>61.3063</v>
      </c>
      <c r="M48" s="4">
        <f t="shared" si="5"/>
        <v>0.10908666666666673</v>
      </c>
      <c r="N48" s="2">
        <f t="shared" si="6"/>
        <v>0.53961681843182752</v>
      </c>
      <c r="O48" s="2">
        <f t="shared" si="7"/>
        <v>0.71300650919757935</v>
      </c>
      <c r="P48" s="3">
        <f t="shared" si="8"/>
        <v>0.18733209069241569</v>
      </c>
      <c r="Q48" s="2">
        <f t="shared" si="9"/>
        <v>0.33082564321945834</v>
      </c>
      <c r="R48" s="3">
        <f t="shared" si="10"/>
        <v>6.4776324634846866E-2</v>
      </c>
      <c r="T48" s="6">
        <f t="shared" si="11"/>
        <v>327.80074010087031</v>
      </c>
      <c r="U48" s="6">
        <f t="shared" si="12"/>
        <v>3004.9569770293051</v>
      </c>
      <c r="V48" s="6">
        <f t="shared" si="13"/>
        <v>3004.9569770293051</v>
      </c>
      <c r="W48" s="6">
        <f t="shared" si="14"/>
        <v>61.3256525924348</v>
      </c>
      <c r="X48" s="6">
        <f t="shared" si="15"/>
        <v>176.88679245283001</v>
      </c>
      <c r="Y48" s="6">
        <f t="shared" si="0"/>
        <v>21.233727156317041</v>
      </c>
      <c r="Z48" s="6">
        <f t="shared" si="16"/>
        <v>21.233727156317041</v>
      </c>
      <c r="AA48" s="6">
        <f t="shared" si="17"/>
        <v>108.44489069168492</v>
      </c>
      <c r="AB48" s="6">
        <f t="shared" si="1"/>
        <v>295.04971400413928</v>
      </c>
      <c r="AC48" s="6">
        <f t="shared" si="18"/>
        <v>2771.2329156176006</v>
      </c>
      <c r="AD48" s="6">
        <f t="shared" si="2"/>
        <v>61.407597973617221</v>
      </c>
      <c r="AE48" s="6">
        <f t="shared" si="3"/>
        <v>2677.1562369284347</v>
      </c>
      <c r="AI48" s="58"/>
      <c r="AJ48" s="21">
        <f t="shared" si="28"/>
        <v>217843.82856471633</v>
      </c>
      <c r="AK48" s="21">
        <f t="shared" si="29"/>
        <v>36911.946632297957</v>
      </c>
      <c r="AL48" s="19">
        <f t="shared" si="30"/>
        <v>194482.98253553137</v>
      </c>
      <c r="AM48" s="19">
        <f t="shared" si="31"/>
        <v>34103.85171077196</v>
      </c>
      <c r="AN48" s="19">
        <f t="shared" si="20"/>
        <v>18937.499999999982</v>
      </c>
      <c r="AO48" s="19">
        <f t="shared" si="21"/>
        <v>1661.6155976926136</v>
      </c>
      <c r="AP48" s="19">
        <f t="shared" si="22"/>
        <v>1705.3423239476824</v>
      </c>
      <c r="AQ48" s="19">
        <f t="shared" si="23"/>
        <v>6928.4274501482714</v>
      </c>
      <c r="AR48" s="72">
        <f>AD47*$AV$4</f>
        <v>313.75590060421717</v>
      </c>
      <c r="AS48" s="23">
        <f>AL48+AM48+AN48+AO48+AP48+AQ48+AR48-AJ48-AK48</f>
        <v>3377.700321681783</v>
      </c>
      <c r="AT48" s="23">
        <f t="shared" si="32"/>
        <v>27021602.573454265</v>
      </c>
      <c r="AU48">
        <f>M47</f>
        <v>0.10723666666666667</v>
      </c>
      <c r="BB48" s="10">
        <f t="shared" si="24"/>
        <v>230.56859524804986</v>
      </c>
      <c r="BC48" s="10">
        <f t="shared" si="25"/>
        <v>213.7371130965528</v>
      </c>
      <c r="BD48" s="9">
        <f t="shared" si="26"/>
        <v>119.29882152251605</v>
      </c>
      <c r="BE48" s="10">
        <f t="shared" si="27"/>
        <v>41.251628542517714</v>
      </c>
    </row>
    <row r="49" spans="1:57">
      <c r="A49">
        <v>43</v>
      </c>
      <c r="B49" t="s">
        <v>54</v>
      </c>
      <c r="C49">
        <v>21.2697</v>
      </c>
      <c r="D49">
        <v>177.89599999999999</v>
      </c>
      <c r="E49">
        <v>22.002600000000001</v>
      </c>
      <c r="F49">
        <v>22.002600000000001</v>
      </c>
      <c r="G49">
        <v>110.742</v>
      </c>
      <c r="H49">
        <v>2667.36</v>
      </c>
      <c r="I49">
        <v>2761.58</v>
      </c>
      <c r="J49">
        <v>299.64699999999999</v>
      </c>
      <c r="K49">
        <v>63.6312</v>
      </c>
      <c r="M49" s="4">
        <f t="shared" si="5"/>
        <v>0.11087999999999995</v>
      </c>
      <c r="N49" s="2">
        <f t="shared" si="6"/>
        <v>0.53480038480038494</v>
      </c>
      <c r="O49" s="2">
        <f t="shared" si="7"/>
        <v>0.71675838804713821</v>
      </c>
      <c r="P49" s="3">
        <f t="shared" si="8"/>
        <v>0.19129148629148637</v>
      </c>
      <c r="Q49" s="2">
        <f t="shared" si="9"/>
        <v>0.33291847041847056</v>
      </c>
      <c r="R49" s="3">
        <f t="shared" si="10"/>
        <v>6.6145382395382424E-2</v>
      </c>
      <c r="T49" s="6">
        <f t="shared" si="11"/>
        <v>330.75292666225971</v>
      </c>
      <c r="U49" s="6">
        <f t="shared" si="12"/>
        <v>2982.9809403161962</v>
      </c>
      <c r="V49" s="6">
        <f t="shared" si="13"/>
        <v>2982.9809403161962</v>
      </c>
      <c r="W49" s="6">
        <f t="shared" si="14"/>
        <v>60.877162047269309</v>
      </c>
      <c r="X49" s="6">
        <f t="shared" si="15"/>
        <v>176.88679245283001</v>
      </c>
      <c r="Y49" s="6">
        <f t="shared" si="0"/>
        <v>21.877778812467046</v>
      </c>
      <c r="Z49" s="6">
        <f t="shared" si="16"/>
        <v>21.877778812467046</v>
      </c>
      <c r="AA49" s="6">
        <f t="shared" si="17"/>
        <v>110.11375843083208</v>
      </c>
      <c r="AB49" s="6">
        <f t="shared" si="1"/>
        <v>297.94709660358387</v>
      </c>
      <c r="AC49" s="6">
        <f t="shared" si="18"/>
        <v>2745.9110057598818</v>
      </c>
      <c r="AD49" s="6">
        <f t="shared" si="2"/>
        <v>63.270218936482649</v>
      </c>
      <c r="AE49" s="6">
        <f t="shared" si="3"/>
        <v>2652.2280136539366</v>
      </c>
      <c r="AI49" s="58"/>
      <c r="AJ49" s="21">
        <f t="shared" si="28"/>
        <v>215987.29263793534</v>
      </c>
      <c r="AK49" s="21">
        <f t="shared" si="29"/>
        <v>36597.37102323991</v>
      </c>
      <c r="AL49" s="19">
        <f t="shared" si="30"/>
        <v>192425.95884170508</v>
      </c>
      <c r="AM49" s="19">
        <f t="shared" si="31"/>
        <v>33750.84567930676</v>
      </c>
      <c r="AN49" s="19">
        <f t="shared" si="20"/>
        <v>18937.499999999982</v>
      </c>
      <c r="AO49" s="19">
        <f t="shared" si="21"/>
        <v>1710.589059712901</v>
      </c>
      <c r="AP49" s="19">
        <f t="shared" si="22"/>
        <v>1755.6045612842931</v>
      </c>
      <c r="AQ49" s="19">
        <f t="shared" si="23"/>
        <v>7030.6232418998325</v>
      </c>
      <c r="AR49" s="72">
        <f>AD48*$AV$4</f>
        <v>323.00396534122655</v>
      </c>
      <c r="AS49" s="23">
        <f>AL49+AM49+AN49+AO49+AP49+AQ49+AR49-AJ49-AK49</f>
        <v>3349.4616880747853</v>
      </c>
      <c r="AT49" s="23">
        <f t="shared" si="32"/>
        <v>26795693.504598282</v>
      </c>
      <c r="AU49">
        <f>M48</f>
        <v>0.10908666666666673</v>
      </c>
      <c r="BB49" s="10">
        <f t="shared" si="24"/>
        <v>233.7240614117045</v>
      </c>
      <c r="BC49" s="10">
        <f t="shared" si="25"/>
        <v>216.88978138336984</v>
      </c>
      <c r="BD49" s="9">
        <f t="shared" si="26"/>
        <v>122.81519594723444</v>
      </c>
      <c r="BE49" s="10">
        <f t="shared" si="27"/>
        <v>42.467454312634082</v>
      </c>
    </row>
    <row r="50" spans="1:57">
      <c r="A50">
        <v>44</v>
      </c>
      <c r="B50" t="s">
        <v>54</v>
      </c>
      <c r="C50">
        <v>21.773700000000002</v>
      </c>
      <c r="D50">
        <v>179.23500000000001</v>
      </c>
      <c r="E50">
        <v>22.7988</v>
      </c>
      <c r="F50">
        <v>22.7988</v>
      </c>
      <c r="G50">
        <v>113.21299999999999</v>
      </c>
      <c r="H50">
        <v>2661.96</v>
      </c>
      <c r="I50">
        <v>2756.51</v>
      </c>
      <c r="J50">
        <v>304.71100000000001</v>
      </c>
      <c r="K50">
        <v>65.933700000000002</v>
      </c>
      <c r="M50" s="4">
        <f t="shared" si="5"/>
        <v>0.11267999999999999</v>
      </c>
      <c r="N50" s="2">
        <f t="shared" si="6"/>
        <v>0.53021831735889258</v>
      </c>
      <c r="O50" s="2">
        <f t="shared" si="7"/>
        <v>0.72028904922494386</v>
      </c>
      <c r="P50" s="3">
        <f t="shared" si="8"/>
        <v>0.19504703585374514</v>
      </c>
      <c r="Q50" s="2">
        <f t="shared" si="9"/>
        <v>0.33491006981422317</v>
      </c>
      <c r="R50" s="3">
        <f t="shared" si="10"/>
        <v>6.7444089456869014E-2</v>
      </c>
      <c r="T50" s="6">
        <f t="shared" si="11"/>
        <v>333.61124401347195</v>
      </c>
      <c r="U50" s="6">
        <f t="shared" si="12"/>
        <v>2960.6961662537451</v>
      </c>
      <c r="V50" s="6">
        <f t="shared" si="13"/>
        <v>2960.6961662537451</v>
      </c>
      <c r="W50" s="6">
        <f t="shared" si="14"/>
        <v>60.422370739872349</v>
      </c>
      <c r="X50" s="6">
        <f t="shared" si="15"/>
        <v>176.88679245283001</v>
      </c>
      <c r="Y50" s="6">
        <f t="shared" si="0"/>
        <v>22.50010658506196</v>
      </c>
      <c r="Z50" s="6">
        <f t="shared" si="16"/>
        <v>22.50010658506196</v>
      </c>
      <c r="AA50" s="6">
        <f t="shared" si="17"/>
        <v>111.72976502336174</v>
      </c>
      <c r="AB50" s="6">
        <f t="shared" si="1"/>
        <v>300.71889650108676</v>
      </c>
      <c r="AC50" s="6">
        <f t="shared" si="18"/>
        <v>2720.3996404925306</v>
      </c>
      <c r="AD50" s="6">
        <f t="shared" si="2"/>
        <v>65.069884272308187</v>
      </c>
      <c r="AE50" s="6">
        <f t="shared" si="3"/>
        <v>2627.084922240273</v>
      </c>
      <c r="AI50" s="58"/>
      <c r="AJ50" s="21">
        <f t="shared" si="28"/>
        <v>214407.72104710722</v>
      </c>
      <c r="AK50" s="21">
        <f t="shared" si="29"/>
        <v>36329.724872110957</v>
      </c>
      <c r="AL50" s="19">
        <f t="shared" si="30"/>
        <v>190634.19293740398</v>
      </c>
      <c r="AM50" s="19">
        <f t="shared" si="31"/>
        <v>33442.450139149601</v>
      </c>
      <c r="AN50" s="19">
        <f t="shared" si="20"/>
        <v>18937.499999999982</v>
      </c>
      <c r="AO50" s="19">
        <f t="shared" si="21"/>
        <v>1762.4738611323453</v>
      </c>
      <c r="AP50" s="19">
        <f t="shared" si="22"/>
        <v>1808.8547522147755</v>
      </c>
      <c r="AQ50" s="19">
        <f t="shared" si="23"/>
        <v>7138.8181069568036</v>
      </c>
      <c r="AR50" s="72">
        <f>AD49*$AV$4</f>
        <v>332.80135160589873</v>
      </c>
      <c r="AS50" s="23">
        <f>AL50+AM50+AN50+AO50+AP50+AQ50+AR50-AJ50-AK50</f>
        <v>3319.6452292451941</v>
      </c>
      <c r="AT50" s="23">
        <f t="shared" si="32"/>
        <v>26557161.833961554</v>
      </c>
      <c r="AU50">
        <f>M49</f>
        <v>0.11087999999999995</v>
      </c>
      <c r="BB50" s="10">
        <f t="shared" si="24"/>
        <v>237.06993455631437</v>
      </c>
      <c r="BC50" s="10">
        <f t="shared" si="25"/>
        <v>220.22751686166416</v>
      </c>
      <c r="BD50" s="9">
        <f t="shared" si="26"/>
        <v>126.5404378729653</v>
      </c>
      <c r="BE50" s="10">
        <f t="shared" si="27"/>
        <v>43.755557624934092</v>
      </c>
    </row>
    <row r="51" spans="1:57">
      <c r="A51">
        <v>45</v>
      </c>
      <c r="B51" t="s">
        <v>54</v>
      </c>
      <c r="C51">
        <v>22.277799999999999</v>
      </c>
      <c r="D51">
        <v>180.46199999999999</v>
      </c>
      <c r="E51">
        <v>23.6052</v>
      </c>
      <c r="F51">
        <v>23.6052</v>
      </c>
      <c r="G51">
        <v>115.67700000000001</v>
      </c>
      <c r="H51">
        <v>2656.65</v>
      </c>
      <c r="I51">
        <v>2751.47</v>
      </c>
      <c r="J51">
        <v>309.75099999999998</v>
      </c>
      <c r="K51">
        <v>68.265799999999999</v>
      </c>
      <c r="M51" s="4">
        <f t="shared" si="5"/>
        <v>0.11444999999999997</v>
      </c>
      <c r="N51" s="2">
        <f t="shared" si="6"/>
        <v>0.52559196155526444</v>
      </c>
      <c r="O51" s="2">
        <f t="shared" si="7"/>
        <v>0.72382848463666816</v>
      </c>
      <c r="P51" s="3">
        <f t="shared" si="8"/>
        <v>0.19882277559341785</v>
      </c>
      <c r="Q51" s="2">
        <f t="shared" si="9"/>
        <v>0.33690694626474454</v>
      </c>
      <c r="R51" s="3">
        <f t="shared" si="10"/>
        <v>6.8749672346002641E-2</v>
      </c>
      <c r="T51" s="6">
        <f t="shared" si="11"/>
        <v>336.54775071028342</v>
      </c>
      <c r="U51" s="6">
        <f t="shared" si="12"/>
        <v>2940.5657554415334</v>
      </c>
      <c r="V51" s="6">
        <f t="shared" si="13"/>
        <v>2940.5657554415334</v>
      </c>
      <c r="W51" s="6">
        <f t="shared" si="14"/>
        <v>60.011546029419051</v>
      </c>
      <c r="X51" s="6">
        <f t="shared" si="15"/>
        <v>176.88679245283001</v>
      </c>
      <c r="Y51" s="6">
        <f t="shared" si="0"/>
        <v>23.137547590116164</v>
      </c>
      <c r="Z51" s="6">
        <f t="shared" si="16"/>
        <v>23.137547590116164</v>
      </c>
      <c r="AA51" s="6">
        <f t="shared" si="17"/>
        <v>113.38527496407011</v>
      </c>
      <c r="AB51" s="6">
        <f t="shared" si="1"/>
        <v>303.61439443392266</v>
      </c>
      <c r="AC51" s="6">
        <f t="shared" si="18"/>
        <v>2696.9629070370297</v>
      </c>
      <c r="AD51" s="6">
        <f t="shared" si="2"/>
        <v>66.91335791594021</v>
      </c>
      <c r="AE51" s="6">
        <f t="shared" si="3"/>
        <v>2604.0180047312501</v>
      </c>
      <c r="AI51" s="58"/>
      <c r="AJ51" s="21">
        <f t="shared" si="28"/>
        <v>212805.95834182043</v>
      </c>
      <c r="AK51" s="21">
        <f t="shared" si="29"/>
        <v>36058.318608804366</v>
      </c>
      <c r="AL51" s="19">
        <f t="shared" si="30"/>
        <v>188826.98295586411</v>
      </c>
      <c r="AM51" s="19">
        <f t="shared" si="31"/>
        <v>33131.747221558529</v>
      </c>
      <c r="AN51" s="19">
        <f t="shared" si="20"/>
        <v>18937.499999999982</v>
      </c>
      <c r="AO51" s="19">
        <f t="shared" si="21"/>
        <v>1812.6085864925915</v>
      </c>
      <c r="AP51" s="19">
        <f t="shared" si="22"/>
        <v>1860.3088124529231</v>
      </c>
      <c r="AQ51" s="19">
        <f t="shared" si="23"/>
        <v>7243.5859151590712</v>
      </c>
      <c r="AR51" s="72">
        <f>AD50*$AV$4</f>
        <v>342.26759127234106</v>
      </c>
      <c r="AS51" s="23">
        <f>AL51+AM51+AN51+AO51+AP51+AQ51+AR51-AJ51-AK51</f>
        <v>3290.7241321747497</v>
      </c>
      <c r="AT51" s="23">
        <f t="shared" si="32"/>
        <v>26325793.057397999</v>
      </c>
      <c r="AU51">
        <f>M50</f>
        <v>0.11267999999999999</v>
      </c>
      <c r="BB51" s="10">
        <f t="shared" si="24"/>
        <v>240.29652576121453</v>
      </c>
      <c r="BC51" s="10">
        <f t="shared" si="25"/>
        <v>223.45953004672347</v>
      </c>
      <c r="BD51" s="9">
        <f t="shared" si="26"/>
        <v>130.13976854461637</v>
      </c>
      <c r="BE51" s="10">
        <f t="shared" si="27"/>
        <v>45.000213170123921</v>
      </c>
    </row>
    <row r="52" spans="1:57">
      <c r="A52">
        <v>46</v>
      </c>
      <c r="B52" t="s">
        <v>54</v>
      </c>
      <c r="C52">
        <v>22.7818</v>
      </c>
      <c r="D52">
        <v>181.62299999999999</v>
      </c>
      <c r="E52">
        <v>24.416399999999999</v>
      </c>
      <c r="F52">
        <v>24.416399999999999</v>
      </c>
      <c r="G52">
        <v>118.136</v>
      </c>
      <c r="H52">
        <v>2651.41</v>
      </c>
      <c r="I52">
        <v>2746.46</v>
      </c>
      <c r="J52">
        <v>314.767</v>
      </c>
      <c r="K52">
        <v>70.611699999999999</v>
      </c>
      <c r="M52" s="4">
        <f t="shared" si="5"/>
        <v>0.11619666666666671</v>
      </c>
      <c r="N52" s="2">
        <f t="shared" si="6"/>
        <v>0.52102183080409625</v>
      </c>
      <c r="O52" s="2">
        <f t="shared" si="7"/>
        <v>0.72733730227487847</v>
      </c>
      <c r="P52" s="3">
        <f t="shared" si="8"/>
        <v>0.20256375684902025</v>
      </c>
      <c r="Q52" s="2">
        <f t="shared" si="9"/>
        <v>0.338896698126739</v>
      </c>
      <c r="R52" s="3">
        <f t="shared" si="10"/>
        <v>7.0043317364238758E-2</v>
      </c>
      <c r="T52" s="6">
        <f t="shared" si="11"/>
        <v>339.49977140082501</v>
      </c>
      <c r="U52" s="6">
        <f t="shared" si="12"/>
        <v>2921.7685940574161</v>
      </c>
      <c r="V52" s="6">
        <f t="shared" si="13"/>
        <v>2921.7685940574161</v>
      </c>
      <c r="W52" s="6">
        <f t="shared" si="14"/>
        <v>59.627930490967678</v>
      </c>
      <c r="X52" s="6">
        <f t="shared" si="15"/>
        <v>176.88679245283001</v>
      </c>
      <c r="Y52" s="6">
        <f t="shared" si="0"/>
        <v>23.779690233314497</v>
      </c>
      <c r="Z52" s="6">
        <f t="shared" si="16"/>
        <v>23.779690233314497</v>
      </c>
      <c r="AA52" s="6">
        <f t="shared" si="17"/>
        <v>115.05535154252229</v>
      </c>
      <c r="AB52" s="6">
        <f t="shared" si="1"/>
        <v>306.5587783445817</v>
      </c>
      <c r="AC52" s="6">
        <f t="shared" si="18"/>
        <v>2674.837746203802</v>
      </c>
      <c r="AD52" s="6">
        <f t="shared" si="2"/>
        <v>68.770349144334673</v>
      </c>
      <c r="AE52" s="6">
        <f t="shared" si="3"/>
        <v>2582.2688226565911</v>
      </c>
      <c r="AI52" s="58"/>
      <c r="AJ52" s="21">
        <f t="shared" si="28"/>
        <v>211359.04480387107</v>
      </c>
      <c r="AK52" s="21">
        <f t="shared" si="29"/>
        <v>35813.150335522434</v>
      </c>
      <c r="AL52" s="19">
        <f t="shared" si="30"/>
        <v>187169.00212606805</v>
      </c>
      <c r="AM52" s="19">
        <f t="shared" si="31"/>
        <v>32846.311244803983</v>
      </c>
      <c r="AN52" s="19">
        <f t="shared" si="20"/>
        <v>18937.499999999982</v>
      </c>
      <c r="AO52" s="19">
        <f t="shared" si="21"/>
        <v>1863.9608338597582</v>
      </c>
      <c r="AP52" s="19">
        <f t="shared" si="22"/>
        <v>1913.0124347508045</v>
      </c>
      <c r="AQ52" s="19">
        <f t="shared" si="23"/>
        <v>7350.9147767781178</v>
      </c>
      <c r="AR52" s="72">
        <f>AD51*$AV$4</f>
        <v>351.96426263784548</v>
      </c>
      <c r="AS52" s="23">
        <f>AL52+AM52+AN52+AO52+AP52+AQ52+AR52-AJ52-AK52</f>
        <v>3260.470539504975</v>
      </c>
      <c r="AT52" s="23">
        <f t="shared" si="32"/>
        <v>26083764.316039801</v>
      </c>
      <c r="AU52">
        <f>M51</f>
        <v>0.11444999999999997</v>
      </c>
      <c r="BB52" s="10">
        <f t="shared" si="24"/>
        <v>243.60284840450367</v>
      </c>
      <c r="BC52" s="10">
        <f t="shared" si="25"/>
        <v>226.77054992814021</v>
      </c>
      <c r="BD52" s="9">
        <f t="shared" si="26"/>
        <v>133.82671583188042</v>
      </c>
      <c r="BE52" s="10">
        <f t="shared" si="27"/>
        <v>46.275095180232327</v>
      </c>
    </row>
    <row r="53" spans="1:57">
      <c r="A53">
        <v>47</v>
      </c>
      <c r="B53" t="s">
        <v>54</v>
      </c>
      <c r="C53">
        <v>23.285900000000002</v>
      </c>
      <c r="D53">
        <v>182.72300000000001</v>
      </c>
      <c r="E53">
        <v>25.2318</v>
      </c>
      <c r="F53">
        <v>25.2318</v>
      </c>
      <c r="G53">
        <v>120.59</v>
      </c>
      <c r="H53">
        <v>2646.22</v>
      </c>
      <c r="I53">
        <v>2741.46</v>
      </c>
      <c r="J53">
        <v>319.76100000000002</v>
      </c>
      <c r="K53">
        <v>72.969899999999996</v>
      </c>
      <c r="M53" s="4">
        <f t="shared" si="5"/>
        <v>0.11792666666666674</v>
      </c>
      <c r="N53" s="2">
        <f t="shared" si="6"/>
        <v>0.51648764769065492</v>
      </c>
      <c r="O53" s="2">
        <f t="shared" si="7"/>
        <v>0.73078328396178382</v>
      </c>
      <c r="P53" s="3">
        <f t="shared" si="8"/>
        <v>0.20625784385776458</v>
      </c>
      <c r="Q53" s="2">
        <f t="shared" si="9"/>
        <v>0.34086155237718335</v>
      </c>
      <c r="R53" s="3">
        <f t="shared" si="10"/>
        <v>7.1320594719882377E-2</v>
      </c>
      <c r="T53" s="6">
        <f t="shared" si="11"/>
        <v>342.48019917559498</v>
      </c>
      <c r="U53" s="6">
        <f t="shared" si="12"/>
        <v>2904.1794265554422</v>
      </c>
      <c r="V53" s="6">
        <f t="shared" si="13"/>
        <v>2904.1794265554422</v>
      </c>
      <c r="W53" s="6">
        <f t="shared" si="14"/>
        <v>59.268967888886579</v>
      </c>
      <c r="X53" s="6">
        <f t="shared" si="15"/>
        <v>176.88679245283001</v>
      </c>
      <c r="Y53" s="6">
        <f t="shared" si="0"/>
        <v>24.425891484987204</v>
      </c>
      <c r="Z53" s="6">
        <f t="shared" si="16"/>
        <v>24.425891484987204</v>
      </c>
      <c r="AA53" s="6">
        <f t="shared" si="17"/>
        <v>116.73833234944026</v>
      </c>
      <c r="AB53" s="6">
        <f t="shared" si="1"/>
        <v>309.54777253431371</v>
      </c>
      <c r="AC53" s="6">
        <f t="shared" si="18"/>
        <v>2653.9006219100152</v>
      </c>
      <c r="AD53" s="6">
        <f t="shared" si="2"/>
        <v>70.639227445935987</v>
      </c>
      <c r="AE53" s="6">
        <f t="shared" si="3"/>
        <v>2561.6992273798473</v>
      </c>
      <c r="AI53" s="58"/>
      <c r="AJ53" s="21">
        <f t="shared" si="28"/>
        <v>210007.96123506487</v>
      </c>
      <c r="AK53" s="21">
        <f t="shared" si="29"/>
        <v>35584.219707025273</v>
      </c>
      <c r="AL53" s="19">
        <f t="shared" si="30"/>
        <v>185605.73616608779</v>
      </c>
      <c r="AM53" s="19">
        <f t="shared" si="31"/>
        <v>32576.848911016106</v>
      </c>
      <c r="AN53" s="19">
        <f t="shared" si="20"/>
        <v>18937.499999999982</v>
      </c>
      <c r="AO53" s="19">
        <f t="shared" si="21"/>
        <v>1915.6918451958159</v>
      </c>
      <c r="AP53" s="19">
        <f t="shared" si="22"/>
        <v>1966.1047884904428</v>
      </c>
      <c r="AQ53" s="19">
        <f t="shared" si="23"/>
        <v>7459.1880124587251</v>
      </c>
      <c r="AR53" s="72">
        <f>AD52*$AV$4</f>
        <v>361.73203649920038</v>
      </c>
      <c r="AS53" s="23">
        <f>AL53+AM53+AN53+AO53+AP53+AQ53+AR53-AJ53-AK53</f>
        <v>3230.6208176579094</v>
      </c>
      <c r="AT53" s="23">
        <f t="shared" si="32"/>
        <v>25844966.541263275</v>
      </c>
      <c r="AU53">
        <f>M52</f>
        <v>0.11619666666666671</v>
      </c>
      <c r="BB53" s="10">
        <f t="shared" si="24"/>
        <v>246.93084785361407</v>
      </c>
      <c r="BC53" s="10">
        <f t="shared" si="25"/>
        <v>230.11070308504458</v>
      </c>
      <c r="BD53" s="9">
        <f t="shared" si="26"/>
        <v>137.54069828866935</v>
      </c>
      <c r="BE53" s="10">
        <f t="shared" si="27"/>
        <v>47.559380466628994</v>
      </c>
    </row>
    <row r="54" spans="1:57">
      <c r="A54">
        <v>48</v>
      </c>
      <c r="B54" t="s">
        <v>54</v>
      </c>
      <c r="C54">
        <v>23.789899999999999</v>
      </c>
      <c r="D54">
        <v>183.68600000000001</v>
      </c>
      <c r="E54">
        <v>26.060700000000001</v>
      </c>
      <c r="F54">
        <v>26.060700000000001</v>
      </c>
      <c r="G54">
        <v>123.036</v>
      </c>
      <c r="H54">
        <v>2641.16</v>
      </c>
      <c r="I54">
        <v>2736.49</v>
      </c>
      <c r="J54">
        <v>324.73</v>
      </c>
      <c r="K54">
        <v>75.367099999999994</v>
      </c>
      <c r="M54" s="4">
        <f t="shared" si="5"/>
        <v>0.11961333333333338</v>
      </c>
      <c r="N54" s="2">
        <f t="shared" si="6"/>
        <v>0.51188830676624664</v>
      </c>
      <c r="O54" s="2">
        <f t="shared" si="7"/>
        <v>0.7343259118269978</v>
      </c>
      <c r="P54" s="3">
        <f t="shared" si="8"/>
        <v>0.21002981830342204</v>
      </c>
      <c r="Q54" s="2">
        <f t="shared" si="9"/>
        <v>0.34287147475197849</v>
      </c>
      <c r="R54" s="3">
        <f t="shared" si="10"/>
        <v>7.2624846728346862E-2</v>
      </c>
      <c r="T54" s="6">
        <f t="shared" si="11"/>
        <v>345.55740014902352</v>
      </c>
      <c r="U54" s="6">
        <f t="shared" si="12"/>
        <v>2888.953852544505</v>
      </c>
      <c r="V54" s="6">
        <f t="shared" si="13"/>
        <v>2888.953852544505</v>
      </c>
      <c r="W54" s="6">
        <f t="shared" si="14"/>
        <v>58.958241888663366</v>
      </c>
      <c r="X54" s="6">
        <f t="shared" si="15"/>
        <v>176.88679245283001</v>
      </c>
      <c r="Y54" s="6">
        <f t="shared" si="0"/>
        <v>25.096053221668857</v>
      </c>
      <c r="Z54" s="6">
        <f t="shared" si="16"/>
        <v>25.096053221668857</v>
      </c>
      <c r="AA54" s="6">
        <f t="shared" si="17"/>
        <v>118.48177540055525</v>
      </c>
      <c r="AB54" s="6">
        <f t="shared" si="1"/>
        <v>312.7099948416618</v>
      </c>
      <c r="AC54" s="6">
        <f t="shared" si="18"/>
        <v>2635.2020995915068</v>
      </c>
      <c r="AD54" s="6">
        <f t="shared" si="2"/>
        <v>72.577357966702323</v>
      </c>
      <c r="AE54" s="6">
        <f t="shared" si="3"/>
        <v>2543.3964523954814</v>
      </c>
      <c r="AI54" s="58"/>
      <c r="AJ54" s="21">
        <f t="shared" si="28"/>
        <v>208743.7046425255</v>
      </c>
      <c r="AK54" s="21">
        <f t="shared" si="29"/>
        <v>35370.001236018732</v>
      </c>
      <c r="AL54" s="19">
        <f t="shared" si="30"/>
        <v>184127.25536638129</v>
      </c>
      <c r="AM54" s="19">
        <f t="shared" si="31"/>
        <v>32321.855674242077</v>
      </c>
      <c r="AN54" s="19">
        <f t="shared" si="20"/>
        <v>18937.499999999982</v>
      </c>
      <c r="AO54" s="19">
        <f t="shared" si="21"/>
        <v>1967.7498180305693</v>
      </c>
      <c r="AP54" s="19">
        <f t="shared" si="22"/>
        <v>2019.5327079787421</v>
      </c>
      <c r="AQ54" s="19">
        <f t="shared" si="23"/>
        <v>7568.2978460462664</v>
      </c>
      <c r="AR54" s="72">
        <f>AD53*$AV$4</f>
        <v>371.56233636562325</v>
      </c>
      <c r="AS54" s="23">
        <f>AL54+AM54+AN54+AO54+AP54+AQ54+AR54-AJ54-AK54</f>
        <v>3200.0478705003261</v>
      </c>
      <c r="AT54" s="23">
        <f t="shared" si="32"/>
        <v>25600382.964002609</v>
      </c>
      <c r="AU54">
        <f>M53</f>
        <v>0.11792666666666674</v>
      </c>
      <c r="BB54" s="10">
        <f t="shared" si="24"/>
        <v>250.27880464542704</v>
      </c>
      <c r="BC54" s="10">
        <f t="shared" si="25"/>
        <v>233.47666469888051</v>
      </c>
      <c r="BD54" s="9">
        <f t="shared" si="26"/>
        <v>141.27845489187197</v>
      </c>
      <c r="BE54" s="10">
        <f t="shared" si="27"/>
        <v>48.851782969974408</v>
      </c>
    </row>
    <row r="55" spans="1:57">
      <c r="A55">
        <v>49</v>
      </c>
      <c r="B55" t="s">
        <v>54</v>
      </c>
      <c r="C55">
        <v>24.293900000000001</v>
      </c>
      <c r="D55">
        <v>184.63499999999999</v>
      </c>
      <c r="E55">
        <v>26.888100000000001</v>
      </c>
      <c r="F55">
        <v>26.888100000000001</v>
      </c>
      <c r="G55">
        <v>125.477</v>
      </c>
      <c r="H55">
        <v>2636.11</v>
      </c>
      <c r="I55">
        <v>2731.55</v>
      </c>
      <c r="J55">
        <v>329.678</v>
      </c>
      <c r="K55">
        <v>77.759699999999995</v>
      </c>
      <c r="M55" s="4">
        <f t="shared" si="5"/>
        <v>0.12129666666666662</v>
      </c>
      <c r="N55" s="2">
        <f t="shared" si="6"/>
        <v>0.50739234384017162</v>
      </c>
      <c r="O55" s="2">
        <f t="shared" si="7"/>
        <v>0.7377325845722611</v>
      </c>
      <c r="P55" s="3">
        <f t="shared" si="8"/>
        <v>0.21369012613701949</v>
      </c>
      <c r="Q55" s="2">
        <f t="shared" si="9"/>
        <v>0.34482123718706215</v>
      </c>
      <c r="R55" s="3">
        <f t="shared" si="10"/>
        <v>7.3890736211492516E-2</v>
      </c>
      <c r="T55" s="6">
        <f t="shared" si="11"/>
        <v>348.61935659902127</v>
      </c>
      <c r="U55" s="6">
        <f t="shared" si="12"/>
        <v>2874.1050037018445</v>
      </c>
      <c r="V55" s="6">
        <f t="shared" si="13"/>
        <v>2874.1050037018445</v>
      </c>
      <c r="W55" s="6">
        <f t="shared" si="14"/>
        <v>58.655204157180499</v>
      </c>
      <c r="X55" s="6">
        <f t="shared" si="15"/>
        <v>176.88679245283001</v>
      </c>
      <c r="Y55" s="6">
        <f t="shared" si="0"/>
        <v>25.759740916678524</v>
      </c>
      <c r="Z55" s="6">
        <f t="shared" si="16"/>
        <v>25.759740916678524</v>
      </c>
      <c r="AA55" s="6">
        <f t="shared" si="17"/>
        <v>120.21135784983211</v>
      </c>
      <c r="AB55" s="6">
        <f t="shared" si="1"/>
        <v>315.84306313289522</v>
      </c>
      <c r="AC55" s="6">
        <f t="shared" si="18"/>
        <v>2616.9171447261297</v>
      </c>
      <c r="AD55" s="6">
        <f t="shared" si="2"/>
        <v>74.49651428545144</v>
      </c>
      <c r="AE55" s="6">
        <f t="shared" si="3"/>
        <v>2525.4856471028233</v>
      </c>
      <c r="AI55" s="58"/>
      <c r="AJ55" s="21">
        <f t="shared" si="28"/>
        <v>207649.33605934138</v>
      </c>
      <c r="AK55" s="21">
        <f t="shared" si="29"/>
        <v>35184.568970139524</v>
      </c>
      <c r="AL55" s="19">
        <f t="shared" si="30"/>
        <v>182811.70680883</v>
      </c>
      <c r="AM55" s="19">
        <f t="shared" si="31"/>
        <v>32094.126370924962</v>
      </c>
      <c r="AN55" s="19">
        <f t="shared" si="20"/>
        <v>18937.499999999982</v>
      </c>
      <c r="AO55" s="19">
        <f t="shared" si="21"/>
        <v>2021.7380475376431</v>
      </c>
      <c r="AP55" s="19">
        <f t="shared" si="22"/>
        <v>2074.9416803675813</v>
      </c>
      <c r="AQ55" s="19">
        <f t="shared" si="23"/>
        <v>7681.3275255260178</v>
      </c>
      <c r="AR55" s="72">
        <f>AD54*$AV$4</f>
        <v>381.7569029048542</v>
      </c>
      <c r="AS55" s="23">
        <f>AL55+AM55+AN55+AO55+AP55+AQ55+AR55-AJ55-AK55</f>
        <v>3169.1923066101372</v>
      </c>
      <c r="AT55" s="23">
        <f t="shared" si="32"/>
        <v>25353538.452881098</v>
      </c>
      <c r="AU55">
        <f>M54</f>
        <v>0.11961333333333338</v>
      </c>
      <c r="BB55" s="10">
        <f t="shared" si="24"/>
        <v>253.75175295299823</v>
      </c>
      <c r="BC55" s="10">
        <f t="shared" si="25"/>
        <v>236.9635508011105</v>
      </c>
      <c r="BD55" s="9">
        <f t="shared" si="26"/>
        <v>145.15471593340465</v>
      </c>
      <c r="BE55" s="10">
        <f t="shared" si="27"/>
        <v>50.192106443337714</v>
      </c>
    </row>
    <row r="56" spans="1:57">
      <c r="A56">
        <v>50</v>
      </c>
      <c r="B56" t="s">
        <v>54</v>
      </c>
      <c r="C56">
        <v>24.797999999999998</v>
      </c>
      <c r="D56">
        <v>185.55600000000001</v>
      </c>
      <c r="E56">
        <v>27.715699999999998</v>
      </c>
      <c r="F56">
        <v>27.715699999999998</v>
      </c>
      <c r="G56">
        <v>127.914</v>
      </c>
      <c r="H56">
        <v>2631.1</v>
      </c>
      <c r="I56">
        <v>2726.62</v>
      </c>
      <c r="J56">
        <v>334.60500000000002</v>
      </c>
      <c r="K56">
        <v>80.153400000000005</v>
      </c>
      <c r="M56" s="4">
        <f t="shared" si="5"/>
        <v>0.1229666666666667</v>
      </c>
      <c r="N56" s="2">
        <f t="shared" si="6"/>
        <v>0.50299810246679311</v>
      </c>
      <c r="O56" s="2">
        <f t="shared" si="7"/>
        <v>0.74106942314990498</v>
      </c>
      <c r="P56" s="3">
        <f t="shared" si="8"/>
        <v>0.2172767687720249</v>
      </c>
      <c r="Q56" s="2">
        <f t="shared" si="9"/>
        <v>0.34674437516942253</v>
      </c>
      <c r="R56" s="3">
        <f t="shared" si="10"/>
        <v>7.5130658715098914E-2</v>
      </c>
      <c r="T56" s="6">
        <f t="shared" si="11"/>
        <v>351.66492991791694</v>
      </c>
      <c r="U56" s="6">
        <f t="shared" si="12"/>
        <v>2859.839495130796</v>
      </c>
      <c r="V56" s="6">
        <f t="shared" si="13"/>
        <v>2859.839495130796</v>
      </c>
      <c r="W56" s="6">
        <f t="shared" si="14"/>
        <v>58.364071329199916</v>
      </c>
      <c r="X56" s="6">
        <f t="shared" si="15"/>
        <v>176.88679245283001</v>
      </c>
      <c r="Y56" s="6">
        <f t="shared" si="0"/>
        <v>26.420817831732194</v>
      </c>
      <c r="Z56" s="6">
        <f t="shared" si="16"/>
        <v>26.420817831732194</v>
      </c>
      <c r="AA56" s="6">
        <f t="shared" si="17"/>
        <v>121.93783639338687</v>
      </c>
      <c r="AB56" s="6">
        <f t="shared" si="1"/>
        <v>318.97219808552239</v>
      </c>
      <c r="AC56" s="6">
        <f t="shared" si="18"/>
        <v>2599.2313683744733</v>
      </c>
      <c r="AD56" s="6">
        <f t="shared" si="2"/>
        <v>76.408619663005581</v>
      </c>
      <c r="AE56" s="6">
        <f t="shared" si="3"/>
        <v>2508.1745652128789</v>
      </c>
      <c r="AI56" s="58"/>
      <c r="AJ56" s="21">
        <f t="shared" si="28"/>
        <v>206582.04535107745</v>
      </c>
      <c r="AK56" s="21">
        <f t="shared" si="29"/>
        <v>35003.724840084767</v>
      </c>
      <c r="AL56" s="19">
        <f t="shared" si="30"/>
        <v>181524.33185680961</v>
      </c>
      <c r="AM56" s="19">
        <f t="shared" si="31"/>
        <v>31871.433905619535</v>
      </c>
      <c r="AN56" s="19">
        <f t="shared" si="20"/>
        <v>18937.499999999982</v>
      </c>
      <c r="AO56" s="19">
        <f t="shared" si="21"/>
        <v>2075.2047282476219</v>
      </c>
      <c r="AP56" s="19">
        <f t="shared" si="22"/>
        <v>2129.8153789909807</v>
      </c>
      <c r="AQ56" s="19">
        <f t="shared" si="23"/>
        <v>7793.4586041698203</v>
      </c>
      <c r="AR56" s="72">
        <f>AD55*$AV$4</f>
        <v>391.85166514147454</v>
      </c>
      <c r="AS56" s="23">
        <f>AL56+AM56+AN56+AO56+AP56+AQ56+AR56-AJ56-AK56</f>
        <v>3137.8259478167965</v>
      </c>
      <c r="AT56" s="23">
        <f t="shared" si="32"/>
        <v>25102607.582534373</v>
      </c>
      <c r="AU56">
        <f>M55</f>
        <v>0.12129666666666662</v>
      </c>
      <c r="BB56" s="10">
        <f t="shared" si="24"/>
        <v>257.18785897571479</v>
      </c>
      <c r="BC56" s="10">
        <f t="shared" si="25"/>
        <v>240.42271569966422</v>
      </c>
      <c r="BD56" s="9">
        <f t="shared" si="26"/>
        <v>148.99302857090288</v>
      </c>
      <c r="BE56" s="10">
        <f t="shared" si="27"/>
        <v>51.519481833357048</v>
      </c>
    </row>
    <row r="57" spans="1:57">
      <c r="A57">
        <v>51</v>
      </c>
      <c r="B57" t="s">
        <v>54</v>
      </c>
      <c r="C57">
        <v>25.302</v>
      </c>
      <c r="D57">
        <v>186.429</v>
      </c>
      <c r="E57">
        <v>28.545999999999999</v>
      </c>
      <c r="F57">
        <v>28.545999999999999</v>
      </c>
      <c r="G57">
        <v>130.34399999999999</v>
      </c>
      <c r="H57">
        <v>2626.13</v>
      </c>
      <c r="I57">
        <v>2721.71</v>
      </c>
      <c r="J57">
        <v>339.51</v>
      </c>
      <c r="K57">
        <v>82.554599999999994</v>
      </c>
      <c r="M57" s="4">
        <f t="shared" si="5"/>
        <v>0.12462333333333329</v>
      </c>
      <c r="N57" s="2">
        <f t="shared" si="6"/>
        <v>0.49864658838633763</v>
      </c>
      <c r="O57" s="2">
        <f t="shared" si="7"/>
        <v>0.74433763126220365</v>
      </c>
      <c r="P57" s="3">
        <f t="shared" si="8"/>
        <v>0.22081097707759387</v>
      </c>
      <c r="Q57" s="2">
        <f t="shared" si="9"/>
        <v>0.34863455211704614</v>
      </c>
      <c r="R57" s="3">
        <f t="shared" si="10"/>
        <v>7.6352742932035214E-2</v>
      </c>
      <c r="T57" s="6">
        <f t="shared" si="11"/>
        <v>354.73378655863377</v>
      </c>
      <c r="U57" s="6">
        <f t="shared" si="12"/>
        <v>2846.4475878671774</v>
      </c>
      <c r="V57" s="6">
        <f t="shared" si="13"/>
        <v>2846.4475878671774</v>
      </c>
      <c r="W57" s="6">
        <f t="shared" si="14"/>
        <v>58.090767099330151</v>
      </c>
      <c r="X57" s="6">
        <f t="shared" si="15"/>
        <v>176.88679245283001</v>
      </c>
      <c r="Y57" s="6">
        <f t="shared" si="0"/>
        <v>27.084897614418814</v>
      </c>
      <c r="Z57" s="6">
        <f t="shared" si="16"/>
        <v>27.084897614418814</v>
      </c>
      <c r="AA57" s="6">
        <f t="shared" si="17"/>
        <v>123.67245479765313</v>
      </c>
      <c r="AB57" s="6">
        <f t="shared" si="1"/>
        <v>322.13247351505572</v>
      </c>
      <c r="AC57" s="6">
        <f t="shared" si="18"/>
        <v>2582.4058814514519</v>
      </c>
      <c r="AD57" s="6">
        <f t="shared" si="2"/>
        <v>78.329114012446553</v>
      </c>
      <c r="AE57" s="6">
        <f t="shared" si="3"/>
        <v>2491.7138013085437</v>
      </c>
      <c r="AI57" s="58"/>
      <c r="AJ57" s="21">
        <f t="shared" si="28"/>
        <v>205556.68339151621</v>
      </c>
      <c r="AK57" s="21">
        <f t="shared" si="29"/>
        <v>34829.985211197964</v>
      </c>
      <c r="AL57" s="19">
        <f t="shared" si="30"/>
        <v>180280.06322380609</v>
      </c>
      <c r="AM57" s="19">
        <f t="shared" si="31"/>
        <v>31656.038835432711</v>
      </c>
      <c r="AN57" s="19">
        <f t="shared" si="20"/>
        <v>18937.499999999982</v>
      </c>
      <c r="AO57" s="19">
        <f t="shared" si="21"/>
        <v>2128.4610845243456</v>
      </c>
      <c r="AP57" s="19">
        <f t="shared" si="22"/>
        <v>2184.4732183276178</v>
      </c>
      <c r="AQ57" s="19">
        <f t="shared" si="23"/>
        <v>7905.3884525705826</v>
      </c>
      <c r="AR57" s="72">
        <f>AD56*$AV$4</f>
        <v>401.90933942740935</v>
      </c>
      <c r="AS57" s="23">
        <f>AL57+AM57+AN57+AO57+AP57+AQ57+AR57-AJ57-AK57</f>
        <v>3107.1655513745427</v>
      </c>
      <c r="AT57" s="23">
        <f t="shared" si="32"/>
        <v>24857324.41099634</v>
      </c>
      <c r="AU57">
        <f>M56</f>
        <v>0.1229666666666667</v>
      </c>
      <c r="BB57" s="10">
        <f t="shared" si="24"/>
        <v>260.60812675632269</v>
      </c>
      <c r="BC57" s="10">
        <f t="shared" si="25"/>
        <v>243.87567278677375</v>
      </c>
      <c r="BD57" s="9">
        <f t="shared" si="26"/>
        <v>152.81723932601116</v>
      </c>
      <c r="BE57" s="10">
        <f t="shared" si="27"/>
        <v>52.841635663464388</v>
      </c>
    </row>
    <row r="58" spans="1:57">
      <c r="A58">
        <v>52</v>
      </c>
      <c r="B58" t="s">
        <v>54</v>
      </c>
      <c r="C58">
        <v>25.806100000000001</v>
      </c>
      <c r="D58">
        <v>187.24100000000001</v>
      </c>
      <c r="E58">
        <v>29.380600000000001</v>
      </c>
      <c r="F58">
        <v>29.380600000000001</v>
      </c>
      <c r="G58">
        <v>132.77000000000001</v>
      </c>
      <c r="H58">
        <v>2621.23</v>
      </c>
      <c r="I58">
        <v>2716.83</v>
      </c>
      <c r="J58">
        <v>344.39299999999997</v>
      </c>
      <c r="K58">
        <v>84.968199999999996</v>
      </c>
      <c r="M58" s="4">
        <f t="shared" si="5"/>
        <v>0.12625666666666666</v>
      </c>
      <c r="N58" s="2">
        <f t="shared" si="6"/>
        <v>0.49433957282783753</v>
      </c>
      <c r="O58" s="2">
        <f t="shared" si="7"/>
        <v>0.74760015365525245</v>
      </c>
      <c r="P58" s="3">
        <f t="shared" si="8"/>
        <v>0.22432663621722945</v>
      </c>
      <c r="Q58" s="2">
        <f t="shared" si="9"/>
        <v>0.35052934498508331</v>
      </c>
      <c r="R58" s="3">
        <f t="shared" si="10"/>
        <v>7.7568445230614888E-2</v>
      </c>
      <c r="T58" s="6">
        <f t="shared" si="11"/>
        <v>357.82446353821234</v>
      </c>
      <c r="U58" s="6">
        <f t="shared" si="12"/>
        <v>2834.1035209088291</v>
      </c>
      <c r="V58" s="6">
        <f t="shared" si="13"/>
        <v>2834.1035209088291</v>
      </c>
      <c r="W58" s="6">
        <f t="shared" si="14"/>
        <v>57.838847365486309</v>
      </c>
      <c r="X58" s="6">
        <f t="shared" si="15"/>
        <v>176.88679245283001</v>
      </c>
      <c r="Y58" s="6">
        <f t="shared" si="0"/>
        <v>27.755887302137978</v>
      </c>
      <c r="Z58" s="6">
        <f t="shared" si="16"/>
        <v>27.755887302137978</v>
      </c>
      <c r="AA58" s="6">
        <f t="shared" si="17"/>
        <v>125.4279748236884</v>
      </c>
      <c r="AB58" s="6">
        <f t="shared" si="1"/>
        <v>325.34847128826209</v>
      </c>
      <c r="AC58" s="6">
        <f t="shared" si="18"/>
        <v>2566.5938969860531</v>
      </c>
      <c r="AD58" s="6">
        <f t="shared" si="2"/>
        <v>80.269558261761844</v>
      </c>
      <c r="AE58" s="6">
        <f t="shared" si="3"/>
        <v>2476.2790573706166</v>
      </c>
      <c r="AI58" s="58"/>
      <c r="AJ58" s="21">
        <f t="shared" si="28"/>
        <v>204594.1132731291</v>
      </c>
      <c r="AK58" s="21">
        <f t="shared" si="29"/>
        <v>34666.885172634356</v>
      </c>
      <c r="AL58" s="19">
        <f t="shared" si="30"/>
        <v>179096.91289665419</v>
      </c>
      <c r="AM58" s="19">
        <f t="shared" si="31"/>
        <v>31451.121230197234</v>
      </c>
      <c r="AN58" s="19">
        <f t="shared" si="20"/>
        <v>18937.499999999982</v>
      </c>
      <c r="AO58" s="19">
        <f t="shared" si="21"/>
        <v>2181.9593518175798</v>
      </c>
      <c r="AP58" s="19">
        <f t="shared" si="22"/>
        <v>2239.3793347601477</v>
      </c>
      <c r="AQ58" s="19">
        <f t="shared" si="23"/>
        <v>8017.8460187230894</v>
      </c>
      <c r="AR58" s="72">
        <f>AD57*$AV$4</f>
        <v>412.01113970546885</v>
      </c>
      <c r="AS58" s="23">
        <f>AL58+AM58+AN58+AO58+AP58+AQ58+AR58-AJ58-AK58</f>
        <v>3075.7315260942269</v>
      </c>
      <c r="AT58" s="23">
        <f t="shared" si="32"/>
        <v>24605852.208753817</v>
      </c>
      <c r="AU58">
        <f>M57</f>
        <v>0.12462333333333329</v>
      </c>
      <c r="BB58" s="10">
        <f t="shared" si="24"/>
        <v>264.04170641572546</v>
      </c>
      <c r="BC58" s="10">
        <f t="shared" si="25"/>
        <v>247.34490959530626</v>
      </c>
      <c r="BD58" s="9">
        <f t="shared" si="26"/>
        <v>156.65822802489311</v>
      </c>
      <c r="BE58" s="10">
        <f t="shared" si="27"/>
        <v>54.169795228837629</v>
      </c>
    </row>
    <row r="59" spans="1:57">
      <c r="A59">
        <v>53</v>
      </c>
      <c r="B59" t="s">
        <v>54</v>
      </c>
      <c r="C59">
        <v>26.310099999999998</v>
      </c>
      <c r="D59">
        <v>187.99600000000001</v>
      </c>
      <c r="E59">
        <v>30.219100000000001</v>
      </c>
      <c r="F59">
        <v>30.219100000000001</v>
      </c>
      <c r="G59">
        <v>135.18899999999999</v>
      </c>
      <c r="H59">
        <v>2616.38</v>
      </c>
      <c r="I59">
        <v>2711.97</v>
      </c>
      <c r="J59">
        <v>349.255</v>
      </c>
      <c r="K59">
        <v>87.393000000000001</v>
      </c>
      <c r="M59" s="4">
        <f t="shared" si="5"/>
        <v>0.12787333333333328</v>
      </c>
      <c r="N59" s="2">
        <f t="shared" si="6"/>
        <v>0.49005786976695703</v>
      </c>
      <c r="O59" s="2">
        <f t="shared" si="7"/>
        <v>0.75082245503362721</v>
      </c>
      <c r="P59" s="3">
        <f t="shared" si="8"/>
        <v>0.22781137584067573</v>
      </c>
      <c r="Q59" s="2">
        <f t="shared" si="9"/>
        <v>0.35240342005109232</v>
      </c>
      <c r="R59" s="3">
        <f t="shared" si="10"/>
        <v>7.8773525884990384E-2</v>
      </c>
      <c r="T59" s="6">
        <f t="shared" si="11"/>
        <v>360.95082512795284</v>
      </c>
      <c r="U59" s="6">
        <f t="shared" si="12"/>
        <v>2822.7216396013214</v>
      </c>
      <c r="V59" s="6">
        <f t="shared" si="13"/>
        <v>2822.7216396013214</v>
      </c>
      <c r="W59" s="6">
        <f t="shared" si="14"/>
        <v>57.606564073496358</v>
      </c>
      <c r="X59" s="6">
        <f t="shared" si="15"/>
        <v>176.88679245283001</v>
      </c>
      <c r="Y59" s="6">
        <f t="shared" si="0"/>
        <v>28.433369166425429</v>
      </c>
      <c r="Z59" s="6">
        <f t="shared" si="16"/>
        <v>28.433369166425429</v>
      </c>
      <c r="AA59" s="6">
        <f t="shared" si="17"/>
        <v>127.20030524535433</v>
      </c>
      <c r="AB59" s="6">
        <f t="shared" si="1"/>
        <v>328.61654874247938</v>
      </c>
      <c r="AC59" s="6">
        <f t="shared" si="18"/>
        <v>2551.7116549323382</v>
      </c>
      <c r="AD59" s="6">
        <f t="shared" si="2"/>
        <v>82.228704083226091</v>
      </c>
      <c r="AE59" s="6">
        <f t="shared" si="3"/>
        <v>2461.7708144733688</v>
      </c>
      <c r="AI59" s="58"/>
      <c r="AJ59" s="21">
        <f t="shared" si="28"/>
        <v>203706.85877236389</v>
      </c>
      <c r="AK59" s="21">
        <f t="shared" si="29"/>
        <v>34516.546781148631</v>
      </c>
      <c r="AL59" s="19">
        <f t="shared" si="30"/>
        <v>177987.50980662779</v>
      </c>
      <c r="AM59" s="19">
        <f t="shared" si="31"/>
        <v>31258.547071393143</v>
      </c>
      <c r="AN59" s="19">
        <f t="shared" si="20"/>
        <v>18937.499999999982</v>
      </c>
      <c r="AO59" s="19">
        <f t="shared" si="21"/>
        <v>2236.0142810602356</v>
      </c>
      <c r="AP59" s="19">
        <f t="shared" si="22"/>
        <v>2294.8567621407683</v>
      </c>
      <c r="AQ59" s="19">
        <f t="shared" si="23"/>
        <v>8131.6586641869899</v>
      </c>
      <c r="AR59" s="72">
        <f>AD58*$AV$4</f>
        <v>422.21787645686726</v>
      </c>
      <c r="AS59" s="23">
        <f>AL59+AM59+AN59+AO59+AP59+AQ59+AR59-AJ59-AK59</f>
        <v>3044.8989083532215</v>
      </c>
      <c r="AT59" s="23">
        <f t="shared" si="32"/>
        <v>24359191.266825773</v>
      </c>
      <c r="AU59">
        <f>M58</f>
        <v>0.12625666666666666</v>
      </c>
      <c r="BB59" s="10">
        <f t="shared" si="24"/>
        <v>267.50962392277597</v>
      </c>
      <c r="BC59" s="10">
        <f t="shared" si="25"/>
        <v>250.8559496473768</v>
      </c>
      <c r="BD59" s="9">
        <f t="shared" si="26"/>
        <v>160.53911652352369</v>
      </c>
      <c r="BE59" s="10">
        <f t="shared" si="27"/>
        <v>55.511774604275956</v>
      </c>
    </row>
    <row r="60" spans="1:57">
      <c r="A60">
        <v>54</v>
      </c>
      <c r="B60" t="s">
        <v>54</v>
      </c>
      <c r="C60">
        <v>26.8141</v>
      </c>
      <c r="D60">
        <v>188.703</v>
      </c>
      <c r="E60">
        <v>31.060099999999998</v>
      </c>
      <c r="F60">
        <v>31.060099999999998</v>
      </c>
      <c r="G60">
        <v>137.60400000000001</v>
      </c>
      <c r="H60">
        <v>2611.5700000000002</v>
      </c>
      <c r="I60">
        <v>2707.13</v>
      </c>
      <c r="J60">
        <v>354.09500000000003</v>
      </c>
      <c r="K60">
        <v>89.825199999999995</v>
      </c>
      <c r="M60" s="4">
        <f t="shared" si="5"/>
        <v>0.1294766666666666</v>
      </c>
      <c r="N60" s="2">
        <f t="shared" si="6"/>
        <v>0.48580954097263362</v>
      </c>
      <c r="O60" s="2">
        <f t="shared" si="7"/>
        <v>0.75398530031151079</v>
      </c>
      <c r="P60" s="3">
        <f t="shared" si="8"/>
        <v>0.23125196303066198</v>
      </c>
      <c r="Q60" s="2">
        <f t="shared" si="9"/>
        <v>0.35425688026156599</v>
      </c>
      <c r="R60" s="3">
        <f t="shared" si="10"/>
        <v>7.9963185129881861E-2</v>
      </c>
      <c r="T60" s="6">
        <f t="shared" si="11"/>
        <v>364.10728389295735</v>
      </c>
      <c r="U60" s="6">
        <f t="shared" si="12"/>
        <v>2812.1459508247885</v>
      </c>
      <c r="V60" s="6">
        <f t="shared" si="13"/>
        <v>2812.1459508247885</v>
      </c>
      <c r="W60" s="6">
        <f t="shared" si="14"/>
        <v>57.390733690301808</v>
      </c>
      <c r="X60" s="6">
        <f t="shared" si="15"/>
        <v>176.88679245283001</v>
      </c>
      <c r="Y60" s="6">
        <f t="shared" si="0"/>
        <v>29.115178149070999</v>
      </c>
      <c r="Z60" s="6">
        <f t="shared" si="16"/>
        <v>29.115178149070999</v>
      </c>
      <c r="AA60" s="6">
        <f t="shared" si="17"/>
        <v>128.98751047243141</v>
      </c>
      <c r="AB60" s="6">
        <f t="shared" si="1"/>
        <v>331.92227348194177</v>
      </c>
      <c r="AC60" s="6">
        <f t="shared" si="18"/>
        <v>2537.6144110331488</v>
      </c>
      <c r="AD60" s="6">
        <f t="shared" si="2"/>
        <v>84.200524154008917</v>
      </c>
      <c r="AE60" s="6">
        <f t="shared" si="3"/>
        <v>2448.0386669318314</v>
      </c>
      <c r="AI60" s="58"/>
      <c r="AJ60" s="21">
        <f t="shared" si="28"/>
        <v>202888.76328962416</v>
      </c>
      <c r="AK60" s="21">
        <f t="shared" si="29"/>
        <v>34377.926848704497</v>
      </c>
      <c r="AL60" s="19">
        <f t="shared" si="30"/>
        <v>176944.70083190233</v>
      </c>
      <c r="AM60" s="19">
        <f t="shared" si="31"/>
        <v>31077.296245420948</v>
      </c>
      <c r="AN60" s="19">
        <f t="shared" si="20"/>
        <v>18937.499999999982</v>
      </c>
      <c r="AO60" s="19">
        <f t="shared" si="21"/>
        <v>2290.5922200472328</v>
      </c>
      <c r="AP60" s="19">
        <f t="shared" si="22"/>
        <v>2350.8709626800546</v>
      </c>
      <c r="AQ60" s="19">
        <f t="shared" si="23"/>
        <v>8246.5611494531404</v>
      </c>
      <c r="AR60" s="72">
        <f>AD59*$AV$4</f>
        <v>432.52298347776923</v>
      </c>
      <c r="AS60" s="23">
        <f>AL60+AM60+AN60+AO60+AP60+AQ60+AR60-AJ60-AK60</f>
        <v>3013.3542546527678</v>
      </c>
      <c r="AT60" s="23">
        <f t="shared" si="32"/>
        <v>24106834.037222143</v>
      </c>
      <c r="AU60">
        <f>M59</f>
        <v>0.12787333333333328</v>
      </c>
      <c r="BB60" s="10">
        <f t="shared" si="24"/>
        <v>271.00998466898318</v>
      </c>
      <c r="BC60" s="10">
        <f t="shared" si="25"/>
        <v>254.40061049070866</v>
      </c>
      <c r="BD60" s="9">
        <f t="shared" si="26"/>
        <v>164.45740816645218</v>
      </c>
      <c r="BE60" s="10">
        <f t="shared" si="27"/>
        <v>56.866738332850858</v>
      </c>
    </row>
    <row r="61" spans="1:57">
      <c r="A61">
        <v>55</v>
      </c>
      <c r="B61" t="s">
        <v>54</v>
      </c>
      <c r="C61">
        <v>27.318200000000001</v>
      </c>
      <c r="D61">
        <v>189.37</v>
      </c>
      <c r="E61">
        <v>31.902999999999999</v>
      </c>
      <c r="F61">
        <v>31.902999999999999</v>
      </c>
      <c r="G61">
        <v>140.01300000000001</v>
      </c>
      <c r="H61">
        <v>2606.81</v>
      </c>
      <c r="I61">
        <v>2702.31</v>
      </c>
      <c r="J61">
        <v>358.91399999999999</v>
      </c>
      <c r="K61">
        <v>92.262900000000002</v>
      </c>
      <c r="M61" s="4">
        <f t="shared" si="5"/>
        <v>0.13106333333333336</v>
      </c>
      <c r="N61" s="2">
        <f t="shared" si="6"/>
        <v>0.48162465983366815</v>
      </c>
      <c r="O61" s="2">
        <f t="shared" si="7"/>
        <v>0.75711363513822816</v>
      </c>
      <c r="P61" s="3">
        <f t="shared" si="8"/>
        <v>0.23465220376917009</v>
      </c>
      <c r="Q61" s="2">
        <f t="shared" si="9"/>
        <v>0.35609501767593271</v>
      </c>
      <c r="R61" s="3">
        <f t="shared" si="10"/>
        <v>8.1138889595361002E-2</v>
      </c>
      <c r="T61" s="6">
        <f t="shared" si="11"/>
        <v>367.27104570168581</v>
      </c>
      <c r="U61" s="6">
        <f t="shared" si="12"/>
        <v>2802.2409957146856</v>
      </c>
      <c r="V61" s="6">
        <f t="shared" si="13"/>
        <v>2802.2409957146856</v>
      </c>
      <c r="W61" s="6">
        <f t="shared" si="14"/>
        <v>57.188591749279297</v>
      </c>
      <c r="X61" s="6">
        <f t="shared" si="15"/>
        <v>176.88679245283001</v>
      </c>
      <c r="Y61" s="6">
        <f t="shared" si="0"/>
        <v>29.799964828761869</v>
      </c>
      <c r="Z61" s="6">
        <f t="shared" si="16"/>
        <v>29.799964828761869</v>
      </c>
      <c r="AA61" s="6">
        <f t="shared" si="17"/>
        <v>130.78338951100011</v>
      </c>
      <c r="AB61" s="6">
        <f t="shared" si="1"/>
        <v>335.25450824150096</v>
      </c>
      <c r="AC61" s="6">
        <f t="shared" si="18"/>
        <v>2524.1750792224639</v>
      </c>
      <c r="AD61" s="6">
        <f t="shared" si="2"/>
        <v>86.180960254508165</v>
      </c>
      <c r="AE61" s="6">
        <f t="shared" si="3"/>
        <v>2434.969950013</v>
      </c>
      <c r="AI61" s="58"/>
      <c r="AJ61" s="21">
        <f t="shared" si="28"/>
        <v>202128.61450743332</v>
      </c>
      <c r="AK61" s="21">
        <f t="shared" si="29"/>
        <v>34249.125535095103</v>
      </c>
      <c r="AL61" s="19">
        <f t="shared" si="30"/>
        <v>175957.67526305924</v>
      </c>
      <c r="AM61" s="19">
        <f t="shared" si="31"/>
        <v>30905.605911972722</v>
      </c>
      <c r="AN61" s="19">
        <f t="shared" si="20"/>
        <v>18937.499999999982</v>
      </c>
      <c r="AO61" s="19">
        <f t="shared" si="21"/>
        <v>2345.5187516891597</v>
      </c>
      <c r="AP61" s="19">
        <f t="shared" si="22"/>
        <v>2407.2429293651903</v>
      </c>
      <c r="AQ61" s="19">
        <f t="shared" si="23"/>
        <v>8362.4279876913424</v>
      </c>
      <c r="AR61" s="72">
        <f>AD60*$AV$4</f>
        <v>442.89475705008687</v>
      </c>
      <c r="AS61" s="23">
        <f>AL61+AM61+AN61+AO61+AP61+AQ61+AR61-AJ61-AK61</f>
        <v>2981.1255582992817</v>
      </c>
      <c r="AT61" s="23">
        <f t="shared" si="32"/>
        <v>23849004.466394253</v>
      </c>
      <c r="AU61">
        <f>M60</f>
        <v>0.1294766666666666</v>
      </c>
      <c r="BB61" s="10">
        <f t="shared" si="24"/>
        <v>274.53153979163972</v>
      </c>
      <c r="BC61" s="10">
        <f t="shared" si="25"/>
        <v>257.97502094486282</v>
      </c>
      <c r="BD61" s="9">
        <f t="shared" si="26"/>
        <v>168.40104830801783</v>
      </c>
      <c r="BE61" s="10">
        <f t="shared" si="27"/>
        <v>58.230356298141999</v>
      </c>
    </row>
    <row r="62" spans="1:57">
      <c r="A62">
        <v>56</v>
      </c>
      <c r="B62" t="s">
        <v>54</v>
      </c>
      <c r="C62">
        <v>27.822199999999999</v>
      </c>
      <c r="D62">
        <v>189.99299999999999</v>
      </c>
      <c r="E62">
        <v>32.7483</v>
      </c>
      <c r="F62">
        <v>32.7483</v>
      </c>
      <c r="G62">
        <v>142.417</v>
      </c>
      <c r="H62">
        <v>2602.09</v>
      </c>
      <c r="I62">
        <v>2697.51</v>
      </c>
      <c r="J62">
        <v>363.71199999999999</v>
      </c>
      <c r="K62">
        <v>94.707400000000007</v>
      </c>
      <c r="M62" s="4">
        <f t="shared" si="5"/>
        <v>0.13263666666666662</v>
      </c>
      <c r="N62" s="2">
        <f t="shared" si="6"/>
        <v>0.47747731899173196</v>
      </c>
      <c r="O62" s="2">
        <f t="shared" si="7"/>
        <v>0.76019077228519039</v>
      </c>
      <c r="P62" s="3">
        <f t="shared" si="8"/>
        <v>0.23801211329195054</v>
      </c>
      <c r="Q62" s="2">
        <f t="shared" si="9"/>
        <v>0.35791259329999259</v>
      </c>
      <c r="R62" s="3">
        <f t="shared" si="10"/>
        <v>8.2300771531250816E-2</v>
      </c>
      <c r="T62" s="6">
        <f t="shared" si="11"/>
        <v>370.46114112049162</v>
      </c>
      <c r="U62" s="6">
        <f t="shared" si="12"/>
        <v>2793.052256443606</v>
      </c>
      <c r="V62" s="6">
        <f t="shared" si="13"/>
        <v>2793.052256443606</v>
      </c>
      <c r="W62" s="6">
        <f t="shared" si="14"/>
        <v>57.001066458032774</v>
      </c>
      <c r="X62" s="6">
        <f t="shared" si="15"/>
        <v>176.88679245283001</v>
      </c>
      <c r="Y62" s="6">
        <f t="shared" si="0"/>
        <v>30.489237736564046</v>
      </c>
      <c r="Z62" s="6">
        <f t="shared" si="16"/>
        <v>30.489237736564046</v>
      </c>
      <c r="AA62" s="6">
        <f t="shared" si="17"/>
        <v>132.59270773530969</v>
      </c>
      <c r="AB62" s="6">
        <f t="shared" si="1"/>
        <v>338.62220742807222</v>
      </c>
      <c r="AC62" s="6">
        <f t="shared" si="18"/>
        <v>2511.4311154735665</v>
      </c>
      <c r="AD62" s="6">
        <f t="shared" si="2"/>
        <v>88.174239090635723</v>
      </c>
      <c r="AE62" s="6">
        <f t="shared" si="3"/>
        <v>2422.5911153231145</v>
      </c>
      <c r="AI62" s="58"/>
      <c r="AJ62" s="21">
        <f t="shared" si="28"/>
        <v>201416.67604898443</v>
      </c>
      <c r="AK62" s="21">
        <f t="shared" si="29"/>
        <v>34128.493086809154</v>
      </c>
      <c r="AL62" s="19">
        <f t="shared" si="30"/>
        <v>175018.3350970844</v>
      </c>
      <c r="AM62" s="19">
        <f t="shared" si="31"/>
        <v>30741.928289850388</v>
      </c>
      <c r="AN62" s="19">
        <f t="shared" si="20"/>
        <v>18937.499999999982</v>
      </c>
      <c r="AO62" s="19">
        <f t="shared" si="21"/>
        <v>2400.6851666050561</v>
      </c>
      <c r="AP62" s="19">
        <f t="shared" si="22"/>
        <v>2463.8610920420315</v>
      </c>
      <c r="AQ62" s="19">
        <f t="shared" si="23"/>
        <v>8478.857160404501</v>
      </c>
      <c r="AR62" s="72">
        <f>AD61*$AV$4</f>
        <v>453.31185093871295</v>
      </c>
      <c r="AS62" s="23">
        <f>AL62+AM62+AN62+AO62+AP62+AQ62+AR62-AJ62-AK62</f>
        <v>2949.3095211314721</v>
      </c>
      <c r="AT62" s="23">
        <f t="shared" si="32"/>
        <v>23594476.169051778</v>
      </c>
      <c r="AU62">
        <f>M61</f>
        <v>0.13106333333333336</v>
      </c>
      <c r="BB62" s="10">
        <f t="shared" si="24"/>
        <v>278.06591649222173</v>
      </c>
      <c r="BC62" s="10">
        <f t="shared" si="25"/>
        <v>261.56677902200022</v>
      </c>
      <c r="BD62" s="9">
        <f t="shared" si="26"/>
        <v>172.36192050901633</v>
      </c>
      <c r="BE62" s="10">
        <f t="shared" si="27"/>
        <v>59.599929657523738</v>
      </c>
    </row>
    <row r="63" spans="1:57">
      <c r="A63">
        <v>57</v>
      </c>
      <c r="B63" t="s">
        <v>54</v>
      </c>
      <c r="C63">
        <v>28.3263</v>
      </c>
      <c r="D63">
        <v>190.65899999999999</v>
      </c>
      <c r="E63">
        <v>33.584800000000001</v>
      </c>
      <c r="F63">
        <v>33.584800000000001</v>
      </c>
      <c r="G63">
        <v>144.816</v>
      </c>
      <c r="H63">
        <v>2597.36</v>
      </c>
      <c r="I63">
        <v>2692.73</v>
      </c>
      <c r="J63">
        <v>368.49</v>
      </c>
      <c r="K63">
        <v>97.126499999999993</v>
      </c>
      <c r="M63" s="4">
        <f t="shared" si="5"/>
        <v>0.1342133333333333</v>
      </c>
      <c r="N63" s="2">
        <f t="shared" si="6"/>
        <v>0.47352225312934643</v>
      </c>
      <c r="O63" s="2">
        <f t="shared" si="7"/>
        <v>0.76312713639976182</v>
      </c>
      <c r="P63" s="3">
        <f t="shared" si="8"/>
        <v>0.24122417047486594</v>
      </c>
      <c r="Q63" s="2">
        <f t="shared" si="9"/>
        <v>0.3596662030598054</v>
      </c>
      <c r="R63" s="3">
        <f t="shared" si="10"/>
        <v>8.3411484204251971E-2</v>
      </c>
      <c r="T63" s="6">
        <f t="shared" si="11"/>
        <v>373.55539530369646</v>
      </c>
      <c r="U63" s="6">
        <f t="shared" si="12"/>
        <v>2783.2957130714526</v>
      </c>
      <c r="V63" s="6">
        <f t="shared" si="13"/>
        <v>2783.2957130714526</v>
      </c>
      <c r="W63" s="6">
        <f t="shared" si="14"/>
        <v>56.801953327988826</v>
      </c>
      <c r="X63" s="6">
        <f t="shared" si="15"/>
        <v>176.88679245283001</v>
      </c>
      <c r="Y63" s="6">
        <f t="shared" si="0"/>
        <v>31.158809954787376</v>
      </c>
      <c r="Z63" s="6">
        <f t="shared" si="16"/>
        <v>31.158809954787376</v>
      </c>
      <c r="AA63" s="6">
        <f t="shared" si="17"/>
        <v>134.35525066138516</v>
      </c>
      <c r="AB63" s="6">
        <f t="shared" si="1"/>
        <v>341.87221243277975</v>
      </c>
      <c r="AC63" s="6">
        <f t="shared" si="18"/>
        <v>2498.2254539666619</v>
      </c>
      <c r="AD63" s="6">
        <f t="shared" si="2"/>
        <v>90.110590358544812</v>
      </c>
      <c r="AE63" s="6">
        <f t="shared" si="3"/>
        <v>2409.7403177677561</v>
      </c>
      <c r="AI63" s="58"/>
      <c r="AJ63" s="21">
        <f t="shared" si="28"/>
        <v>200756.21703639705</v>
      </c>
      <c r="AK63" s="21">
        <f t="shared" si="29"/>
        <v>34016.583431226682</v>
      </c>
      <c r="AL63" s="19">
        <f t="shared" si="30"/>
        <v>174128.58159607949</v>
      </c>
      <c r="AM63" s="19">
        <f t="shared" si="31"/>
        <v>30586.719555352567</v>
      </c>
      <c r="AN63" s="19">
        <f t="shared" si="20"/>
        <v>18937.499999999982</v>
      </c>
      <c r="AO63" s="19">
        <f t="shared" si="21"/>
        <v>2456.2129920575994</v>
      </c>
      <c r="AP63" s="19">
        <f t="shared" si="22"/>
        <v>2520.8501760591157</v>
      </c>
      <c r="AQ63" s="19">
        <f t="shared" si="23"/>
        <v>8596.1576130001831</v>
      </c>
      <c r="AR63" s="72">
        <f>AD62*$AV$4</f>
        <v>463.79649761674386</v>
      </c>
      <c r="AS63" s="23">
        <f>AL63+AM63+AN63+AO63+AP63+AQ63+AR63-AJ63-AK63</f>
        <v>2917.0179625419405</v>
      </c>
      <c r="AT63" s="23">
        <f t="shared" si="32"/>
        <v>23336143.700335525</v>
      </c>
      <c r="AU63">
        <f>M62</f>
        <v>0.13263666666666662</v>
      </c>
      <c r="BB63" s="10">
        <f t="shared" si="24"/>
        <v>281.62114097003951</v>
      </c>
      <c r="BC63" s="10">
        <f t="shared" si="25"/>
        <v>265.18541547061938</v>
      </c>
      <c r="BD63" s="9">
        <f t="shared" si="26"/>
        <v>176.34847818127145</v>
      </c>
      <c r="BE63" s="10">
        <f t="shared" si="27"/>
        <v>60.978475473128093</v>
      </c>
    </row>
    <row r="64" spans="1:57">
      <c r="A64">
        <v>58</v>
      </c>
      <c r="B64" t="s">
        <v>54</v>
      </c>
      <c r="C64">
        <v>28.830300000000001</v>
      </c>
      <c r="D64">
        <v>191.119</v>
      </c>
      <c r="E64">
        <v>34.443100000000001</v>
      </c>
      <c r="F64">
        <v>34.443100000000001</v>
      </c>
      <c r="G64">
        <v>147.208</v>
      </c>
      <c r="H64">
        <v>2592.79</v>
      </c>
      <c r="I64">
        <v>2687.98</v>
      </c>
      <c r="J64">
        <v>373.24</v>
      </c>
      <c r="K64">
        <v>99.608900000000006</v>
      </c>
      <c r="M64" s="4">
        <f t="shared" si="5"/>
        <v>0.13573666666666667</v>
      </c>
      <c r="N64" s="2">
        <f t="shared" si="6"/>
        <v>0.46933768817072269</v>
      </c>
      <c r="O64" s="2">
        <f t="shared" si="7"/>
        <v>0.76622752437317343</v>
      </c>
      <c r="P64" s="3">
        <f t="shared" si="8"/>
        <v>0.24461309889246333</v>
      </c>
      <c r="Q64" s="2">
        <f t="shared" si="9"/>
        <v>0.36150389234056135</v>
      </c>
      <c r="R64" s="3">
        <f t="shared" si="10"/>
        <v>8.4583138920949874E-2</v>
      </c>
      <c r="T64" s="6">
        <f t="shared" si="11"/>
        <v>376.88597551638986</v>
      </c>
      <c r="U64" s="6">
        <f t="shared" si="12"/>
        <v>2776.5966615485117</v>
      </c>
      <c r="V64" s="6">
        <f t="shared" si="13"/>
        <v>2776.5966615485117</v>
      </c>
      <c r="W64" s="6">
        <f t="shared" si="14"/>
        <v>56.665237990785954</v>
      </c>
      <c r="X64" s="6">
        <f t="shared" si="15"/>
        <v>176.88679245283001</v>
      </c>
      <c r="Y64" s="6">
        <f t="shared" si="0"/>
        <v>31.878198824460515</v>
      </c>
      <c r="Z64" s="6">
        <f t="shared" si="16"/>
        <v>31.878198824460515</v>
      </c>
      <c r="AA64" s="6">
        <f t="shared" si="17"/>
        <v>136.24574711774443</v>
      </c>
      <c r="AB64" s="6">
        <f t="shared" si="1"/>
        <v>345.44564598167779</v>
      </c>
      <c r="AC64" s="6">
        <f t="shared" si="18"/>
        <v>2487.8162535576198</v>
      </c>
      <c r="AD64" s="6">
        <f t="shared" si="2"/>
        <v>92.191246400173185</v>
      </c>
      <c r="AE64" s="6">
        <f t="shared" si="3"/>
        <v>2399.7106860321219</v>
      </c>
      <c r="AI64" s="58"/>
      <c r="AJ64" s="21">
        <f t="shared" si="28"/>
        <v>200054.94596843678</v>
      </c>
      <c r="AK64" s="21">
        <f t="shared" si="29"/>
        <v>33897.758489497224</v>
      </c>
      <c r="AL64" s="19">
        <f t="shared" si="30"/>
        <v>173204.90482019298</v>
      </c>
      <c r="AM64" s="19">
        <f t="shared" si="31"/>
        <v>30425.887803859976</v>
      </c>
      <c r="AN64" s="19">
        <f t="shared" si="20"/>
        <v>18937.499999999982</v>
      </c>
      <c r="AO64" s="19">
        <f t="shared" si="21"/>
        <v>2510.1537299576712</v>
      </c>
      <c r="AP64" s="19">
        <f t="shared" si="22"/>
        <v>2576.2104070618207</v>
      </c>
      <c r="AQ64" s="19">
        <f t="shared" si="23"/>
        <v>8710.4255622034598</v>
      </c>
      <c r="AR64" s="72">
        <f>AD63*$AV$4</f>
        <v>473.98170528594568</v>
      </c>
      <c r="AS64" s="23">
        <f>AL64+AM64+AN64+AO64+AP64+AQ64+AR64-AJ64-AK64</f>
        <v>2886.3595706278429</v>
      </c>
      <c r="AT64" s="23">
        <f t="shared" si="32"/>
        <v>23090876.565022744</v>
      </c>
      <c r="AU64">
        <f>M63</f>
        <v>0.1342133333333333</v>
      </c>
      <c r="BB64" s="10">
        <f t="shared" si="24"/>
        <v>285.07025910479069</v>
      </c>
      <c r="BC64" s="10">
        <f t="shared" si="25"/>
        <v>268.71050132277031</v>
      </c>
      <c r="BD64" s="9">
        <f t="shared" si="26"/>
        <v>180.22118071708962</v>
      </c>
      <c r="BE64" s="10">
        <f t="shared" si="27"/>
        <v>62.317619909574752</v>
      </c>
    </row>
    <row r="65" spans="1:57">
      <c r="A65">
        <v>59</v>
      </c>
      <c r="B65" t="s">
        <v>54</v>
      </c>
      <c r="C65">
        <v>29.334299999999999</v>
      </c>
      <c r="D65">
        <v>191.60499999999999</v>
      </c>
      <c r="E65">
        <v>35.295900000000003</v>
      </c>
      <c r="F65">
        <v>35.295900000000003</v>
      </c>
      <c r="G65">
        <v>149.596</v>
      </c>
      <c r="H65">
        <v>2588.21</v>
      </c>
      <c r="I65">
        <v>2683.25</v>
      </c>
      <c r="J65">
        <v>377.97500000000002</v>
      </c>
      <c r="K65">
        <v>102.075</v>
      </c>
      <c r="M65" s="4">
        <f t="shared" si="5"/>
        <v>0.13726333333333332</v>
      </c>
      <c r="N65" s="2">
        <f t="shared" si="6"/>
        <v>0.46529784598946067</v>
      </c>
      <c r="O65" s="2">
        <f t="shared" si="7"/>
        <v>0.76920398795502576</v>
      </c>
      <c r="P65" s="3">
        <f t="shared" si="8"/>
        <v>0.24788120158333135</v>
      </c>
      <c r="Q65" s="2">
        <f t="shared" si="9"/>
        <v>0.36328225551858961</v>
      </c>
      <c r="R65" s="3">
        <f t="shared" si="10"/>
        <v>8.5713349037130598E-2</v>
      </c>
      <c r="T65" s="6">
        <f t="shared" si="11"/>
        <v>380.15820184311929</v>
      </c>
      <c r="U65" s="6">
        <f t="shared" si="12"/>
        <v>2769.5539122595446</v>
      </c>
      <c r="V65" s="6">
        <f t="shared" si="13"/>
        <v>2769.5539122595446</v>
      </c>
      <c r="W65" s="6">
        <f t="shared" si="14"/>
        <v>56.521508413460097</v>
      </c>
      <c r="X65" s="6">
        <f t="shared" si="15"/>
        <v>176.88679245283001</v>
      </c>
      <c r="Y65" s="6">
        <f t="shared" si="0"/>
        <v>32.584632643907227</v>
      </c>
      <c r="Z65" s="6">
        <f t="shared" si="16"/>
        <v>32.584632643907227</v>
      </c>
      <c r="AA65" s="6">
        <f t="shared" si="17"/>
        <v>138.10472901945963</v>
      </c>
      <c r="AB65" s="6">
        <f t="shared" si="1"/>
        <v>348.94071332499908</v>
      </c>
      <c r="AC65" s="6">
        <f t="shared" si="18"/>
        <v>2477.1347073480056</v>
      </c>
      <c r="AD65" s="6">
        <f t="shared" si="2"/>
        <v>94.234071864631019</v>
      </c>
      <c r="AE65" s="6">
        <f t="shared" si="3"/>
        <v>2389.3957104164256</v>
      </c>
      <c r="AI65" s="58"/>
      <c r="AJ65" s="21">
        <f t="shared" si="28"/>
        <v>199573.43824212236</v>
      </c>
      <c r="AK65" s="21">
        <f t="shared" si="29"/>
        <v>33816.170740999325</v>
      </c>
      <c r="AL65" s="19">
        <f t="shared" si="30"/>
        <v>172484.00497993082</v>
      </c>
      <c r="AM65" s="19">
        <f t="shared" si="31"/>
        <v>30299.114152078251</v>
      </c>
      <c r="AN65" s="19">
        <f t="shared" si="20"/>
        <v>18937.499999999982</v>
      </c>
      <c r="AO65" s="19">
        <f t="shared" si="21"/>
        <v>2568.1076972985393</v>
      </c>
      <c r="AP65" s="19">
        <f t="shared" si="22"/>
        <v>2635.6894788063955</v>
      </c>
      <c r="AQ65" s="19">
        <f t="shared" si="23"/>
        <v>8832.9889051146238</v>
      </c>
      <c r="AR65" s="72">
        <f>AD64*$AV$4</f>
        <v>484.92595606491091</v>
      </c>
      <c r="AS65" s="23">
        <f>AL65+AM65+AN65+AO65+AP65+AQ65+AR65-AJ65-AK65</f>
        <v>2852.7221861718426</v>
      </c>
      <c r="AT65" s="23">
        <f t="shared" si="32"/>
        <v>22821777.489374742</v>
      </c>
      <c r="AU65">
        <f>M64</f>
        <v>0.13573666666666667</v>
      </c>
      <c r="BB65" s="10">
        <f t="shared" si="24"/>
        <v>288.78040799089194</v>
      </c>
      <c r="BC65" s="10">
        <f t="shared" si="25"/>
        <v>272.49149423548886</v>
      </c>
      <c r="BD65" s="9">
        <f t="shared" si="26"/>
        <v>184.38249280034637</v>
      </c>
      <c r="BE65" s="10">
        <f t="shared" si="27"/>
        <v>63.75639764892103</v>
      </c>
    </row>
    <row r="66" spans="1:57">
      <c r="A66">
        <v>60</v>
      </c>
      <c r="B66" t="s">
        <v>54</v>
      </c>
      <c r="C66">
        <v>29.8384</v>
      </c>
      <c r="D66">
        <v>192.11500000000001</v>
      </c>
      <c r="E66">
        <v>36.142499999999998</v>
      </c>
      <c r="F66">
        <v>36.142499999999998</v>
      </c>
      <c r="G66">
        <v>151.97900000000001</v>
      </c>
      <c r="H66">
        <v>2583.62</v>
      </c>
      <c r="I66">
        <v>2678.53</v>
      </c>
      <c r="J66">
        <v>382.69200000000001</v>
      </c>
      <c r="K66">
        <v>104.523</v>
      </c>
      <c r="M66" s="4">
        <f t="shared" si="5"/>
        <v>0.13879333333333338</v>
      </c>
      <c r="N66" s="2">
        <f t="shared" si="6"/>
        <v>0.46139343868581573</v>
      </c>
      <c r="O66" s="2">
        <f t="shared" si="7"/>
        <v>0.77205319707959053</v>
      </c>
      <c r="P66" s="3">
        <f t="shared" si="8"/>
        <v>0.25102790720015361</v>
      </c>
      <c r="Q66" s="2">
        <f t="shared" si="9"/>
        <v>0.36500072049570098</v>
      </c>
      <c r="R66" s="3">
        <f t="shared" si="10"/>
        <v>8.6801719583073131E-2</v>
      </c>
      <c r="T66" s="6">
        <f t="shared" si="11"/>
        <v>383.37517966587399</v>
      </c>
      <c r="U66" s="6">
        <f t="shared" si="12"/>
        <v>2762.2016883558808</v>
      </c>
      <c r="V66" s="6">
        <f t="shared" si="13"/>
        <v>2762.2016883558808</v>
      </c>
      <c r="W66" s="6">
        <f t="shared" si="14"/>
        <v>56.371463027671041</v>
      </c>
      <c r="X66" s="6">
        <f t="shared" si="15"/>
        <v>176.88679245283001</v>
      </c>
      <c r="Y66" s="6">
        <f t="shared" si="0"/>
        <v>33.277624840467475</v>
      </c>
      <c r="Z66" s="6">
        <f t="shared" si="16"/>
        <v>33.277624840467475</v>
      </c>
      <c r="AA66" s="6">
        <f t="shared" si="17"/>
        <v>139.93221679821281</v>
      </c>
      <c r="AB66" s="6">
        <f t="shared" si="1"/>
        <v>352.35749616967149</v>
      </c>
      <c r="AC66" s="6">
        <f t="shared" si="18"/>
        <v>2466.2156552138804</v>
      </c>
      <c r="AD66" s="6">
        <f t="shared" si="2"/>
        <v>96.237869024007239</v>
      </c>
      <c r="AE66" s="6">
        <f t="shared" si="3"/>
        <v>2378.8265086900069</v>
      </c>
      <c r="AI66" s="58"/>
      <c r="AJ66" s="21">
        <f t="shared" si="28"/>
        <v>199067.22655147928</v>
      </c>
      <c r="AK66" s="21">
        <f t="shared" si="29"/>
        <v>33730.397097408997</v>
      </c>
      <c r="AL66" s="19">
        <f t="shared" si="30"/>
        <v>171742.5954776014</v>
      </c>
      <c r="AM66" s="19">
        <f t="shared" si="31"/>
        <v>30169.023600791359</v>
      </c>
      <c r="AN66" s="19">
        <f t="shared" si="20"/>
        <v>18937.499999999982</v>
      </c>
      <c r="AO66" s="19">
        <f t="shared" si="21"/>
        <v>2625.0180057931661</v>
      </c>
      <c r="AP66" s="19">
        <f t="shared" si="22"/>
        <v>2694.0974269982498</v>
      </c>
      <c r="AQ66" s="19">
        <f t="shared" si="23"/>
        <v>8953.5091184792927</v>
      </c>
      <c r="AR66" s="72">
        <f>AD65*$AV$4</f>
        <v>495.67121800795917</v>
      </c>
      <c r="AS66" s="23">
        <f>AL66+AM66+AN66+AO66+AP66+AQ66+AR66-AJ66-AK66</f>
        <v>2819.7911987830958</v>
      </c>
      <c r="AT66" s="23">
        <f t="shared" si="32"/>
        <v>22558329.590264767</v>
      </c>
      <c r="AU66">
        <f>M65</f>
        <v>0.13726333333333332</v>
      </c>
      <c r="BB66" s="10">
        <f t="shared" si="24"/>
        <v>292.41920491153905</v>
      </c>
      <c r="BC66" s="10">
        <f t="shared" si="25"/>
        <v>276.20945803891925</v>
      </c>
      <c r="BD66" s="9">
        <f t="shared" si="26"/>
        <v>188.46814372926204</v>
      </c>
      <c r="BE66" s="10">
        <f t="shared" si="27"/>
        <v>65.169265287814454</v>
      </c>
    </row>
    <row r="67" spans="1:57">
      <c r="A67">
        <v>61</v>
      </c>
      <c r="B67" t="s">
        <v>54</v>
      </c>
      <c r="C67">
        <v>30.342400000000001</v>
      </c>
      <c r="D67">
        <v>192.5</v>
      </c>
      <c r="E67">
        <v>37.0017</v>
      </c>
      <c r="F67">
        <v>37.0017</v>
      </c>
      <c r="G67">
        <v>154.357</v>
      </c>
      <c r="H67">
        <v>2579.14</v>
      </c>
      <c r="I67">
        <v>2673.84</v>
      </c>
      <c r="J67">
        <v>387.387</v>
      </c>
      <c r="K67">
        <v>107.008</v>
      </c>
      <c r="M67" s="4">
        <f t="shared" si="5"/>
        <v>0.1402866666666667</v>
      </c>
      <c r="N67" s="2">
        <f t="shared" si="6"/>
        <v>0.45739675901725024</v>
      </c>
      <c r="O67" s="2">
        <f t="shared" si="7"/>
        <v>0.77499051988784839</v>
      </c>
      <c r="P67" s="3">
        <f t="shared" si="8"/>
        <v>0.25426032409827487</v>
      </c>
      <c r="Q67" s="2">
        <f t="shared" si="9"/>
        <v>0.36676567029415946</v>
      </c>
      <c r="R67" s="3">
        <f t="shared" si="10"/>
        <v>8.7919260561706958E-2</v>
      </c>
      <c r="T67" s="6">
        <f t="shared" si="11"/>
        <v>386.72506738544445</v>
      </c>
      <c r="U67" s="6">
        <f t="shared" si="12"/>
        <v>2756.6772849791691</v>
      </c>
      <c r="V67" s="6">
        <f t="shared" si="13"/>
        <v>2756.6772849791691</v>
      </c>
      <c r="W67" s="6">
        <f t="shared" si="14"/>
        <v>56.258720101615694</v>
      </c>
      <c r="X67" s="6">
        <f t="shared" si="15"/>
        <v>176.88679245283001</v>
      </c>
      <c r="Y67" s="6">
        <f t="shared" si="0"/>
        <v>34.000581965204574</v>
      </c>
      <c r="Z67" s="6">
        <f t="shared" si="16"/>
        <v>34.000581965204574</v>
      </c>
      <c r="AA67" s="6">
        <f t="shared" si="17"/>
        <v>141.83747855917653</v>
      </c>
      <c r="AB67" s="6">
        <f t="shared" si="1"/>
        <v>355.96698112832451</v>
      </c>
      <c r="AC67" s="6">
        <f t="shared" si="18"/>
        <v>2456.9690239524602</v>
      </c>
      <c r="AD67" s="6">
        <f t="shared" si="2"/>
        <v>98.328840970350299</v>
      </c>
      <c r="AE67" s="6">
        <f t="shared" si="3"/>
        <v>2369.9522175937245</v>
      </c>
      <c r="AI67" s="58"/>
      <c r="AJ67" s="21">
        <f t="shared" si="28"/>
        <v>198538.77075395564</v>
      </c>
      <c r="AK67" s="21">
        <f t="shared" si="29"/>
        <v>33640.854362486272</v>
      </c>
      <c r="AL67" s="19">
        <f t="shared" si="30"/>
        <v>170982.91296511161</v>
      </c>
      <c r="AM67" s="19">
        <f t="shared" si="31"/>
        <v>30036.040464849852</v>
      </c>
      <c r="AN67" s="19">
        <f t="shared" si="20"/>
        <v>18937.499999999982</v>
      </c>
      <c r="AO67" s="19">
        <f t="shared" si="21"/>
        <v>2680.8454571480597</v>
      </c>
      <c r="AP67" s="19">
        <f t="shared" si="22"/>
        <v>2751.394021809851</v>
      </c>
      <c r="AQ67" s="19">
        <f t="shared" si="23"/>
        <v>9071.9875269099739</v>
      </c>
      <c r="AR67" s="72">
        <f>AD66*$AV$4</f>
        <v>506.21119106627805</v>
      </c>
      <c r="AS67" s="23">
        <f>AL67+AM67+AN67+AO67+AP67+AQ67+AR67-AJ67-AK67</f>
        <v>2787.2665104536936</v>
      </c>
      <c r="AT67" s="23">
        <f t="shared" si="32"/>
        <v>22298132.083629549</v>
      </c>
      <c r="AU67">
        <f>M66</f>
        <v>0.13879333333333338</v>
      </c>
      <c r="BB67" s="10">
        <f t="shared" si="24"/>
        <v>295.98603314200045</v>
      </c>
      <c r="BC67" s="10">
        <f t="shared" si="25"/>
        <v>279.86443359642561</v>
      </c>
      <c r="BD67" s="9">
        <f t="shared" si="26"/>
        <v>192.47573804801448</v>
      </c>
      <c r="BE67" s="10">
        <f t="shared" si="27"/>
        <v>66.555249680934949</v>
      </c>
    </row>
    <row r="68" spans="1:57">
      <c r="A68">
        <v>62</v>
      </c>
      <c r="B68" t="s">
        <v>54</v>
      </c>
      <c r="C68">
        <v>30.846499999999999</v>
      </c>
      <c r="D68">
        <v>192.869</v>
      </c>
      <c r="E68">
        <v>37.859499999999997</v>
      </c>
      <c r="F68">
        <v>37.859499999999997</v>
      </c>
      <c r="G68">
        <v>156.72900000000001</v>
      </c>
      <c r="H68">
        <v>2574.6799999999998</v>
      </c>
      <c r="I68">
        <v>2669.16</v>
      </c>
      <c r="J68">
        <v>392.06099999999998</v>
      </c>
      <c r="K68">
        <v>109.489</v>
      </c>
      <c r="M68" s="4">
        <f t="shared" si="5"/>
        <v>0.14177333333333339</v>
      </c>
      <c r="N68" s="2">
        <f t="shared" si="6"/>
        <v>0.45346797705257202</v>
      </c>
      <c r="O68" s="2">
        <f t="shared" si="7"/>
        <v>0.77785316984858421</v>
      </c>
      <c r="P68" s="3">
        <f t="shared" si="8"/>
        <v>0.25742734881971213</v>
      </c>
      <c r="Q68" s="2">
        <f t="shared" si="9"/>
        <v>0.36849666133734588</v>
      </c>
      <c r="R68" s="3">
        <f t="shared" si="10"/>
        <v>8.9014154048716224E-2</v>
      </c>
      <c r="T68" s="6">
        <f t="shared" si="11"/>
        <v>390.07559828711555</v>
      </c>
      <c r="U68" s="6">
        <f t="shared" si="12"/>
        <v>2751.4031667011809</v>
      </c>
      <c r="V68" s="6">
        <f t="shared" si="13"/>
        <v>2751.4031667011809</v>
      </c>
      <c r="W68" s="6">
        <f t="shared" si="14"/>
        <v>56.15108503471798</v>
      </c>
      <c r="X68" s="6">
        <f t="shared" si="15"/>
        <v>176.88679245283001</v>
      </c>
      <c r="Y68" s="6">
        <f t="shared" si="0"/>
        <v>34.722249396574448</v>
      </c>
      <c r="Z68" s="6">
        <f t="shared" si="16"/>
        <v>34.722249396574448</v>
      </c>
      <c r="AA68" s="6">
        <f t="shared" si="17"/>
        <v>143.74155563796978</v>
      </c>
      <c r="AB68" s="6">
        <f t="shared" si="1"/>
        <v>359.57262564293382</v>
      </c>
      <c r="AC68" s="6">
        <f t="shared" si="18"/>
        <v>2447.9816260929651</v>
      </c>
      <c r="AD68" s="6">
        <f t="shared" si="2"/>
        <v>100.4161271063152</v>
      </c>
      <c r="AE68" s="6">
        <f t="shared" si="3"/>
        <v>2361.3275684140654</v>
      </c>
      <c r="AI68" s="58"/>
      <c r="AJ68" s="21">
        <f t="shared" si="28"/>
        <v>198141.69321244772</v>
      </c>
      <c r="AK68" s="21">
        <f t="shared" si="29"/>
        <v>33573.572653761301</v>
      </c>
      <c r="AL68" s="19">
        <f t="shared" si="30"/>
        <v>170345.05554398414</v>
      </c>
      <c r="AM68" s="19">
        <f t="shared" si="31"/>
        <v>29923.425742717012</v>
      </c>
      <c r="AN68" s="19">
        <f t="shared" si="20"/>
        <v>18937.499999999982</v>
      </c>
      <c r="AO68" s="19">
        <f t="shared" si="21"/>
        <v>2739.0868831168805</v>
      </c>
      <c r="AP68" s="19">
        <f t="shared" si="22"/>
        <v>2811.1681168831146</v>
      </c>
      <c r="AQ68" s="19">
        <f t="shared" si="23"/>
        <v>9195.5081237135419</v>
      </c>
      <c r="AR68" s="72">
        <f>AD67*$AV$4</f>
        <v>517.20970350404252</v>
      </c>
      <c r="AS68" s="23">
        <f>AL68+AM68+AN68+AO68+AP68+AQ68+AR68-AJ68-AK68</f>
        <v>2753.688247709717</v>
      </c>
      <c r="AT68" s="23">
        <f t="shared" si="32"/>
        <v>22029505.981677737</v>
      </c>
      <c r="AU68">
        <f>M67</f>
        <v>0.1402866666666667</v>
      </c>
      <c r="BB68" s="10">
        <f t="shared" si="24"/>
        <v>299.7082610267089</v>
      </c>
      <c r="BC68" s="10">
        <f t="shared" si="25"/>
        <v>283.67495711835306</v>
      </c>
      <c r="BD68" s="9">
        <f t="shared" si="26"/>
        <v>196.6576819407006</v>
      </c>
      <c r="BE68" s="10">
        <f t="shared" si="27"/>
        <v>68.001163930409149</v>
      </c>
    </row>
    <row r="69" spans="1:57">
      <c r="A69">
        <v>63</v>
      </c>
      <c r="B69" t="s">
        <v>54</v>
      </c>
      <c r="C69">
        <v>31.3505</v>
      </c>
      <c r="D69">
        <v>193.20400000000001</v>
      </c>
      <c r="E69">
        <v>38.718600000000002</v>
      </c>
      <c r="F69">
        <v>38.718600000000002</v>
      </c>
      <c r="G69">
        <v>159.09700000000001</v>
      </c>
      <c r="H69">
        <v>2570.2600000000002</v>
      </c>
      <c r="I69">
        <v>2664.51</v>
      </c>
      <c r="J69">
        <v>396.71600000000001</v>
      </c>
      <c r="K69">
        <v>111.973</v>
      </c>
      <c r="M69" s="4">
        <f t="shared" si="5"/>
        <v>0.14324666666666661</v>
      </c>
      <c r="N69" s="2">
        <f t="shared" si="6"/>
        <v>0.44958346907432428</v>
      </c>
      <c r="O69" s="2">
        <f t="shared" si="7"/>
        <v>0.78068485642481533</v>
      </c>
      <c r="P69" s="3">
        <f t="shared" si="8"/>
        <v>0.26055987341183051</v>
      </c>
      <c r="Q69" s="2">
        <f t="shared" si="9"/>
        <v>0.37021687531996111</v>
      </c>
      <c r="R69" s="3">
        <f t="shared" si="10"/>
        <v>9.0097733513287148E-2</v>
      </c>
      <c r="T69" s="6">
        <f t="shared" si="11"/>
        <v>393.44594412475476</v>
      </c>
      <c r="U69" s="6">
        <f t="shared" si="12"/>
        <v>2746.6324577052746</v>
      </c>
      <c r="V69" s="6">
        <f t="shared" si="13"/>
        <v>2746.6324577052746</v>
      </c>
      <c r="W69" s="6">
        <f t="shared" si="14"/>
        <v>56.053723626638259</v>
      </c>
      <c r="X69" s="6">
        <f t="shared" si="15"/>
        <v>176.88679245283001</v>
      </c>
      <c r="Y69" s="6">
        <f t="shared" si="0"/>
        <v>35.448587825635819</v>
      </c>
      <c r="Z69" s="6">
        <f t="shared" si="16"/>
        <v>35.448587825635819</v>
      </c>
      <c r="AA69" s="6">
        <f t="shared" si="17"/>
        <v>145.66032804117873</v>
      </c>
      <c r="AB69" s="6">
        <f t="shared" si="1"/>
        <v>363.21101402659832</v>
      </c>
      <c r="AC69" s="6">
        <f t="shared" si="18"/>
        <v>2439.4751673053147</v>
      </c>
      <c r="AD69" s="6">
        <f t="shared" si="2"/>
        <v>102.51622539554424</v>
      </c>
      <c r="AE69" s="6">
        <f t="shared" si="3"/>
        <v>2353.1865135805201</v>
      </c>
      <c r="AI69" s="58"/>
      <c r="AJ69" s="21">
        <f t="shared" si="28"/>
        <v>197762.60541298077</v>
      </c>
      <c r="AK69" s="21">
        <f t="shared" si="29"/>
        <v>33509.339167253682</v>
      </c>
      <c r="AL69" s="19">
        <f t="shared" si="30"/>
        <v>169725.14163489777</v>
      </c>
      <c r="AM69" s="19">
        <f t="shared" si="31"/>
        <v>29813.968224186225</v>
      </c>
      <c r="AN69" s="19">
        <f t="shared" si="20"/>
        <v>18937.499999999982</v>
      </c>
      <c r="AO69" s="19">
        <f t="shared" si="21"/>
        <v>2797.2244113880374</v>
      </c>
      <c r="AP69" s="19">
        <f t="shared" si="22"/>
        <v>2870.8355801087755</v>
      </c>
      <c r="AQ69" s="19">
        <f t="shared" si="23"/>
        <v>9318.9519160319105</v>
      </c>
      <c r="AR69" s="72">
        <f>AD68*$AV$4</f>
        <v>528.1888285792179</v>
      </c>
      <c r="AS69" s="23">
        <f>AL69+AM69+AN69+AO69+AP69+AQ69+AR69-AJ69-AK69</f>
        <v>2719.8660149574425</v>
      </c>
      <c r="AT69" s="23">
        <f t="shared" si="32"/>
        <v>21758928.119659539</v>
      </c>
      <c r="AU69">
        <f>M68</f>
        <v>0.14177333333333339</v>
      </c>
      <c r="BB69" s="10">
        <f t="shared" si="24"/>
        <v>303.42154060821576</v>
      </c>
      <c r="BC69" s="10">
        <f t="shared" si="25"/>
        <v>287.48311127593956</v>
      </c>
      <c r="BD69" s="9">
        <f t="shared" si="26"/>
        <v>200.8322542126304</v>
      </c>
      <c r="BE69" s="10">
        <f t="shared" si="27"/>
        <v>69.444498793148895</v>
      </c>
    </row>
    <row r="70" spans="1:57">
      <c r="A70">
        <v>64</v>
      </c>
      <c r="B70" t="s">
        <v>54</v>
      </c>
      <c r="C70">
        <v>31.854500000000002</v>
      </c>
      <c r="D70">
        <v>193.505</v>
      </c>
      <c r="E70">
        <v>39.578800000000001</v>
      </c>
      <c r="F70">
        <v>39.578800000000001</v>
      </c>
      <c r="G70">
        <v>161.459</v>
      </c>
      <c r="H70">
        <v>2565.88</v>
      </c>
      <c r="I70">
        <v>2659.87</v>
      </c>
      <c r="J70">
        <v>401.35</v>
      </c>
      <c r="K70">
        <v>114.461</v>
      </c>
      <c r="M70" s="4">
        <f t="shared" si="5"/>
        <v>0.14470666666666662</v>
      </c>
      <c r="N70" s="2">
        <f t="shared" si="6"/>
        <v>0.4457408089929053</v>
      </c>
      <c r="O70" s="2">
        <f t="shared" si="7"/>
        <v>0.78348270109647122</v>
      </c>
      <c r="P70" s="3">
        <f t="shared" si="8"/>
        <v>0.26366212107251458</v>
      </c>
      <c r="Q70" s="2">
        <f t="shared" si="9"/>
        <v>0.37192250990509546</v>
      </c>
      <c r="R70" s="3">
        <f t="shared" si="10"/>
        <v>9.1170183359439813E-2</v>
      </c>
      <c r="T70" s="6">
        <f t="shared" si="11"/>
        <v>396.83777855674293</v>
      </c>
      <c r="U70" s="6">
        <f t="shared" si="12"/>
        <v>2742.3600287253043</v>
      </c>
      <c r="V70" s="6">
        <f t="shared" si="13"/>
        <v>2742.3600287253043</v>
      </c>
      <c r="W70" s="6">
        <f t="shared" si="14"/>
        <v>55.9665311984756</v>
      </c>
      <c r="X70" s="6">
        <f t="shared" si="15"/>
        <v>176.88679245283001</v>
      </c>
      <c r="Y70" s="6">
        <f t="shared" si="0"/>
        <v>36.179773034971028</v>
      </c>
      <c r="Z70" s="6">
        <f t="shared" si="16"/>
        <v>36.179773034971028</v>
      </c>
      <c r="AA70" s="6">
        <f t="shared" si="17"/>
        <v>147.59290262598631</v>
      </c>
      <c r="AB70" s="6">
        <f t="shared" si="1"/>
        <v>366.88206583923585</v>
      </c>
      <c r="AC70" s="6">
        <f t="shared" si="18"/>
        <v>2431.4444940845442</v>
      </c>
      <c r="AD70" s="6">
        <f t="shared" si="2"/>
        <v>104.63109041597568</v>
      </c>
      <c r="AE70" s="6">
        <f t="shared" si="3"/>
        <v>2345.5222501685612</v>
      </c>
      <c r="AI70" s="58"/>
      <c r="AJ70" s="21">
        <f t="shared" si="28"/>
        <v>197419.701162482</v>
      </c>
      <c r="AK70" s="21">
        <f t="shared" si="29"/>
        <v>33451.23670239254</v>
      </c>
      <c r="AL70" s="19">
        <f t="shared" si="30"/>
        <v>169139.98703662702</v>
      </c>
      <c r="AM70" s="19">
        <f t="shared" si="31"/>
        <v>29710.368062611429</v>
      </c>
      <c r="AN70" s="19">
        <f t="shared" si="20"/>
        <v>18937.499999999982</v>
      </c>
      <c r="AO70" s="19">
        <f t="shared" si="21"/>
        <v>2855.7382352332215</v>
      </c>
      <c r="AP70" s="19">
        <f t="shared" si="22"/>
        <v>2930.8892414235697</v>
      </c>
      <c r="AQ70" s="19">
        <f t="shared" si="23"/>
        <v>9443.3484253360712</v>
      </c>
      <c r="AR70" s="72">
        <f>AD69*$AV$4</f>
        <v>539.23534558056269</v>
      </c>
      <c r="AS70" s="23">
        <f>AL70+AM70+AN70+AO70+AP70+AQ70+AR70-AJ70-AK70</f>
        <v>2686.1284819373177</v>
      </c>
      <c r="AT70" s="23">
        <f t="shared" si="32"/>
        <v>21489027.855498541</v>
      </c>
      <c r="AU70">
        <f>M69</f>
        <v>0.14324666666666661</v>
      </c>
      <c r="BB70" s="10">
        <f t="shared" si="24"/>
        <v>307.15729039995995</v>
      </c>
      <c r="BC70" s="10">
        <f t="shared" si="25"/>
        <v>291.32065608235746</v>
      </c>
      <c r="BD70" s="9">
        <f t="shared" si="26"/>
        <v>205.03245079108848</v>
      </c>
      <c r="BE70" s="10">
        <f t="shared" si="27"/>
        <v>70.897175651271638</v>
      </c>
    </row>
    <row r="71" spans="1:57">
      <c r="A71">
        <v>65</v>
      </c>
      <c r="B71" t="s">
        <v>54</v>
      </c>
      <c r="C71">
        <v>32.358600000000003</v>
      </c>
      <c r="D71">
        <v>193.774</v>
      </c>
      <c r="E71">
        <v>40.44</v>
      </c>
      <c r="F71">
        <v>40.44</v>
      </c>
      <c r="G71">
        <v>163.816</v>
      </c>
      <c r="H71">
        <v>2561.5300000000002</v>
      </c>
      <c r="I71">
        <v>2655.26</v>
      </c>
      <c r="J71">
        <v>405.96499999999997</v>
      </c>
      <c r="K71">
        <v>116.952</v>
      </c>
      <c r="M71" s="4">
        <f t="shared" si="5"/>
        <v>0.1461566666666666</v>
      </c>
      <c r="N71" s="2">
        <f t="shared" si="6"/>
        <v>0.44193217323876227</v>
      </c>
      <c r="O71" s="2">
        <f t="shared" si="7"/>
        <v>0.7862351134627229</v>
      </c>
      <c r="P71" s="3">
        <f t="shared" si="8"/>
        <v>0.26672748420644526</v>
      </c>
      <c r="Q71" s="2">
        <f t="shared" si="9"/>
        <v>0.3736082286131322</v>
      </c>
      <c r="R71" s="3">
        <f t="shared" si="10"/>
        <v>9.2229799074052987E-2</v>
      </c>
      <c r="T71" s="6">
        <f t="shared" si="11"/>
        <v>400.25778425791043</v>
      </c>
      <c r="U71" s="6">
        <f t="shared" si="12"/>
        <v>2738.5530430217159</v>
      </c>
      <c r="V71" s="6">
        <f t="shared" si="13"/>
        <v>2738.5530430217159</v>
      </c>
      <c r="W71" s="6">
        <f t="shared" si="14"/>
        <v>55.888837612688079</v>
      </c>
      <c r="X71" s="6">
        <f t="shared" si="15"/>
        <v>176.88679245283001</v>
      </c>
      <c r="Y71" s="6">
        <f t="shared" ref="Y71:Y107" si="33">R71*T71</f>
        <v>36.915695019932727</v>
      </c>
      <c r="Z71" s="6">
        <f t="shared" si="16"/>
        <v>36.915695019932727</v>
      </c>
      <c r="AA71" s="6">
        <f t="shared" si="17"/>
        <v>149.53960176521514</v>
      </c>
      <c r="AB71" s="6">
        <f t="shared" ref="AB71:AB107" si="34">O71*T71+(U71/98)*2</f>
        <v>370.58556203304431</v>
      </c>
      <c r="AC71" s="6">
        <f t="shared" si="18"/>
        <v>2423.8563186013598</v>
      </c>
      <c r="AD71" s="6">
        <f t="shared" ref="AD71:AD107" si="35">T71*P71</f>
        <v>106.75975182915857</v>
      </c>
      <c r="AE71" s="6">
        <f t="shared" ref="AE71:AE107" si="36">U71-T71</f>
        <v>2338.2952587638056</v>
      </c>
      <c r="AI71" s="58"/>
      <c r="AJ71" s="21">
        <f t="shared" si="28"/>
        <v>197112.61178468869</v>
      </c>
      <c r="AK71" s="21">
        <f t="shared" si="29"/>
        <v>33399.202789845483</v>
      </c>
      <c r="AL71" s="19">
        <f t="shared" si="30"/>
        <v>168589.10277536567</v>
      </c>
      <c r="AM71" s="19">
        <f t="shared" si="31"/>
        <v>29612.562493455665</v>
      </c>
      <c r="AN71" s="19">
        <f t="shared" si="20"/>
        <v>18937.499999999982</v>
      </c>
      <c r="AO71" s="19">
        <f t="shared" si="21"/>
        <v>2914.6425156972659</v>
      </c>
      <c r="AP71" s="19">
        <f t="shared" si="22"/>
        <v>2991.3436345314049</v>
      </c>
      <c r="AQ71" s="19">
        <f t="shared" si="23"/>
        <v>9568.6397480161068</v>
      </c>
      <c r="AR71" s="72">
        <f>AD70*$AV$4</f>
        <v>550.35953558803203</v>
      </c>
      <c r="AS71" s="23">
        <f>AL71+AM71+AN71+AO71+AP71+AQ71+AR71-AJ71-AK71</f>
        <v>2652.3361281199177</v>
      </c>
      <c r="AT71" s="23">
        <f t="shared" si="32"/>
        <v>21218689.024959341</v>
      </c>
      <c r="AU71">
        <f>M70</f>
        <v>0.14470666666666662</v>
      </c>
      <c r="BB71" s="10">
        <f t="shared" si="24"/>
        <v>310.91553464076014</v>
      </c>
      <c r="BC71" s="10">
        <f t="shared" si="25"/>
        <v>295.18580525197262</v>
      </c>
      <c r="BD71" s="9">
        <f t="shared" si="26"/>
        <v>209.26218083195135</v>
      </c>
      <c r="BE71" s="10">
        <f t="shared" si="27"/>
        <v>72.359546069942056</v>
      </c>
    </row>
    <row r="72" spans="1:57">
      <c r="A72">
        <v>66</v>
      </c>
      <c r="B72" t="s">
        <v>54</v>
      </c>
      <c r="C72">
        <v>32.8626</v>
      </c>
      <c r="D72">
        <v>194.01300000000001</v>
      </c>
      <c r="E72">
        <v>41.301900000000003</v>
      </c>
      <c r="F72">
        <v>41.301900000000003</v>
      </c>
      <c r="G72">
        <v>166.16900000000001</v>
      </c>
      <c r="H72">
        <v>2557.21</v>
      </c>
      <c r="I72">
        <v>2650.66</v>
      </c>
      <c r="J72">
        <v>410.56099999999998</v>
      </c>
      <c r="K72">
        <v>119.444</v>
      </c>
      <c r="M72" s="4">
        <f t="shared" ref="M72:M107" si="37">($M$2-H72)/$M$2</f>
        <v>0.14759666666666665</v>
      </c>
      <c r="N72" s="2">
        <f t="shared" ref="N72:N107" si="38">(D72/($M$2-H72))</f>
        <v>0.4381603017231645</v>
      </c>
      <c r="O72" s="2">
        <f t="shared" ref="O72:O107" si="39">(J72-$M$3)/($M$2-H72)</f>
        <v>0.78894399196007137</v>
      </c>
      <c r="P72" s="3">
        <f t="shared" ref="P72:P107" si="40">K72/($M$2-H72)</f>
        <v>0.2697531561236704</v>
      </c>
      <c r="Q72" s="2">
        <f t="shared" ref="Q72:Q107" si="41">G72/($M$2-H72)</f>
        <v>0.37527721944940046</v>
      </c>
      <c r="R72" s="3">
        <f t="shared" ref="R72:R107" si="42">F72/($M$2-H72)</f>
        <v>9.3276496759186089E-2</v>
      </c>
      <c r="T72" s="6">
        <f t="shared" ref="T72:T107" si="43">$O$3/N72</f>
        <v>403.70337467174159</v>
      </c>
      <c r="U72" s="6">
        <f t="shared" ref="U72:U107" si="44">T72/M72</f>
        <v>2735.179484665925</v>
      </c>
      <c r="V72" s="6">
        <f t="shared" ref="V72:V107" si="45">U72</f>
        <v>2735.179484665925</v>
      </c>
      <c r="W72" s="6">
        <f t="shared" ref="W72:W107" si="46">(U72/98)*2</f>
        <v>55.819989482978059</v>
      </c>
      <c r="X72" s="6">
        <f t="shared" ref="X72:X107" si="47">$O$3</f>
        <v>176.88679245283001</v>
      </c>
      <c r="Y72" s="6">
        <f t="shared" si="33"/>
        <v>37.656036519241191</v>
      </c>
      <c r="Z72" s="6">
        <f t="shared" ref="Z72:Z107" si="48">Y72</f>
        <v>37.656036519241191</v>
      </c>
      <c r="AA72" s="6">
        <f t="shared" ref="AA72:AA107" si="49">Q72*T72</f>
        <v>151.50067992915069</v>
      </c>
      <c r="AB72" s="6">
        <f t="shared" si="34"/>
        <v>374.31934146425419</v>
      </c>
      <c r="AC72" s="6">
        <f t="shared" ref="AC72:AC107" si="50">U72-O72*T72</f>
        <v>2416.6801326846489</v>
      </c>
      <c r="AD72" s="6">
        <f t="shared" si="35"/>
        <v>108.90025945547892</v>
      </c>
      <c r="AE72" s="6">
        <f t="shared" si="36"/>
        <v>2331.4761099941834</v>
      </c>
      <c r="AI72" s="58"/>
      <c r="AJ72" s="21">
        <f t="shared" si="28"/>
        <v>196838.97707327185</v>
      </c>
      <c r="AK72" s="21">
        <f t="shared" si="29"/>
        <v>33352.837510961479</v>
      </c>
      <c r="AL72" s="19">
        <f t="shared" si="30"/>
        <v>168069.64831416603</v>
      </c>
      <c r="AM72" s="19">
        <f t="shared" si="31"/>
        <v>29520.146104245963</v>
      </c>
      <c r="AN72" s="19">
        <f t="shared" ref="AN72:AN108" si="51">X71*$AP$4</f>
        <v>18937.499999999982</v>
      </c>
      <c r="AO72" s="19">
        <f t="shared" ref="AO72:AO108" si="52">Y71*$AQ$4</f>
        <v>2973.9283908057805</v>
      </c>
      <c r="AP72" s="19">
        <f t="shared" ref="AP72:AP108" si="53">Z71*$AR$4</f>
        <v>3052.1896642480383</v>
      </c>
      <c r="AQ72" s="19">
        <f t="shared" ref="AQ72:AQ108" si="54">AA71*$AS$4</f>
        <v>9694.8467839211917</v>
      </c>
      <c r="AR72" s="72">
        <f>AD71*$AV$4</f>
        <v>561.55629462137404</v>
      </c>
      <c r="AS72" s="23">
        <f>AL72+AM72+AN72+AO72+AP72+AQ72+AR72-AJ72-AK72</f>
        <v>2618.0009677750131</v>
      </c>
      <c r="AT72" s="23">
        <f t="shared" si="32"/>
        <v>20944007.742200106</v>
      </c>
      <c r="AU72">
        <f>M71</f>
        <v>0.1461566666666666</v>
      </c>
      <c r="BB72" s="10">
        <f t="shared" ref="BB72:BB108" si="55">U71-AC71</f>
        <v>314.69672442035608</v>
      </c>
      <c r="BC72" s="10">
        <f t="shared" ref="BC72:BC108" si="56">2*AA71</f>
        <v>299.07920353043028</v>
      </c>
      <c r="BD72" s="9">
        <f t="shared" ref="BD72:BD108" si="57">2*AD71</f>
        <v>213.51950365831715</v>
      </c>
      <c r="BE72" s="10">
        <f t="shared" ref="BE72:BE108" si="58">Y71*2</f>
        <v>73.831390039865454</v>
      </c>
    </row>
    <row r="73" spans="1:57">
      <c r="A73">
        <v>67</v>
      </c>
      <c r="B73" t="s">
        <v>54</v>
      </c>
      <c r="C73">
        <v>33.366700000000002</v>
      </c>
      <c r="D73">
        <v>194.226</v>
      </c>
      <c r="E73">
        <v>42.164000000000001</v>
      </c>
      <c r="F73">
        <v>42.164000000000001</v>
      </c>
      <c r="G73">
        <v>168.517</v>
      </c>
      <c r="H73">
        <v>2552.9299999999998</v>
      </c>
      <c r="I73">
        <v>2646.09</v>
      </c>
      <c r="J73">
        <v>415.137</v>
      </c>
      <c r="K73">
        <v>121.938</v>
      </c>
      <c r="M73" s="4">
        <f t="shared" si="37"/>
        <v>0.1490233333333334</v>
      </c>
      <c r="N73" s="2">
        <f t="shared" si="38"/>
        <v>0.43444203368599982</v>
      </c>
      <c r="O73" s="2">
        <f t="shared" si="39"/>
        <v>0.79162661372939325</v>
      </c>
      <c r="P73" s="3">
        <f t="shared" si="40"/>
        <v>0.27274923390073136</v>
      </c>
      <c r="Q73" s="2">
        <f t="shared" si="41"/>
        <v>0.37693649764019044</v>
      </c>
      <c r="R73" s="3">
        <f t="shared" si="42"/>
        <v>9.4311852729997508E-2</v>
      </c>
      <c r="T73" s="6">
        <f t="shared" si="43"/>
        <v>407.1585591109673</v>
      </c>
      <c r="U73" s="6">
        <f t="shared" si="44"/>
        <v>2732.179921115041</v>
      </c>
      <c r="V73" s="6">
        <f t="shared" si="45"/>
        <v>2732.179921115041</v>
      </c>
      <c r="W73" s="6">
        <f t="shared" si="46"/>
        <v>55.758773900306956</v>
      </c>
      <c r="X73" s="6">
        <f t="shared" si="47"/>
        <v>176.88679245283001</v>
      </c>
      <c r="Y73" s="6">
        <f t="shared" si="33"/>
        <v>38.399878064631537</v>
      </c>
      <c r="Z73" s="6">
        <f t="shared" si="48"/>
        <v>38.399878064631537</v>
      </c>
      <c r="AA73" s="6">
        <f t="shared" si="49"/>
        <v>153.47292125551448</v>
      </c>
      <c r="AB73" s="6">
        <f t="shared" si="34"/>
        <v>378.07632530026098</v>
      </c>
      <c r="AC73" s="6">
        <f t="shared" si="50"/>
        <v>2409.862369715087</v>
      </c>
      <c r="AD73" s="6">
        <f t="shared" si="35"/>
        <v>111.05218507364198</v>
      </c>
      <c r="AE73" s="6">
        <f t="shared" si="36"/>
        <v>2325.0213620040736</v>
      </c>
      <c r="AI73" s="58"/>
      <c r="AJ73" s="21">
        <f t="shared" ref="AJ73:AJ108" si="59">U72*$AT$4</f>
        <v>196596.49581933269</v>
      </c>
      <c r="AK73" s="21">
        <f t="shared" ref="AK73:AK108" si="60">V72*$AU$4</f>
        <v>33311.750943746301</v>
      </c>
      <c r="AL73" s="19">
        <f t="shared" ref="AL73:AL108" si="61">AE72*$AT$4</f>
        <v>167579.50835805191</v>
      </c>
      <c r="AM73" s="19">
        <f t="shared" ref="AM73:AM108" si="62">AC72*$AU$4</f>
        <v>29432.747335966338</v>
      </c>
      <c r="AN73" s="19">
        <f t="shared" si="51"/>
        <v>18937.499999999982</v>
      </c>
      <c r="AO73" s="19">
        <f t="shared" si="52"/>
        <v>3033.5703019900702</v>
      </c>
      <c r="AP73" s="19">
        <f t="shared" si="53"/>
        <v>3113.4010994108621</v>
      </c>
      <c r="AQ73" s="19">
        <f t="shared" si="54"/>
        <v>9821.9860306907467</v>
      </c>
      <c r="AR73" s="72">
        <f>AD72*$AV$4</f>
        <v>572.81536473581912</v>
      </c>
      <c r="AS73" s="23">
        <f>AL73+AM73+AN73+AO73+AP73+AQ73+AR73-AJ73-AK73</f>
        <v>2583.2817277667345</v>
      </c>
      <c r="AT73" s="23">
        <f t="shared" ref="AT73:AT108" si="63">AS73*8000</f>
        <v>20666253.822133876</v>
      </c>
      <c r="AU73">
        <f>M72</f>
        <v>0.14759666666666665</v>
      </c>
      <c r="BB73" s="10">
        <f t="shared" si="55"/>
        <v>318.49935198127605</v>
      </c>
      <c r="BC73" s="10">
        <f t="shared" si="56"/>
        <v>303.00135985830138</v>
      </c>
      <c r="BD73" s="9">
        <f t="shared" si="57"/>
        <v>217.80051891095783</v>
      </c>
      <c r="BE73" s="10">
        <f t="shared" si="58"/>
        <v>75.312073038482382</v>
      </c>
    </row>
    <row r="74" spans="1:57">
      <c r="A74">
        <v>68</v>
      </c>
      <c r="B74" t="s">
        <v>54</v>
      </c>
      <c r="C74">
        <v>33.870699999999999</v>
      </c>
      <c r="D74">
        <v>194.411</v>
      </c>
      <c r="E74">
        <v>43.026800000000001</v>
      </c>
      <c r="F74">
        <v>43.026800000000001</v>
      </c>
      <c r="G74">
        <v>170.86</v>
      </c>
      <c r="H74">
        <v>2548.6799999999998</v>
      </c>
      <c r="I74">
        <v>2641.53</v>
      </c>
      <c r="J74">
        <v>419.69499999999999</v>
      </c>
      <c r="K74">
        <v>124.43300000000001</v>
      </c>
      <c r="M74" s="4">
        <f t="shared" si="37"/>
        <v>0.15044000000000005</v>
      </c>
      <c r="N74" s="2">
        <f t="shared" si="38"/>
        <v>0.43076087919879447</v>
      </c>
      <c r="O74" s="2">
        <f t="shared" si="39"/>
        <v>0.79427127138172438</v>
      </c>
      <c r="P74" s="3">
        <f t="shared" si="40"/>
        <v>0.27570903128600543</v>
      </c>
      <c r="Q74" s="2">
        <f t="shared" si="41"/>
        <v>0.37857839227155887</v>
      </c>
      <c r="R74" s="3">
        <f t="shared" si="42"/>
        <v>9.5335460427191321E-2</v>
      </c>
      <c r="T74" s="6">
        <f t="shared" si="43"/>
        <v>410.63801518335521</v>
      </c>
      <c r="U74" s="6">
        <f t="shared" si="44"/>
        <v>2729.5799998893585</v>
      </c>
      <c r="V74" s="6">
        <f t="shared" si="45"/>
        <v>2729.5799998893585</v>
      </c>
      <c r="W74" s="6">
        <f t="shared" si="46"/>
        <v>55.705714283456295</v>
      </c>
      <c r="X74" s="6">
        <f t="shared" si="47"/>
        <v>176.88679245283001</v>
      </c>
      <c r="Y74" s="6">
        <f t="shared" si="33"/>
        <v>39.148364246413152</v>
      </c>
      <c r="Z74" s="6">
        <f t="shared" si="48"/>
        <v>39.148364246413152</v>
      </c>
      <c r="AA74" s="6">
        <f t="shared" si="49"/>
        <v>155.45867959369861</v>
      </c>
      <c r="AB74" s="6">
        <f t="shared" si="34"/>
        <v>381.86369268080767</v>
      </c>
      <c r="AC74" s="6">
        <f t="shared" si="50"/>
        <v>2403.4220214920069</v>
      </c>
      <c r="AD74" s="6">
        <f t="shared" si="35"/>
        <v>113.21660937541085</v>
      </c>
      <c r="AE74" s="6">
        <f t="shared" si="36"/>
        <v>2318.9419847060035</v>
      </c>
      <c r="AI74" s="58"/>
      <c r="AJ74" s="21">
        <f t="shared" si="59"/>
        <v>196380.8961899858</v>
      </c>
      <c r="AK74" s="21">
        <f t="shared" si="60"/>
        <v>33275.219259260084</v>
      </c>
      <c r="AL74" s="19">
        <f t="shared" si="61"/>
        <v>167115.5604367668</v>
      </c>
      <c r="AM74" s="19">
        <f t="shared" si="62"/>
        <v>29349.713800760044</v>
      </c>
      <c r="AN74" s="19">
        <f t="shared" si="51"/>
        <v>18937.499999999982</v>
      </c>
      <c r="AO74" s="19">
        <f t="shared" si="52"/>
        <v>3093.4941768867166</v>
      </c>
      <c r="AP74" s="19">
        <f t="shared" si="53"/>
        <v>3174.9019183837358</v>
      </c>
      <c r="AQ74" s="19">
        <f t="shared" si="54"/>
        <v>9949.8489997926354</v>
      </c>
      <c r="AR74" s="72">
        <f>AD73*$AV$4</f>
        <v>584.13449348735674</v>
      </c>
      <c r="AS74" s="23">
        <f>AL74+AM74+AN74+AO74+AP74+AQ74+AR74-AJ74-AK74</f>
        <v>2549.038376831355</v>
      </c>
      <c r="AT74" s="23">
        <f t="shared" si="63"/>
        <v>20392307.01465084</v>
      </c>
      <c r="AU74">
        <f>M73</f>
        <v>0.1490233333333334</v>
      </c>
      <c r="BB74" s="10">
        <f t="shared" si="55"/>
        <v>322.31755139995403</v>
      </c>
      <c r="BC74" s="10">
        <f t="shared" si="56"/>
        <v>306.94584251102896</v>
      </c>
      <c r="BD74" s="9">
        <f t="shared" si="57"/>
        <v>222.10437014728396</v>
      </c>
      <c r="BE74" s="10">
        <f t="shared" si="58"/>
        <v>76.799756129263073</v>
      </c>
    </row>
    <row r="75" spans="1:57">
      <c r="A75">
        <v>69</v>
      </c>
      <c r="B75" t="s">
        <v>54</v>
      </c>
      <c r="C75">
        <v>34.374699999999997</v>
      </c>
      <c r="D75">
        <v>194.566</v>
      </c>
      <c r="E75">
        <v>43.890099999999997</v>
      </c>
      <c r="F75">
        <v>43.890099999999997</v>
      </c>
      <c r="G75">
        <v>173.197</v>
      </c>
      <c r="H75">
        <v>2544.46</v>
      </c>
      <c r="I75">
        <v>2636.99</v>
      </c>
      <c r="J75">
        <v>424.23200000000003</v>
      </c>
      <c r="K75">
        <v>126.929</v>
      </c>
      <c r="M75" s="4">
        <f t="shared" si="37"/>
        <v>0.15184666666666666</v>
      </c>
      <c r="N75" s="2">
        <f t="shared" si="38"/>
        <v>0.42711068182816003</v>
      </c>
      <c r="O75" s="2">
        <f t="shared" si="39"/>
        <v>0.7968729643939062</v>
      </c>
      <c r="P75" s="3">
        <f t="shared" si="40"/>
        <v>0.27863414848311896</v>
      </c>
      <c r="Q75" s="2">
        <f t="shared" si="41"/>
        <v>0.38020151907626115</v>
      </c>
      <c r="R75" s="3">
        <f t="shared" si="42"/>
        <v>9.6347411862844096E-2</v>
      </c>
      <c r="T75" s="6">
        <f t="shared" si="43"/>
        <v>414.14743292231003</v>
      </c>
      <c r="U75" s="6">
        <f t="shared" si="44"/>
        <v>2727.4054940662295</v>
      </c>
      <c r="V75" s="6">
        <f t="shared" si="45"/>
        <v>2727.4054940662295</v>
      </c>
      <c r="W75" s="6">
        <f t="shared" si="46"/>
        <v>55.661336613596518</v>
      </c>
      <c r="X75" s="6">
        <f t="shared" si="47"/>
        <v>176.88679245283001</v>
      </c>
      <c r="Y75" s="6">
        <f t="shared" si="33"/>
        <v>39.902033291705401</v>
      </c>
      <c r="Z75" s="6">
        <f t="shared" si="48"/>
        <v>39.902033291705401</v>
      </c>
      <c r="AA75" s="6">
        <f t="shared" si="49"/>
        <v>157.45948311859624</v>
      </c>
      <c r="AB75" s="6">
        <f t="shared" si="34"/>
        <v>385.68422918252412</v>
      </c>
      <c r="AC75" s="6">
        <f t="shared" si="50"/>
        <v>2397.3826014973019</v>
      </c>
      <c r="AD75" s="6">
        <f t="shared" si="35"/>
        <v>115.39561731877748</v>
      </c>
      <c r="AE75" s="6">
        <f t="shared" si="36"/>
        <v>2313.2580611439193</v>
      </c>
      <c r="AI75" s="58"/>
      <c r="AJ75" s="21">
        <f t="shared" si="59"/>
        <v>196194.02165204741</v>
      </c>
      <c r="AK75" s="21">
        <f t="shared" si="60"/>
        <v>33243.554818652497</v>
      </c>
      <c r="AL75" s="19">
        <f t="shared" si="61"/>
        <v>166678.59303471341</v>
      </c>
      <c r="AM75" s="19">
        <f t="shared" si="62"/>
        <v>29271.276799751155</v>
      </c>
      <c r="AN75" s="19">
        <f t="shared" si="51"/>
        <v>18937.499999999982</v>
      </c>
      <c r="AO75" s="19">
        <f t="shared" si="52"/>
        <v>3153.7922236910435</v>
      </c>
      <c r="AP75" s="19">
        <f t="shared" si="53"/>
        <v>3236.7867558934395</v>
      </c>
      <c r="AQ75" s="19">
        <f t="shared" si="54"/>
        <v>10078.588294342951</v>
      </c>
      <c r="AR75" s="72">
        <f>AD74*$AV$4</f>
        <v>595.51936531466106</v>
      </c>
      <c r="AS75" s="23">
        <f>AL75+AM75+AN75+AO75+AP75+AQ75+AR75-AJ75-AK75</f>
        <v>2514.4800030067126</v>
      </c>
      <c r="AT75" s="23">
        <f t="shared" si="63"/>
        <v>20115840.0240537</v>
      </c>
      <c r="AU75">
        <f>M74</f>
        <v>0.15044000000000005</v>
      </c>
      <c r="BB75" s="10">
        <f t="shared" si="55"/>
        <v>326.1579783973516</v>
      </c>
      <c r="BC75" s="10">
        <f t="shared" si="56"/>
        <v>310.91735918739721</v>
      </c>
      <c r="BD75" s="9">
        <f t="shared" si="57"/>
        <v>226.43321875082171</v>
      </c>
      <c r="BE75" s="10">
        <f t="shared" si="58"/>
        <v>78.296728492826304</v>
      </c>
    </row>
    <row r="76" spans="1:57">
      <c r="A76">
        <v>70</v>
      </c>
      <c r="B76" t="s">
        <v>54</v>
      </c>
      <c r="C76">
        <v>34.878799999999998</v>
      </c>
      <c r="D76">
        <v>194.69499999999999</v>
      </c>
      <c r="E76">
        <v>44.756599999999999</v>
      </c>
      <c r="F76">
        <v>44.756599999999999</v>
      </c>
      <c r="G76">
        <v>175.53399999999999</v>
      </c>
      <c r="H76">
        <v>2540.2600000000002</v>
      </c>
      <c r="I76">
        <v>2632.46</v>
      </c>
      <c r="J76">
        <v>428.76900000000001</v>
      </c>
      <c r="K76">
        <v>129.435</v>
      </c>
      <c r="M76" s="4">
        <f t="shared" si="37"/>
        <v>0.15324666666666659</v>
      </c>
      <c r="N76" s="2">
        <f t="shared" si="38"/>
        <v>0.4234893635533129</v>
      </c>
      <c r="O76" s="2">
        <f t="shared" si="39"/>
        <v>0.79946167442467519</v>
      </c>
      <c r="P76" s="3">
        <f t="shared" si="40"/>
        <v>0.28153956584156276</v>
      </c>
      <c r="Q76" s="2">
        <f t="shared" si="41"/>
        <v>0.38181145865054178</v>
      </c>
      <c r="R76" s="3">
        <f t="shared" si="42"/>
        <v>9.7351981554791883E-2</v>
      </c>
      <c r="T76" s="6">
        <f t="shared" si="43"/>
        <v>417.68886700872667</v>
      </c>
      <c r="U76" s="6">
        <f t="shared" si="44"/>
        <v>2725.5983839260903</v>
      </c>
      <c r="V76" s="6">
        <f t="shared" si="45"/>
        <v>2725.5983839260903</v>
      </c>
      <c r="W76" s="6">
        <f t="shared" si="46"/>
        <v>55.624456814818167</v>
      </c>
      <c r="X76" s="6">
        <f t="shared" si="47"/>
        <v>176.88679245283001</v>
      </c>
      <c r="Y76" s="6">
        <f t="shared" si="33"/>
        <v>40.66283887667548</v>
      </c>
      <c r="Z76" s="6">
        <f t="shared" si="48"/>
        <v>40.66283887667548</v>
      </c>
      <c r="AA76" s="6">
        <f t="shared" si="49"/>
        <v>159.47839557469408</v>
      </c>
      <c r="AB76" s="6">
        <f t="shared" si="34"/>
        <v>389.55069782216032</v>
      </c>
      <c r="AC76" s="6">
        <f t="shared" si="50"/>
        <v>2391.6721429187482</v>
      </c>
      <c r="AD76" s="6">
        <f t="shared" si="35"/>
        <v>117.59594227449115</v>
      </c>
      <c r="AE76" s="6">
        <f t="shared" si="36"/>
        <v>2307.9095169173634</v>
      </c>
      <c r="AI76" s="58"/>
      <c r="AJ76" s="21">
        <f t="shared" si="59"/>
        <v>196037.72469699837</v>
      </c>
      <c r="AK76" s="21">
        <f t="shared" si="60"/>
        <v>33217.071512232607</v>
      </c>
      <c r="AL76" s="19">
        <f t="shared" si="61"/>
        <v>166270.04966084147</v>
      </c>
      <c r="AM76" s="19">
        <f t="shared" si="62"/>
        <v>29197.722703635642</v>
      </c>
      <c r="AN76" s="19">
        <f t="shared" si="51"/>
        <v>18937.499999999982</v>
      </c>
      <c r="AO76" s="19">
        <f t="shared" si="52"/>
        <v>3214.507801979787</v>
      </c>
      <c r="AP76" s="19">
        <f t="shared" si="53"/>
        <v>3299.1001125582029</v>
      </c>
      <c r="AQ76" s="19">
        <f t="shared" si="54"/>
        <v>10208.302987906649</v>
      </c>
      <c r="AR76" s="72">
        <f>AD75*$AV$4</f>
        <v>606.98094709676957</v>
      </c>
      <c r="AS76" s="23">
        <f>AL76+AM76+AN76+AO76+AP76+AQ76+AR76-AJ76-AK76</f>
        <v>2479.368004787495</v>
      </c>
      <c r="AT76" s="23">
        <f t="shared" si="63"/>
        <v>19834944.038299959</v>
      </c>
      <c r="AU76">
        <f>M75</f>
        <v>0.15184666666666666</v>
      </c>
      <c r="BB76" s="10">
        <f t="shared" si="55"/>
        <v>330.02289256892755</v>
      </c>
      <c r="BC76" s="10">
        <f t="shared" si="56"/>
        <v>314.91896623719248</v>
      </c>
      <c r="BD76" s="9">
        <f t="shared" si="57"/>
        <v>230.79123463755496</v>
      </c>
      <c r="BE76" s="10">
        <f t="shared" si="58"/>
        <v>79.804066583410801</v>
      </c>
    </row>
    <row r="77" spans="1:57">
      <c r="A77">
        <v>71</v>
      </c>
      <c r="B77" t="s">
        <v>54</v>
      </c>
      <c r="C77">
        <v>35.382800000000003</v>
      </c>
      <c r="D77">
        <v>194.79300000000001</v>
      </c>
      <c r="E77">
        <v>45.621200000000002</v>
      </c>
      <c r="F77">
        <v>45.621200000000002</v>
      </c>
      <c r="G77">
        <v>177.86199999999999</v>
      </c>
      <c r="H77">
        <v>2536.1</v>
      </c>
      <c r="I77">
        <v>2627.96</v>
      </c>
      <c r="J77">
        <v>433.26900000000001</v>
      </c>
      <c r="K77">
        <v>131.93600000000001</v>
      </c>
      <c r="M77" s="4">
        <f t="shared" si="37"/>
        <v>0.15463333333333337</v>
      </c>
      <c r="N77" s="2">
        <f t="shared" si="38"/>
        <v>0.41990299633541706</v>
      </c>
      <c r="O77" s="2">
        <f t="shared" si="39"/>
        <v>0.80199290838542769</v>
      </c>
      <c r="P77" s="3">
        <f t="shared" si="40"/>
        <v>0.28440612200905363</v>
      </c>
      <c r="Q77" s="2">
        <f t="shared" si="41"/>
        <v>0.38340590644535449</v>
      </c>
      <c r="R77" s="3">
        <f t="shared" si="42"/>
        <v>9.8342746281526172E-2</v>
      </c>
      <c r="T77" s="6">
        <f t="shared" si="43"/>
        <v>421.25632347603789</v>
      </c>
      <c r="U77" s="6">
        <f t="shared" si="44"/>
        <v>2724.2271403925702</v>
      </c>
      <c r="V77" s="6">
        <f t="shared" si="45"/>
        <v>2724.2271403925702</v>
      </c>
      <c r="W77" s="6">
        <f t="shared" si="46"/>
        <v>55.596472252909592</v>
      </c>
      <c r="X77" s="6">
        <f t="shared" si="47"/>
        <v>176.88679245283001</v>
      </c>
      <c r="Y77" s="6">
        <f t="shared" si="33"/>
        <v>41.427503739092515</v>
      </c>
      <c r="Z77" s="6">
        <f t="shared" si="48"/>
        <v>41.427503739092515</v>
      </c>
      <c r="AA77" s="6">
        <f t="shared" si="49"/>
        <v>161.51216254816777</v>
      </c>
      <c r="AB77" s="6">
        <f t="shared" si="34"/>
        <v>393.44105629320973</v>
      </c>
      <c r="AC77" s="6">
        <f t="shared" si="50"/>
        <v>2386.3825563522701</v>
      </c>
      <c r="AD77" s="6">
        <f t="shared" si="35"/>
        <v>119.80787733161139</v>
      </c>
      <c r="AE77" s="6">
        <f t="shared" si="36"/>
        <v>2302.9708169165324</v>
      </c>
      <c r="AI77" s="58"/>
      <c r="AJ77" s="21">
        <f t="shared" si="59"/>
        <v>195907.83504145558</v>
      </c>
      <c r="AK77" s="21">
        <f t="shared" si="60"/>
        <v>33195.062717835855</v>
      </c>
      <c r="AL77" s="19">
        <f t="shared" si="61"/>
        <v>165885.61234746932</v>
      </c>
      <c r="AM77" s="19">
        <f t="shared" si="62"/>
        <v>29128.175028607435</v>
      </c>
      <c r="AN77" s="19">
        <f t="shared" si="51"/>
        <v>18937.499999999982</v>
      </c>
      <c r="AO77" s="19">
        <f t="shared" si="52"/>
        <v>3275.7982999049768</v>
      </c>
      <c r="AP77" s="19">
        <f t="shared" si="53"/>
        <v>3362.0035183235291</v>
      </c>
      <c r="AQ77" s="19">
        <f t="shared" si="54"/>
        <v>10339.191707021664</v>
      </c>
      <c r="AR77" s="72">
        <f>AD76*$AV$4</f>
        <v>618.55465636382348</v>
      </c>
      <c r="AS77" s="23">
        <f>AL77+AM77+AN77+AO77+AP77+AQ77+AR77-AJ77-AK77</f>
        <v>2443.9377983992745</v>
      </c>
      <c r="AT77" s="23">
        <f t="shared" si="63"/>
        <v>19551502.387194194</v>
      </c>
      <c r="AU77">
        <f>M76</f>
        <v>0.15324666666666659</v>
      </c>
      <c r="BB77" s="10">
        <f t="shared" si="55"/>
        <v>333.92624100734201</v>
      </c>
      <c r="BC77" s="10">
        <f t="shared" si="56"/>
        <v>318.95679114938815</v>
      </c>
      <c r="BD77" s="9">
        <f t="shared" si="57"/>
        <v>235.1918845489823</v>
      </c>
      <c r="BE77" s="10">
        <f t="shared" si="58"/>
        <v>81.325677753350959</v>
      </c>
    </row>
    <row r="78" spans="1:57">
      <c r="A78">
        <v>72</v>
      </c>
      <c r="B78" t="s">
        <v>54</v>
      </c>
      <c r="C78">
        <v>35.886899999999997</v>
      </c>
      <c r="D78">
        <v>194.87</v>
      </c>
      <c r="E78">
        <v>46.485500000000002</v>
      </c>
      <c r="F78">
        <v>46.485500000000002</v>
      </c>
      <c r="G78">
        <v>180.185</v>
      </c>
      <c r="H78">
        <v>2531.9699999999998</v>
      </c>
      <c r="I78">
        <v>2623.47</v>
      </c>
      <c r="J78">
        <v>437.75</v>
      </c>
      <c r="K78">
        <v>134.435</v>
      </c>
      <c r="M78" s="4">
        <f t="shared" si="37"/>
        <v>0.15601000000000007</v>
      </c>
      <c r="N78" s="2">
        <f t="shared" si="38"/>
        <v>0.41636219900433719</v>
      </c>
      <c r="O78" s="2">
        <f t="shared" si="39"/>
        <v>0.80449011858214181</v>
      </c>
      <c r="P78" s="3">
        <f t="shared" si="40"/>
        <v>0.28723586094908432</v>
      </c>
      <c r="Q78" s="2">
        <f t="shared" si="41"/>
        <v>0.38498600517060855</v>
      </c>
      <c r="R78" s="3">
        <f t="shared" si="42"/>
        <v>9.932162468217845E-2</v>
      </c>
      <c r="T78" s="6">
        <f t="shared" si="43"/>
        <v>424.83874106685511</v>
      </c>
      <c r="U78" s="6">
        <f t="shared" si="44"/>
        <v>2723.1507023066147</v>
      </c>
      <c r="V78" s="6">
        <f t="shared" si="45"/>
        <v>2723.1507023066147</v>
      </c>
      <c r="W78" s="6">
        <f t="shared" si="46"/>
        <v>55.574504128706423</v>
      </c>
      <c r="X78" s="6">
        <f t="shared" si="47"/>
        <v>176.88679245283001</v>
      </c>
      <c r="Y78" s="6">
        <f t="shared" si="33"/>
        <v>42.195673990691375</v>
      </c>
      <c r="Z78" s="6">
        <f t="shared" si="48"/>
        <v>42.195673990691375</v>
      </c>
      <c r="AA78" s="6">
        <f t="shared" si="49"/>
        <v>163.5569697650391</v>
      </c>
      <c r="AB78" s="6">
        <f t="shared" si="34"/>
        <v>397.3530733078685</v>
      </c>
      <c r="AC78" s="6">
        <f t="shared" si="50"/>
        <v>2381.3721331274528</v>
      </c>
      <c r="AD78" s="6">
        <f t="shared" si="35"/>
        <v>122.02892155486323</v>
      </c>
      <c r="AE78" s="6">
        <f t="shared" si="36"/>
        <v>2298.3119612397595</v>
      </c>
      <c r="AI78" s="58"/>
      <c r="AJ78" s="21">
        <f t="shared" si="59"/>
        <v>195809.27416999676</v>
      </c>
      <c r="AK78" s="21">
        <f t="shared" si="60"/>
        <v>33178.362342841116</v>
      </c>
      <c r="AL78" s="19">
        <f t="shared" si="61"/>
        <v>165530.63340750959</v>
      </c>
      <c r="AM78" s="19">
        <f t="shared" si="62"/>
        <v>29063.753153814298</v>
      </c>
      <c r="AN78" s="19">
        <f t="shared" si="51"/>
        <v>18937.499999999982</v>
      </c>
      <c r="AO78" s="19">
        <f t="shared" si="52"/>
        <v>3337.3997012212931</v>
      </c>
      <c r="AP78" s="19">
        <f t="shared" si="53"/>
        <v>3425.2260091481694</v>
      </c>
      <c r="AQ78" s="19">
        <f t="shared" si="54"/>
        <v>10471.043463809028</v>
      </c>
      <c r="AR78" s="72">
        <f>AD77*$AV$4</f>
        <v>630.18943476427592</v>
      </c>
      <c r="AS78" s="23">
        <f>AL78+AM78+AN78+AO78+AP78+AQ78+AR78-AJ78-AK78</f>
        <v>2408.1086574287547</v>
      </c>
      <c r="AT78" s="23">
        <f t="shared" si="63"/>
        <v>19264869.259430036</v>
      </c>
      <c r="AU78">
        <f>M77</f>
        <v>0.15463333333333337</v>
      </c>
      <c r="BB78" s="10">
        <f t="shared" si="55"/>
        <v>337.84458404030011</v>
      </c>
      <c r="BC78" s="10">
        <f t="shared" si="56"/>
        <v>323.02432509633553</v>
      </c>
      <c r="BD78" s="9">
        <f t="shared" si="57"/>
        <v>239.61575466322279</v>
      </c>
      <c r="BE78" s="10">
        <f t="shared" si="58"/>
        <v>82.85500747818503</v>
      </c>
    </row>
    <row r="79" spans="1:57">
      <c r="A79">
        <v>73</v>
      </c>
      <c r="B79" t="s">
        <v>54</v>
      </c>
      <c r="C79">
        <v>36.390900000000002</v>
      </c>
      <c r="D79">
        <v>194.92599999999999</v>
      </c>
      <c r="E79">
        <v>47.349499999999999</v>
      </c>
      <c r="F79">
        <v>47.349499999999999</v>
      </c>
      <c r="G79">
        <v>182.50399999999999</v>
      </c>
      <c r="H79">
        <v>2527.87</v>
      </c>
      <c r="I79">
        <v>2619.0100000000002</v>
      </c>
      <c r="J79">
        <v>442.21300000000002</v>
      </c>
      <c r="K79">
        <v>136.934</v>
      </c>
      <c r="M79" s="4">
        <f t="shared" si="37"/>
        <v>0.15737666666666669</v>
      </c>
      <c r="N79" s="2">
        <f t="shared" si="38"/>
        <v>0.41286510071378635</v>
      </c>
      <c r="O79" s="2">
        <f t="shared" si="39"/>
        <v>0.80695679198525816</v>
      </c>
      <c r="P79" s="3">
        <f t="shared" si="40"/>
        <v>0.29003452438946892</v>
      </c>
      <c r="Q79" s="2">
        <f t="shared" si="41"/>
        <v>0.38655455065342159</v>
      </c>
      <c r="R79" s="3">
        <f t="shared" si="42"/>
        <v>0.10028911528604408</v>
      </c>
      <c r="T79" s="6">
        <f t="shared" si="43"/>
        <v>428.43725988710924</v>
      </c>
      <c r="U79" s="6">
        <f t="shared" si="44"/>
        <v>2722.3683724002444</v>
      </c>
      <c r="V79" s="6">
        <f t="shared" si="45"/>
        <v>2722.3683724002444</v>
      </c>
      <c r="W79" s="6">
        <f t="shared" si="46"/>
        <v>55.558538212249886</v>
      </c>
      <c r="X79" s="6">
        <f t="shared" si="47"/>
        <v>176.88679245283001</v>
      </c>
      <c r="Y79" s="6">
        <f t="shared" si="33"/>
        <v>42.967593749655123</v>
      </c>
      <c r="Z79" s="6">
        <f t="shared" si="48"/>
        <v>42.967593749655123</v>
      </c>
      <c r="AA79" s="6">
        <f t="shared" si="49"/>
        <v>165.61437247884473</v>
      </c>
      <c r="AB79" s="6">
        <f t="shared" si="34"/>
        <v>401.28889501770584</v>
      </c>
      <c r="AC79" s="6">
        <f t="shared" si="50"/>
        <v>2376.6380155947886</v>
      </c>
      <c r="AD79" s="6">
        <f t="shared" si="35"/>
        <v>124.26159690208502</v>
      </c>
      <c r="AE79" s="6">
        <f t="shared" si="36"/>
        <v>2293.9311125131353</v>
      </c>
      <c r="AI79" s="58"/>
      <c r="AJ79" s="21">
        <f t="shared" si="59"/>
        <v>195731.90302969253</v>
      </c>
      <c r="AK79" s="21">
        <f t="shared" si="60"/>
        <v>33165.25240339226</v>
      </c>
      <c r="AL79" s="19">
        <f t="shared" si="61"/>
        <v>165195.76883803017</v>
      </c>
      <c r="AM79" s="19">
        <f t="shared" si="62"/>
        <v>29002.731209359248</v>
      </c>
      <c r="AN79" s="19">
        <f t="shared" si="51"/>
        <v>18937.499999999982</v>
      </c>
      <c r="AO79" s="19">
        <f t="shared" si="52"/>
        <v>3399.2834966900973</v>
      </c>
      <c r="AP79" s="19">
        <f t="shared" si="53"/>
        <v>3488.7383255503632</v>
      </c>
      <c r="AQ79" s="19">
        <f t="shared" si="54"/>
        <v>10603.610973928178</v>
      </c>
      <c r="AR79" s="72">
        <f>AD78*$AV$4</f>
        <v>641.87212737858056</v>
      </c>
      <c r="AS79" s="23">
        <f>AL79+AM79+AN79+AO79+AP79+AQ79+AR79-AJ79-AK79</f>
        <v>2372.3495378518346</v>
      </c>
      <c r="AT79" s="23">
        <f t="shared" si="63"/>
        <v>18978796.302814677</v>
      </c>
      <c r="AU79">
        <f>M78</f>
        <v>0.15601000000000007</v>
      </c>
      <c r="BB79" s="10">
        <f t="shared" si="55"/>
        <v>341.77856917916188</v>
      </c>
      <c r="BC79" s="10">
        <f t="shared" si="56"/>
        <v>327.1139395300782</v>
      </c>
      <c r="BD79" s="9">
        <f t="shared" si="57"/>
        <v>244.05784310972646</v>
      </c>
      <c r="BE79" s="10">
        <f t="shared" si="58"/>
        <v>84.391347981382751</v>
      </c>
    </row>
    <row r="80" spans="1:57">
      <c r="A80">
        <v>74</v>
      </c>
      <c r="B80" t="s">
        <v>54</v>
      </c>
      <c r="C80">
        <v>36.8949</v>
      </c>
      <c r="D80">
        <v>194.96</v>
      </c>
      <c r="E80">
        <v>48.2134</v>
      </c>
      <c r="F80">
        <v>48.2134</v>
      </c>
      <c r="G80">
        <v>184.81899999999999</v>
      </c>
      <c r="H80">
        <v>2523.79</v>
      </c>
      <c r="I80">
        <v>2614.5700000000002</v>
      </c>
      <c r="J80">
        <v>446.65699999999998</v>
      </c>
      <c r="K80">
        <v>139.43199999999999</v>
      </c>
      <c r="M80" s="4">
        <f t="shared" si="37"/>
        <v>0.15873666666666669</v>
      </c>
      <c r="N80" s="2">
        <f t="shared" si="38"/>
        <v>0.40939921463220008</v>
      </c>
      <c r="O80" s="2">
        <f t="shared" si="39"/>
        <v>0.80937508704143113</v>
      </c>
      <c r="P80" s="3">
        <f t="shared" si="40"/>
        <v>0.29279519539698867</v>
      </c>
      <c r="Q80" s="2">
        <f t="shared" si="41"/>
        <v>0.38810398773650273</v>
      </c>
      <c r="R80" s="3">
        <f t="shared" si="42"/>
        <v>0.10124398899645114</v>
      </c>
      <c r="T80" s="6">
        <f t="shared" si="43"/>
        <v>432.06431798298206</v>
      </c>
      <c r="U80" s="6">
        <f t="shared" si="44"/>
        <v>2721.8936056549546</v>
      </c>
      <c r="V80" s="6">
        <f t="shared" si="45"/>
        <v>2721.8936056549546</v>
      </c>
      <c r="W80" s="6">
        <f t="shared" si="46"/>
        <v>55.548849094999071</v>
      </c>
      <c r="X80" s="6">
        <f t="shared" si="47"/>
        <v>176.88679245283001</v>
      </c>
      <c r="Y80" s="6">
        <f t="shared" si="33"/>
        <v>43.7439150556282</v>
      </c>
      <c r="Z80" s="6">
        <f t="shared" si="48"/>
        <v>43.7439150556282</v>
      </c>
      <c r="AA80" s="6">
        <f t="shared" si="49"/>
        <v>167.68588476784768</v>
      </c>
      <c r="AB80" s="6">
        <f t="shared" si="34"/>
        <v>405.25094406997175</v>
      </c>
      <c r="AC80" s="6">
        <f t="shared" si="50"/>
        <v>2372.191510679982</v>
      </c>
      <c r="AD80" s="6">
        <f t="shared" si="35"/>
        <v>126.50635640789388</v>
      </c>
      <c r="AE80" s="6">
        <f t="shared" si="36"/>
        <v>2289.8292876719725</v>
      </c>
      <c r="AI80" s="58"/>
      <c r="AJ80" s="21">
        <f t="shared" si="59"/>
        <v>195675.67150301236</v>
      </c>
      <c r="AK80" s="21">
        <f t="shared" si="60"/>
        <v>33155.724407462578</v>
      </c>
      <c r="AL80" s="19">
        <f t="shared" si="61"/>
        <v>164880.88657410661</v>
      </c>
      <c r="AM80" s="19">
        <f t="shared" si="62"/>
        <v>28945.074391928931</v>
      </c>
      <c r="AN80" s="19">
        <f t="shared" si="51"/>
        <v>18937.499999999982</v>
      </c>
      <c r="AO80" s="19">
        <f t="shared" si="52"/>
        <v>3461.469352472217</v>
      </c>
      <c r="AP80" s="19">
        <f t="shared" si="53"/>
        <v>3552.5606512214858</v>
      </c>
      <c r="AQ80" s="19">
        <f t="shared" si="54"/>
        <v>10736.995066487727</v>
      </c>
      <c r="AR80" s="72">
        <f>AD79*$AV$4</f>
        <v>653.61599970496718</v>
      </c>
      <c r="AS80" s="23">
        <f>AL80+AM80+AN80+AO80+AP80+AQ80+AR80-AJ80-AK80</f>
        <v>2336.7061254469736</v>
      </c>
      <c r="AT80" s="23">
        <f t="shared" si="63"/>
        <v>18693649.003575787</v>
      </c>
      <c r="AU80">
        <f>M79</f>
        <v>0.15737666666666669</v>
      </c>
      <c r="BB80" s="10">
        <f t="shared" si="55"/>
        <v>345.73035680545581</v>
      </c>
      <c r="BC80" s="10">
        <f t="shared" si="56"/>
        <v>331.22874495768946</v>
      </c>
      <c r="BD80" s="9">
        <f t="shared" si="57"/>
        <v>248.52319380417003</v>
      </c>
      <c r="BE80" s="10">
        <f t="shared" si="58"/>
        <v>85.935187499310246</v>
      </c>
    </row>
    <row r="81" spans="1:57">
      <c r="A81">
        <v>75</v>
      </c>
      <c r="B81" t="s">
        <v>54</v>
      </c>
      <c r="C81">
        <v>37.399000000000001</v>
      </c>
      <c r="D81">
        <v>194.97399999999999</v>
      </c>
      <c r="E81">
        <v>49.076900000000002</v>
      </c>
      <c r="F81">
        <v>49.076900000000002</v>
      </c>
      <c r="G81">
        <v>187.12799999999999</v>
      </c>
      <c r="H81">
        <v>2519.7399999999998</v>
      </c>
      <c r="I81">
        <v>2610.14</v>
      </c>
      <c r="J81">
        <v>451.084</v>
      </c>
      <c r="K81">
        <v>141.93</v>
      </c>
      <c r="M81" s="4">
        <f t="shared" si="37"/>
        <v>0.16008666666666674</v>
      </c>
      <c r="N81" s="2">
        <f t="shared" si="38"/>
        <v>0.40597592970474305</v>
      </c>
      <c r="O81" s="2">
        <f t="shared" si="39"/>
        <v>0.81176760546370674</v>
      </c>
      <c r="P81" s="3">
        <f t="shared" si="40"/>
        <v>0.29552742264606657</v>
      </c>
      <c r="Q81" s="2">
        <f t="shared" si="41"/>
        <v>0.38963894557114875</v>
      </c>
      <c r="R81" s="3">
        <f t="shared" si="42"/>
        <v>0.10218818973056257</v>
      </c>
      <c r="T81" s="6">
        <f t="shared" si="43"/>
        <v>435.70758636226464</v>
      </c>
      <c r="U81" s="6">
        <f t="shared" si="44"/>
        <v>2721.6981615932896</v>
      </c>
      <c r="V81" s="6">
        <f t="shared" si="45"/>
        <v>2721.6981615932896</v>
      </c>
      <c r="W81" s="6">
        <f t="shared" si="46"/>
        <v>55.544860440679379</v>
      </c>
      <c r="X81" s="6">
        <f t="shared" si="47"/>
        <v>176.88679245283001</v>
      </c>
      <c r="Y81" s="6">
        <f t="shared" si="33"/>
        <v>44.524169502232574</v>
      </c>
      <c r="Z81" s="6">
        <f t="shared" si="48"/>
        <v>44.524169502232574</v>
      </c>
      <c r="AA81" s="6">
        <f t="shared" si="49"/>
        <v>169.76864452754302</v>
      </c>
      <c r="AB81" s="6">
        <f t="shared" si="34"/>
        <v>409.23816450434612</v>
      </c>
      <c r="AC81" s="6">
        <f t="shared" si="50"/>
        <v>2368.0048575296228</v>
      </c>
      <c r="AD81" s="6">
        <f t="shared" si="35"/>
        <v>128.76354002497854</v>
      </c>
      <c r="AE81" s="6">
        <f t="shared" si="36"/>
        <v>2285.9905752310251</v>
      </c>
      <c r="AI81" s="58"/>
      <c r="AJ81" s="21">
        <f t="shared" si="59"/>
        <v>195641.54669366116</v>
      </c>
      <c r="AK81" s="21">
        <f t="shared" si="60"/>
        <v>33149.94222327169</v>
      </c>
      <c r="AL81" s="19">
        <f t="shared" si="61"/>
        <v>164586.05970999834</v>
      </c>
      <c r="AM81" s="19">
        <f t="shared" si="62"/>
        <v>28890.920408571503</v>
      </c>
      <c r="AN81" s="19">
        <f t="shared" si="51"/>
        <v>18937.499999999982</v>
      </c>
      <c r="AO81" s="19">
        <f t="shared" si="52"/>
        <v>3524.009796881408</v>
      </c>
      <c r="AP81" s="19">
        <f t="shared" si="53"/>
        <v>3616.74689679934</v>
      </c>
      <c r="AQ81" s="19">
        <f t="shared" si="54"/>
        <v>10871.293901149764</v>
      </c>
      <c r="AR81" s="72">
        <f>AD80*$AV$4</f>
        <v>665.4234347055218</v>
      </c>
      <c r="AS81" s="23">
        <f>AL81+AM81+AN81+AO81+AP81+AQ81+AR81-AJ81-AK81</f>
        <v>2300.4652311730169</v>
      </c>
      <c r="AT81" s="23">
        <f t="shared" si="63"/>
        <v>18403721.849384136</v>
      </c>
      <c r="AU81">
        <f>M80</f>
        <v>0.15873666666666669</v>
      </c>
      <c r="BB81" s="10">
        <f t="shared" si="55"/>
        <v>349.70209497497262</v>
      </c>
      <c r="BC81" s="10">
        <f t="shared" si="56"/>
        <v>335.37176953569536</v>
      </c>
      <c r="BD81" s="9">
        <f t="shared" si="57"/>
        <v>253.01271281578775</v>
      </c>
      <c r="BE81" s="10">
        <f t="shared" si="58"/>
        <v>87.4878301112564</v>
      </c>
    </row>
    <row r="82" spans="1:57">
      <c r="A82">
        <v>76</v>
      </c>
      <c r="B82" t="s">
        <v>54</v>
      </c>
      <c r="C82">
        <v>37.902999999999999</v>
      </c>
      <c r="D82">
        <v>194.96799999999999</v>
      </c>
      <c r="E82">
        <v>49.940100000000001</v>
      </c>
      <c r="F82">
        <v>49.940100000000001</v>
      </c>
      <c r="G82">
        <v>189.43299999999999</v>
      </c>
      <c r="H82">
        <v>2515.7199999999998</v>
      </c>
      <c r="I82">
        <v>2605.73</v>
      </c>
      <c r="J82">
        <v>455.49200000000002</v>
      </c>
      <c r="K82">
        <v>144.42599999999999</v>
      </c>
      <c r="M82" s="4">
        <f t="shared" si="37"/>
        <v>0.16142666666666675</v>
      </c>
      <c r="N82" s="2">
        <f t="shared" si="38"/>
        <v>0.40259354092673644</v>
      </c>
      <c r="O82" s="2">
        <f t="shared" si="39"/>
        <v>0.81413130874700557</v>
      </c>
      <c r="P82" s="3">
        <f t="shared" si="40"/>
        <v>0.29822829767902853</v>
      </c>
      <c r="Q82" s="2">
        <f t="shared" si="41"/>
        <v>0.39116420252746326</v>
      </c>
      <c r="R82" s="3">
        <f t="shared" si="42"/>
        <v>0.10312236722557194</v>
      </c>
      <c r="T82" s="6">
        <f t="shared" si="43"/>
        <v>439.36818272258296</v>
      </c>
      <c r="U82" s="6">
        <f t="shared" si="44"/>
        <v>2721.7819198970601</v>
      </c>
      <c r="V82" s="6">
        <f t="shared" si="45"/>
        <v>2721.7819198970601</v>
      </c>
      <c r="W82" s="6">
        <f t="shared" si="46"/>
        <v>55.546569793817554</v>
      </c>
      <c r="X82" s="6">
        <f t="shared" si="47"/>
        <v>176.88679245283001</v>
      </c>
      <c r="Y82" s="6">
        <f t="shared" si="33"/>
        <v>45.308687085950396</v>
      </c>
      <c r="Z82" s="6">
        <f t="shared" si="48"/>
        <v>45.308687085950396</v>
      </c>
      <c r="AA82" s="6">
        <f t="shared" si="49"/>
        <v>171.86510481061993</v>
      </c>
      <c r="AB82" s="6">
        <f t="shared" si="34"/>
        <v>413.24996341554754</v>
      </c>
      <c r="AC82" s="6">
        <f t="shared" si="50"/>
        <v>2364.0785262753302</v>
      </c>
      <c r="AD82" s="6">
        <f t="shared" si="35"/>
        <v>131.03202518768427</v>
      </c>
      <c r="AE82" s="6">
        <f t="shared" si="36"/>
        <v>2282.4137371744773</v>
      </c>
      <c r="AI82" s="58"/>
      <c r="AJ82" s="21">
        <f t="shared" si="59"/>
        <v>195627.49876084086</v>
      </c>
      <c r="AK82" s="21">
        <f t="shared" si="60"/>
        <v>33147.561910044671</v>
      </c>
      <c r="AL82" s="19">
        <f t="shared" si="61"/>
        <v>164310.14457588037</v>
      </c>
      <c r="AM82" s="19">
        <f t="shared" si="62"/>
        <v>28839.931159853277</v>
      </c>
      <c r="AN82" s="19">
        <f t="shared" si="51"/>
        <v>18937.499999999982</v>
      </c>
      <c r="AO82" s="19">
        <f t="shared" si="52"/>
        <v>3586.8670950998562</v>
      </c>
      <c r="AP82" s="19">
        <f t="shared" si="53"/>
        <v>3681.2583344445898</v>
      </c>
      <c r="AQ82" s="19">
        <f t="shared" si="54"/>
        <v>11006.3219239585</v>
      </c>
      <c r="AR82" s="72">
        <f>AD81*$AV$4</f>
        <v>677.29622053138712</v>
      </c>
      <c r="AS82" s="23">
        <f>AL82+AM82+AN82+AO82+AP82+AQ82+AR82-AJ82-AK82</f>
        <v>2264.2586388824202</v>
      </c>
      <c r="AT82" s="23">
        <f t="shared" si="63"/>
        <v>18114069.11105936</v>
      </c>
      <c r="AU82">
        <f>M81</f>
        <v>0.16008666666666674</v>
      </c>
      <c r="BB82" s="10">
        <f t="shared" si="55"/>
        <v>353.6933040636668</v>
      </c>
      <c r="BC82" s="10">
        <f t="shared" si="56"/>
        <v>339.53728905508603</v>
      </c>
      <c r="BD82" s="9">
        <f t="shared" si="57"/>
        <v>257.52708004995708</v>
      </c>
      <c r="BE82" s="10">
        <f t="shared" si="58"/>
        <v>89.048339004465149</v>
      </c>
    </row>
    <row r="83" spans="1:57">
      <c r="A83">
        <v>77</v>
      </c>
      <c r="B83" t="s">
        <v>54</v>
      </c>
      <c r="C83">
        <v>38.4071</v>
      </c>
      <c r="D83">
        <v>194.94300000000001</v>
      </c>
      <c r="E83">
        <v>50.802900000000001</v>
      </c>
      <c r="F83">
        <v>50.802900000000001</v>
      </c>
      <c r="G83">
        <v>191.733</v>
      </c>
      <c r="H83">
        <v>2511.7199999999998</v>
      </c>
      <c r="I83">
        <v>2601.34</v>
      </c>
      <c r="J83">
        <v>459.88200000000001</v>
      </c>
      <c r="K83">
        <v>146.92099999999999</v>
      </c>
      <c r="M83" s="4">
        <f t="shared" si="37"/>
        <v>0.16276000000000007</v>
      </c>
      <c r="N83" s="2">
        <f t="shared" si="38"/>
        <v>0.39924428606537221</v>
      </c>
      <c r="O83" s="2">
        <f t="shared" si="39"/>
        <v>0.81645267100843744</v>
      </c>
      <c r="P83" s="3">
        <f t="shared" si="40"/>
        <v>0.30089497829114431</v>
      </c>
      <c r="Q83" s="2">
        <f t="shared" si="41"/>
        <v>0.39267018923568431</v>
      </c>
      <c r="R83" s="3">
        <f t="shared" si="42"/>
        <v>0.10404460555419018</v>
      </c>
      <c r="T83" s="6">
        <f t="shared" si="43"/>
        <v>443.05403640483559</v>
      </c>
      <c r="U83" s="6">
        <f t="shared" si="44"/>
        <v>2722.1309683265877</v>
      </c>
      <c r="V83" s="6">
        <f t="shared" si="45"/>
        <v>2722.1309683265877</v>
      </c>
      <c r="W83" s="6">
        <f t="shared" si="46"/>
        <v>55.553693231154853</v>
      </c>
      <c r="X83" s="6">
        <f t="shared" si="47"/>
        <v>176.88679245283001</v>
      </c>
      <c r="Y83" s="6">
        <f t="shared" si="33"/>
        <v>46.097382456932934</v>
      </c>
      <c r="Z83" s="6">
        <f t="shared" si="48"/>
        <v>46.097382456932934</v>
      </c>
      <c r="AA83" s="6">
        <f t="shared" si="49"/>
        <v>173.97411231672055</v>
      </c>
      <c r="AB83" s="6">
        <f t="shared" si="34"/>
        <v>417.28634465495236</v>
      </c>
      <c r="AC83" s="6">
        <f t="shared" si="50"/>
        <v>2360.3983169027902</v>
      </c>
      <c r="AD83" s="6">
        <f t="shared" si="35"/>
        <v>133.31273466583687</v>
      </c>
      <c r="AE83" s="6">
        <f t="shared" si="36"/>
        <v>2279.076931921752</v>
      </c>
      <c r="AI83" s="58"/>
      <c r="AJ83" s="21">
        <f t="shared" si="59"/>
        <v>195633.51905644097</v>
      </c>
      <c r="AK83" s="21">
        <f t="shared" si="60"/>
        <v>33148.582002426294</v>
      </c>
      <c r="AL83" s="19">
        <f t="shared" si="61"/>
        <v>164053.05218688989</v>
      </c>
      <c r="AM83" s="19">
        <f t="shared" si="62"/>
        <v>28792.112371507246</v>
      </c>
      <c r="AN83" s="19">
        <f t="shared" si="51"/>
        <v>18937.499999999982</v>
      </c>
      <c r="AO83" s="19">
        <f t="shared" si="52"/>
        <v>3650.067831644164</v>
      </c>
      <c r="AP83" s="19">
        <f t="shared" si="53"/>
        <v>3746.1222482663788</v>
      </c>
      <c r="AQ83" s="19">
        <f t="shared" si="54"/>
        <v>11142.238169508744</v>
      </c>
      <c r="AR83" s="72">
        <f>AD82*$AV$4</f>
        <v>689.22845248721922</v>
      </c>
      <c r="AS83" s="23">
        <f>AL83+AM83+AN83+AO83+AP83+AQ83+AR83-AJ83-AK83</f>
        <v>2228.220201436372</v>
      </c>
      <c r="AT83" s="23">
        <f t="shared" si="63"/>
        <v>17825761.611490976</v>
      </c>
      <c r="AU83">
        <f>M82</f>
        <v>0.16142666666666675</v>
      </c>
      <c r="BB83" s="10">
        <f t="shared" si="55"/>
        <v>357.7033936217299</v>
      </c>
      <c r="BC83" s="10">
        <f t="shared" si="56"/>
        <v>343.73020962123985</v>
      </c>
      <c r="BD83" s="9">
        <f t="shared" si="57"/>
        <v>262.06405037536854</v>
      </c>
      <c r="BE83" s="10">
        <f t="shared" si="58"/>
        <v>90.617374171900792</v>
      </c>
    </row>
    <row r="84" spans="1:57">
      <c r="A84">
        <v>78</v>
      </c>
      <c r="B84" t="s">
        <v>54</v>
      </c>
      <c r="C84">
        <v>38.911099999999998</v>
      </c>
      <c r="D84">
        <v>194.899</v>
      </c>
      <c r="E84">
        <v>51.665300000000002</v>
      </c>
      <c r="F84">
        <v>51.665300000000002</v>
      </c>
      <c r="G84">
        <v>194.029</v>
      </c>
      <c r="H84">
        <v>2507.7399999999998</v>
      </c>
      <c r="I84">
        <v>2596.9699999999998</v>
      </c>
      <c r="J84">
        <v>464.25400000000002</v>
      </c>
      <c r="K84">
        <v>149.41499999999999</v>
      </c>
      <c r="M84" s="4">
        <f t="shared" si="37"/>
        <v>0.16408666666666674</v>
      </c>
      <c r="N84" s="2">
        <f t="shared" si="38"/>
        <v>0.39592694917320098</v>
      </c>
      <c r="O84" s="2">
        <f t="shared" si="39"/>
        <v>0.81873300735383703</v>
      </c>
      <c r="P84" s="3">
        <f t="shared" si="40"/>
        <v>0.30352862308536127</v>
      </c>
      <c r="Q84" s="2">
        <f t="shared" si="41"/>
        <v>0.39415959046032567</v>
      </c>
      <c r="R84" s="3">
        <f t="shared" si="42"/>
        <v>0.10495530817047898</v>
      </c>
      <c r="T84" s="6">
        <f t="shared" si="43"/>
        <v>446.76623509012433</v>
      </c>
      <c r="U84" s="6">
        <f t="shared" si="44"/>
        <v>2722.7455110518272</v>
      </c>
      <c r="V84" s="6">
        <f t="shared" si="45"/>
        <v>2722.7455110518272</v>
      </c>
      <c r="W84" s="6">
        <f t="shared" si="46"/>
        <v>55.566234919425042</v>
      </c>
      <c r="X84" s="6">
        <f t="shared" si="47"/>
        <v>176.88679245283001</v>
      </c>
      <c r="Y84" s="6">
        <f t="shared" si="33"/>
        <v>46.890487884048653</v>
      </c>
      <c r="Z84" s="6">
        <f t="shared" si="48"/>
        <v>46.890487884048653</v>
      </c>
      <c r="AA84" s="6">
        <f t="shared" si="49"/>
        <v>176.09719625462498</v>
      </c>
      <c r="AB84" s="6">
        <f t="shared" si="34"/>
        <v>421.34849815891386</v>
      </c>
      <c r="AC84" s="6">
        <f t="shared" si="50"/>
        <v>2356.9632478123385</v>
      </c>
      <c r="AD84" s="6">
        <f t="shared" si="35"/>
        <v>135.60634017793626</v>
      </c>
      <c r="AE84" s="6">
        <f t="shared" si="36"/>
        <v>2275.979275961703</v>
      </c>
      <c r="AI84" s="58"/>
      <c r="AJ84" s="21">
        <f t="shared" si="59"/>
        <v>195658.60761041014</v>
      </c>
      <c r="AK84" s="21">
        <f t="shared" si="60"/>
        <v>33152.833063249513</v>
      </c>
      <c r="AL84" s="19">
        <f t="shared" si="61"/>
        <v>163813.21263573976</v>
      </c>
      <c r="AM84" s="19">
        <f t="shared" si="62"/>
        <v>28747.291101559083</v>
      </c>
      <c r="AN84" s="19">
        <f t="shared" si="51"/>
        <v>18937.499999999982</v>
      </c>
      <c r="AO84" s="19">
        <f t="shared" si="52"/>
        <v>3713.6051307305174</v>
      </c>
      <c r="AP84" s="19">
        <f t="shared" si="53"/>
        <v>3811.3315815392152</v>
      </c>
      <c r="AQ84" s="19">
        <f t="shared" si="54"/>
        <v>11278.967867839005</v>
      </c>
      <c r="AR84" s="72">
        <f>AD83*$AV$4</f>
        <v>701.22498434230192</v>
      </c>
      <c r="AS84" s="23">
        <f>AL84+AM84+AN84+AO84+AP84+AQ84+AR84-AJ84-AK84</f>
        <v>2191.6926280902044</v>
      </c>
      <c r="AT84" s="23">
        <f t="shared" si="63"/>
        <v>17533541.024721634</v>
      </c>
      <c r="AU84">
        <f>M83</f>
        <v>0.16276000000000007</v>
      </c>
      <c r="BB84" s="10">
        <f t="shared" si="55"/>
        <v>361.73265142379751</v>
      </c>
      <c r="BC84" s="10">
        <f t="shared" si="56"/>
        <v>347.9482246334411</v>
      </c>
      <c r="BD84" s="9">
        <f t="shared" si="57"/>
        <v>266.62546933167374</v>
      </c>
      <c r="BE84" s="10">
        <f t="shared" si="58"/>
        <v>92.194764913865868</v>
      </c>
    </row>
    <row r="85" spans="1:57">
      <c r="A85">
        <v>79</v>
      </c>
      <c r="B85" t="s">
        <v>54</v>
      </c>
      <c r="C85">
        <v>39.415199999999999</v>
      </c>
      <c r="D85">
        <v>194.83600000000001</v>
      </c>
      <c r="E85">
        <v>52.527099999999997</v>
      </c>
      <c r="F85">
        <v>52.527099999999997</v>
      </c>
      <c r="G85">
        <v>196.321</v>
      </c>
      <c r="H85">
        <v>2503.79</v>
      </c>
      <c r="I85">
        <v>2592.62</v>
      </c>
      <c r="J85">
        <v>468.60899999999998</v>
      </c>
      <c r="K85">
        <v>151.90700000000001</v>
      </c>
      <c r="M85" s="4">
        <f t="shared" si="37"/>
        <v>0.16540333333333335</v>
      </c>
      <c r="N85" s="2">
        <f t="shared" si="38"/>
        <v>0.39264827391628543</v>
      </c>
      <c r="O85" s="2">
        <f t="shared" si="39"/>
        <v>0.82099214082747207</v>
      </c>
      <c r="P85" s="3">
        <f t="shared" si="40"/>
        <v>0.30613449950625743</v>
      </c>
      <c r="Q85" s="2">
        <f t="shared" si="41"/>
        <v>0.39564095846516595</v>
      </c>
      <c r="R85" s="3">
        <f t="shared" si="42"/>
        <v>0.10585659297474859</v>
      </c>
      <c r="T85" s="6">
        <f t="shared" si="43"/>
        <v>450.49680389157436</v>
      </c>
      <c r="U85" s="6">
        <f t="shared" si="44"/>
        <v>2723.6259077300397</v>
      </c>
      <c r="V85" s="6">
        <f t="shared" si="45"/>
        <v>2723.6259077300397</v>
      </c>
      <c r="W85" s="6">
        <f t="shared" si="46"/>
        <v>55.584202198572235</v>
      </c>
      <c r="X85" s="6">
        <f t="shared" si="47"/>
        <v>176.88679245283001</v>
      </c>
      <c r="Y85" s="6">
        <f t="shared" si="33"/>
        <v>47.688056805975521</v>
      </c>
      <c r="Z85" s="6">
        <f t="shared" si="48"/>
        <v>47.688056805975521</v>
      </c>
      <c r="AA85" s="6">
        <f t="shared" si="49"/>
        <v>178.23498727715639</v>
      </c>
      <c r="AB85" s="6">
        <f t="shared" si="34"/>
        <v>425.43853766144974</v>
      </c>
      <c r="AC85" s="6">
        <f t="shared" si="50"/>
        <v>2353.7715722671624</v>
      </c>
      <c r="AD85" s="6">
        <f t="shared" si="35"/>
        <v>137.91261358851571</v>
      </c>
      <c r="AE85" s="6">
        <f t="shared" si="36"/>
        <v>2273.1291038384652</v>
      </c>
      <c r="AI85" s="58"/>
      <c r="AJ85" s="21">
        <f t="shared" si="59"/>
        <v>195702.77909787218</v>
      </c>
      <c r="AK85" s="21">
        <f t="shared" si="60"/>
        <v>33160.317579100207</v>
      </c>
      <c r="AL85" s="19">
        <f t="shared" si="61"/>
        <v>163590.56241829932</v>
      </c>
      <c r="AM85" s="19">
        <f t="shared" si="62"/>
        <v>28705.45539510647</v>
      </c>
      <c r="AN85" s="19">
        <f t="shared" si="51"/>
        <v>18937.499999999982</v>
      </c>
      <c r="AO85" s="19">
        <f t="shared" si="52"/>
        <v>3777.4977039389596</v>
      </c>
      <c r="AP85" s="19">
        <f t="shared" si="53"/>
        <v>3876.9055382531428</v>
      </c>
      <c r="AQ85" s="19">
        <f t="shared" si="54"/>
        <v>11416.610159542468</v>
      </c>
      <c r="AR85" s="72">
        <f>AD84*$AV$4</f>
        <v>713.28934933594473</v>
      </c>
      <c r="AS85" s="23">
        <f>AL85+AM85+AN85+AO85+AP85+AQ85+AR85-AJ85-AK85</f>
        <v>2154.7238875038674</v>
      </c>
      <c r="AT85" s="23">
        <f t="shared" si="63"/>
        <v>17237791.10003094</v>
      </c>
      <c r="AU85">
        <f>M84</f>
        <v>0.16408666666666674</v>
      </c>
      <c r="BB85" s="10">
        <f t="shared" si="55"/>
        <v>365.78226323948866</v>
      </c>
      <c r="BC85" s="10">
        <f t="shared" si="56"/>
        <v>352.19439250924995</v>
      </c>
      <c r="BD85" s="9">
        <f t="shared" si="57"/>
        <v>271.21268035587252</v>
      </c>
      <c r="BE85" s="10">
        <f t="shared" si="58"/>
        <v>93.780975768097306</v>
      </c>
    </row>
    <row r="86" spans="1:57">
      <c r="A86">
        <v>80</v>
      </c>
      <c r="B86" t="s">
        <v>54</v>
      </c>
      <c r="C86">
        <v>39.919199999999996</v>
      </c>
      <c r="D86">
        <v>194.756</v>
      </c>
      <c r="E86">
        <v>53.388300000000001</v>
      </c>
      <c r="F86">
        <v>53.388300000000001</v>
      </c>
      <c r="G86">
        <v>198.607</v>
      </c>
      <c r="H86">
        <v>2499.86</v>
      </c>
      <c r="I86">
        <v>2588.2800000000002</v>
      </c>
      <c r="J86">
        <v>472.94600000000003</v>
      </c>
      <c r="K86">
        <v>154.398</v>
      </c>
      <c r="M86" s="4">
        <f t="shared" si="37"/>
        <v>0.1667133333333333</v>
      </c>
      <c r="N86" s="2">
        <f t="shared" si="38"/>
        <v>0.3894029671691927</v>
      </c>
      <c r="O86" s="2">
        <f t="shared" si="39"/>
        <v>0.82321252089414987</v>
      </c>
      <c r="P86" s="3">
        <f t="shared" si="40"/>
        <v>0.30870956132282967</v>
      </c>
      <c r="Q86" s="2">
        <f t="shared" si="41"/>
        <v>0.39710281121286051</v>
      </c>
      <c r="R86" s="3">
        <f t="shared" si="42"/>
        <v>0.10674671092094216</v>
      </c>
      <c r="T86" s="6">
        <f t="shared" si="43"/>
        <v>454.25127019120532</v>
      </c>
      <c r="U86" s="6">
        <f t="shared" si="44"/>
        <v>2724.744692633295</v>
      </c>
      <c r="V86" s="6">
        <f t="shared" si="45"/>
        <v>2724.744692633295</v>
      </c>
      <c r="W86" s="6">
        <f t="shared" si="46"/>
        <v>55.607034543536635</v>
      </c>
      <c r="X86" s="6">
        <f t="shared" si="47"/>
        <v>176.88679245283001</v>
      </c>
      <c r="Y86" s="6">
        <f t="shared" si="33"/>
        <v>48.489829024571385</v>
      </c>
      <c r="Z86" s="6">
        <f t="shared" si="48"/>
        <v>48.489829024571385</v>
      </c>
      <c r="AA86" s="6">
        <f t="shared" si="49"/>
        <v>180.38445638994028</v>
      </c>
      <c r="AB86" s="6">
        <f t="shared" si="34"/>
        <v>429.5523677970084</v>
      </c>
      <c r="AC86" s="6">
        <f t="shared" si="50"/>
        <v>2350.7993593798233</v>
      </c>
      <c r="AD86" s="6">
        <f t="shared" si="35"/>
        <v>140.23171035106517</v>
      </c>
      <c r="AE86" s="6">
        <f t="shared" si="36"/>
        <v>2270.4934224420895</v>
      </c>
      <c r="AI86" s="58"/>
      <c r="AJ86" s="21">
        <f t="shared" si="59"/>
        <v>195766.05936991205</v>
      </c>
      <c r="AK86" s="21">
        <f t="shared" si="60"/>
        <v>33171.039930244151</v>
      </c>
      <c r="AL86" s="19">
        <f t="shared" si="61"/>
        <v>163385.70059659737</v>
      </c>
      <c r="AM86" s="19">
        <f t="shared" si="62"/>
        <v>28666.583978641771</v>
      </c>
      <c r="AN86" s="19">
        <f t="shared" si="51"/>
        <v>18937.499999999982</v>
      </c>
      <c r="AO86" s="19">
        <f t="shared" si="52"/>
        <v>3841.7498562893879</v>
      </c>
      <c r="AP86" s="19">
        <f t="shared" si="53"/>
        <v>3942.8485367180565</v>
      </c>
      <c r="AQ86" s="19">
        <f t="shared" si="54"/>
        <v>11555.205930661508</v>
      </c>
      <c r="AR86" s="72">
        <f>AD85*$AV$4</f>
        <v>725.42034747559262</v>
      </c>
      <c r="AS86" s="23">
        <f>AL86+AM86+AN86+AO86+AP86+AQ86+AR86-AJ86-AK86</f>
        <v>2117.9099462274462</v>
      </c>
      <c r="AT86" s="23">
        <f t="shared" si="63"/>
        <v>16943279.56981957</v>
      </c>
      <c r="AU86">
        <f>M85</f>
        <v>0.16540333333333335</v>
      </c>
      <c r="BB86" s="10">
        <f t="shared" si="55"/>
        <v>369.85433546287732</v>
      </c>
      <c r="BC86" s="10">
        <f t="shared" si="56"/>
        <v>356.46997455431278</v>
      </c>
      <c r="BD86" s="9">
        <f t="shared" si="57"/>
        <v>275.82522717703142</v>
      </c>
      <c r="BE86" s="10">
        <f t="shared" si="58"/>
        <v>95.376113611951041</v>
      </c>
    </row>
    <row r="87" spans="1:57">
      <c r="A87">
        <v>81</v>
      </c>
      <c r="B87" t="s">
        <v>54</v>
      </c>
      <c r="C87">
        <v>40.423200000000001</v>
      </c>
      <c r="D87">
        <v>194.51900000000001</v>
      </c>
      <c r="E87">
        <v>54.265000000000001</v>
      </c>
      <c r="F87">
        <v>54.265000000000001</v>
      </c>
      <c r="G87">
        <v>200.887</v>
      </c>
      <c r="H87">
        <v>2496.06</v>
      </c>
      <c r="I87">
        <v>2583.9699999999998</v>
      </c>
      <c r="J87">
        <v>477.25299999999999</v>
      </c>
      <c r="K87">
        <v>156.93299999999999</v>
      </c>
      <c r="M87" s="4">
        <f t="shared" si="37"/>
        <v>0.16798000000000002</v>
      </c>
      <c r="N87" s="2">
        <f t="shared" si="38"/>
        <v>0.38599634877167915</v>
      </c>
      <c r="O87" s="2">
        <f t="shared" si="39"/>
        <v>0.82555167321506517</v>
      </c>
      <c r="P87" s="3">
        <f t="shared" si="40"/>
        <v>0.31141207286581729</v>
      </c>
      <c r="Q87" s="2">
        <f t="shared" si="41"/>
        <v>0.39863277374290584</v>
      </c>
      <c r="R87" s="3">
        <f t="shared" si="42"/>
        <v>0.10768147001627176</v>
      </c>
      <c r="T87" s="6">
        <f t="shared" si="43"/>
        <v>458.26027374538813</v>
      </c>
      <c r="U87" s="6">
        <f t="shared" si="44"/>
        <v>2728.0644942575786</v>
      </c>
      <c r="V87" s="6">
        <f t="shared" si="45"/>
        <v>2728.0644942575786</v>
      </c>
      <c r="W87" s="6">
        <f t="shared" si="46"/>
        <v>55.67478559709344</v>
      </c>
      <c r="X87" s="6">
        <f t="shared" si="47"/>
        <v>176.88679245283001</v>
      </c>
      <c r="Y87" s="6">
        <f t="shared" si="33"/>
        <v>49.346139926962501</v>
      </c>
      <c r="Z87" s="6">
        <f t="shared" si="48"/>
        <v>49.346139926962501</v>
      </c>
      <c r="AA87" s="6">
        <f t="shared" si="49"/>
        <v>182.6775640193074</v>
      </c>
      <c r="AB87" s="6">
        <f t="shared" si="34"/>
        <v>433.99232135559242</v>
      </c>
      <c r="AC87" s="6">
        <f t="shared" si="50"/>
        <v>2349.7469584990795</v>
      </c>
      <c r="AD87" s="6">
        <f t="shared" si="35"/>
        <v>142.7077817591082</v>
      </c>
      <c r="AE87" s="6">
        <f t="shared" si="36"/>
        <v>2269.8042205121906</v>
      </c>
      <c r="AI87" s="58"/>
      <c r="AJ87" s="21">
        <f t="shared" si="59"/>
        <v>195846.47427240334</v>
      </c>
      <c r="AK87" s="21">
        <f t="shared" si="60"/>
        <v>33184.665611580902</v>
      </c>
      <c r="AL87" s="19">
        <f t="shared" si="61"/>
        <v>163196.25572487005</v>
      </c>
      <c r="AM87" s="19">
        <f t="shared" si="62"/>
        <v>28630.385397886868</v>
      </c>
      <c r="AN87" s="19">
        <f t="shared" si="51"/>
        <v>18937.499999999982</v>
      </c>
      <c r="AO87" s="19">
        <f t="shared" si="52"/>
        <v>3906.3406262194708</v>
      </c>
      <c r="AP87" s="19">
        <f t="shared" si="53"/>
        <v>4009.1390637515624</v>
      </c>
      <c r="AQ87" s="19">
        <f t="shared" si="54"/>
        <v>11694.558807553136</v>
      </c>
      <c r="AR87" s="72">
        <f>AD86*$AV$4</f>
        <v>737.6187964466028</v>
      </c>
      <c r="AS87" s="23">
        <f>AL87+AM87+AN87+AO87+AP87+AQ87+AR87-AJ87-AK87</f>
        <v>2080.6585327433859</v>
      </c>
      <c r="AT87" s="23">
        <f t="shared" si="63"/>
        <v>16645268.261947088</v>
      </c>
      <c r="AU87">
        <f>M86</f>
        <v>0.1667133333333333</v>
      </c>
      <c r="BB87" s="10">
        <f t="shared" si="55"/>
        <v>373.94533325347174</v>
      </c>
      <c r="BC87" s="10">
        <f t="shared" si="56"/>
        <v>360.76891277988057</v>
      </c>
      <c r="BD87" s="9">
        <f t="shared" si="57"/>
        <v>280.46342070213035</v>
      </c>
      <c r="BE87" s="10">
        <f t="shared" si="58"/>
        <v>96.97965804914277</v>
      </c>
    </row>
    <row r="88" spans="1:57">
      <c r="A88">
        <v>82</v>
      </c>
      <c r="B88" t="s">
        <v>54</v>
      </c>
      <c r="C88">
        <v>40.927300000000002</v>
      </c>
      <c r="D88">
        <v>194.40600000000001</v>
      </c>
      <c r="E88">
        <v>55.1248</v>
      </c>
      <c r="F88">
        <v>55.1248</v>
      </c>
      <c r="G88">
        <v>203.16499999999999</v>
      </c>
      <c r="H88">
        <v>2492.1799999999998</v>
      </c>
      <c r="I88">
        <v>2579.67</v>
      </c>
      <c r="J88">
        <v>481.55500000000001</v>
      </c>
      <c r="K88">
        <v>159.41999999999999</v>
      </c>
      <c r="M88" s="4">
        <f t="shared" si="37"/>
        <v>0.16927333333333339</v>
      </c>
      <c r="N88" s="2">
        <f t="shared" si="38"/>
        <v>0.38282462289787711</v>
      </c>
      <c r="O88" s="2">
        <f t="shared" si="39"/>
        <v>0.82771554921034984</v>
      </c>
      <c r="P88" s="3">
        <f t="shared" si="40"/>
        <v>0.31393013272419351</v>
      </c>
      <c r="Q88" s="2">
        <f t="shared" si="41"/>
        <v>0.4000728604623684</v>
      </c>
      <c r="R88" s="3">
        <f t="shared" si="42"/>
        <v>0.10855184908038278</v>
      </c>
      <c r="T88" s="6">
        <f t="shared" si="43"/>
        <v>462.0569886906585</v>
      </c>
      <c r="U88" s="6">
        <f t="shared" si="44"/>
        <v>2729.6502029695071</v>
      </c>
      <c r="V88" s="6">
        <f t="shared" si="45"/>
        <v>2729.6502029695071</v>
      </c>
      <c r="W88" s="6">
        <f t="shared" si="46"/>
        <v>55.707146999377699</v>
      </c>
      <c r="X88" s="6">
        <f t="shared" si="47"/>
        <v>176.88679245283001</v>
      </c>
      <c r="Y88" s="6">
        <f t="shared" si="33"/>
        <v>50.157140502884495</v>
      </c>
      <c r="Z88" s="6">
        <f t="shared" si="48"/>
        <v>50.157140502884495</v>
      </c>
      <c r="AA88" s="6">
        <f t="shared" si="49"/>
        <v>184.85646116209995</v>
      </c>
      <c r="AB88" s="6">
        <f t="shared" si="34"/>
        <v>438.15890115994648</v>
      </c>
      <c r="AC88" s="6">
        <f t="shared" si="50"/>
        <v>2347.1984488089383</v>
      </c>
      <c r="AD88" s="6">
        <f t="shared" si="35"/>
        <v>145.0536117857996</v>
      </c>
      <c r="AE88" s="6">
        <f t="shared" si="36"/>
        <v>2267.5932142788488</v>
      </c>
      <c r="AI88" s="58"/>
      <c r="AJ88" s="21">
        <f t="shared" si="59"/>
        <v>196085.09165375197</v>
      </c>
      <c r="AK88" s="21">
        <f t="shared" si="60"/>
        <v>33225.097475563052</v>
      </c>
      <c r="AL88" s="19">
        <f t="shared" si="61"/>
        <v>163146.71795775471</v>
      </c>
      <c r="AM88" s="19">
        <f t="shared" si="62"/>
        <v>28617.568207560289</v>
      </c>
      <c r="AN88" s="19">
        <f t="shared" si="51"/>
        <v>18937.499999999982</v>
      </c>
      <c r="AO88" s="19">
        <f t="shared" si="52"/>
        <v>3975.3250325160993</v>
      </c>
      <c r="AP88" s="19">
        <f t="shared" si="53"/>
        <v>4079.9388491612599</v>
      </c>
      <c r="AQ88" s="19">
        <f t="shared" si="54"/>
        <v>11843.223956204924</v>
      </c>
      <c r="AR88" s="72">
        <f>AD87*$AV$4</f>
        <v>750.64293205290915</v>
      </c>
      <c r="AS88" s="23">
        <f>AL88+AM88+AN88+AO88+AP88+AQ88+AR88-AJ88-AK88</f>
        <v>2040.7278059351156</v>
      </c>
      <c r="AT88" s="23">
        <f t="shared" si="63"/>
        <v>16325822.447480924</v>
      </c>
      <c r="AU88">
        <f>M87</f>
        <v>0.16798000000000002</v>
      </c>
      <c r="BB88" s="10">
        <f t="shared" si="55"/>
        <v>378.31753575849916</v>
      </c>
      <c r="BC88" s="10">
        <f t="shared" si="56"/>
        <v>365.35512803861479</v>
      </c>
      <c r="BD88" s="9">
        <f t="shared" si="57"/>
        <v>285.4155635182164</v>
      </c>
      <c r="BE88" s="10">
        <f t="shared" si="58"/>
        <v>98.692279853925001</v>
      </c>
    </row>
    <row r="89" spans="1:57">
      <c r="A89">
        <v>83</v>
      </c>
      <c r="B89" t="s">
        <v>54</v>
      </c>
      <c r="C89">
        <v>41.4313</v>
      </c>
      <c r="D89">
        <v>194.279</v>
      </c>
      <c r="E89">
        <v>55.983600000000003</v>
      </c>
      <c r="F89">
        <v>55.983600000000003</v>
      </c>
      <c r="G89">
        <v>205.43799999999999</v>
      </c>
      <c r="H89">
        <v>2488.3200000000002</v>
      </c>
      <c r="I89">
        <v>2575.38</v>
      </c>
      <c r="J89">
        <v>485.84</v>
      </c>
      <c r="K89">
        <v>161.904</v>
      </c>
      <c r="M89" s="4">
        <f t="shared" si="37"/>
        <v>0.17055999999999993</v>
      </c>
      <c r="N89" s="2">
        <f t="shared" si="38"/>
        <v>0.3796884771732334</v>
      </c>
      <c r="O89" s="2">
        <f t="shared" si="39"/>
        <v>0.82984582199812407</v>
      </c>
      <c r="P89" s="3">
        <f t="shared" si="40"/>
        <v>0.31641651031894946</v>
      </c>
      <c r="Q89" s="2">
        <f t="shared" si="41"/>
        <v>0.40149702939337095</v>
      </c>
      <c r="R89" s="3">
        <f t="shared" si="42"/>
        <v>0.10941135084427771</v>
      </c>
      <c r="T89" s="6">
        <f t="shared" si="43"/>
        <v>465.87348072753116</v>
      </c>
      <c r="U89" s="6">
        <f t="shared" si="44"/>
        <v>2731.4345727458449</v>
      </c>
      <c r="V89" s="6">
        <f t="shared" si="45"/>
        <v>2731.4345727458449</v>
      </c>
      <c r="W89" s="6">
        <f t="shared" si="46"/>
        <v>55.743562709098875</v>
      </c>
      <c r="X89" s="6">
        <f t="shared" si="47"/>
        <v>176.88679245283001</v>
      </c>
      <c r="Y89" s="6">
        <f t="shared" si="33"/>
        <v>50.971846848924763</v>
      </c>
      <c r="Z89" s="6">
        <f t="shared" si="48"/>
        <v>50.971846848924763</v>
      </c>
      <c r="AA89" s="6">
        <f t="shared" si="49"/>
        <v>187.04681858525362</v>
      </c>
      <c r="AB89" s="6">
        <f t="shared" si="34"/>
        <v>442.34672427056415</v>
      </c>
      <c r="AC89" s="6">
        <f t="shared" si="50"/>
        <v>2344.8314111843797</v>
      </c>
      <c r="AD89" s="6">
        <f t="shared" si="35"/>
        <v>147.41006102194777</v>
      </c>
      <c r="AE89" s="6">
        <f t="shared" si="36"/>
        <v>2265.5610920183135</v>
      </c>
      <c r="AI89" s="58"/>
      <c r="AJ89" s="21">
        <f t="shared" si="59"/>
        <v>196199.06763883925</v>
      </c>
      <c r="AK89" s="21">
        <f t="shared" si="60"/>
        <v>33244.40982196563</v>
      </c>
      <c r="AL89" s="19">
        <f t="shared" si="61"/>
        <v>162987.7974627208</v>
      </c>
      <c r="AM89" s="19">
        <f t="shared" si="62"/>
        <v>28586.52990804406</v>
      </c>
      <c r="AN89" s="19">
        <f t="shared" si="51"/>
        <v>18937.499999999982</v>
      </c>
      <c r="AO89" s="19">
        <f t="shared" si="52"/>
        <v>4040.6592389123748</v>
      </c>
      <c r="AP89" s="19">
        <f t="shared" si="53"/>
        <v>4146.9923767784903</v>
      </c>
      <c r="AQ89" s="19">
        <f t="shared" si="54"/>
        <v>11984.484690538449</v>
      </c>
      <c r="AR89" s="72">
        <f>AD88*$AV$4</f>
        <v>762.98199799330587</v>
      </c>
      <c r="AS89" s="23">
        <f>AL89+AM89+AN89+AO89+AP89+AQ89+AR89-AJ89-AK89</f>
        <v>2003.468214182576</v>
      </c>
      <c r="AT89" s="23">
        <f t="shared" si="63"/>
        <v>16027745.713460609</v>
      </c>
      <c r="AU89">
        <f>M88</f>
        <v>0.16927333333333339</v>
      </c>
      <c r="BB89" s="10">
        <f t="shared" si="55"/>
        <v>382.45175416056873</v>
      </c>
      <c r="BC89" s="10">
        <f t="shared" si="56"/>
        <v>369.71292232419989</v>
      </c>
      <c r="BD89" s="9">
        <f t="shared" si="57"/>
        <v>290.10722357159921</v>
      </c>
      <c r="BE89" s="10">
        <f t="shared" si="58"/>
        <v>100.31428100576899</v>
      </c>
    </row>
    <row r="90" spans="1:57">
      <c r="A90">
        <v>84</v>
      </c>
      <c r="B90" t="s">
        <v>54</v>
      </c>
      <c r="C90">
        <v>41.935400000000001</v>
      </c>
      <c r="D90">
        <v>194.13800000000001</v>
      </c>
      <c r="E90">
        <v>56.841500000000003</v>
      </c>
      <c r="F90">
        <v>56.841500000000003</v>
      </c>
      <c r="G90">
        <v>207.70699999999999</v>
      </c>
      <c r="H90">
        <v>2484.4699999999998</v>
      </c>
      <c r="I90">
        <v>2571.12</v>
      </c>
      <c r="J90">
        <v>490.108</v>
      </c>
      <c r="K90">
        <v>164.38399999999999</v>
      </c>
      <c r="M90" s="4">
        <f t="shared" si="37"/>
        <v>0.1718433333333334</v>
      </c>
      <c r="N90" s="2">
        <f t="shared" si="38"/>
        <v>0.37657944251546938</v>
      </c>
      <c r="O90" s="2">
        <f t="shared" si="39"/>
        <v>0.83192735670087059</v>
      </c>
      <c r="P90" s="3">
        <f t="shared" si="40"/>
        <v>0.31886408162473556</v>
      </c>
      <c r="Q90" s="2">
        <f t="shared" si="41"/>
        <v>0.40289992822920084</v>
      </c>
      <c r="R90" s="3">
        <f t="shared" si="42"/>
        <v>0.11025837487634081</v>
      </c>
      <c r="T90" s="6">
        <f t="shared" si="43"/>
        <v>469.71972572709871</v>
      </c>
      <c r="U90" s="6">
        <f t="shared" si="44"/>
        <v>2733.418379495462</v>
      </c>
      <c r="V90" s="6">
        <f t="shared" si="45"/>
        <v>2733.418379495462</v>
      </c>
      <c r="W90" s="6">
        <f t="shared" si="46"/>
        <v>55.784048561131875</v>
      </c>
      <c r="X90" s="6">
        <f t="shared" si="47"/>
        <v>176.88679245283001</v>
      </c>
      <c r="Y90" s="6">
        <f t="shared" si="33"/>
        <v>51.790533606030436</v>
      </c>
      <c r="Z90" s="6">
        <f t="shared" si="48"/>
        <v>51.790533606030436</v>
      </c>
      <c r="AA90" s="6">
        <f t="shared" si="49"/>
        <v>189.25004378328796</v>
      </c>
      <c r="AB90" s="6">
        <f t="shared" si="34"/>
        <v>446.55673837553502</v>
      </c>
      <c r="AC90" s="6">
        <f t="shared" si="50"/>
        <v>2342.6456896810587</v>
      </c>
      <c r="AD90" s="6">
        <f t="shared" si="35"/>
        <v>149.776748964994</v>
      </c>
      <c r="AE90" s="6">
        <f t="shared" si="36"/>
        <v>2263.6986537683633</v>
      </c>
      <c r="AI90" s="58"/>
      <c r="AJ90" s="21">
        <f t="shared" si="59"/>
        <v>196327.32278525308</v>
      </c>
      <c r="AK90" s="21">
        <f t="shared" si="60"/>
        <v>33266.141661471644</v>
      </c>
      <c r="AL90" s="19">
        <f t="shared" si="61"/>
        <v>162841.73461100031</v>
      </c>
      <c r="AM90" s="19">
        <f t="shared" si="62"/>
        <v>28557.70175681456</v>
      </c>
      <c r="AN90" s="19">
        <f t="shared" si="51"/>
        <v>18937.499999999982</v>
      </c>
      <c r="AO90" s="19">
        <f t="shared" si="52"/>
        <v>4106.2919821493788</v>
      </c>
      <c r="AP90" s="19">
        <f t="shared" si="53"/>
        <v>4214.3522974690995</v>
      </c>
      <c r="AQ90" s="19">
        <f t="shared" si="54"/>
        <v>12126.488409746153</v>
      </c>
      <c r="AR90" s="72">
        <f>AD89*$AV$4</f>
        <v>775.37692097544527</v>
      </c>
      <c r="AS90" s="23">
        <f>AL90+AM90+AN90+AO90+AP90+AQ90+AR90-AJ90-AK90</f>
        <v>1965.9815314301959</v>
      </c>
      <c r="AT90" s="23">
        <f t="shared" si="63"/>
        <v>15727852.251441568</v>
      </c>
      <c r="AU90">
        <f>M89</f>
        <v>0.17055999999999993</v>
      </c>
      <c r="BB90" s="10">
        <f t="shared" si="55"/>
        <v>386.60316156146519</v>
      </c>
      <c r="BC90" s="10">
        <f t="shared" si="56"/>
        <v>374.09363717050724</v>
      </c>
      <c r="BD90" s="9">
        <f t="shared" si="57"/>
        <v>294.82012204389554</v>
      </c>
      <c r="BE90" s="10">
        <f t="shared" si="58"/>
        <v>101.94369369784953</v>
      </c>
    </row>
    <row r="91" spans="1:57">
      <c r="A91">
        <v>85</v>
      </c>
      <c r="B91" t="s">
        <v>54</v>
      </c>
      <c r="C91">
        <v>42.439399999999999</v>
      </c>
      <c r="D91">
        <v>193.98400000000001</v>
      </c>
      <c r="E91">
        <v>57.698300000000003</v>
      </c>
      <c r="F91">
        <v>57.698300000000003</v>
      </c>
      <c r="G91">
        <v>209.971</v>
      </c>
      <c r="H91">
        <v>2480.65</v>
      </c>
      <c r="I91">
        <v>2566.87</v>
      </c>
      <c r="J91">
        <v>494.35899999999998</v>
      </c>
      <c r="K91">
        <v>166.86199999999999</v>
      </c>
      <c r="M91" s="4">
        <f t="shared" si="37"/>
        <v>0.17311666666666664</v>
      </c>
      <c r="N91" s="2">
        <f t="shared" si="38"/>
        <v>0.37351304515259465</v>
      </c>
      <c r="O91" s="2">
        <f t="shared" si="39"/>
        <v>0.83399347299509008</v>
      </c>
      <c r="P91" s="3">
        <f t="shared" si="40"/>
        <v>0.32129007413112548</v>
      </c>
      <c r="Q91" s="2">
        <f t="shared" si="41"/>
        <v>0.40429575430827003</v>
      </c>
      <c r="R91" s="3">
        <f t="shared" si="42"/>
        <v>0.11109714065658999</v>
      </c>
      <c r="T91" s="6">
        <f t="shared" si="43"/>
        <v>473.57594265700908</v>
      </c>
      <c r="U91" s="6">
        <f t="shared" si="44"/>
        <v>2735.588385426066</v>
      </c>
      <c r="V91" s="6">
        <f t="shared" si="45"/>
        <v>2735.588385426066</v>
      </c>
      <c r="W91" s="6">
        <f t="shared" si="46"/>
        <v>55.828334396450323</v>
      </c>
      <c r="X91" s="6">
        <f t="shared" si="47"/>
        <v>176.88679245283001</v>
      </c>
      <c r="Y91" s="6">
        <f t="shared" si="33"/>
        <v>52.612933112942933</v>
      </c>
      <c r="Z91" s="6">
        <f t="shared" si="48"/>
        <v>52.612933112942933</v>
      </c>
      <c r="AA91" s="6">
        <f t="shared" si="49"/>
        <v>191.46474295876553</v>
      </c>
      <c r="AB91" s="6">
        <f t="shared" si="34"/>
        <v>450.78757953989293</v>
      </c>
      <c r="AC91" s="6">
        <f t="shared" si="50"/>
        <v>2340.6291402826232</v>
      </c>
      <c r="AD91" s="6">
        <f t="shared" si="35"/>
        <v>152.15524972298809</v>
      </c>
      <c r="AE91" s="6">
        <f t="shared" si="36"/>
        <v>2262.0124427690571</v>
      </c>
      <c r="AI91" s="58"/>
      <c r="AJ91" s="21">
        <f t="shared" si="59"/>
        <v>196469.91286299532</v>
      </c>
      <c r="AK91" s="21">
        <f t="shared" si="60"/>
        <v>33290.302443875233</v>
      </c>
      <c r="AL91" s="19">
        <f t="shared" si="61"/>
        <v>162707.86813690863</v>
      </c>
      <c r="AM91" s="19">
        <f t="shared" si="62"/>
        <v>28531.081854625616</v>
      </c>
      <c r="AN91" s="19">
        <f t="shared" si="51"/>
        <v>18937.499999999982</v>
      </c>
      <c r="AO91" s="19">
        <f t="shared" si="52"/>
        <v>4172.2453873018121</v>
      </c>
      <c r="AP91" s="19">
        <f t="shared" si="53"/>
        <v>4282.0413185465968</v>
      </c>
      <c r="AQ91" s="19">
        <f t="shared" si="54"/>
        <v>12269.326363527476</v>
      </c>
      <c r="AR91" s="72">
        <f>AD90*$AV$4</f>
        <v>787.82569955586837</v>
      </c>
      <c r="AS91" s="23">
        <f>AL91+AM91+AN91+AO91+AP91+AQ91+AR91-AJ91-AK91</f>
        <v>1927.673453595402</v>
      </c>
      <c r="AT91" s="23">
        <f t="shared" si="63"/>
        <v>15421387.628763216</v>
      </c>
      <c r="AU91">
        <f>M90</f>
        <v>0.1718433333333334</v>
      </c>
      <c r="BB91" s="10">
        <f t="shared" si="55"/>
        <v>390.77268981440329</v>
      </c>
      <c r="BC91" s="10">
        <f t="shared" si="56"/>
        <v>378.50008756657593</v>
      </c>
      <c r="BD91" s="9">
        <f t="shared" si="57"/>
        <v>299.553497929988</v>
      </c>
      <c r="BE91" s="10">
        <f t="shared" si="58"/>
        <v>103.58106721206087</v>
      </c>
    </row>
    <row r="92" spans="1:57">
      <c r="A92">
        <v>86</v>
      </c>
      <c r="B92" t="s">
        <v>54</v>
      </c>
      <c r="C92">
        <v>42.943399999999997</v>
      </c>
      <c r="D92">
        <v>193.81700000000001</v>
      </c>
      <c r="E92">
        <v>58.554099999999998</v>
      </c>
      <c r="F92">
        <v>58.554099999999998</v>
      </c>
      <c r="G92">
        <v>212.23099999999999</v>
      </c>
      <c r="H92">
        <v>2476.84</v>
      </c>
      <c r="I92">
        <v>2562.63</v>
      </c>
      <c r="J92">
        <v>498.59199999999998</v>
      </c>
      <c r="K92">
        <v>169.33699999999999</v>
      </c>
      <c r="M92" s="4">
        <f t="shared" si="37"/>
        <v>0.17438666666666661</v>
      </c>
      <c r="N92" s="2">
        <f t="shared" si="38"/>
        <v>0.37047366006575438</v>
      </c>
      <c r="O92" s="2">
        <f t="shared" si="39"/>
        <v>0.83601099128373746</v>
      </c>
      <c r="P92" s="3">
        <f t="shared" si="40"/>
        <v>0.32368109182659233</v>
      </c>
      <c r="Q92" s="2">
        <f t="shared" si="41"/>
        <v>0.40567130514565342</v>
      </c>
      <c r="R92" s="3">
        <f t="shared" si="42"/>
        <v>0.11192388561816656</v>
      </c>
      <c r="T92" s="6">
        <f t="shared" si="43"/>
        <v>477.46118420789981</v>
      </c>
      <c r="U92" s="6">
        <f t="shared" si="44"/>
        <v>2737.9454710293217</v>
      </c>
      <c r="V92" s="6">
        <f t="shared" si="45"/>
        <v>2737.9454710293217</v>
      </c>
      <c r="W92" s="6">
        <f t="shared" si="46"/>
        <v>55.876438184271869</v>
      </c>
      <c r="X92" s="6">
        <f t="shared" si="47"/>
        <v>176.88679245283001</v>
      </c>
      <c r="Y92" s="6">
        <f t="shared" si="33"/>
        <v>53.439310968399333</v>
      </c>
      <c r="Z92" s="6">
        <f t="shared" si="48"/>
        <v>53.439310968399333</v>
      </c>
      <c r="AA92" s="6">
        <f t="shared" si="49"/>
        <v>193.69230175400796</v>
      </c>
      <c r="AB92" s="6">
        <f t="shared" si="34"/>
        <v>455.03923609342536</v>
      </c>
      <c r="AC92" s="6">
        <f t="shared" si="50"/>
        <v>2338.7826731201681</v>
      </c>
      <c r="AD92" s="6">
        <f t="shared" si="35"/>
        <v>154.54515740923074</v>
      </c>
      <c r="AE92" s="6">
        <f t="shared" si="36"/>
        <v>2260.4842868214218</v>
      </c>
      <c r="AI92" s="58"/>
      <c r="AJ92" s="21">
        <f t="shared" si="59"/>
        <v>196625.88637926933</v>
      </c>
      <c r="AK92" s="21">
        <f t="shared" si="60"/>
        <v>33316.730946104057</v>
      </c>
      <c r="AL92" s="19">
        <f t="shared" si="61"/>
        <v>162586.66834891151</v>
      </c>
      <c r="AM92" s="19">
        <f t="shared" si="62"/>
        <v>28506.52229950207</v>
      </c>
      <c r="AN92" s="19">
        <f t="shared" si="51"/>
        <v>18937.499999999982</v>
      </c>
      <c r="AO92" s="19">
        <f t="shared" si="52"/>
        <v>4238.4978915786833</v>
      </c>
      <c r="AP92" s="19">
        <f t="shared" si="53"/>
        <v>4350.0373097781221</v>
      </c>
      <c r="AQ92" s="19">
        <f t="shared" si="54"/>
        <v>12412.908190182616</v>
      </c>
      <c r="AR92" s="72">
        <f>AD91*$AV$4</f>
        <v>800.33661354291735</v>
      </c>
      <c r="AS92" s="23">
        <f>AL92+AM92+AN92+AO92+AP92+AQ92+AR92-AJ92-AK92</f>
        <v>1889.85332812251</v>
      </c>
      <c r="AT92" s="23">
        <f t="shared" si="63"/>
        <v>15118826.624980081</v>
      </c>
      <c r="AU92">
        <f>M91</f>
        <v>0.17311666666666664</v>
      </c>
      <c r="BB92" s="10">
        <f t="shared" si="55"/>
        <v>394.95924514344279</v>
      </c>
      <c r="BC92" s="10">
        <f t="shared" si="56"/>
        <v>382.92948591753105</v>
      </c>
      <c r="BD92" s="9">
        <f t="shared" si="57"/>
        <v>304.31049944597618</v>
      </c>
      <c r="BE92" s="10">
        <f t="shared" si="58"/>
        <v>105.22586622588587</v>
      </c>
    </row>
    <row r="93" spans="1:57">
      <c r="A93">
        <v>87</v>
      </c>
      <c r="B93" t="s">
        <v>54</v>
      </c>
      <c r="C93">
        <v>43.447499999999998</v>
      </c>
      <c r="D93">
        <v>193.637</v>
      </c>
      <c r="E93">
        <v>59.408700000000003</v>
      </c>
      <c r="F93">
        <v>59.408700000000003</v>
      </c>
      <c r="G93">
        <v>214.48699999999999</v>
      </c>
      <c r="H93">
        <v>2473.06</v>
      </c>
      <c r="I93">
        <v>2558.41</v>
      </c>
      <c r="J93">
        <v>502.81</v>
      </c>
      <c r="K93">
        <v>171.809</v>
      </c>
      <c r="M93" s="4">
        <f t="shared" si="37"/>
        <v>0.17564666666666667</v>
      </c>
      <c r="N93" s="2">
        <f t="shared" si="38"/>
        <v>0.36747447527232696</v>
      </c>
      <c r="O93" s="2">
        <f t="shared" si="39"/>
        <v>0.83801857934489687</v>
      </c>
      <c r="P93" s="3">
        <f t="shared" si="40"/>
        <v>0.32605040422059434</v>
      </c>
      <c r="Q93" s="2">
        <f t="shared" si="41"/>
        <v>0.40704254753861913</v>
      </c>
      <c r="R93" s="3">
        <f t="shared" si="42"/>
        <v>0.11274281701901544</v>
      </c>
      <c r="T93" s="6">
        <f t="shared" si="43"/>
        <v>481.35803805623027</v>
      </c>
      <c r="U93" s="6">
        <f t="shared" si="44"/>
        <v>2740.4905950747539</v>
      </c>
      <c r="V93" s="6">
        <f t="shared" si="45"/>
        <v>2740.4905950747539</v>
      </c>
      <c r="W93" s="6">
        <f t="shared" si="46"/>
        <v>55.928379491321508</v>
      </c>
      <c r="X93" s="6">
        <f t="shared" si="47"/>
        <v>176.88679245283001</v>
      </c>
      <c r="Y93" s="6">
        <f t="shared" si="33"/>
        <v>54.269661205205836</v>
      </c>
      <c r="Z93" s="6">
        <f t="shared" si="48"/>
        <v>54.269661205205836</v>
      </c>
      <c r="AA93" s="6">
        <f t="shared" si="49"/>
        <v>195.93320208859956</v>
      </c>
      <c r="AB93" s="6">
        <f t="shared" si="34"/>
        <v>459.31535869945037</v>
      </c>
      <c r="AC93" s="6">
        <f t="shared" si="50"/>
        <v>2337.1036158666248</v>
      </c>
      <c r="AD93" s="6">
        <f t="shared" si="35"/>
        <v>156.94698288306611</v>
      </c>
      <c r="AE93" s="6">
        <f t="shared" si="36"/>
        <v>2259.1325570185236</v>
      </c>
      <c r="AI93" s="58"/>
      <c r="AJ93" s="21">
        <f t="shared" si="59"/>
        <v>196795.30662117453</v>
      </c>
      <c r="AK93" s="21">
        <f t="shared" si="60"/>
        <v>33345.437891666108</v>
      </c>
      <c r="AL93" s="19">
        <f t="shared" si="61"/>
        <v>162476.82908386333</v>
      </c>
      <c r="AM93" s="19">
        <f t="shared" si="62"/>
        <v>28484.034175930527</v>
      </c>
      <c r="AN93" s="19">
        <f t="shared" si="51"/>
        <v>18937.499999999982</v>
      </c>
      <c r="AO93" s="19">
        <f t="shared" si="52"/>
        <v>4305.0708916142503</v>
      </c>
      <c r="AP93" s="19">
        <f t="shared" si="53"/>
        <v>4418.3622308672575</v>
      </c>
      <c r="AQ93" s="19">
        <f t="shared" si="54"/>
        <v>12557.323722704616</v>
      </c>
      <c r="AR93" s="72">
        <f>AD92*$AV$4</f>
        <v>812.90752797255368</v>
      </c>
      <c r="AS93" s="23">
        <f>AL93+AM93+AN93+AO93+AP93+AQ93+AR93-AJ93-AK93</f>
        <v>1851.2831201118533</v>
      </c>
      <c r="AT93" s="23">
        <f t="shared" si="63"/>
        <v>14810264.960894827</v>
      </c>
      <c r="AU93">
        <f>M92</f>
        <v>0.17438666666666661</v>
      </c>
      <c r="BB93" s="10">
        <f t="shared" si="55"/>
        <v>399.1627979091536</v>
      </c>
      <c r="BC93" s="10">
        <f t="shared" si="56"/>
        <v>387.38460350801591</v>
      </c>
      <c r="BD93" s="9">
        <f t="shared" si="57"/>
        <v>309.09031481846148</v>
      </c>
      <c r="BE93" s="10">
        <f t="shared" si="58"/>
        <v>106.87862193679867</v>
      </c>
    </row>
    <row r="94" spans="1:57">
      <c r="A94">
        <v>88</v>
      </c>
      <c r="B94" t="s">
        <v>54</v>
      </c>
      <c r="C94">
        <v>43.951500000000003</v>
      </c>
      <c r="D94">
        <v>193.44499999999999</v>
      </c>
      <c r="E94">
        <v>60.2622</v>
      </c>
      <c r="F94">
        <v>60.2622</v>
      </c>
      <c r="G94">
        <v>216.738</v>
      </c>
      <c r="H94">
        <v>2469.29</v>
      </c>
      <c r="I94">
        <v>2554.21</v>
      </c>
      <c r="J94">
        <v>507.01</v>
      </c>
      <c r="K94">
        <v>174.27699999999999</v>
      </c>
      <c r="M94" s="4">
        <f t="shared" si="37"/>
        <v>0.17690333333333336</v>
      </c>
      <c r="N94" s="2">
        <f t="shared" si="38"/>
        <v>0.36450227054323447</v>
      </c>
      <c r="O94" s="2">
        <f t="shared" si="39"/>
        <v>0.83997948069567174</v>
      </c>
      <c r="P94" s="3">
        <f t="shared" si="40"/>
        <v>0.32838461683405246</v>
      </c>
      <c r="Q94" s="2">
        <f t="shared" si="41"/>
        <v>0.40839253076067905</v>
      </c>
      <c r="R94" s="3">
        <f t="shared" si="42"/>
        <v>0.11355014979932543</v>
      </c>
      <c r="T94" s="6">
        <f t="shared" si="43"/>
        <v>485.28310177384492</v>
      </c>
      <c r="U94" s="6">
        <f t="shared" si="44"/>
        <v>2743.2106146888782</v>
      </c>
      <c r="V94" s="6">
        <f t="shared" si="45"/>
        <v>2743.2106146888782</v>
      </c>
      <c r="W94" s="6">
        <f t="shared" si="46"/>
        <v>55.983890095691393</v>
      </c>
      <c r="X94" s="6">
        <f t="shared" si="47"/>
        <v>176.88679245283001</v>
      </c>
      <c r="Y94" s="6">
        <f t="shared" si="33"/>
        <v>55.103968901501375</v>
      </c>
      <c r="Z94" s="6">
        <f t="shared" si="48"/>
        <v>55.103968901501375</v>
      </c>
      <c r="AA94" s="6">
        <f t="shared" si="49"/>
        <v>198.1859940688127</v>
      </c>
      <c r="AB94" s="6">
        <f t="shared" si="34"/>
        <v>463.61173791407043</v>
      </c>
      <c r="AC94" s="6">
        <f t="shared" si="50"/>
        <v>2335.5827668704992</v>
      </c>
      <c r="AD94" s="6">
        <f t="shared" si="35"/>
        <v>159.35950543204456</v>
      </c>
      <c r="AE94" s="6">
        <f t="shared" si="36"/>
        <v>2257.9275129150333</v>
      </c>
      <c r="AI94" s="58"/>
      <c r="AJ94" s="21">
        <f t="shared" si="59"/>
        <v>196978.24250218808</v>
      </c>
      <c r="AK94" s="21">
        <f t="shared" si="60"/>
        <v>33376.434957415426</v>
      </c>
      <c r="AL94" s="19">
        <f t="shared" si="61"/>
        <v>162379.6708008204</v>
      </c>
      <c r="AM94" s="19">
        <f t="shared" si="62"/>
        <v>28463.584937639622</v>
      </c>
      <c r="AN94" s="19">
        <f t="shared" si="51"/>
        <v>18937.499999999982</v>
      </c>
      <c r="AO94" s="19">
        <f t="shared" si="52"/>
        <v>4371.9639066913824</v>
      </c>
      <c r="AP94" s="19">
        <f t="shared" si="53"/>
        <v>4487.0155884464184</v>
      </c>
      <c r="AQ94" s="19">
        <f t="shared" si="54"/>
        <v>12702.604204566624</v>
      </c>
      <c r="AR94" s="72">
        <f>AD93*$AV$4</f>
        <v>825.54112996492768</v>
      </c>
      <c r="AS94" s="23">
        <f>AL94+AM94+AN94+AO94+AP94+AQ94+AR94-AJ94-AK94</f>
        <v>1813.2031085258568</v>
      </c>
      <c r="AT94" s="23">
        <f t="shared" si="63"/>
        <v>14505624.868206855</v>
      </c>
      <c r="AU94">
        <f>M93</f>
        <v>0.17564666666666667</v>
      </c>
      <c r="BB94" s="10">
        <f t="shared" si="55"/>
        <v>403.38697920812911</v>
      </c>
      <c r="BC94" s="10">
        <f t="shared" si="56"/>
        <v>391.86640417719912</v>
      </c>
      <c r="BD94" s="9">
        <f t="shared" si="57"/>
        <v>313.89396576613223</v>
      </c>
      <c r="BE94" s="10">
        <f t="shared" si="58"/>
        <v>108.53932241041167</v>
      </c>
    </row>
    <row r="95" spans="1:57">
      <c r="A95">
        <v>89</v>
      </c>
      <c r="B95" t="s">
        <v>54</v>
      </c>
      <c r="C95">
        <v>44.455599999999997</v>
      </c>
      <c r="D95">
        <v>193.24199999999999</v>
      </c>
      <c r="E95">
        <v>61.1145</v>
      </c>
      <c r="F95">
        <v>61.1145</v>
      </c>
      <c r="G95">
        <v>218.98599999999999</v>
      </c>
      <c r="H95">
        <v>2465.54</v>
      </c>
      <c r="I95">
        <v>2550.0300000000002</v>
      </c>
      <c r="J95">
        <v>511.19400000000002</v>
      </c>
      <c r="K95">
        <v>176.74199999999999</v>
      </c>
      <c r="M95" s="4">
        <f t="shared" si="37"/>
        <v>0.17815333333333336</v>
      </c>
      <c r="N95" s="2">
        <f t="shared" si="38"/>
        <v>0.36156494405568235</v>
      </c>
      <c r="O95" s="2">
        <f t="shared" si="39"/>
        <v>0.84191428769225007</v>
      </c>
      <c r="P95" s="3">
        <f t="shared" si="40"/>
        <v>0.33069266175204876</v>
      </c>
      <c r="Q95" s="2">
        <f t="shared" si="41"/>
        <v>0.40973318863900005</v>
      </c>
      <c r="R95" s="3">
        <f t="shared" si="42"/>
        <v>0.11434812708154024</v>
      </c>
      <c r="T95" s="6">
        <f t="shared" si="43"/>
        <v>489.22550529563722</v>
      </c>
      <c r="U95" s="6">
        <f t="shared" si="44"/>
        <v>2746.0923472044897</v>
      </c>
      <c r="V95" s="6">
        <f t="shared" si="45"/>
        <v>2746.0923472044897</v>
      </c>
      <c r="W95" s="6">
        <f t="shared" si="46"/>
        <v>56.042700963356936</v>
      </c>
      <c r="X95" s="6">
        <f t="shared" si="47"/>
        <v>176.88679245283001</v>
      </c>
      <c r="Y95" s="6">
        <f t="shared" si="33"/>
        <v>55.942020251076265</v>
      </c>
      <c r="Z95" s="6">
        <f t="shared" si="48"/>
        <v>55.942020251076265</v>
      </c>
      <c r="AA95" s="6">
        <f t="shared" si="49"/>
        <v>200.45192624830744</v>
      </c>
      <c r="AB95" s="6">
        <f t="shared" si="34"/>
        <v>467.92864377521448</v>
      </c>
      <c r="AC95" s="6">
        <f t="shared" si="50"/>
        <v>2334.2064043926321</v>
      </c>
      <c r="AD95" s="6">
        <f t="shared" si="35"/>
        <v>161.7832845432053</v>
      </c>
      <c r="AE95" s="6">
        <f t="shared" si="36"/>
        <v>2256.8668419088526</v>
      </c>
      <c r="AI95" s="58"/>
      <c r="AJ95" s="21">
        <f t="shared" si="59"/>
        <v>197173.74935199248</v>
      </c>
      <c r="AK95" s="21">
        <f t="shared" si="60"/>
        <v>33409.56207629585</v>
      </c>
      <c r="AL95" s="19">
        <f t="shared" si="61"/>
        <v>162293.05584579383</v>
      </c>
      <c r="AM95" s="19">
        <f t="shared" si="62"/>
        <v>28445.062517715811</v>
      </c>
      <c r="AN95" s="19">
        <f t="shared" si="51"/>
        <v>18937.499999999982</v>
      </c>
      <c r="AO95" s="19">
        <f t="shared" si="52"/>
        <v>4439.1757347049506</v>
      </c>
      <c r="AP95" s="19">
        <f t="shared" si="53"/>
        <v>4555.9961487761339</v>
      </c>
      <c r="AQ95" s="19">
        <f t="shared" si="54"/>
        <v>12848.655637273418</v>
      </c>
      <c r="AR95" s="72">
        <f>AD94*$AV$4</f>
        <v>838.23099857255431</v>
      </c>
      <c r="AS95" s="23">
        <f>AL95+AM95+AN95+AO95+AP95+AQ95+AR95-AJ95-AK95</f>
        <v>1774.3654545483514</v>
      </c>
      <c r="AT95" s="23">
        <f t="shared" si="63"/>
        <v>14194923.636386812</v>
      </c>
      <c r="AU95">
        <f>M94</f>
        <v>0.17690333333333336</v>
      </c>
      <c r="BB95" s="10">
        <f t="shared" si="55"/>
        <v>407.627847818379</v>
      </c>
      <c r="BC95" s="10">
        <f t="shared" si="56"/>
        <v>396.37198813762541</v>
      </c>
      <c r="BD95" s="9">
        <f t="shared" si="57"/>
        <v>318.71901086408911</v>
      </c>
      <c r="BE95" s="10">
        <f t="shared" si="58"/>
        <v>110.20793780300275</v>
      </c>
    </row>
    <row r="96" spans="1:57">
      <c r="A96">
        <v>90</v>
      </c>
      <c r="B96" t="s">
        <v>54</v>
      </c>
      <c r="C96">
        <v>44.959600000000002</v>
      </c>
      <c r="D96">
        <v>193.02799999999999</v>
      </c>
      <c r="E96">
        <v>61.965499999999999</v>
      </c>
      <c r="F96">
        <v>61.965499999999999</v>
      </c>
      <c r="G96">
        <v>221.22800000000001</v>
      </c>
      <c r="H96">
        <v>2461.81</v>
      </c>
      <c r="I96">
        <v>2545.86</v>
      </c>
      <c r="J96">
        <v>515.36099999999999</v>
      </c>
      <c r="K96">
        <v>179.203</v>
      </c>
      <c r="M96" s="4">
        <f t="shared" si="37"/>
        <v>0.17939666666666668</v>
      </c>
      <c r="N96" s="2">
        <f t="shared" si="38"/>
        <v>0.35866143926865973</v>
      </c>
      <c r="O96" s="2">
        <f t="shared" si="39"/>
        <v>0.84382190341700869</v>
      </c>
      <c r="P96" s="3">
        <f t="shared" si="40"/>
        <v>0.33297348520039388</v>
      </c>
      <c r="Q96" s="2">
        <f t="shared" si="41"/>
        <v>0.41105929132834129</v>
      </c>
      <c r="R96" s="3">
        <f t="shared" si="42"/>
        <v>0.11513684758170904</v>
      </c>
      <c r="T96" s="6">
        <f t="shared" si="43"/>
        <v>493.18597732032964</v>
      </c>
      <c r="U96" s="6">
        <f t="shared" si="44"/>
        <v>2749.1367954829871</v>
      </c>
      <c r="V96" s="6">
        <f t="shared" si="45"/>
        <v>2749.1367954829871</v>
      </c>
      <c r="W96" s="6">
        <f t="shared" si="46"/>
        <v>56.104832560877284</v>
      </c>
      <c r="X96" s="6">
        <f t="shared" si="47"/>
        <v>176.88679245283001</v>
      </c>
      <c r="Y96" s="6">
        <f t="shared" si="33"/>
        <v>56.783878700167008</v>
      </c>
      <c r="Z96" s="6">
        <f t="shared" si="48"/>
        <v>56.783878700167008</v>
      </c>
      <c r="AA96" s="6">
        <f t="shared" si="49"/>
        <v>202.72867833037012</v>
      </c>
      <c r="AB96" s="6">
        <f t="shared" si="34"/>
        <v>472.26596268189553</v>
      </c>
      <c r="AC96" s="6">
        <f t="shared" si="50"/>
        <v>2332.9756653619688</v>
      </c>
      <c r="AD96" s="6">
        <f t="shared" si="35"/>
        <v>164.21785372031258</v>
      </c>
      <c r="AE96" s="6">
        <f t="shared" si="36"/>
        <v>2255.9508181626575</v>
      </c>
      <c r="AI96" s="58"/>
      <c r="AJ96" s="21">
        <f t="shared" si="59"/>
        <v>197380.87964001708</v>
      </c>
      <c r="AK96" s="21">
        <f t="shared" si="60"/>
        <v>33444.658696603481</v>
      </c>
      <c r="AL96" s="19">
        <f t="shared" si="61"/>
        <v>162216.81799588259</v>
      </c>
      <c r="AM96" s="19">
        <f t="shared" si="62"/>
        <v>28428.299799097866</v>
      </c>
      <c r="AN96" s="19">
        <f t="shared" si="51"/>
        <v>18937.499999999982</v>
      </c>
      <c r="AO96" s="19">
        <f t="shared" si="52"/>
        <v>4506.6891514267045</v>
      </c>
      <c r="AP96" s="19">
        <f t="shared" si="53"/>
        <v>4625.2862343589859</v>
      </c>
      <c r="AQ96" s="19">
        <f t="shared" si="54"/>
        <v>12995.558966181894</v>
      </c>
      <c r="AR96" s="72">
        <f>AD95*$AV$4</f>
        <v>850.98007669725985</v>
      </c>
      <c r="AS96" s="23">
        <f>AL96+AM96+AN96+AO96+AP96+AQ96+AR96-AJ96-AK96</f>
        <v>1735.59388702469</v>
      </c>
      <c r="AT96" s="23">
        <f t="shared" si="63"/>
        <v>13884751.096197519</v>
      </c>
      <c r="AU96">
        <f>M95</f>
        <v>0.17815333333333336</v>
      </c>
      <c r="BB96" s="10">
        <f t="shared" si="55"/>
        <v>411.8859428118576</v>
      </c>
      <c r="BC96" s="10">
        <f t="shared" si="56"/>
        <v>400.90385249661489</v>
      </c>
      <c r="BD96" s="9">
        <f t="shared" si="57"/>
        <v>323.5665690864106</v>
      </c>
      <c r="BE96" s="10">
        <f t="shared" si="58"/>
        <v>111.88404050215253</v>
      </c>
    </row>
    <row r="97" spans="1:57">
      <c r="A97">
        <v>91</v>
      </c>
      <c r="B97" t="s">
        <v>54</v>
      </c>
      <c r="C97">
        <v>45.4636</v>
      </c>
      <c r="D97">
        <v>192.803</v>
      </c>
      <c r="E97">
        <v>62.815199999999997</v>
      </c>
      <c r="F97">
        <v>62.815199999999997</v>
      </c>
      <c r="G97">
        <v>223.46700000000001</v>
      </c>
      <c r="H97">
        <v>2458.1</v>
      </c>
      <c r="I97">
        <v>2541.71</v>
      </c>
      <c r="J97">
        <v>519.51199999999994</v>
      </c>
      <c r="K97">
        <v>181.66</v>
      </c>
      <c r="M97" s="4">
        <f t="shared" si="37"/>
        <v>0.18063333333333337</v>
      </c>
      <c r="N97" s="2">
        <f t="shared" si="38"/>
        <v>0.35579073629820995</v>
      </c>
      <c r="O97" s="2">
        <f t="shared" si="39"/>
        <v>0.84570494593098333</v>
      </c>
      <c r="P97" s="3">
        <f t="shared" si="40"/>
        <v>0.33522790182690526</v>
      </c>
      <c r="Q97" s="2">
        <f t="shared" si="41"/>
        <v>0.41237682229193573</v>
      </c>
      <c r="R97" s="3">
        <f t="shared" si="42"/>
        <v>0.11591658977671154</v>
      </c>
      <c r="T97" s="6">
        <f t="shared" si="43"/>
        <v>497.16525588392608</v>
      </c>
      <c r="U97" s="6">
        <f t="shared" si="44"/>
        <v>2752.345022424392</v>
      </c>
      <c r="V97" s="6">
        <f t="shared" si="45"/>
        <v>2752.345022424392</v>
      </c>
      <c r="W97" s="6">
        <f t="shared" si="46"/>
        <v>56.17030658008963</v>
      </c>
      <c r="X97" s="6">
        <f t="shared" si="47"/>
        <v>176.88679245283001</v>
      </c>
      <c r="Y97" s="6">
        <f t="shared" si="33"/>
        <v>57.629701017530884</v>
      </c>
      <c r="Z97" s="6">
        <f t="shared" si="48"/>
        <v>57.629701017530884</v>
      </c>
      <c r="AA97" s="6">
        <f t="shared" si="49"/>
        <v>205.01942837537055</v>
      </c>
      <c r="AB97" s="6">
        <f t="shared" si="34"/>
        <v>476.62542242616883</v>
      </c>
      <c r="AC97" s="6">
        <f t="shared" si="50"/>
        <v>2331.889906578313</v>
      </c>
      <c r="AD97" s="6">
        <f t="shared" si="35"/>
        <v>166.66366559120502</v>
      </c>
      <c r="AE97" s="6">
        <f t="shared" si="36"/>
        <v>2255.1797665404661</v>
      </c>
      <c r="AI97" s="58"/>
      <c r="AJ97" s="21">
        <f t="shared" si="59"/>
        <v>197599.70544893065</v>
      </c>
      <c r="AK97" s="21">
        <f t="shared" si="60"/>
        <v>33481.737032187302</v>
      </c>
      <c r="AL97" s="19">
        <f t="shared" si="61"/>
        <v>162150.97695707731</v>
      </c>
      <c r="AM97" s="19">
        <f t="shared" si="62"/>
        <v>28413.310628443418</v>
      </c>
      <c r="AN97" s="19">
        <f t="shared" si="51"/>
        <v>18937.499999999982</v>
      </c>
      <c r="AO97" s="19">
        <f t="shared" si="52"/>
        <v>4574.5092680854541</v>
      </c>
      <c r="AP97" s="19">
        <f t="shared" si="53"/>
        <v>4694.8910909298083</v>
      </c>
      <c r="AQ97" s="19">
        <f t="shared" si="54"/>
        <v>13143.163763439723</v>
      </c>
      <c r="AR97" s="72">
        <f>AD96*$AV$4</f>
        <v>863.78591056884409</v>
      </c>
      <c r="AS97" s="23">
        <f>AL97+AM97+AN97+AO97+AP97+AQ97+AR97-AJ97-AK97</f>
        <v>1696.6951374265336</v>
      </c>
      <c r="AT97" s="23">
        <f t="shared" si="63"/>
        <v>13573561.09941227</v>
      </c>
      <c r="AU97">
        <f>M96</f>
        <v>0.17939666666666668</v>
      </c>
      <c r="BB97" s="10">
        <f t="shared" si="55"/>
        <v>416.16113012101823</v>
      </c>
      <c r="BC97" s="10">
        <f t="shared" si="56"/>
        <v>405.45735666074023</v>
      </c>
      <c r="BD97" s="9">
        <f t="shared" si="57"/>
        <v>328.43570744062515</v>
      </c>
      <c r="BE97" s="10">
        <f t="shared" si="58"/>
        <v>113.56775740033402</v>
      </c>
    </row>
    <row r="98" spans="1:57">
      <c r="A98">
        <v>92</v>
      </c>
      <c r="B98" t="s">
        <v>54</v>
      </c>
      <c r="C98">
        <v>45.967700000000001</v>
      </c>
      <c r="D98">
        <v>192.56899999999999</v>
      </c>
      <c r="E98">
        <v>63.663499999999999</v>
      </c>
      <c r="F98">
        <v>63.663499999999999</v>
      </c>
      <c r="G98">
        <v>225.70099999999999</v>
      </c>
      <c r="H98">
        <v>2454.4</v>
      </c>
      <c r="I98">
        <v>2537.58</v>
      </c>
      <c r="J98">
        <v>523.64700000000005</v>
      </c>
      <c r="K98">
        <v>184.114</v>
      </c>
      <c r="M98" s="4">
        <f t="shared" si="37"/>
        <v>0.18186666666666665</v>
      </c>
      <c r="N98" s="2">
        <f t="shared" si="38"/>
        <v>0.35294904692082113</v>
      </c>
      <c r="O98" s="2">
        <f t="shared" si="39"/>
        <v>0.84754858907624653</v>
      </c>
      <c r="P98" s="3">
        <f t="shared" si="40"/>
        <v>0.33745234604105578</v>
      </c>
      <c r="Q98" s="2">
        <f t="shared" si="41"/>
        <v>0.41367485337243409</v>
      </c>
      <c r="R98" s="3">
        <f t="shared" si="42"/>
        <v>0.11668530058651028</v>
      </c>
      <c r="T98" s="6">
        <f t="shared" si="43"/>
        <v>501.16806943103018</v>
      </c>
      <c r="U98" s="6">
        <f t="shared" si="44"/>
        <v>2755.6895313289783</v>
      </c>
      <c r="V98" s="6">
        <f t="shared" si="45"/>
        <v>2755.6895313289783</v>
      </c>
      <c r="W98" s="6">
        <f t="shared" si="46"/>
        <v>56.238561863856702</v>
      </c>
      <c r="X98" s="6">
        <f t="shared" si="47"/>
        <v>176.88679245283001</v>
      </c>
      <c r="Y98" s="6">
        <f t="shared" si="33"/>
        <v>58.478946825920808</v>
      </c>
      <c r="Z98" s="6">
        <f t="shared" si="48"/>
        <v>58.478946825920808</v>
      </c>
      <c r="AA98" s="6">
        <f t="shared" si="49"/>
        <v>207.32062763682728</v>
      </c>
      <c r="AB98" s="6">
        <f t="shared" si="34"/>
        <v>481.00285200019272</v>
      </c>
      <c r="AC98" s="6">
        <f t="shared" si="50"/>
        <v>2330.9252411926423</v>
      </c>
      <c r="AD98" s="6">
        <f t="shared" si="35"/>
        <v>169.12034079036786</v>
      </c>
      <c r="AE98" s="6">
        <f t="shared" si="36"/>
        <v>2254.521461897948</v>
      </c>
      <c r="AI98" s="58"/>
      <c r="AJ98" s="21">
        <f t="shared" si="59"/>
        <v>197830.30317679801</v>
      </c>
      <c r="AK98" s="21">
        <f t="shared" si="60"/>
        <v>33520.810028106673</v>
      </c>
      <c r="AL98" s="19">
        <f t="shared" si="61"/>
        <v>162095.55607962908</v>
      </c>
      <c r="AM98" s="19">
        <f t="shared" si="62"/>
        <v>28400.087172217274</v>
      </c>
      <c r="AN98" s="19">
        <f t="shared" si="51"/>
        <v>18937.499999999982</v>
      </c>
      <c r="AO98" s="19">
        <f t="shared" si="52"/>
        <v>4642.6487139722885</v>
      </c>
      <c r="AP98" s="19">
        <f t="shared" si="53"/>
        <v>4764.8236801294543</v>
      </c>
      <c r="AQ98" s="19">
        <f t="shared" si="54"/>
        <v>13291.67606683216</v>
      </c>
      <c r="AR98" s="72">
        <f>AD97*$AV$4</f>
        <v>876.65088100973833</v>
      </c>
      <c r="AS98" s="23">
        <f>AL98+AM98+AN98+AO98+AP98+AQ98+AR98-AJ98-AK98</f>
        <v>1657.8293888852641</v>
      </c>
      <c r="AT98" s="23">
        <f t="shared" si="63"/>
        <v>13262635.111082112</v>
      </c>
      <c r="AU98">
        <f>M97</f>
        <v>0.18063333333333337</v>
      </c>
      <c r="BB98" s="10">
        <f t="shared" si="55"/>
        <v>420.45511584607902</v>
      </c>
      <c r="BC98" s="10">
        <f t="shared" si="56"/>
        <v>410.0388567507411</v>
      </c>
      <c r="BD98" s="9">
        <f t="shared" si="57"/>
        <v>333.32733118241003</v>
      </c>
      <c r="BE98" s="10">
        <f t="shared" si="58"/>
        <v>115.25940203506177</v>
      </c>
    </row>
    <row r="99" spans="1:57">
      <c r="A99">
        <v>93</v>
      </c>
      <c r="B99" t="s">
        <v>54</v>
      </c>
      <c r="C99">
        <v>46.471699999999998</v>
      </c>
      <c r="D99">
        <v>192.32599999999999</v>
      </c>
      <c r="E99">
        <v>64.510400000000004</v>
      </c>
      <c r="F99">
        <v>64.510400000000004</v>
      </c>
      <c r="G99">
        <v>227.93100000000001</v>
      </c>
      <c r="H99">
        <v>2450.7199999999998</v>
      </c>
      <c r="I99">
        <v>2533.46</v>
      </c>
      <c r="J99">
        <v>527.76499999999999</v>
      </c>
      <c r="K99">
        <v>186.56299999999999</v>
      </c>
      <c r="M99" s="4">
        <f t="shared" si="37"/>
        <v>0.18309333333333341</v>
      </c>
      <c r="N99" s="2">
        <f t="shared" si="38"/>
        <v>0.35014200407806567</v>
      </c>
      <c r="O99" s="2">
        <f t="shared" si="39"/>
        <v>0.84936737219632941</v>
      </c>
      <c r="P99" s="3">
        <f t="shared" si="40"/>
        <v>0.33965008738712482</v>
      </c>
      <c r="Q99" s="2">
        <f t="shared" si="41"/>
        <v>0.41496322458491103</v>
      </c>
      <c r="R99" s="3">
        <f t="shared" si="42"/>
        <v>0.11744538304689772</v>
      </c>
      <c r="T99" s="6">
        <f t="shared" si="43"/>
        <v>505.18586856946285</v>
      </c>
      <c r="U99" s="6">
        <f t="shared" si="44"/>
        <v>2759.1712891574202</v>
      </c>
      <c r="V99" s="6">
        <f t="shared" si="45"/>
        <v>2759.1712891574202</v>
      </c>
      <c r="W99" s="6">
        <f t="shared" si="46"/>
        <v>56.309618146069802</v>
      </c>
      <c r="X99" s="6">
        <f t="shared" si="47"/>
        <v>176.88679245283001</v>
      </c>
      <c r="Y99" s="6">
        <f t="shared" si="33"/>
        <v>59.331747844020292</v>
      </c>
      <c r="Z99" s="6">
        <f t="shared" si="48"/>
        <v>59.331747844020292</v>
      </c>
      <c r="AA99" s="6">
        <f t="shared" si="49"/>
        <v>209.63355703631336</v>
      </c>
      <c r="AB99" s="6">
        <f t="shared" si="34"/>
        <v>485.39801180363469</v>
      </c>
      <c r="AC99" s="6">
        <f t="shared" si="50"/>
        <v>2330.0828954998551</v>
      </c>
      <c r="AD99" s="6">
        <f t="shared" si="35"/>
        <v>171.58642440635862</v>
      </c>
      <c r="AE99" s="6">
        <f t="shared" si="36"/>
        <v>2253.9854205879574</v>
      </c>
      <c r="AI99" s="58"/>
      <c r="AJ99" s="21">
        <f t="shared" si="59"/>
        <v>198070.69644333297</v>
      </c>
      <c r="AK99" s="21">
        <f t="shared" si="60"/>
        <v>33561.542802055628</v>
      </c>
      <c r="AL99" s="19">
        <f t="shared" si="61"/>
        <v>162048.23911683881</v>
      </c>
      <c r="AM99" s="19">
        <f t="shared" si="62"/>
        <v>28388.338512485192</v>
      </c>
      <c r="AN99" s="19">
        <f t="shared" si="51"/>
        <v>18937.499999999982</v>
      </c>
      <c r="AO99" s="19">
        <f t="shared" si="52"/>
        <v>4711.0639562961805</v>
      </c>
      <c r="AP99" s="19">
        <f t="shared" si="53"/>
        <v>4835.0393235671327</v>
      </c>
      <c r="AQ99" s="19">
        <f t="shared" si="54"/>
        <v>13440.86580651144</v>
      </c>
      <c r="AR99" s="72">
        <f>AD98*$AV$4</f>
        <v>889.57299255733494</v>
      </c>
      <c r="AS99" s="23">
        <f>AL99+AM99+AN99+AO99+AP99+AQ99+AR99-AJ99-AK99</f>
        <v>1618.3804628674407</v>
      </c>
      <c r="AT99" s="23">
        <f t="shared" si="63"/>
        <v>12947043.702939525</v>
      </c>
      <c r="AU99">
        <f>M98</f>
        <v>0.18186666666666665</v>
      </c>
      <c r="BB99" s="10">
        <f t="shared" si="55"/>
        <v>424.76429013633606</v>
      </c>
      <c r="BC99" s="10">
        <f t="shared" si="56"/>
        <v>414.64125527365456</v>
      </c>
      <c r="BD99" s="9">
        <f t="shared" si="57"/>
        <v>338.24068158073572</v>
      </c>
      <c r="BE99" s="10">
        <f t="shared" si="58"/>
        <v>116.95789365184162</v>
      </c>
    </row>
    <row r="100" spans="1:57">
      <c r="A100">
        <v>94</v>
      </c>
      <c r="B100" t="s">
        <v>54</v>
      </c>
      <c r="C100">
        <v>46.9758</v>
      </c>
      <c r="D100">
        <v>192.07300000000001</v>
      </c>
      <c r="E100">
        <v>65.355800000000002</v>
      </c>
      <c r="F100">
        <v>65.355800000000002</v>
      </c>
      <c r="G100">
        <v>230.15700000000001</v>
      </c>
      <c r="H100">
        <v>2447.06</v>
      </c>
      <c r="I100">
        <v>2529.36</v>
      </c>
      <c r="J100">
        <v>531.86800000000005</v>
      </c>
      <c r="K100">
        <v>189.00800000000001</v>
      </c>
      <c r="M100" s="4">
        <f t="shared" si="37"/>
        <v>0.18431333333333336</v>
      </c>
      <c r="N100" s="2">
        <f t="shared" si="38"/>
        <v>0.3473668029080913</v>
      </c>
      <c r="O100" s="2">
        <f t="shared" si="39"/>
        <v>0.85116560603320435</v>
      </c>
      <c r="P100" s="3">
        <f t="shared" si="40"/>
        <v>0.34182370600788509</v>
      </c>
      <c r="Q100" s="2">
        <f t="shared" si="41"/>
        <v>0.41624226860057145</v>
      </c>
      <c r="R100" s="3">
        <f t="shared" si="42"/>
        <v>0.11819691105725756</v>
      </c>
      <c r="T100" s="6">
        <f t="shared" si="43"/>
        <v>509.22192613676998</v>
      </c>
      <c r="U100" s="6">
        <f t="shared" si="44"/>
        <v>2762.8056903286247</v>
      </c>
      <c r="V100" s="6">
        <f t="shared" si="45"/>
        <v>2762.8056903286247</v>
      </c>
      <c r="W100" s="6">
        <f t="shared" si="46"/>
        <v>56.383789598543359</v>
      </c>
      <c r="X100" s="6">
        <f t="shared" si="47"/>
        <v>176.88679245283001</v>
      </c>
      <c r="Y100" s="6">
        <f t="shared" si="33"/>
        <v>60.188458711993178</v>
      </c>
      <c r="Z100" s="6">
        <f t="shared" si="48"/>
        <v>60.188458711993178</v>
      </c>
      <c r="AA100" s="6">
        <f t="shared" si="49"/>
        <v>211.95968975632178</v>
      </c>
      <c r="AB100" s="6">
        <f t="shared" si="34"/>
        <v>489.8159789641428</v>
      </c>
      <c r="AC100" s="6">
        <f t="shared" si="50"/>
        <v>2329.3735009630254</v>
      </c>
      <c r="AD100" s="6">
        <f t="shared" si="35"/>
        <v>174.06412597254425</v>
      </c>
      <c r="AE100" s="6">
        <f t="shared" si="36"/>
        <v>2253.5837641918547</v>
      </c>
      <c r="AI100" s="58"/>
      <c r="AJ100" s="21">
        <f t="shared" si="59"/>
        <v>198320.95475076788</v>
      </c>
      <c r="AK100" s="21">
        <f t="shared" si="60"/>
        <v>33603.947130648223</v>
      </c>
      <c r="AL100" s="19">
        <f t="shared" si="61"/>
        <v>162009.7100756006</v>
      </c>
      <c r="AM100" s="19">
        <f t="shared" si="62"/>
        <v>28378.079584292736</v>
      </c>
      <c r="AN100" s="19">
        <f t="shared" si="51"/>
        <v>18937.499999999982</v>
      </c>
      <c r="AO100" s="19">
        <f t="shared" si="52"/>
        <v>4779.7656063142749</v>
      </c>
      <c r="AP100" s="19">
        <f t="shared" si="53"/>
        <v>4905.5489117435982</v>
      </c>
      <c r="AQ100" s="19">
        <f t="shared" si="54"/>
        <v>13590.816026288343</v>
      </c>
      <c r="AR100" s="72">
        <f>AD99*$AV$4</f>
        <v>902.54459237744629</v>
      </c>
      <c r="AS100" s="23">
        <f>AL100+AM100+AN100+AO100+AP100+AQ100+AR100-AJ100-AK100</f>
        <v>1579.0629152008551</v>
      </c>
      <c r="AT100" s="23">
        <f t="shared" si="63"/>
        <v>12632503.321606841</v>
      </c>
      <c r="AU100">
        <f>M99</f>
        <v>0.18309333333333341</v>
      </c>
      <c r="BB100" s="10">
        <f t="shared" si="55"/>
        <v>429.08839365756512</v>
      </c>
      <c r="BC100" s="10">
        <f t="shared" si="56"/>
        <v>419.26711407262673</v>
      </c>
      <c r="BD100" s="9">
        <f t="shared" si="57"/>
        <v>343.17284881271723</v>
      </c>
      <c r="BE100" s="10">
        <f t="shared" si="58"/>
        <v>118.66349568804058</v>
      </c>
    </row>
    <row r="101" spans="1:57">
      <c r="A101">
        <v>95</v>
      </c>
      <c r="B101" t="s">
        <v>54</v>
      </c>
      <c r="C101">
        <v>47.479799999999997</v>
      </c>
      <c r="D101">
        <v>191.81299999999999</v>
      </c>
      <c r="E101">
        <v>66.199700000000007</v>
      </c>
      <c r="F101">
        <v>66.199700000000007</v>
      </c>
      <c r="G101">
        <v>232.37899999999999</v>
      </c>
      <c r="H101">
        <v>2443.41</v>
      </c>
      <c r="I101">
        <v>2525.27</v>
      </c>
      <c r="J101">
        <v>535.95399999999995</v>
      </c>
      <c r="K101">
        <v>191.44800000000001</v>
      </c>
      <c r="M101" s="4">
        <f t="shared" si="37"/>
        <v>0.18553000000000006</v>
      </c>
      <c r="N101" s="2">
        <f t="shared" si="38"/>
        <v>0.34462171436784694</v>
      </c>
      <c r="O101" s="2">
        <f t="shared" si="39"/>
        <v>0.85292497206202023</v>
      </c>
      <c r="P101" s="3">
        <f t="shared" si="40"/>
        <v>0.34396593542823256</v>
      </c>
      <c r="Q101" s="2">
        <f t="shared" si="41"/>
        <v>0.41750480605113266</v>
      </c>
      <c r="R101" s="3">
        <f t="shared" si="42"/>
        <v>0.1189379974487504</v>
      </c>
      <c r="T101" s="6">
        <f t="shared" si="43"/>
        <v>513.27813970544582</v>
      </c>
      <c r="U101" s="6">
        <f t="shared" si="44"/>
        <v>2766.5506371230836</v>
      </c>
      <c r="V101" s="6">
        <f t="shared" si="45"/>
        <v>2766.5506371230836</v>
      </c>
      <c r="W101" s="6">
        <f t="shared" si="46"/>
        <v>56.46021708414456</v>
      </c>
      <c r="X101" s="6">
        <f t="shared" si="47"/>
        <v>176.88679245283001</v>
      </c>
      <c r="Y101" s="6">
        <f t="shared" si="33"/>
        <v>61.048274070785666</v>
      </c>
      <c r="Z101" s="6">
        <f t="shared" si="48"/>
        <v>61.048274070785666</v>
      </c>
      <c r="AA101" s="6">
        <f t="shared" si="49"/>
        <v>214.29609016800833</v>
      </c>
      <c r="AB101" s="6">
        <f t="shared" si="34"/>
        <v>494.24796005245764</v>
      </c>
      <c r="AC101" s="6">
        <f t="shared" si="50"/>
        <v>2328.7628941547705</v>
      </c>
      <c r="AD101" s="6">
        <f t="shared" si="35"/>
        <v>176.5501954586467</v>
      </c>
      <c r="AE101" s="6">
        <f t="shared" si="36"/>
        <v>2253.2724974176376</v>
      </c>
      <c r="AI101" s="58"/>
      <c r="AJ101" s="21">
        <f t="shared" si="59"/>
        <v>198582.18460375053</v>
      </c>
      <c r="AK101" s="21">
        <f t="shared" si="60"/>
        <v>33648.210502512324</v>
      </c>
      <c r="AL101" s="19">
        <f t="shared" si="61"/>
        <v>161980.84021881793</v>
      </c>
      <c r="AM101" s="19">
        <f t="shared" si="62"/>
        <v>28369.439868228688</v>
      </c>
      <c r="AN101" s="19">
        <f t="shared" si="51"/>
        <v>18937.499999999982</v>
      </c>
      <c r="AO101" s="19">
        <f t="shared" si="52"/>
        <v>4848.7822338381702</v>
      </c>
      <c r="AP101" s="19">
        <f t="shared" si="53"/>
        <v>4976.3817663075961</v>
      </c>
      <c r="AQ101" s="19">
        <f t="shared" si="54"/>
        <v>13741.622234499024</v>
      </c>
      <c r="AR101" s="72">
        <f>AD100*$AV$4</f>
        <v>915.57730261558265</v>
      </c>
      <c r="AS101" s="23">
        <f>AL101+AM101+AN101+AO101+AP101+AQ101+AR101-AJ101-AK101</f>
        <v>1539.7485180441217</v>
      </c>
      <c r="AT101" s="23">
        <f t="shared" si="63"/>
        <v>12317988.144352974</v>
      </c>
      <c r="AU101">
        <f>M100</f>
        <v>0.18431333333333336</v>
      </c>
      <c r="BB101" s="10">
        <f t="shared" si="55"/>
        <v>433.43218936559924</v>
      </c>
      <c r="BC101" s="10">
        <f t="shared" si="56"/>
        <v>423.91937951264356</v>
      </c>
      <c r="BD101" s="9">
        <f t="shared" si="57"/>
        <v>348.12825194508849</v>
      </c>
      <c r="BE101" s="10">
        <f t="shared" si="58"/>
        <v>120.37691742398636</v>
      </c>
    </row>
    <row r="102" spans="1:57">
      <c r="A102">
        <v>96</v>
      </c>
      <c r="B102" t="s">
        <v>54</v>
      </c>
      <c r="C102">
        <v>47.983800000000002</v>
      </c>
      <c r="D102">
        <v>191.54400000000001</v>
      </c>
      <c r="E102">
        <v>67.042100000000005</v>
      </c>
      <c r="F102">
        <v>67.042100000000005</v>
      </c>
      <c r="G102">
        <v>234.596</v>
      </c>
      <c r="H102">
        <v>2439.7800000000002</v>
      </c>
      <c r="I102">
        <v>2521.1999999999998</v>
      </c>
      <c r="J102">
        <v>540.02499999999998</v>
      </c>
      <c r="K102">
        <v>193.88499999999999</v>
      </c>
      <c r="M102" s="4">
        <f t="shared" si="37"/>
        <v>0.18673999999999993</v>
      </c>
      <c r="N102" s="2">
        <f t="shared" si="38"/>
        <v>0.34190853593231246</v>
      </c>
      <c r="O102" s="2">
        <f t="shared" si="39"/>
        <v>0.85466514976259356</v>
      </c>
      <c r="P102" s="3">
        <f t="shared" si="40"/>
        <v>0.34608725143693558</v>
      </c>
      <c r="Q102" s="2">
        <f t="shared" si="41"/>
        <v>0.41875691692549372</v>
      </c>
      <c r="R102" s="3">
        <f t="shared" si="42"/>
        <v>0.11967102209846137</v>
      </c>
      <c r="T102" s="6">
        <f t="shared" si="43"/>
        <v>517.35120321139993</v>
      </c>
      <c r="U102" s="6">
        <f t="shared" si="44"/>
        <v>2770.4359173792445</v>
      </c>
      <c r="V102" s="6">
        <f t="shared" si="45"/>
        <v>2770.4359173792445</v>
      </c>
      <c r="W102" s="6">
        <f t="shared" si="46"/>
        <v>56.539508517943766</v>
      </c>
      <c r="X102" s="6">
        <f t="shared" si="47"/>
        <v>176.88679245283001</v>
      </c>
      <c r="Y102" s="6">
        <f t="shared" si="33"/>
        <v>61.911947272177017</v>
      </c>
      <c r="Z102" s="6">
        <f t="shared" si="48"/>
        <v>61.911947272177017</v>
      </c>
      <c r="AA102" s="6">
        <f t="shared" si="49"/>
        <v>216.64439482450041</v>
      </c>
      <c r="AB102" s="6">
        <f t="shared" si="34"/>
        <v>498.70155209047289</v>
      </c>
      <c r="AC102" s="6">
        <f t="shared" si="50"/>
        <v>2328.2738738067155</v>
      </c>
      <c r="AD102" s="6">
        <f t="shared" si="35"/>
        <v>179.04865594702491</v>
      </c>
      <c r="AE102" s="6">
        <f t="shared" si="36"/>
        <v>2253.0847141678446</v>
      </c>
      <c r="AI102" s="58"/>
      <c r="AJ102" s="21">
        <f t="shared" si="59"/>
        <v>198851.36014449588</v>
      </c>
      <c r="AK102" s="21">
        <f t="shared" si="60"/>
        <v>33693.820209522033</v>
      </c>
      <c r="AL102" s="19">
        <f t="shared" si="61"/>
        <v>161958.46729688754</v>
      </c>
      <c r="AM102" s="19">
        <f t="shared" si="62"/>
        <v>28362.003287910949</v>
      </c>
      <c r="AN102" s="19">
        <f t="shared" si="51"/>
        <v>18937.499999999982</v>
      </c>
      <c r="AO102" s="19">
        <f t="shared" si="52"/>
        <v>4918.048959142493</v>
      </c>
      <c r="AP102" s="19">
        <f t="shared" si="53"/>
        <v>5047.4713001725595</v>
      </c>
      <c r="AQ102" s="19">
        <f t="shared" si="54"/>
        <v>13893.094110509199</v>
      </c>
      <c r="AR102" s="72">
        <f>AD101*$AV$4</f>
        <v>928.65402811248157</v>
      </c>
      <c r="AS102" s="23">
        <f>AL102+AM102+AN102+AO102+AP102+AQ102+AR102-AJ102-AK102</f>
        <v>1500.0586287172919</v>
      </c>
      <c r="AT102" s="23">
        <f t="shared" si="63"/>
        <v>12000469.029738335</v>
      </c>
      <c r="AU102">
        <f>M101</f>
        <v>0.18553000000000006</v>
      </c>
      <c r="BB102" s="10">
        <f t="shared" si="55"/>
        <v>437.78774296831307</v>
      </c>
      <c r="BC102" s="10">
        <f t="shared" si="56"/>
        <v>428.59218033601667</v>
      </c>
      <c r="BD102" s="9">
        <f t="shared" si="57"/>
        <v>353.1003909172934</v>
      </c>
      <c r="BE102" s="10">
        <f t="shared" si="58"/>
        <v>122.09654814157133</v>
      </c>
    </row>
    <row r="103" spans="1:57">
      <c r="A103">
        <v>97</v>
      </c>
      <c r="B103" t="s">
        <v>54</v>
      </c>
      <c r="C103">
        <v>48.487900000000003</v>
      </c>
      <c r="D103">
        <v>191.267</v>
      </c>
      <c r="E103">
        <v>67.882999999999996</v>
      </c>
      <c r="F103">
        <v>67.882999999999996</v>
      </c>
      <c r="G103">
        <v>236.81</v>
      </c>
      <c r="H103">
        <v>2436.16</v>
      </c>
      <c r="I103">
        <v>2517.14</v>
      </c>
      <c r="J103">
        <v>544.08000000000004</v>
      </c>
      <c r="K103">
        <v>196.316</v>
      </c>
      <c r="M103" s="4">
        <f t="shared" si="37"/>
        <v>0.18794666666666671</v>
      </c>
      <c r="N103" s="2">
        <f t="shared" si="38"/>
        <v>0.33922211975028366</v>
      </c>
      <c r="O103" s="2">
        <f t="shared" si="39"/>
        <v>0.85636973290295104</v>
      </c>
      <c r="P103" s="3">
        <f t="shared" si="40"/>
        <v>0.34817678774120309</v>
      </c>
      <c r="Q103" s="2">
        <f t="shared" si="41"/>
        <v>0.41999503405221328</v>
      </c>
      <c r="R103" s="3">
        <f t="shared" si="42"/>
        <v>0.12039408342792278</v>
      </c>
      <c r="T103" s="6">
        <f t="shared" si="43"/>
        <v>521.44828463145086</v>
      </c>
      <c r="U103" s="6">
        <f t="shared" si="44"/>
        <v>2774.4481659590529</v>
      </c>
      <c r="V103" s="6">
        <f t="shared" si="45"/>
        <v>2774.4481659590529</v>
      </c>
      <c r="W103" s="6">
        <f t="shared" si="46"/>
        <v>56.621391142021487</v>
      </c>
      <c r="X103" s="6">
        <f t="shared" si="47"/>
        <v>176.88679245283001</v>
      </c>
      <c r="Y103" s="6">
        <f t="shared" si="33"/>
        <v>62.779288283266119</v>
      </c>
      <c r="Z103" s="6">
        <f t="shared" si="48"/>
        <v>62.779288283266119</v>
      </c>
      <c r="AA103" s="6">
        <f t="shared" si="49"/>
        <v>219.00569006025441</v>
      </c>
      <c r="AB103" s="6">
        <f t="shared" si="34"/>
        <v>503.17391937455903</v>
      </c>
      <c r="AC103" s="6">
        <f t="shared" si="50"/>
        <v>2327.8956377265154</v>
      </c>
      <c r="AD103" s="6">
        <f t="shared" si="35"/>
        <v>181.5561887161391</v>
      </c>
      <c r="AE103" s="6">
        <f t="shared" si="36"/>
        <v>2252.999881327602</v>
      </c>
      <c r="AI103" s="58"/>
      <c r="AJ103" s="21">
        <f t="shared" si="59"/>
        <v>199130.62243346794</v>
      </c>
      <c r="AK103" s="21">
        <f t="shared" si="60"/>
        <v>33741.139037761823</v>
      </c>
      <c r="AL103" s="19">
        <f t="shared" si="61"/>
        <v>161944.97000024215</v>
      </c>
      <c r="AM103" s="19">
        <f t="shared" si="62"/>
        <v>28356.04750909199</v>
      </c>
      <c r="AN103" s="19">
        <f t="shared" si="51"/>
        <v>18937.499999999982</v>
      </c>
      <c r="AO103" s="19">
        <f t="shared" si="52"/>
        <v>4987.6264722465803</v>
      </c>
      <c r="AP103" s="19">
        <f t="shared" si="53"/>
        <v>5118.8798004635964</v>
      </c>
      <c r="AQ103" s="19">
        <f t="shared" si="54"/>
        <v>14045.337754185633</v>
      </c>
      <c r="AR103" s="72">
        <f>AD102*$AV$4</f>
        <v>941.79593028135105</v>
      </c>
      <c r="AS103" s="23">
        <f>AL103+AM103+AN103+AO103+AP103+AQ103+AR103-AJ103-AK103</f>
        <v>1460.3959952814766</v>
      </c>
      <c r="AT103" s="23">
        <f t="shared" si="63"/>
        <v>11683167.962251812</v>
      </c>
      <c r="AU103">
        <f>M102</f>
        <v>0.18673999999999993</v>
      </c>
      <c r="BB103" s="10">
        <f t="shared" si="55"/>
        <v>442.162043572529</v>
      </c>
      <c r="BC103" s="10">
        <f t="shared" si="56"/>
        <v>433.28878964900082</v>
      </c>
      <c r="BD103" s="9">
        <f t="shared" si="57"/>
        <v>358.09731189404982</v>
      </c>
      <c r="BE103" s="10">
        <f t="shared" si="58"/>
        <v>123.82389454435403</v>
      </c>
    </row>
    <row r="104" spans="1:57">
      <c r="A104">
        <v>98</v>
      </c>
      <c r="B104" t="s">
        <v>54</v>
      </c>
      <c r="C104">
        <v>48.991900000000001</v>
      </c>
      <c r="D104">
        <v>190.982</v>
      </c>
      <c r="E104">
        <v>68.722300000000004</v>
      </c>
      <c r="F104">
        <v>68.722300000000004</v>
      </c>
      <c r="G104">
        <v>239.01900000000001</v>
      </c>
      <c r="H104">
        <v>2432.5500000000002</v>
      </c>
      <c r="I104">
        <v>2513.11</v>
      </c>
      <c r="J104">
        <v>548.11900000000003</v>
      </c>
      <c r="K104">
        <v>198.744</v>
      </c>
      <c r="M104" s="4">
        <f t="shared" si="37"/>
        <v>0.18914999999999993</v>
      </c>
      <c r="N104" s="2">
        <f t="shared" si="38"/>
        <v>0.33656181161335813</v>
      </c>
      <c r="O104" s="2">
        <f t="shared" si="39"/>
        <v>0.8580394928187508</v>
      </c>
      <c r="P104" s="3">
        <f t="shared" si="40"/>
        <v>0.35024054982817882</v>
      </c>
      <c r="Q104" s="2">
        <f t="shared" si="41"/>
        <v>0.42121596616441992</v>
      </c>
      <c r="R104" s="3">
        <f t="shared" si="42"/>
        <v>0.12110723411754344</v>
      </c>
      <c r="T104" s="6">
        <f t="shared" si="43"/>
        <v>525.57000333726921</v>
      </c>
      <c r="U104" s="6">
        <f t="shared" si="44"/>
        <v>2778.5884395308981</v>
      </c>
      <c r="V104" s="6">
        <f t="shared" si="45"/>
        <v>2778.5884395308981</v>
      </c>
      <c r="W104" s="6">
        <f t="shared" si="46"/>
        <v>56.705886521038735</v>
      </c>
      <c r="X104" s="6">
        <f t="shared" si="47"/>
        <v>176.88679245283001</v>
      </c>
      <c r="Y104" s="6">
        <f t="shared" si="33"/>
        <v>63.65032943932475</v>
      </c>
      <c r="Z104" s="6">
        <f t="shared" si="48"/>
        <v>63.65032943932475</v>
      </c>
      <c r="AA104" s="6">
        <f t="shared" si="49"/>
        <v>221.37847674274525</v>
      </c>
      <c r="AB104" s="6">
        <f t="shared" si="34"/>
        <v>507.66570562529836</v>
      </c>
      <c r="AC104" s="6">
        <f t="shared" si="50"/>
        <v>2327.6286204266385</v>
      </c>
      <c r="AD104" s="6">
        <f t="shared" si="35"/>
        <v>184.07592694204294</v>
      </c>
      <c r="AE104" s="6">
        <f t="shared" si="36"/>
        <v>2253.018436193629</v>
      </c>
      <c r="AI104" s="58"/>
      <c r="AJ104" s="21">
        <f t="shared" si="59"/>
        <v>199419.01082463883</v>
      </c>
      <c r="AK104" s="21">
        <f t="shared" si="60"/>
        <v>33790.004213215303</v>
      </c>
      <c r="AL104" s="19">
        <f t="shared" si="61"/>
        <v>161938.87247018403</v>
      </c>
      <c r="AM104" s="19">
        <f t="shared" si="62"/>
        <v>28351.44097187123</v>
      </c>
      <c r="AN104" s="19">
        <f t="shared" si="51"/>
        <v>18937.499999999982</v>
      </c>
      <c r="AO104" s="19">
        <f t="shared" si="52"/>
        <v>5057.4994640999184</v>
      </c>
      <c r="AP104" s="19">
        <f t="shared" si="53"/>
        <v>5190.5915552604429</v>
      </c>
      <c r="AQ104" s="19">
        <f t="shared" si="54"/>
        <v>14198.423594003372</v>
      </c>
      <c r="AR104" s="72">
        <f>AD103*$AV$4</f>
        <v>954.98555264689162</v>
      </c>
      <c r="AS104" s="23">
        <f>AL104+AM104+AN104+AO104+AP104+AQ104+AR104-AJ104-AK104</f>
        <v>1420.2985702117003</v>
      </c>
      <c r="AT104" s="23">
        <f t="shared" si="63"/>
        <v>11362388.561693601</v>
      </c>
      <c r="AU104">
        <f>M103</f>
        <v>0.18794666666666671</v>
      </c>
      <c r="BB104" s="10">
        <f t="shared" si="55"/>
        <v>446.5525282325375</v>
      </c>
      <c r="BC104" s="10">
        <f t="shared" si="56"/>
        <v>438.01138012050882</v>
      </c>
      <c r="BD104" s="9">
        <f t="shared" si="57"/>
        <v>363.11237743227821</v>
      </c>
      <c r="BE104" s="10">
        <f t="shared" si="58"/>
        <v>125.55857656653224</v>
      </c>
    </row>
    <row r="105" spans="1:57">
      <c r="A105">
        <v>99</v>
      </c>
      <c r="B105" t="s">
        <v>54</v>
      </c>
      <c r="C105">
        <v>49.496000000000002</v>
      </c>
      <c r="D105">
        <v>190.691</v>
      </c>
      <c r="E105">
        <v>69.56</v>
      </c>
      <c r="F105">
        <v>69.56</v>
      </c>
      <c r="G105">
        <v>241.22399999999999</v>
      </c>
      <c r="H105">
        <v>2428.9699999999998</v>
      </c>
      <c r="I105">
        <v>2509.08</v>
      </c>
      <c r="J105">
        <v>552.14300000000003</v>
      </c>
      <c r="K105">
        <v>201.166</v>
      </c>
      <c r="M105" s="4">
        <f t="shared" si="37"/>
        <v>0.19034333333333339</v>
      </c>
      <c r="N105" s="2">
        <f t="shared" si="38"/>
        <v>0.33394217466683002</v>
      </c>
      <c r="O105" s="2">
        <f t="shared" si="39"/>
        <v>0.85970703850936003</v>
      </c>
      <c r="P105" s="3">
        <f t="shared" si="40"/>
        <v>0.35228621963819751</v>
      </c>
      <c r="Q105" s="2">
        <f t="shared" si="41"/>
        <v>0.42243664956307009</v>
      </c>
      <c r="R105" s="3">
        <f t="shared" si="42"/>
        <v>0.12181496593874223</v>
      </c>
      <c r="T105" s="6">
        <f t="shared" si="43"/>
        <v>529.69288059918688</v>
      </c>
      <c r="U105" s="6">
        <f t="shared" si="44"/>
        <v>2782.8286461264033</v>
      </c>
      <c r="V105" s="6">
        <f t="shared" si="45"/>
        <v>2782.8286461264033</v>
      </c>
      <c r="W105" s="6">
        <f t="shared" si="46"/>
        <v>56.792421349518435</v>
      </c>
      <c r="X105" s="6">
        <f t="shared" si="47"/>
        <v>176.88679245283001</v>
      </c>
      <c r="Y105" s="6">
        <f t="shared" si="33"/>
        <v>64.524520208184214</v>
      </c>
      <c r="Z105" s="6">
        <f t="shared" si="48"/>
        <v>64.524520208184214</v>
      </c>
      <c r="AA105" s="6">
        <f t="shared" si="49"/>
        <v>223.76168577773183</v>
      </c>
      <c r="AB105" s="6">
        <f t="shared" si="34"/>
        <v>512.17311904893745</v>
      </c>
      <c r="AC105" s="6">
        <f t="shared" si="50"/>
        <v>2327.4479484269841</v>
      </c>
      <c r="AD105" s="6">
        <f t="shared" si="35"/>
        <v>186.60350247555468</v>
      </c>
      <c r="AE105" s="6">
        <f t="shared" si="36"/>
        <v>2253.1357655272163</v>
      </c>
      <c r="AI105" s="58"/>
      <c r="AJ105" s="21">
        <f t="shared" si="59"/>
        <v>199716.60126816234</v>
      </c>
      <c r="AK105" s="21">
        <f t="shared" si="60"/>
        <v>33840.428605046807</v>
      </c>
      <c r="AL105" s="19">
        <f t="shared" si="61"/>
        <v>161940.20613828945</v>
      </c>
      <c r="AM105" s="19">
        <f t="shared" si="62"/>
        <v>28348.188968176029</v>
      </c>
      <c r="AN105" s="19">
        <f t="shared" si="51"/>
        <v>18937.499999999982</v>
      </c>
      <c r="AO105" s="19">
        <f t="shared" si="52"/>
        <v>5127.6705396320021</v>
      </c>
      <c r="AP105" s="19">
        <f t="shared" si="53"/>
        <v>5262.6092380433711</v>
      </c>
      <c r="AQ105" s="19">
        <f t="shared" si="54"/>
        <v>14352.254439251939</v>
      </c>
      <c r="AR105" s="72">
        <f>AD104*$AV$4</f>
        <v>968.2393757151458</v>
      </c>
      <c r="AS105" s="23">
        <f>AL105+AM105+AN105+AO105+AP105+AQ105+AR105-AJ105-AK105</f>
        <v>1379.6388258987427</v>
      </c>
      <c r="AT105" s="23">
        <f t="shared" si="63"/>
        <v>11037110.607189942</v>
      </c>
      <c r="AU105">
        <f>M104</f>
        <v>0.18914999999999993</v>
      </c>
      <c r="BB105" s="10">
        <f t="shared" si="55"/>
        <v>450.95981910425962</v>
      </c>
      <c r="BC105" s="10">
        <f t="shared" si="56"/>
        <v>442.7569534854905</v>
      </c>
      <c r="BD105" s="9">
        <f t="shared" si="57"/>
        <v>368.15185388408588</v>
      </c>
      <c r="BE105" s="10">
        <f t="shared" si="58"/>
        <v>127.3006588786495</v>
      </c>
    </row>
    <row r="106" spans="1:57">
      <c r="A106">
        <v>100</v>
      </c>
      <c r="B106" t="s">
        <v>54</v>
      </c>
      <c r="C106">
        <v>50</v>
      </c>
      <c r="D106">
        <v>190.392</v>
      </c>
      <c r="E106">
        <v>70.396100000000004</v>
      </c>
      <c r="F106">
        <v>70.396100000000004</v>
      </c>
      <c r="G106">
        <v>243.42500000000001</v>
      </c>
      <c r="H106">
        <v>2425.39</v>
      </c>
      <c r="I106">
        <v>2505.0700000000002</v>
      </c>
      <c r="J106">
        <v>556.15099999999995</v>
      </c>
      <c r="K106">
        <v>203.584</v>
      </c>
      <c r="M106" s="4">
        <f t="shared" si="37"/>
        <v>0.19153666666666672</v>
      </c>
      <c r="N106" s="2">
        <f t="shared" si="38"/>
        <v>0.33134125754859811</v>
      </c>
      <c r="O106" s="2">
        <f t="shared" si="39"/>
        <v>0.86132596056455657</v>
      </c>
      <c r="P106" s="3">
        <f t="shared" si="40"/>
        <v>0.35429943787960522</v>
      </c>
      <c r="Q106" s="2">
        <f t="shared" si="41"/>
        <v>0.42363516123979733</v>
      </c>
      <c r="R106" s="3">
        <f t="shared" si="42"/>
        <v>0.12251109448147438</v>
      </c>
      <c r="T106" s="6">
        <f t="shared" si="43"/>
        <v>533.85079105908164</v>
      </c>
      <c r="U106" s="6">
        <f t="shared" si="44"/>
        <v>2787.1989230560634</v>
      </c>
      <c r="V106" s="6">
        <f t="shared" si="45"/>
        <v>2787.1989230560634</v>
      </c>
      <c r="W106" s="6">
        <f t="shared" si="46"/>
        <v>56.88161067461354</v>
      </c>
      <c r="X106" s="6">
        <f t="shared" si="47"/>
        <v>176.88679245283001</v>
      </c>
      <c r="Y106" s="6">
        <f t="shared" si="33"/>
        <v>65.402644702448981</v>
      </c>
      <c r="Z106" s="6">
        <f t="shared" si="48"/>
        <v>65.402644702448981</v>
      </c>
      <c r="AA106" s="6">
        <f t="shared" si="49"/>
        <v>226.15796594830741</v>
      </c>
      <c r="AB106" s="6">
        <f t="shared" si="34"/>
        <v>516.70115608172546</v>
      </c>
      <c r="AC106" s="6">
        <f t="shared" si="50"/>
        <v>2327.3793776489515</v>
      </c>
      <c r="AD106" s="6">
        <f t="shared" si="35"/>
        <v>189.14303518381521</v>
      </c>
      <c r="AE106" s="6">
        <f t="shared" si="36"/>
        <v>2253.3481319969819</v>
      </c>
      <c r="AI106" s="58"/>
      <c r="AJ106" s="21">
        <f t="shared" si="59"/>
        <v>200021.37459762747</v>
      </c>
      <c r="AK106" s="21">
        <f t="shared" si="60"/>
        <v>33892.070081173464</v>
      </c>
      <c r="AL106" s="19">
        <f t="shared" si="61"/>
        <v>161948.63941879972</v>
      </c>
      <c r="AM106" s="19">
        <f t="shared" si="62"/>
        <v>28345.988563892239</v>
      </c>
      <c r="AN106" s="19">
        <f t="shared" si="51"/>
        <v>18937.499999999982</v>
      </c>
      <c r="AO106" s="19">
        <f t="shared" si="52"/>
        <v>5198.0953479713207</v>
      </c>
      <c r="AP106" s="19">
        <f t="shared" si="53"/>
        <v>5334.8873308126713</v>
      </c>
      <c r="AQ106" s="19">
        <f t="shared" si="54"/>
        <v>14506.760979161865</v>
      </c>
      <c r="AR106" s="72">
        <f>AD105*$AV$4</f>
        <v>981.53442302141752</v>
      </c>
      <c r="AS106" s="23">
        <f>AL106+AM106+AN106+AO106+AP106+AQ106+AR106-AJ106-AK106</f>
        <v>1339.9613848582449</v>
      </c>
      <c r="AT106" s="23">
        <f t="shared" si="63"/>
        <v>10719691.078865958</v>
      </c>
      <c r="AU106">
        <f>M105</f>
        <v>0.19034333333333339</v>
      </c>
      <c r="BB106" s="10">
        <f t="shared" si="55"/>
        <v>455.38069769941922</v>
      </c>
      <c r="BC106" s="10">
        <f t="shared" si="56"/>
        <v>447.52337155546365</v>
      </c>
      <c r="BD106" s="9">
        <f t="shared" si="57"/>
        <v>373.20700495110935</v>
      </c>
      <c r="BE106" s="10">
        <f t="shared" si="58"/>
        <v>129.04904041636843</v>
      </c>
    </row>
    <row r="107" spans="1:57">
      <c r="A107">
        <v>101</v>
      </c>
      <c r="B107" t="s">
        <v>54</v>
      </c>
      <c r="C107">
        <v>300</v>
      </c>
      <c r="D107">
        <v>71.744699999999995</v>
      </c>
      <c r="E107">
        <v>313.55399999999997</v>
      </c>
      <c r="F107">
        <v>313.55399999999997</v>
      </c>
      <c r="G107">
        <v>1001.44</v>
      </c>
      <c r="H107">
        <v>1299.7</v>
      </c>
      <c r="I107">
        <v>1489</v>
      </c>
      <c r="J107">
        <v>1572.22</v>
      </c>
      <c r="K107">
        <v>906.79300000000001</v>
      </c>
      <c r="M107" s="4">
        <f t="shared" si="37"/>
        <v>0.56676666666666664</v>
      </c>
      <c r="N107" s="2">
        <f t="shared" si="38"/>
        <v>4.2195318473210605E-2</v>
      </c>
      <c r="O107" s="2">
        <f t="shared" si="39"/>
        <v>0.88866406528259734</v>
      </c>
      <c r="P107" s="3">
        <f t="shared" si="40"/>
        <v>0.53331353290595784</v>
      </c>
      <c r="Q107" s="2">
        <f t="shared" si="41"/>
        <v>0.58897841557372232</v>
      </c>
      <c r="R107" s="3">
        <f t="shared" si="42"/>
        <v>0.18441098629653591</v>
      </c>
      <c r="T107" s="6">
        <f t="shared" si="43"/>
        <v>4192.0952099255683</v>
      </c>
      <c r="U107" s="6">
        <f t="shared" si="44"/>
        <v>7396.509809902197</v>
      </c>
      <c r="V107" s="6">
        <f t="shared" si="45"/>
        <v>7396.509809902197</v>
      </c>
      <c r="W107" s="6">
        <f t="shared" si="46"/>
        <v>150.94917979392238</v>
      </c>
      <c r="X107" s="6">
        <f t="shared" si="47"/>
        <v>176.88679245283001</v>
      </c>
      <c r="Y107" s="6">
        <f t="shared" si="33"/>
        <v>773.06841231135775</v>
      </c>
      <c r="Z107" s="6">
        <f t="shared" si="48"/>
        <v>773.06841231135775</v>
      </c>
      <c r="AA107" s="6">
        <f t="shared" si="49"/>
        <v>2469.053594676152</v>
      </c>
      <c r="AB107" s="6">
        <f t="shared" si="34"/>
        <v>3876.313551098081</v>
      </c>
      <c r="AC107" s="6">
        <f t="shared" si="50"/>
        <v>3671.1454385980383</v>
      </c>
      <c r="AD107" s="6">
        <f t="shared" si="35"/>
        <v>2235.701106683548</v>
      </c>
      <c r="AE107" s="6">
        <f t="shared" si="36"/>
        <v>3204.4145999766288</v>
      </c>
      <c r="AI107" s="58"/>
      <c r="AJ107" s="21">
        <f t="shared" si="59"/>
        <v>200335.49699250067</v>
      </c>
      <c r="AK107" s="21">
        <f t="shared" si="60"/>
        <v>33945.2956838998</v>
      </c>
      <c r="AL107" s="19">
        <f t="shared" si="61"/>
        <v>161963.90368354705</v>
      </c>
      <c r="AM107" s="19">
        <f t="shared" si="62"/>
        <v>28345.153440386581</v>
      </c>
      <c r="AN107" s="19">
        <f t="shared" si="51"/>
        <v>18937.499999999982</v>
      </c>
      <c r="AO107" s="19">
        <f t="shared" si="52"/>
        <v>5268.8370572292897</v>
      </c>
      <c r="AP107" s="19">
        <f t="shared" si="53"/>
        <v>5407.490663998482</v>
      </c>
      <c r="AQ107" s="19">
        <f t="shared" si="54"/>
        <v>14662.114937784501</v>
      </c>
      <c r="AR107" s="72">
        <f>AD106*$AV$4</f>
        <v>994.89236506686802</v>
      </c>
      <c r="AS107" s="23">
        <f>AL107+AM107+AN107+AO107+AP107+AQ107+AR107-AJ107-AK107</f>
        <v>1299.0994716122295</v>
      </c>
      <c r="AT107" s="23">
        <f t="shared" si="63"/>
        <v>10392795.772897836</v>
      </c>
      <c r="AU107">
        <f>M106</f>
        <v>0.19153666666666672</v>
      </c>
      <c r="BB107" s="10">
        <f t="shared" si="55"/>
        <v>459.81954540711195</v>
      </c>
      <c r="BC107" s="10">
        <f t="shared" si="56"/>
        <v>452.31593189661481</v>
      </c>
      <c r="BD107" s="9">
        <f t="shared" si="57"/>
        <v>378.28607036763043</v>
      </c>
      <c r="BE107" s="10">
        <f t="shared" si="58"/>
        <v>130.80528940489796</v>
      </c>
    </row>
    <row r="108" spans="1:57">
      <c r="A108">
        <v>102</v>
      </c>
      <c r="B108" t="s">
        <v>54</v>
      </c>
      <c r="C108">
        <v>25</v>
      </c>
      <c r="D108">
        <v>34.146999999999998</v>
      </c>
      <c r="E108">
        <v>520.995</v>
      </c>
      <c r="F108">
        <v>520.995</v>
      </c>
      <c r="G108">
        <v>830.71799999999996</v>
      </c>
      <c r="H108">
        <v>1033.1500000000001</v>
      </c>
      <c r="I108">
        <v>9.4686000000000003</v>
      </c>
      <c r="J108">
        <v>3050.53</v>
      </c>
      <c r="K108">
        <v>1372.56</v>
      </c>
      <c r="AI108" s="58"/>
      <c r="AJ108" s="21">
        <f t="shared" si="59"/>
        <v>531638.93560634018</v>
      </c>
      <c r="AK108" s="21">
        <f t="shared" si="60"/>
        <v>90082.092974798856</v>
      </c>
      <c r="AL108" s="19">
        <f t="shared" si="61"/>
        <v>230323.70820252012</v>
      </c>
      <c r="AM108" s="19">
        <f t="shared" si="62"/>
        <v>44710.880296685507</v>
      </c>
      <c r="AN108" s="19">
        <f t="shared" si="51"/>
        <v>18937.499999999982</v>
      </c>
      <c r="AO108" s="19">
        <f t="shared" si="52"/>
        <v>62278.391295802983</v>
      </c>
      <c r="AP108" s="19">
        <f t="shared" si="53"/>
        <v>63917.296329903067</v>
      </c>
      <c r="AQ108" s="19">
        <f t="shared" si="54"/>
        <v>160071.95431252802</v>
      </c>
      <c r="AR108" s="72">
        <f>AD107*$AV$4</f>
        <v>11759.787821155462</v>
      </c>
      <c r="AS108" s="23">
        <f>AL108+AM108+AN108+AO108+AP108+AQ108+AR108-AJ108-AK108</f>
        <v>-29721.510322543778</v>
      </c>
      <c r="AT108" s="23">
        <f t="shared" si="63"/>
        <v>-237772082.58035022</v>
      </c>
      <c r="AU108">
        <f>M107</f>
        <v>0.56676666666666664</v>
      </c>
      <c r="BB108" s="10">
        <f t="shared" si="55"/>
        <v>3725.3643713041588</v>
      </c>
      <c r="BC108" s="10">
        <f t="shared" si="56"/>
        <v>4938.107189352304</v>
      </c>
      <c r="BD108" s="9">
        <f t="shared" si="57"/>
        <v>4471.402213367096</v>
      </c>
      <c r="BE108" s="10">
        <f t="shared" si="58"/>
        <v>1546.1368246227155</v>
      </c>
    </row>
    <row r="109" spans="1:57">
      <c r="AJ109" s="16"/>
      <c r="AK109" s="16"/>
      <c r="AL109" s="16"/>
      <c r="AM109" s="16"/>
      <c r="AN109" s="16"/>
      <c r="AO109" s="16"/>
      <c r="AP109" s="17"/>
      <c r="AQ109" s="16"/>
      <c r="AR109" s="16"/>
      <c r="AS109" s="16"/>
    </row>
  </sheetData>
  <mergeCells count="6">
    <mergeCell ref="AL6:AR6"/>
    <mergeCell ref="T4:AE4"/>
    <mergeCell ref="N5:R5"/>
    <mergeCell ref="U5:W5"/>
    <mergeCell ref="X5:AE5"/>
    <mergeCell ref="AG5:AH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84FD-9ADC-441A-8F72-63230B53EB3D}">
  <dimension ref="A1:BE109"/>
  <sheetViews>
    <sheetView topLeftCell="Y34" zoomScale="55" zoomScaleNormal="55" workbookViewId="0">
      <selection activeCell="AH95" sqref="AH95"/>
    </sheetView>
  </sheetViews>
  <sheetFormatPr defaultRowHeight="14.45"/>
  <cols>
    <col min="46" max="46" width="12.140625" bestFit="1" customWidth="1"/>
  </cols>
  <sheetData>
    <row r="1" spans="1:57">
      <c r="A1" t="s">
        <v>0</v>
      </c>
      <c r="B1" t="s">
        <v>1</v>
      </c>
      <c r="U1" s="1">
        <f>U7+V7+U7*0.02</f>
        <v>8854.7139574761677</v>
      </c>
      <c r="W1" s="1">
        <f>SUM(X7:AE7)</f>
        <v>8858.8694715158636</v>
      </c>
      <c r="AO1" s="11"/>
      <c r="AP1" s="11" t="s">
        <v>2</v>
      </c>
      <c r="AQ1" s="11" t="s">
        <v>3</v>
      </c>
      <c r="AR1" s="11" t="s">
        <v>4</v>
      </c>
      <c r="AS1" s="11" t="s">
        <v>5</v>
      </c>
      <c r="AT1" s="11" t="s">
        <v>6</v>
      </c>
      <c r="AU1" s="11" t="s">
        <v>7</v>
      </c>
      <c r="AV1" s="13" t="s">
        <v>66</v>
      </c>
    </row>
    <row r="2" spans="1:57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M2">
        <v>3000</v>
      </c>
      <c r="S2" s="14">
        <f>U11*8000</f>
        <v>5966582.3654873725</v>
      </c>
      <c r="U2" s="1">
        <f>T3+U3</f>
        <v>280983.74488822883</v>
      </c>
      <c r="W2" s="1">
        <f>SUM(W3:AD3)</f>
        <v>546008.03577816254</v>
      </c>
      <c r="Z2" s="15">
        <f>AA11*8000</f>
        <v>176084.18768163255</v>
      </c>
      <c r="AA2" s="15">
        <f>X7*8000</f>
        <v>1415094.3396226401</v>
      </c>
      <c r="AO2" s="11" t="s">
        <v>18</v>
      </c>
      <c r="AP2" s="11">
        <v>1.01</v>
      </c>
      <c r="AQ2" s="11">
        <v>0.76</v>
      </c>
      <c r="AR2" s="11">
        <v>0.78</v>
      </c>
      <c r="AS2" s="11">
        <v>0.83</v>
      </c>
      <c r="AT2" s="11">
        <v>0.78</v>
      </c>
      <c r="AU2" s="11">
        <v>0.38</v>
      </c>
    </row>
    <row r="3" spans="1:57">
      <c r="C3" t="s">
        <v>19</v>
      </c>
      <c r="L3" t="s">
        <v>20</v>
      </c>
      <c r="M3">
        <v>61.224489800000001</v>
      </c>
      <c r="N3" t="s">
        <v>21</v>
      </c>
      <c r="O3" s="1">
        <v>176.88679245283001</v>
      </c>
      <c r="S3" s="1"/>
      <c r="T3" s="1">
        <f>U7*AU3</f>
        <v>140491.87244411441</v>
      </c>
      <c r="U3" s="1">
        <f>V7*AU3</f>
        <v>140491.87244411441</v>
      </c>
      <c r="W3" s="1">
        <f>X7*AP3</f>
        <v>18749.999999999982</v>
      </c>
      <c r="X3" s="1">
        <f>AQ3*Y7</f>
        <v>86.518135934841069</v>
      </c>
      <c r="Y3" s="1">
        <f>Z7*AR3</f>
        <v>86.518135934841069</v>
      </c>
      <c r="Z3" s="1">
        <f>AS3*AA7</f>
        <v>620.47679736665998</v>
      </c>
      <c r="AA3" s="1">
        <f>AB7*18</f>
        <v>4765.7385574591563</v>
      </c>
      <c r="AB3" s="1">
        <f>AC7*AU3</f>
        <v>134873.39124959326</v>
      </c>
      <c r="AC3" s="1">
        <f>AD7*28</f>
        <v>66.188840714742312</v>
      </c>
      <c r="AD3" s="1">
        <f>AE7*AT3</f>
        <v>386759.20406115911</v>
      </c>
      <c r="AO3" s="11" t="s">
        <v>22</v>
      </c>
      <c r="AP3" s="11">
        <v>106</v>
      </c>
      <c r="AQ3" s="11">
        <v>106</v>
      </c>
      <c r="AR3" s="11">
        <v>106</v>
      </c>
      <c r="AS3" s="11">
        <v>78.11</v>
      </c>
      <c r="AT3" s="11">
        <v>92.15</v>
      </c>
      <c r="AU3" s="11">
        <v>32.049999999999997</v>
      </c>
    </row>
    <row r="4" spans="1:57">
      <c r="C4" t="s">
        <v>23</v>
      </c>
      <c r="T4" s="80" t="s">
        <v>24</v>
      </c>
      <c r="U4" s="80"/>
      <c r="V4" s="80"/>
      <c r="W4" s="80"/>
      <c r="X4" s="80"/>
      <c r="Y4" s="80"/>
      <c r="Z4" s="80"/>
      <c r="AA4" s="80"/>
      <c r="AB4" s="80"/>
      <c r="AC4" s="80"/>
      <c r="AD4" s="80"/>
      <c r="AE4" s="81"/>
      <c r="AO4" s="11" t="s">
        <v>25</v>
      </c>
      <c r="AP4" s="11">
        <f>AP3*AP2</f>
        <v>107.06</v>
      </c>
      <c r="AQ4" s="11">
        <v>80.56</v>
      </c>
      <c r="AR4" s="11">
        <v>82.68</v>
      </c>
      <c r="AS4" s="11">
        <v>64.831299999999999</v>
      </c>
      <c r="AT4" s="11">
        <v>71.876999999999995</v>
      </c>
      <c r="AU4" s="11">
        <v>12.179</v>
      </c>
      <c r="AV4">
        <v>5.26</v>
      </c>
    </row>
    <row r="5" spans="1:57">
      <c r="C5" t="s">
        <v>26</v>
      </c>
      <c r="N5" s="82" t="s">
        <v>27</v>
      </c>
      <c r="O5" s="83"/>
      <c r="P5" s="83"/>
      <c r="Q5" s="83"/>
      <c r="R5" s="84"/>
      <c r="T5" s="7" t="s">
        <v>28</v>
      </c>
      <c r="U5" s="85" t="s">
        <v>29</v>
      </c>
      <c r="V5" s="86"/>
      <c r="W5" s="87"/>
      <c r="X5" s="85" t="s">
        <v>30</v>
      </c>
      <c r="Y5" s="86"/>
      <c r="Z5" s="86"/>
      <c r="AA5" s="86"/>
      <c r="AB5" s="86"/>
      <c r="AC5" s="86"/>
      <c r="AD5" s="86"/>
      <c r="AE5" s="87"/>
      <c r="AG5" s="88" t="s">
        <v>31</v>
      </c>
      <c r="AH5" s="89"/>
    </row>
    <row r="6" spans="1:57">
      <c r="C6" t="s">
        <v>32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M6" s="4" t="s">
        <v>34</v>
      </c>
      <c r="N6" s="2" t="s">
        <v>35</v>
      </c>
      <c r="O6" s="2" t="s">
        <v>36</v>
      </c>
      <c r="P6" s="2" t="s">
        <v>37</v>
      </c>
      <c r="Q6" s="2" t="s">
        <v>38</v>
      </c>
      <c r="R6" s="2" t="s">
        <v>39</v>
      </c>
      <c r="T6" s="5" t="s">
        <v>40</v>
      </c>
      <c r="U6" s="5" t="s">
        <v>41</v>
      </c>
      <c r="V6" s="5" t="s">
        <v>42</v>
      </c>
      <c r="W6" s="5" t="s">
        <v>43</v>
      </c>
      <c r="X6" s="8" t="s">
        <v>2</v>
      </c>
      <c r="Y6" s="5" t="s">
        <v>44</v>
      </c>
      <c r="Z6" s="5" t="s">
        <v>45</v>
      </c>
      <c r="AA6" s="5" t="s">
        <v>5</v>
      </c>
      <c r="AB6" s="5" t="s">
        <v>46</v>
      </c>
      <c r="AC6" s="5" t="s">
        <v>7</v>
      </c>
      <c r="AD6" s="5" t="s">
        <v>47</v>
      </c>
      <c r="AE6" s="5" t="s">
        <v>6</v>
      </c>
      <c r="AG6" s="12" t="s">
        <v>48</v>
      </c>
      <c r="AH6" s="55" t="s">
        <v>49</v>
      </c>
      <c r="AI6" s="57"/>
      <c r="AJ6" s="26" t="s">
        <v>50</v>
      </c>
      <c r="AK6" s="27"/>
      <c r="AL6" s="100" t="s">
        <v>51</v>
      </c>
      <c r="AM6" s="100"/>
      <c r="AN6" s="100"/>
      <c r="AO6" s="100"/>
      <c r="AP6" s="100"/>
      <c r="AQ6" s="100"/>
      <c r="AR6" s="100"/>
      <c r="AS6" s="69" t="s">
        <v>52</v>
      </c>
      <c r="AT6" s="69"/>
      <c r="BB6" s="24" t="s">
        <v>53</v>
      </c>
      <c r="BC6" s="24"/>
      <c r="BD6" s="24"/>
      <c r="BE6" s="24"/>
    </row>
    <row r="7" spans="1:57">
      <c r="A7">
        <v>1</v>
      </c>
      <c r="B7" t="s">
        <v>54</v>
      </c>
      <c r="C7">
        <v>0.1</v>
      </c>
      <c r="D7">
        <v>121.05800000000001</v>
      </c>
      <c r="E7" s="1">
        <v>0.55859800000000004</v>
      </c>
      <c r="F7" s="1">
        <v>0.55859800000000004</v>
      </c>
      <c r="G7">
        <v>5.4364699999999999</v>
      </c>
      <c r="H7">
        <v>2872.39</v>
      </c>
      <c r="I7">
        <v>2880.03</v>
      </c>
      <c r="J7">
        <v>181.19900000000001</v>
      </c>
      <c r="K7" s="1">
        <v>1.6177999999999999</v>
      </c>
      <c r="M7" s="4">
        <f>($M$2-H7)/$M$2</f>
        <v>4.2536666666666709E-2</v>
      </c>
      <c r="N7" s="2">
        <f>(D7/($M$2-H7))</f>
        <v>0.9486560614371905</v>
      </c>
      <c r="O7" s="2">
        <f>(J7-$M$3)/($M$2-H7)</f>
        <v>0.94016542747433507</v>
      </c>
      <c r="P7" s="3">
        <f>K7/($M$2-H7)</f>
        <v>1.2677689836219719E-2</v>
      </c>
      <c r="Q7" s="2">
        <f>G7/($M$2-H7)</f>
        <v>4.2602225530914459E-2</v>
      </c>
      <c r="R7" s="3">
        <f>F7/($M$2-H7)</f>
        <v>4.3773842175378061E-3</v>
      </c>
      <c r="T7" s="6">
        <f>$O$3/N7</f>
        <v>186.46040397913117</v>
      </c>
      <c r="U7" s="6">
        <f>T7/M7</f>
        <v>4383.5217611268154</v>
      </c>
      <c r="V7" s="6">
        <f>U7</f>
        <v>4383.5217611268154</v>
      </c>
      <c r="W7" s="6">
        <f>(U7/98)*2</f>
        <v>89.459627778098266</v>
      </c>
      <c r="X7" s="6">
        <f>$O$3</f>
        <v>176.88679245283001</v>
      </c>
      <c r="Y7" s="6">
        <f t="shared" ref="Y7:Y70" si="0">R7*T7</f>
        <v>0.81620882957397234</v>
      </c>
      <c r="Z7" s="6">
        <f>Y7</f>
        <v>0.81620882957397234</v>
      </c>
      <c r="AA7" s="6">
        <f>Q7*T7</f>
        <v>7.9436281829043658</v>
      </c>
      <c r="AB7" s="6">
        <f t="shared" ref="AB7:AB70" si="1">O7*T7+(U7/98)*2</f>
        <v>264.76325319217534</v>
      </c>
      <c r="AC7" s="6">
        <f>U7-O7*T7</f>
        <v>4208.2181357127383</v>
      </c>
      <c r="AD7" s="6">
        <f t="shared" ref="AD7:AD70" si="2">T7*P7</f>
        <v>2.3638871683836542</v>
      </c>
      <c r="AE7" s="6">
        <f t="shared" ref="AE7:AE70" si="3">U7-T7</f>
        <v>4197.0613571476842</v>
      </c>
      <c r="AG7" s="10">
        <f t="shared" ref="AG7:AG22" si="4">U7*$AT$3+V7*$AU$3+W7*18</f>
        <v>546043.67603195622</v>
      </c>
      <c r="AH7" s="56">
        <f>SUM(X7:Z7)*106+AA7*$AS$3+AB7*18+AC7*$AU$3+AD7*28+AE7*$AT$3</f>
        <v>546008.03577816254</v>
      </c>
      <c r="AI7" s="57"/>
      <c r="AJ7" s="20" t="s">
        <v>55</v>
      </c>
      <c r="AK7" s="20" t="s">
        <v>56</v>
      </c>
      <c r="AL7" s="71" t="s">
        <v>55</v>
      </c>
      <c r="AM7" s="71" t="s">
        <v>56</v>
      </c>
      <c r="AN7" s="71" t="s">
        <v>57</v>
      </c>
      <c r="AO7" s="71" t="s">
        <v>3</v>
      </c>
      <c r="AP7" s="71" t="s">
        <v>4</v>
      </c>
      <c r="AQ7" s="71" t="s">
        <v>5</v>
      </c>
      <c r="AR7" s="18" t="s">
        <v>47</v>
      </c>
      <c r="AS7" s="22" t="s">
        <v>58</v>
      </c>
      <c r="AT7" s="22" t="s">
        <v>59</v>
      </c>
      <c r="BB7" s="9" t="s">
        <v>60</v>
      </c>
      <c r="BC7" s="9" t="s">
        <v>61</v>
      </c>
      <c r="BD7" s="9" t="s">
        <v>62</v>
      </c>
      <c r="BE7" s="9" t="s">
        <v>63</v>
      </c>
    </row>
    <row r="8" spans="1:57">
      <c r="A8">
        <v>2</v>
      </c>
      <c r="B8" t="s">
        <v>54</v>
      </c>
      <c r="C8">
        <v>0.60404000000000002</v>
      </c>
      <c r="D8">
        <v>507.86399999999998</v>
      </c>
      <c r="E8">
        <v>15.901199999999999</v>
      </c>
      <c r="F8">
        <v>15.901199999999999</v>
      </c>
      <c r="G8">
        <v>29.899899999999999</v>
      </c>
      <c r="H8">
        <v>2430.4299999999998</v>
      </c>
      <c r="I8">
        <v>2398.13</v>
      </c>
      <c r="J8">
        <v>663.09699999999998</v>
      </c>
      <c r="K8">
        <v>46.052799999999998</v>
      </c>
      <c r="M8" s="4">
        <f t="shared" ref="M8:M71" si="5">($M$2-H8)/$M$2</f>
        <v>0.18985666666666673</v>
      </c>
      <c r="N8" s="2">
        <f t="shared" ref="N8:N71" si="6">(D8/($M$2-H8))</f>
        <v>0.89166213108134174</v>
      </c>
      <c r="O8" s="2">
        <f t="shared" ref="O8:O71" si="7">(J8-$M$3)/($M$2-H8)</f>
        <v>1.0567138546622887</v>
      </c>
      <c r="P8" s="3">
        <f t="shared" ref="P8:P71" si="8">K8/($M$2-H8)</f>
        <v>8.085538213037903E-2</v>
      </c>
      <c r="Q8" s="2">
        <f t="shared" ref="Q8:Q71" si="9">G8/($M$2-H8)</f>
        <v>5.2495566831118196E-2</v>
      </c>
      <c r="R8" s="3">
        <f t="shared" ref="R8:R71" si="10">F8/($M$2-H8)</f>
        <v>2.791790297944062E-2</v>
      </c>
      <c r="T8" s="6">
        <f t="shared" ref="T8:T71" si="11">$O$3/N8</f>
        <v>198.37872024273906</v>
      </c>
      <c r="U8" s="6">
        <f t="shared" ref="U8:U71" si="12">T8/M8</f>
        <v>1044.8867755117317</v>
      </c>
      <c r="V8" s="6">
        <f t="shared" ref="V8:V71" si="13">U8</f>
        <v>1044.8867755117317</v>
      </c>
      <c r="W8" s="6">
        <f t="shared" ref="W8:W71" si="14">(U8/98)*2</f>
        <v>21.324219908402686</v>
      </c>
      <c r="X8" s="6">
        <f t="shared" ref="X8:X71" si="15">$O$3</f>
        <v>176.88679245283001</v>
      </c>
      <c r="Y8" s="6">
        <f t="shared" si="0"/>
        <v>5.5383178649223819</v>
      </c>
      <c r="Z8" s="6">
        <f t="shared" ref="Z8:Z71" si="16">Y8</f>
        <v>5.5383178649223819</v>
      </c>
      <c r="AA8" s="6">
        <f t="shared" ref="AA8:AA71" si="17">Q8*T8</f>
        <v>10.414003366374409</v>
      </c>
      <c r="AB8" s="6">
        <f t="shared" si="1"/>
        <v>230.95376205907928</v>
      </c>
      <c r="AC8" s="6">
        <f t="shared" ref="AC8:AC71" si="18">U8-O8*T8</f>
        <v>835.25723336105511</v>
      </c>
      <c r="AD8" s="6">
        <f t="shared" si="2"/>
        <v>16.039987231762225</v>
      </c>
      <c r="AE8" s="6">
        <f t="shared" si="3"/>
        <v>846.50805526899262</v>
      </c>
      <c r="AG8" s="10">
        <f>U8*$AT$3+V8*$AU$3+W8*18</f>
        <v>130158.77347690832</v>
      </c>
      <c r="AH8" s="56">
        <f t="shared" ref="AH8:AH22" si="19">SUM(X8:Z8)*106+AA8*$AS$3+AB8*18+AC8*$AU$3+AD8*28+AE8*$AT$3</f>
        <v>130119.56017212328</v>
      </c>
      <c r="AI8" s="58"/>
      <c r="AJ8" s="21">
        <f>U7*$AT$4</f>
        <v>315074.39362451207</v>
      </c>
      <c r="AK8" s="21">
        <f>V7*$AU$4</f>
        <v>53386.911528763485</v>
      </c>
      <c r="AL8" s="19">
        <f>AE7*$AT$4</f>
        <v>301672.17916770407</v>
      </c>
      <c r="AM8" s="19">
        <f>AC7*$AU$4</f>
        <v>51251.888674845439</v>
      </c>
      <c r="AN8" s="19">
        <f t="shared" ref="AN8:AN71" si="20">X7*$AP$4</f>
        <v>18937.499999999982</v>
      </c>
      <c r="AO8" s="19">
        <f t="shared" ref="AO8:AO71" si="21">Y7*$AQ$4</f>
        <v>65.753783310479207</v>
      </c>
      <c r="AP8" s="19">
        <f t="shared" ref="AP8:AP71" si="22">Z7*$AR$4</f>
        <v>67.484146029176046</v>
      </c>
      <c r="AQ8" s="19">
        <f t="shared" ref="AQ8:AQ71" si="23">AA7*$AS$4</f>
        <v>514.99574181432774</v>
      </c>
      <c r="AR8" s="72">
        <f>AD7*$AV$4</f>
        <v>12.434046505698021</v>
      </c>
      <c r="AS8" s="23">
        <f>AL8+AM8+AN8+AO8+AP8+AQ8+AR8-AJ8-AK8</f>
        <v>4060.9304069336431</v>
      </c>
      <c r="AT8" s="23">
        <f>AS8*8000</f>
        <v>32487443.255469143</v>
      </c>
      <c r="AU8">
        <f>M7</f>
        <v>4.2536666666666709E-2</v>
      </c>
      <c r="AV8" s="1"/>
      <c r="AW8" s="1"/>
      <c r="AX8" s="1"/>
      <c r="BB8" s="10">
        <f t="shared" ref="BB8:BB71" si="24">U7-AC7</f>
        <v>175.30362541407703</v>
      </c>
      <c r="BC8" s="10">
        <f t="shared" ref="BC8:BC71" si="25">2*AA7</f>
        <v>15.887256365808732</v>
      </c>
      <c r="BD8" s="9">
        <f t="shared" ref="BD8:BD71" si="26">2*AD7</f>
        <v>4.7277743367673084</v>
      </c>
      <c r="BE8" s="10">
        <f t="shared" ref="BE8:BE71" si="27">Y7*2</f>
        <v>1.6324176591479447</v>
      </c>
    </row>
    <row r="9" spans="1:57">
      <c r="A9">
        <v>3</v>
      </c>
      <c r="B9" t="s">
        <v>54</v>
      </c>
      <c r="C9">
        <v>1.10808</v>
      </c>
      <c r="D9">
        <v>668.79100000000005</v>
      </c>
      <c r="E9">
        <v>42.703899999999997</v>
      </c>
      <c r="F9">
        <v>42.703899999999997</v>
      </c>
      <c r="G9">
        <v>51.098700000000001</v>
      </c>
      <c r="H9">
        <v>2194.6999999999998</v>
      </c>
      <c r="I9">
        <v>2049.54</v>
      </c>
      <c r="J9">
        <v>1011.68</v>
      </c>
      <c r="K9">
        <v>123.678</v>
      </c>
      <c r="M9" s="4">
        <f t="shared" si="5"/>
        <v>0.26843333333333341</v>
      </c>
      <c r="N9" s="2">
        <f t="shared" si="6"/>
        <v>0.83048677511486391</v>
      </c>
      <c r="O9" s="2">
        <f t="shared" si="7"/>
        <v>1.1802502299764059</v>
      </c>
      <c r="P9" s="3">
        <f t="shared" si="8"/>
        <v>0.15358003228610451</v>
      </c>
      <c r="Q9" s="2">
        <f t="shared" si="9"/>
        <v>6.3452998882404063E-2</v>
      </c>
      <c r="R9" s="3">
        <f t="shared" si="10"/>
        <v>5.3028560784800678E-2</v>
      </c>
      <c r="T9" s="6">
        <f t="shared" si="11"/>
        <v>212.99170288216203</v>
      </c>
      <c r="U9" s="6">
        <f t="shared" si="12"/>
        <v>793.46219874144526</v>
      </c>
      <c r="V9" s="6">
        <f t="shared" si="13"/>
        <v>793.46219874144526</v>
      </c>
      <c r="W9" s="6">
        <f t="shared" si="14"/>
        <v>16.19310609676419</v>
      </c>
      <c r="X9" s="6">
        <f t="shared" si="15"/>
        <v>176.88679245283001</v>
      </c>
      <c r="Y9" s="6">
        <f t="shared" si="0"/>
        <v>11.294643462944935</v>
      </c>
      <c r="Z9" s="6">
        <f t="shared" si="16"/>
        <v>11.294643462944935</v>
      </c>
      <c r="AA9" s="6">
        <f t="shared" si="17"/>
        <v>13.514962284943165</v>
      </c>
      <c r="AB9" s="6">
        <f t="shared" si="1"/>
        <v>267.57661240650225</v>
      </c>
      <c r="AC9" s="6">
        <f t="shared" si="18"/>
        <v>542.07869243170717</v>
      </c>
      <c r="AD9" s="6">
        <f t="shared" si="2"/>
        <v>32.711272605314825</v>
      </c>
      <c r="AE9" s="6">
        <f t="shared" si="3"/>
        <v>580.47049585928323</v>
      </c>
      <c r="AG9" s="10">
        <f t="shared" si="4"/>
        <v>98839.480993429257</v>
      </c>
      <c r="AH9" s="56">
        <f t="shared" si="19"/>
        <v>98796.391060356254</v>
      </c>
      <c r="AI9" s="58"/>
      <c r="AJ9" s="21">
        <f t="shared" ref="AJ9:AJ72" si="28">U8*$AT$4</f>
        <v>75103.326763456731</v>
      </c>
      <c r="AK9" s="21">
        <f t="shared" ref="AK9:AK72" si="29">V8*$AU$4</f>
        <v>12725.676038957381</v>
      </c>
      <c r="AL9" s="19">
        <f t="shared" ref="AL9:AL72" si="30">AE8*$AT$4</f>
        <v>60844.45948856938</v>
      </c>
      <c r="AM9" s="19">
        <f t="shared" ref="AM9:AM72" si="31">AC8*$AU$4</f>
        <v>10172.59784510429</v>
      </c>
      <c r="AN9" s="19">
        <f t="shared" si="20"/>
        <v>18937.499999999982</v>
      </c>
      <c r="AO9" s="19">
        <f t="shared" si="21"/>
        <v>446.16688719814709</v>
      </c>
      <c r="AP9" s="19">
        <f t="shared" si="22"/>
        <v>457.90812107178255</v>
      </c>
      <c r="AQ9" s="19">
        <f t="shared" si="23"/>
        <v>675.15337644642921</v>
      </c>
      <c r="AR9" s="72">
        <f>AD8*$AV$4</f>
        <v>84.370332839069306</v>
      </c>
      <c r="AS9" s="23">
        <f>AL9+AM9+AN9+AO9+AP9+AQ9+AR9-AJ9-AK9</f>
        <v>3789.1532488149769</v>
      </c>
      <c r="AT9" s="23">
        <f t="shared" ref="AT9:AT72" si="32">AS9*8000</f>
        <v>30313225.990519814</v>
      </c>
      <c r="AU9">
        <f>M8</f>
        <v>0.18985666666666673</v>
      </c>
      <c r="BB9" s="10">
        <f t="shared" si="24"/>
        <v>209.62954215067657</v>
      </c>
      <c r="BC9" s="10">
        <f t="shared" si="25"/>
        <v>20.828006732748818</v>
      </c>
      <c r="BD9" s="9">
        <f t="shared" si="26"/>
        <v>32.079974463524451</v>
      </c>
      <c r="BE9" s="10">
        <f t="shared" si="27"/>
        <v>11.076635729844764</v>
      </c>
    </row>
    <row r="10" spans="1:57">
      <c r="A10">
        <v>4</v>
      </c>
      <c r="B10" t="s">
        <v>54</v>
      </c>
      <c r="C10">
        <v>1.61212</v>
      </c>
      <c r="D10">
        <v>717.96699999999998</v>
      </c>
      <c r="E10">
        <v>73.480500000000006</v>
      </c>
      <c r="F10">
        <v>73.480500000000006</v>
      </c>
      <c r="G10">
        <v>70.3994</v>
      </c>
      <c r="H10">
        <v>2064.67</v>
      </c>
      <c r="I10">
        <v>1779.85</v>
      </c>
      <c r="J10">
        <v>1281.3800000000001</v>
      </c>
      <c r="K10">
        <v>212.81200000000001</v>
      </c>
      <c r="M10" s="4">
        <f t="shared" si="5"/>
        <v>0.31177666666666665</v>
      </c>
      <c r="N10" s="2">
        <f t="shared" si="6"/>
        <v>0.76760822383543781</v>
      </c>
      <c r="O10" s="2">
        <f t="shared" si="7"/>
        <v>1.3045187369163829</v>
      </c>
      <c r="P10" s="3">
        <f t="shared" si="8"/>
        <v>0.2275261137780249</v>
      </c>
      <c r="Q10" s="2">
        <f t="shared" si="9"/>
        <v>7.5266911143660534E-2</v>
      </c>
      <c r="R10" s="3">
        <f t="shared" si="10"/>
        <v>7.8561042626666536E-2</v>
      </c>
      <c r="T10" s="6">
        <f t="shared" si="11"/>
        <v>230.43889703134752</v>
      </c>
      <c r="U10" s="6">
        <f t="shared" si="12"/>
        <v>739.11527599247609</v>
      </c>
      <c r="V10" s="6">
        <f t="shared" si="13"/>
        <v>739.11527599247609</v>
      </c>
      <c r="W10" s="6">
        <f t="shared" si="14"/>
        <v>15.083985224336246</v>
      </c>
      <c r="X10" s="6">
        <f t="shared" si="15"/>
        <v>176.88679245283001</v>
      </c>
      <c r="Y10" s="6">
        <f t="shared" si="0"/>
        <v>18.103520012521713</v>
      </c>
      <c r="Z10" s="6">
        <f t="shared" si="16"/>
        <v>18.103520012521713</v>
      </c>
      <c r="AA10" s="6">
        <f t="shared" si="17"/>
        <v>17.344423986901575</v>
      </c>
      <c r="AB10" s="6">
        <f t="shared" si="1"/>
        <v>315.69584411607411</v>
      </c>
      <c r="AC10" s="6">
        <f t="shared" si="18"/>
        <v>438.5034171007382</v>
      </c>
      <c r="AD10" s="6">
        <f t="shared" si="2"/>
        <v>52.430866704836937</v>
      </c>
      <c r="AE10" s="6">
        <f t="shared" si="3"/>
        <v>508.67637896112853</v>
      </c>
      <c r="AG10" s="10">
        <f t="shared" si="4"/>
        <v>92069.629012303587</v>
      </c>
      <c r="AH10" s="56">
        <f t="shared" si="19"/>
        <v>92021.871501442889</v>
      </c>
      <c r="AI10" s="58"/>
      <c r="AJ10" s="21">
        <f t="shared" si="28"/>
        <v>57031.682458938856</v>
      </c>
      <c r="AK10" s="21">
        <f t="shared" si="29"/>
        <v>9663.5761184720614</v>
      </c>
      <c r="AL10" s="19">
        <f t="shared" si="30"/>
        <v>41722.477830877695</v>
      </c>
      <c r="AM10" s="19">
        <f t="shared" si="31"/>
        <v>6601.9763951257619</v>
      </c>
      <c r="AN10" s="19">
        <f t="shared" si="20"/>
        <v>18937.499999999982</v>
      </c>
      <c r="AO10" s="19">
        <f t="shared" si="21"/>
        <v>909.89647737484393</v>
      </c>
      <c r="AP10" s="19">
        <f t="shared" si="22"/>
        <v>933.84112151628722</v>
      </c>
      <c r="AQ10" s="19">
        <f t="shared" si="23"/>
        <v>876.19257438383579</v>
      </c>
      <c r="AR10" s="72">
        <f>AD9*$AV$4</f>
        <v>172.06129390395597</v>
      </c>
      <c r="AS10" s="23">
        <f>AL10+AM10+AN10+AO10+AP10+AQ10+AR10-AJ10-AK10</f>
        <v>3458.6871157714486</v>
      </c>
      <c r="AT10" s="23">
        <f t="shared" si="32"/>
        <v>27669496.92617159</v>
      </c>
      <c r="AU10">
        <f>M9</f>
        <v>0.26843333333333341</v>
      </c>
      <c r="BB10" s="10">
        <f t="shared" si="24"/>
        <v>251.3835063097381</v>
      </c>
      <c r="BC10" s="10">
        <f t="shared" si="25"/>
        <v>27.02992456988633</v>
      </c>
      <c r="BD10" s="9">
        <f t="shared" si="26"/>
        <v>65.42254521062965</v>
      </c>
      <c r="BE10" s="10">
        <f t="shared" si="27"/>
        <v>22.589286925889869</v>
      </c>
    </row>
    <row r="11" spans="1:57">
      <c r="A11">
        <v>5</v>
      </c>
      <c r="B11" t="s">
        <v>54</v>
      </c>
      <c r="C11">
        <v>2.1161599999999998</v>
      </c>
      <c r="D11">
        <v>711.51</v>
      </c>
      <c r="E11">
        <v>104.613</v>
      </c>
      <c r="F11">
        <v>104.613</v>
      </c>
      <c r="G11">
        <v>88.535200000000003</v>
      </c>
      <c r="H11">
        <v>1990.73</v>
      </c>
      <c r="I11">
        <v>1561.84</v>
      </c>
      <c r="J11">
        <v>1499.38</v>
      </c>
      <c r="K11">
        <v>302.97800000000001</v>
      </c>
      <c r="M11" s="4">
        <f t="shared" si="5"/>
        <v>0.33642333333333335</v>
      </c>
      <c r="N11" s="2">
        <f>(D11/($M$2-H11))</f>
        <v>0.70497488283610932</v>
      </c>
      <c r="O11" s="2">
        <f t="shared" si="7"/>
        <v>1.4249462583847734</v>
      </c>
      <c r="P11" s="3">
        <f t="shared" si="8"/>
        <v>0.30019519058329291</v>
      </c>
      <c r="Q11" s="2">
        <f t="shared" si="9"/>
        <v>8.772201690330636E-2</v>
      </c>
      <c r="R11" s="3">
        <f t="shared" si="10"/>
        <v>0.10365214461937837</v>
      </c>
      <c r="S11" s="25"/>
      <c r="T11" s="6">
        <f t="shared" si="11"/>
        <v>250.91219100064333</v>
      </c>
      <c r="U11" s="6">
        <f t="shared" si="12"/>
        <v>745.82279568592151</v>
      </c>
      <c r="V11" s="6">
        <f t="shared" si="13"/>
        <v>745.82279568592151</v>
      </c>
      <c r="W11" s="6">
        <f t="shared" si="14"/>
        <v>15.220873381345337</v>
      </c>
      <c r="X11" s="6">
        <f t="shared" si="15"/>
        <v>176.88679245283001</v>
      </c>
      <c r="Y11" s="6">
        <f t="shared" si="0"/>
        <v>26.007586708363771</v>
      </c>
      <c r="Z11" s="6">
        <f t="shared" si="16"/>
        <v>26.007586708363771</v>
      </c>
      <c r="AA11" s="6">
        <f t="shared" si="17"/>
        <v>22.01052346020407</v>
      </c>
      <c r="AB11" s="6">
        <f t="shared" si="1"/>
        <v>372.75726113083766</v>
      </c>
      <c r="AC11" s="6">
        <f t="shared" si="18"/>
        <v>388.28640793642916</v>
      </c>
      <c r="AD11" s="6">
        <f t="shared" si="2"/>
        <v>75.322632997109721</v>
      </c>
      <c r="AE11" s="6">
        <f t="shared" si="3"/>
        <v>494.91060468527814</v>
      </c>
      <c r="AG11" s="10">
        <f t="shared" si="4"/>
        <v>92905.166945055666</v>
      </c>
      <c r="AH11" s="56">
        <f t="shared" si="19"/>
        <v>92852.106390034722</v>
      </c>
      <c r="AI11" s="58"/>
      <c r="AJ11" s="21">
        <f t="shared" si="28"/>
        <v>53125.388692511202</v>
      </c>
      <c r="AK11" s="21">
        <f t="shared" si="29"/>
        <v>9001.6849463123672</v>
      </c>
      <c r="AL11" s="19">
        <f t="shared" si="30"/>
        <v>36562.132090589032</v>
      </c>
      <c r="AM11" s="19">
        <f t="shared" si="31"/>
        <v>5340.5331168698904</v>
      </c>
      <c r="AN11" s="19">
        <f t="shared" si="20"/>
        <v>18937.499999999982</v>
      </c>
      <c r="AO11" s="19">
        <f t="shared" si="21"/>
        <v>1458.4195722087493</v>
      </c>
      <c r="AP11" s="19">
        <f t="shared" si="22"/>
        <v>1496.7990346352954</v>
      </c>
      <c r="AQ11" s="19">
        <f t="shared" si="23"/>
        <v>1124.461554822012</v>
      </c>
      <c r="AR11" s="72">
        <f>AD10*$AV$4</f>
        <v>275.78635886744229</v>
      </c>
      <c r="AS11" s="23">
        <f>AL11+AM11+AN11+AO11+AP11+AQ11+AR11-AJ11-AK11</f>
        <v>3068.5580891688351</v>
      </c>
      <c r="AT11" s="23">
        <f t="shared" si="32"/>
        <v>24548464.71335068</v>
      </c>
      <c r="AU11">
        <f>M10</f>
        <v>0.31177666666666665</v>
      </c>
      <c r="BB11" s="10">
        <f t="shared" si="24"/>
        <v>300.61185889173788</v>
      </c>
      <c r="BC11" s="10">
        <f t="shared" si="25"/>
        <v>34.688847973803149</v>
      </c>
      <c r="BD11" s="9">
        <f t="shared" si="26"/>
        <v>104.86173340967387</v>
      </c>
      <c r="BE11" s="10">
        <f t="shared" si="27"/>
        <v>36.207040025043426</v>
      </c>
    </row>
    <row r="12" spans="1:57">
      <c r="A12">
        <v>6</v>
      </c>
      <c r="B12" t="s">
        <v>54</v>
      </c>
      <c r="C12">
        <v>2.6202000000000001</v>
      </c>
      <c r="D12">
        <v>677.98800000000006</v>
      </c>
      <c r="E12">
        <v>134.40799999999999</v>
      </c>
      <c r="F12">
        <v>134.40799999999999</v>
      </c>
      <c r="G12">
        <v>105.91200000000001</v>
      </c>
      <c r="H12">
        <v>1947.28</v>
      </c>
      <c r="I12">
        <v>1380.57</v>
      </c>
      <c r="J12">
        <v>1680.65</v>
      </c>
      <c r="K12">
        <v>389.26900000000001</v>
      </c>
      <c r="M12" s="4">
        <f t="shared" si="5"/>
        <v>0.3509066666666667</v>
      </c>
      <c r="N12" s="2">
        <f t="shared" si="6"/>
        <v>0.64403450110190752</v>
      </c>
      <c r="O12" s="2">
        <f t="shared" si="7"/>
        <v>1.5383250153887076</v>
      </c>
      <c r="P12" s="3">
        <f t="shared" si="8"/>
        <v>0.3697744889429288</v>
      </c>
      <c r="Q12" s="2">
        <f t="shared" si="9"/>
        <v>0.10060794893228969</v>
      </c>
      <c r="R12" s="3">
        <f t="shared" si="10"/>
        <v>0.12767687514248802</v>
      </c>
      <c r="T12" s="6">
        <f t="shared" si="11"/>
        <v>274.65421829139041</v>
      </c>
      <c r="U12" s="6">
        <f t="shared" si="12"/>
        <v>782.6987754333262</v>
      </c>
      <c r="V12" s="6">
        <f t="shared" si="13"/>
        <v>782.6987754333262</v>
      </c>
      <c r="W12" s="6">
        <f t="shared" si="14"/>
        <v>15.973444396598493</v>
      </c>
      <c r="X12" s="6">
        <f t="shared" si="15"/>
        <v>176.88679245283001</v>
      </c>
      <c r="Y12" s="6">
        <f t="shared" si="0"/>
        <v>35.0669923361475</v>
      </c>
      <c r="Z12" s="6">
        <f t="shared" si="16"/>
        <v>35.0669923361475</v>
      </c>
      <c r="AA12" s="6">
        <f t="shared" si="17"/>
        <v>27.632397567898153</v>
      </c>
      <c r="AB12" s="6">
        <f t="shared" si="1"/>
        <v>438.48089897627511</v>
      </c>
      <c r="AC12" s="6">
        <f t="shared" si="18"/>
        <v>360.19132085364959</v>
      </c>
      <c r="AD12" s="6">
        <f t="shared" si="2"/>
        <v>101.56012320471849</v>
      </c>
      <c r="AE12" s="6">
        <f t="shared" si="3"/>
        <v>508.0445571419358</v>
      </c>
      <c r="AG12" s="10">
        <f t="shared" si="4"/>
        <v>97498.709907957891</v>
      </c>
      <c r="AH12" s="56">
        <f t="shared" si="19"/>
        <v>97439.346354585694</v>
      </c>
      <c r="AI12" s="58"/>
      <c r="AJ12" s="21">
        <f t="shared" si="28"/>
        <v>53607.505085516976</v>
      </c>
      <c r="AK12" s="21">
        <f t="shared" si="29"/>
        <v>9083.3758286588381</v>
      </c>
      <c r="AL12" s="19">
        <f t="shared" si="30"/>
        <v>35572.689532963734</v>
      </c>
      <c r="AM12" s="19">
        <f t="shared" si="31"/>
        <v>4728.9401622577707</v>
      </c>
      <c r="AN12" s="19">
        <f t="shared" si="20"/>
        <v>18937.499999999982</v>
      </c>
      <c r="AO12" s="19">
        <f t="shared" si="21"/>
        <v>2095.1711852257854</v>
      </c>
      <c r="AP12" s="19">
        <f t="shared" si="22"/>
        <v>2150.3072690475169</v>
      </c>
      <c r="AQ12" s="19">
        <f t="shared" si="23"/>
        <v>1426.970849605528</v>
      </c>
      <c r="AR12" s="72">
        <f>AD11*$AV$4</f>
        <v>396.19704956479711</v>
      </c>
      <c r="AS12" s="23">
        <f>AL12+AM12+AN12+AO12+AP12+AQ12+AR12-AJ12-AK12</f>
        <v>2616.895134489303</v>
      </c>
      <c r="AT12" s="23">
        <f t="shared" si="32"/>
        <v>20935161.075914424</v>
      </c>
      <c r="AU12">
        <f>M11</f>
        <v>0.33642333333333335</v>
      </c>
      <c r="BB12" s="10">
        <f t="shared" si="24"/>
        <v>357.53638774949235</v>
      </c>
      <c r="BC12" s="10">
        <f t="shared" si="25"/>
        <v>44.021046920408139</v>
      </c>
      <c r="BD12" s="9">
        <f t="shared" si="26"/>
        <v>150.64526599421944</v>
      </c>
      <c r="BE12" s="10">
        <f t="shared" si="27"/>
        <v>52.015173416727542</v>
      </c>
    </row>
    <row r="13" spans="1:57">
      <c r="A13">
        <v>7</v>
      </c>
      <c r="B13" t="s">
        <v>54</v>
      </c>
      <c r="C13">
        <v>3.1242399999999999</v>
      </c>
      <c r="D13">
        <v>632.76099999999997</v>
      </c>
      <c r="E13">
        <v>162.11799999999999</v>
      </c>
      <c r="F13">
        <v>162.11799999999999</v>
      </c>
      <c r="G13">
        <v>122.76600000000001</v>
      </c>
      <c r="H13">
        <v>1920.24</v>
      </c>
      <c r="I13">
        <v>1226.72</v>
      </c>
      <c r="J13">
        <v>1834.5</v>
      </c>
      <c r="K13">
        <v>469.52300000000002</v>
      </c>
      <c r="M13" s="4">
        <f t="shared" si="5"/>
        <v>0.35992000000000002</v>
      </c>
      <c r="N13" s="2">
        <f t="shared" si="6"/>
        <v>0.58602004149070164</v>
      </c>
      <c r="O13" s="2">
        <f t="shared" si="7"/>
        <v>1.6422867213084391</v>
      </c>
      <c r="P13" s="3">
        <f t="shared" si="8"/>
        <v>0.43484014966288809</v>
      </c>
      <c r="Q13" s="2">
        <f t="shared" si="9"/>
        <v>0.11369748833074017</v>
      </c>
      <c r="R13" s="3">
        <f t="shared" si="10"/>
        <v>0.15014262428687855</v>
      </c>
      <c r="T13" s="6">
        <f t="shared" si="11"/>
        <v>301.84427140558239</v>
      </c>
      <c r="U13" s="6">
        <f t="shared" si="12"/>
        <v>838.64267449872852</v>
      </c>
      <c r="V13" s="6">
        <f t="shared" si="13"/>
        <v>838.64267449872852</v>
      </c>
      <c r="W13" s="6">
        <f t="shared" si="14"/>
        <v>17.115156622423029</v>
      </c>
      <c r="X13" s="6">
        <f t="shared" si="15"/>
        <v>176.88679245283001</v>
      </c>
      <c r="Y13" s="6">
        <f t="shared" si="0"/>
        <v>45.319691034794957</v>
      </c>
      <c r="Z13" s="6">
        <f t="shared" si="16"/>
        <v>45.319691034794957</v>
      </c>
      <c r="AA13" s="6">
        <f t="shared" si="17"/>
        <v>34.31893552583697</v>
      </c>
      <c r="AB13" s="6">
        <f t="shared" si="1"/>
        <v>512.82999545483153</v>
      </c>
      <c r="AC13" s="6">
        <f t="shared" si="18"/>
        <v>342.92783566631999</v>
      </c>
      <c r="AD13" s="6">
        <f t="shared" si="2"/>
        <v>131.25400815288884</v>
      </c>
      <c r="AE13" s="6">
        <f t="shared" si="3"/>
        <v>536.79840309314613</v>
      </c>
      <c r="AG13" s="10">
        <f t="shared" si="4"/>
        <v>104467.49299194571</v>
      </c>
      <c r="AH13" s="56">
        <f t="shared" si="19"/>
        <v>104401.28867790647</v>
      </c>
      <c r="AI13" s="58"/>
      <c r="AJ13" s="21">
        <f t="shared" si="28"/>
        <v>56258.039881821183</v>
      </c>
      <c r="AK13" s="21">
        <f t="shared" si="29"/>
        <v>9532.4883860024802</v>
      </c>
      <c r="AL13" s="19">
        <f t="shared" si="30"/>
        <v>36516.718633690914</v>
      </c>
      <c r="AM13" s="19">
        <f t="shared" si="31"/>
        <v>4386.7700966765988</v>
      </c>
      <c r="AN13" s="19">
        <f t="shared" si="20"/>
        <v>18937.499999999982</v>
      </c>
      <c r="AO13" s="19">
        <f t="shared" si="21"/>
        <v>2824.9969026000426</v>
      </c>
      <c r="AP13" s="19">
        <f t="shared" si="22"/>
        <v>2899.3389263526756</v>
      </c>
      <c r="AQ13" s="19">
        <f t="shared" si="23"/>
        <v>1791.4442564436754</v>
      </c>
      <c r="AR13" s="72">
        <f>AD12*$AV$4</f>
        <v>534.20624805681928</v>
      </c>
      <c r="AS13" s="23">
        <f>AL13+AM13+AN13+AO13+AP13+AQ13+AR13-AJ13-AK13</f>
        <v>2100.4467959970261</v>
      </c>
      <c r="AT13" s="23">
        <f t="shared" si="32"/>
        <v>16803574.367976207</v>
      </c>
      <c r="AU13">
        <f>M12</f>
        <v>0.3509066666666667</v>
      </c>
      <c r="BB13" s="10">
        <f t="shared" si="24"/>
        <v>422.50745457967662</v>
      </c>
      <c r="BC13" s="10">
        <f t="shared" si="25"/>
        <v>55.264795135796305</v>
      </c>
      <c r="BD13" s="9">
        <f t="shared" si="26"/>
        <v>203.12024640943699</v>
      </c>
      <c r="BE13" s="10">
        <f t="shared" si="27"/>
        <v>70.133984672295</v>
      </c>
    </row>
    <row r="14" spans="1:57">
      <c r="A14">
        <v>8</v>
      </c>
      <c r="B14" t="s">
        <v>54</v>
      </c>
      <c r="C14">
        <v>3.6282800000000002</v>
      </c>
      <c r="D14">
        <v>583.66600000000005</v>
      </c>
      <c r="E14">
        <v>187.49299999999999</v>
      </c>
      <c r="F14">
        <v>187.49299999999999</v>
      </c>
      <c r="G14">
        <v>139.23699999999999</v>
      </c>
      <c r="H14">
        <v>1902.11</v>
      </c>
      <c r="I14">
        <v>1094.56</v>
      </c>
      <c r="J14">
        <v>1966.67</v>
      </c>
      <c r="K14">
        <v>543.01300000000003</v>
      </c>
      <c r="M14" s="4">
        <f t="shared" si="5"/>
        <v>0.36596333333333336</v>
      </c>
      <c r="N14" s="2">
        <f t="shared" si="6"/>
        <v>0.53162520835420668</v>
      </c>
      <c r="O14" s="2">
        <f t="shared" si="7"/>
        <v>1.7355522959495031</v>
      </c>
      <c r="P14" s="3">
        <f t="shared" si="8"/>
        <v>0.49459690861561723</v>
      </c>
      <c r="Q14" s="2">
        <f t="shared" si="9"/>
        <v>0.12682235925274843</v>
      </c>
      <c r="R14" s="3">
        <f t="shared" si="10"/>
        <v>0.17077576077749135</v>
      </c>
      <c r="T14" s="6">
        <f t="shared" si="11"/>
        <v>332.72837644481183</v>
      </c>
      <c r="U14" s="6">
        <f t="shared" si="12"/>
        <v>909.18500882095236</v>
      </c>
      <c r="V14" s="6">
        <f t="shared" si="13"/>
        <v>909.18500882095236</v>
      </c>
      <c r="W14" s="6">
        <f t="shared" si="14"/>
        <v>18.554796098386785</v>
      </c>
      <c r="X14" s="6">
        <f t="shared" si="15"/>
        <v>176.88679245283001</v>
      </c>
      <c r="Y14" s="6">
        <f t="shared" si="0"/>
        <v>56.821941619622272</v>
      </c>
      <c r="Z14" s="6">
        <f t="shared" si="16"/>
        <v>56.821941619622272</v>
      </c>
      <c r="AA14" s="6">
        <f t="shared" si="17"/>
        <v>42.197397691067643</v>
      </c>
      <c r="AB14" s="6">
        <f t="shared" si="1"/>
        <v>596.02229376473053</v>
      </c>
      <c r="AC14" s="6">
        <f t="shared" si="18"/>
        <v>331.71751115460859</v>
      </c>
      <c r="AD14" s="6">
        <f t="shared" si="2"/>
        <v>164.5664263982973</v>
      </c>
      <c r="AE14" s="6">
        <f t="shared" si="3"/>
        <v>576.45663237614053</v>
      </c>
      <c r="AG14" s="10">
        <f t="shared" si="4"/>
        <v>113254.76442533325</v>
      </c>
      <c r="AH14" s="56">
        <f t="shared" si="19"/>
        <v>113180.57648989322</v>
      </c>
      <c r="AI14" s="58"/>
      <c r="AJ14" s="21">
        <f t="shared" si="28"/>
        <v>60279.119514945109</v>
      </c>
      <c r="AK14" s="21">
        <f t="shared" si="29"/>
        <v>10213.829132720015</v>
      </c>
      <c r="AL14" s="19">
        <f t="shared" si="30"/>
        <v>38583.458819126063</v>
      </c>
      <c r="AM14" s="19">
        <f t="shared" si="31"/>
        <v>4176.5181105801112</v>
      </c>
      <c r="AN14" s="19">
        <f t="shared" si="20"/>
        <v>18937.499999999982</v>
      </c>
      <c r="AO14" s="19">
        <f t="shared" si="21"/>
        <v>3650.9543097630817</v>
      </c>
      <c r="AP14" s="19">
        <f t="shared" si="22"/>
        <v>3747.0320547568472</v>
      </c>
      <c r="AQ14" s="19">
        <f t="shared" si="23"/>
        <v>2224.9412047561941</v>
      </c>
      <c r="AR14" s="72">
        <f>AD13*$AV$4</f>
        <v>690.39608288419527</v>
      </c>
      <c r="AS14" s="23">
        <f>AL14+AM14+AN14+AO14+AP14+AQ14+AR14-AJ14-AK14</f>
        <v>1517.8519342013442</v>
      </c>
      <c r="AT14" s="23">
        <f t="shared" si="32"/>
        <v>12142815.473610753</v>
      </c>
      <c r="AU14">
        <f>M13</f>
        <v>0.35992000000000002</v>
      </c>
      <c r="BB14" s="10">
        <f t="shared" si="24"/>
        <v>495.71483883240853</v>
      </c>
      <c r="BC14" s="10">
        <f t="shared" si="25"/>
        <v>68.63787105167394</v>
      </c>
      <c r="BD14" s="9">
        <f t="shared" si="26"/>
        <v>262.50801630577769</v>
      </c>
      <c r="BE14" s="10">
        <f t="shared" si="27"/>
        <v>90.639382069589914</v>
      </c>
    </row>
    <row r="15" spans="1:57">
      <c r="A15">
        <v>9</v>
      </c>
      <c r="B15" t="s">
        <v>54</v>
      </c>
      <c r="C15">
        <v>4.13232</v>
      </c>
      <c r="D15">
        <v>534.57000000000005</v>
      </c>
      <c r="E15">
        <v>210.595</v>
      </c>
      <c r="F15">
        <v>210.595</v>
      </c>
      <c r="G15">
        <v>155.39500000000001</v>
      </c>
      <c r="H15">
        <v>1888.85</v>
      </c>
      <c r="I15">
        <v>979.79899999999998</v>
      </c>
      <c r="J15">
        <v>2081.4299999999998</v>
      </c>
      <c r="K15">
        <v>609.91800000000001</v>
      </c>
      <c r="M15" s="4">
        <f t="shared" si="5"/>
        <v>0.37038333333333334</v>
      </c>
      <c r="N15" s="2">
        <f t="shared" si="6"/>
        <v>0.48109616163434282</v>
      </c>
      <c r="O15" s="2">
        <f t="shared" si="7"/>
        <v>1.8181213249336272</v>
      </c>
      <c r="P15" s="3">
        <f t="shared" si="8"/>
        <v>0.54890698825541107</v>
      </c>
      <c r="Q15" s="2">
        <f t="shared" si="9"/>
        <v>0.13985060522881698</v>
      </c>
      <c r="R15" s="3">
        <f t="shared" si="10"/>
        <v>0.18952886648967285</v>
      </c>
      <c r="T15" s="6">
        <f t="shared" si="11"/>
        <v>367.67450368326331</v>
      </c>
      <c r="U15" s="6">
        <f t="shared" si="12"/>
        <v>992.68641592025369</v>
      </c>
      <c r="V15" s="6">
        <f t="shared" si="13"/>
        <v>992.68641592025369</v>
      </c>
      <c r="W15" s="6">
        <f t="shared" si="14"/>
        <v>20.258906447352118</v>
      </c>
      <c r="X15" s="6">
        <f t="shared" si="15"/>
        <v>176.88679245283001</v>
      </c>
      <c r="Y15" s="6">
        <f t="shared" si="0"/>
        <v>69.684931920241937</v>
      </c>
      <c r="Z15" s="6">
        <f t="shared" si="16"/>
        <v>69.684931920241937</v>
      </c>
      <c r="AA15" s="6">
        <f t="shared" si="17"/>
        <v>51.419501867309272</v>
      </c>
      <c r="AB15" s="6">
        <f t="shared" si="1"/>
        <v>688.73576222828069</v>
      </c>
      <c r="AC15" s="6">
        <f t="shared" si="18"/>
        <v>324.20956013932516</v>
      </c>
      <c r="AD15" s="6">
        <f t="shared" si="2"/>
        <v>201.81910447508309</v>
      </c>
      <c r="AE15" s="6">
        <f t="shared" si="3"/>
        <v>625.01191223699038</v>
      </c>
      <c r="AG15" s="10">
        <f t="shared" si="4"/>
        <v>123656.31317334784</v>
      </c>
      <c r="AH15" s="56">
        <f t="shared" si="19"/>
        <v>123573.52561846221</v>
      </c>
      <c r="AI15" s="58"/>
      <c r="AJ15" s="21">
        <f t="shared" si="28"/>
        <v>65349.490879023586</v>
      </c>
      <c r="AK15" s="21">
        <f t="shared" si="29"/>
        <v>11072.964222430379</v>
      </c>
      <c r="AL15" s="19">
        <f t="shared" si="30"/>
        <v>41433.973365299848</v>
      </c>
      <c r="AM15" s="19">
        <f t="shared" si="31"/>
        <v>4039.9875683519781</v>
      </c>
      <c r="AN15" s="19">
        <f t="shared" si="20"/>
        <v>18937.499999999982</v>
      </c>
      <c r="AO15" s="19">
        <f t="shared" si="21"/>
        <v>4577.5756168767703</v>
      </c>
      <c r="AP15" s="19">
        <f t="shared" si="22"/>
        <v>4698.0381331103699</v>
      </c>
      <c r="AQ15" s="19">
        <f t="shared" si="23"/>
        <v>2735.7121489289134</v>
      </c>
      <c r="AR15" s="72">
        <f>AD14*$AV$4</f>
        <v>865.61940285504375</v>
      </c>
      <c r="AS15" s="23">
        <f>AL15+AM15+AN15+AO15+AP15+AQ15+AR15-AJ15-AK15</f>
        <v>865.95113396893066</v>
      </c>
      <c r="AT15" s="23">
        <f t="shared" si="32"/>
        <v>6927609.0717514455</v>
      </c>
      <c r="AU15">
        <f>M14</f>
        <v>0.36596333333333336</v>
      </c>
      <c r="BB15" s="10">
        <f t="shared" si="24"/>
        <v>577.46749766634377</v>
      </c>
      <c r="BC15" s="10">
        <f t="shared" si="25"/>
        <v>84.394795382135285</v>
      </c>
      <c r="BD15" s="9">
        <f t="shared" si="26"/>
        <v>329.13285279659459</v>
      </c>
      <c r="BE15" s="10">
        <f t="shared" si="27"/>
        <v>113.64388323924454</v>
      </c>
    </row>
    <row r="16" spans="1:57">
      <c r="A16">
        <v>10</v>
      </c>
      <c r="B16" t="s">
        <v>54</v>
      </c>
      <c r="C16">
        <v>4.6363599999999998</v>
      </c>
      <c r="D16">
        <v>487.88600000000002</v>
      </c>
      <c r="E16">
        <v>231.5</v>
      </c>
      <c r="F16">
        <v>231.5</v>
      </c>
      <c r="G16">
        <v>171.3</v>
      </c>
      <c r="H16">
        <v>1877.81</v>
      </c>
      <c r="I16">
        <v>879.48400000000004</v>
      </c>
      <c r="J16">
        <v>2181.7399999999998</v>
      </c>
      <c r="K16">
        <v>670.46500000000003</v>
      </c>
      <c r="M16" s="4">
        <f t="shared" si="5"/>
        <v>0.37406333333333336</v>
      </c>
      <c r="N16" s="2">
        <f t="shared" si="6"/>
        <v>0.43476238426647895</v>
      </c>
      <c r="O16" s="2">
        <f t="shared" si="7"/>
        <v>1.8896225329044098</v>
      </c>
      <c r="P16" s="3">
        <f t="shared" si="8"/>
        <v>0.5974612142328839</v>
      </c>
      <c r="Q16" s="2">
        <f t="shared" si="9"/>
        <v>0.15264794731729922</v>
      </c>
      <c r="R16" s="3">
        <f t="shared" si="10"/>
        <v>0.20629305197872017</v>
      </c>
      <c r="T16" s="6">
        <f t="shared" si="11"/>
        <v>406.85854814985737</v>
      </c>
      <c r="U16" s="6">
        <f t="shared" si="12"/>
        <v>1087.6728935827018</v>
      </c>
      <c r="V16" s="6">
        <f t="shared" si="13"/>
        <v>1087.6728935827018</v>
      </c>
      <c r="W16" s="6">
        <f t="shared" si="14"/>
        <v>22.197405991483709</v>
      </c>
      <c r="X16" s="6">
        <f t="shared" si="15"/>
        <v>176.88679245283001</v>
      </c>
      <c r="Y16" s="6">
        <f t="shared" si="0"/>
        <v>83.932091621465148</v>
      </c>
      <c r="Z16" s="6">
        <f t="shared" si="16"/>
        <v>83.932091621465148</v>
      </c>
      <c r="AA16" s="6">
        <f t="shared" si="17"/>
        <v>62.106122223572278</v>
      </c>
      <c r="AB16" s="6">
        <f t="shared" si="1"/>
        <v>791.00648628022805</v>
      </c>
      <c r="AC16" s="6">
        <f t="shared" si="18"/>
        <v>318.86381329395749</v>
      </c>
      <c r="AD16" s="6">
        <f t="shared" si="2"/>
        <v>243.08220219864205</v>
      </c>
      <c r="AE16" s="6">
        <f t="shared" si="3"/>
        <v>680.81434543284445</v>
      </c>
      <c r="AG16" s="10">
        <f t="shared" si="4"/>
        <v>135488.52669081828</v>
      </c>
      <c r="AH16" s="56">
        <f t="shared" si="19"/>
        <v>135395.75819294786</v>
      </c>
      <c r="AI16" s="58"/>
      <c r="AJ16" s="21">
        <f t="shared" si="28"/>
        <v>71351.321517100063</v>
      </c>
      <c r="AK16" s="21">
        <f t="shared" si="29"/>
        <v>12089.927859492769</v>
      </c>
      <c r="AL16" s="19">
        <f t="shared" si="30"/>
        <v>44923.981215858155</v>
      </c>
      <c r="AM16" s="19">
        <f t="shared" si="31"/>
        <v>3948.548232936841</v>
      </c>
      <c r="AN16" s="19">
        <f t="shared" si="20"/>
        <v>18937.499999999982</v>
      </c>
      <c r="AO16" s="19">
        <f t="shared" si="21"/>
        <v>5613.8181154946906</v>
      </c>
      <c r="AP16" s="19">
        <f t="shared" si="22"/>
        <v>5761.5501711656034</v>
      </c>
      <c r="AQ16" s="19">
        <f t="shared" si="23"/>
        <v>3333.5931514100876</v>
      </c>
      <c r="AR16" s="72">
        <f>AD15*$AV$4</f>
        <v>1061.568489538937</v>
      </c>
      <c r="AS16" s="23">
        <f>AL16+AM16+AN16+AO16+AP16+AQ16+AR16-AJ16-AK16</f>
        <v>139.30999981146851</v>
      </c>
      <c r="AT16" s="23">
        <f t="shared" si="32"/>
        <v>1114479.9984917482</v>
      </c>
      <c r="AU16">
        <f>M15</f>
        <v>0.37038333333333334</v>
      </c>
      <c r="BB16" s="10">
        <f t="shared" si="24"/>
        <v>668.47685578092853</v>
      </c>
      <c r="BC16" s="10">
        <f t="shared" si="25"/>
        <v>102.83900373461854</v>
      </c>
      <c r="BD16" s="9">
        <f t="shared" si="26"/>
        <v>403.63820895016619</v>
      </c>
      <c r="BE16" s="10">
        <f t="shared" si="27"/>
        <v>139.36986384048387</v>
      </c>
    </row>
    <row r="17" spans="1:57">
      <c r="A17">
        <v>11</v>
      </c>
      <c r="B17" t="s">
        <v>54</v>
      </c>
      <c r="C17">
        <v>5.1403999999999996</v>
      </c>
      <c r="D17">
        <v>444.43299999999999</v>
      </c>
      <c r="E17">
        <v>250.398</v>
      </c>
      <c r="F17">
        <v>250.398</v>
      </c>
      <c r="G17">
        <v>186.982</v>
      </c>
      <c r="H17">
        <v>1867.79</v>
      </c>
      <c r="I17">
        <v>791.35799999999995</v>
      </c>
      <c r="J17">
        <v>2269.87</v>
      </c>
      <c r="K17">
        <v>725.197</v>
      </c>
      <c r="M17" s="4">
        <f t="shared" si="5"/>
        <v>0.37740333333333337</v>
      </c>
      <c r="N17" s="2">
        <f t="shared" si="6"/>
        <v>0.39253583699137085</v>
      </c>
      <c r="O17" s="2">
        <f t="shared" si="7"/>
        <v>1.9507383879315674</v>
      </c>
      <c r="P17" s="3">
        <f t="shared" si="8"/>
        <v>0.64051456885206803</v>
      </c>
      <c r="Q17" s="2">
        <f t="shared" si="9"/>
        <v>0.16514780826878406</v>
      </c>
      <c r="R17" s="3">
        <f t="shared" si="10"/>
        <v>0.22115861898411071</v>
      </c>
      <c r="T17" s="6">
        <f t="shared" si="11"/>
        <v>450.62584300224933</v>
      </c>
      <c r="U17" s="6">
        <f t="shared" si="12"/>
        <v>1194.0165949839234</v>
      </c>
      <c r="V17" s="6">
        <f t="shared" si="13"/>
        <v>1194.0165949839234</v>
      </c>
      <c r="W17" s="6">
        <f t="shared" si="14"/>
        <v>24.367685611916805</v>
      </c>
      <c r="X17" s="6">
        <f t="shared" si="15"/>
        <v>176.88679245283001</v>
      </c>
      <c r="Y17" s="6">
        <f t="shared" si="0"/>
        <v>99.659789116928152</v>
      </c>
      <c r="Z17" s="6">
        <f t="shared" si="16"/>
        <v>99.659789116928152</v>
      </c>
      <c r="AA17" s="6">
        <f t="shared" si="17"/>
        <v>74.419870321094663</v>
      </c>
      <c r="AB17" s="6">
        <f t="shared" si="1"/>
        <v>903.42081615042832</v>
      </c>
      <c r="AC17" s="6">
        <f t="shared" si="18"/>
        <v>314.96346444541189</v>
      </c>
      <c r="AD17" s="6">
        <f t="shared" si="2"/>
        <v>288.63241754418544</v>
      </c>
      <c r="AE17" s="6">
        <f t="shared" si="3"/>
        <v>743.39075198167404</v>
      </c>
      <c r="AG17" s="10">
        <f t="shared" si="4"/>
        <v>148735.47943801779</v>
      </c>
      <c r="AH17" s="56">
        <f t="shared" si="19"/>
        <v>148632.13057610107</v>
      </c>
      <c r="AI17" s="58"/>
      <c r="AJ17" s="21">
        <f t="shared" si="28"/>
        <v>78178.664572043854</v>
      </c>
      <c r="AK17" s="21">
        <f t="shared" si="29"/>
        <v>13246.768170943726</v>
      </c>
      <c r="AL17" s="19">
        <f t="shared" si="30"/>
        <v>48934.892706676554</v>
      </c>
      <c r="AM17" s="19">
        <f t="shared" si="31"/>
        <v>3883.4423821071082</v>
      </c>
      <c r="AN17" s="19">
        <f t="shared" si="20"/>
        <v>18937.499999999982</v>
      </c>
      <c r="AO17" s="19">
        <f t="shared" si="21"/>
        <v>6761.5693010252326</v>
      </c>
      <c r="AP17" s="19">
        <f t="shared" si="22"/>
        <v>6939.5053352627392</v>
      </c>
      <c r="AQ17" s="19">
        <f t="shared" si="23"/>
        <v>4026.4206417130813</v>
      </c>
      <c r="AR17" s="72">
        <f>AD16*$AV$4</f>
        <v>1278.6123835648571</v>
      </c>
      <c r="AS17" s="23">
        <f>AL17+AM17+AN17+AO17+AP17+AQ17+AR17-AJ17-AK17</f>
        <v>-663.4899926380258</v>
      </c>
      <c r="AT17" s="23">
        <f t="shared" si="32"/>
        <v>-5307919.9411042063</v>
      </c>
      <c r="AU17">
        <f>M16</f>
        <v>0.37406333333333336</v>
      </c>
      <c r="BB17" s="10">
        <f t="shared" si="24"/>
        <v>768.80908028874433</v>
      </c>
      <c r="BC17" s="10">
        <f t="shared" si="25"/>
        <v>124.21224444714456</v>
      </c>
      <c r="BD17" s="9">
        <f t="shared" si="26"/>
        <v>486.1644043972841</v>
      </c>
      <c r="BE17" s="10">
        <f t="shared" si="27"/>
        <v>167.8641832429303</v>
      </c>
    </row>
    <row r="18" spans="1:57">
      <c r="A18">
        <v>12</v>
      </c>
      <c r="B18" t="s">
        <v>54</v>
      </c>
      <c r="C18">
        <v>5.6444400000000003</v>
      </c>
      <c r="D18">
        <v>404.61399999999998</v>
      </c>
      <c r="E18">
        <v>267.488</v>
      </c>
      <c r="F18">
        <v>267.488</v>
      </c>
      <c r="G18">
        <v>202.45699999999999</v>
      </c>
      <c r="H18">
        <v>1857.95</v>
      </c>
      <c r="I18">
        <v>713.48800000000006</v>
      </c>
      <c r="J18">
        <v>2347.7399999999998</v>
      </c>
      <c r="K18">
        <v>774.69</v>
      </c>
      <c r="M18" s="4">
        <f t="shared" si="5"/>
        <v>0.38068333333333332</v>
      </c>
      <c r="N18" s="2">
        <f t="shared" si="6"/>
        <v>0.35428746552252527</v>
      </c>
      <c r="O18" s="2">
        <f t="shared" si="7"/>
        <v>2.0021150651897903</v>
      </c>
      <c r="P18" s="3">
        <f t="shared" si="8"/>
        <v>0.67833282255593019</v>
      </c>
      <c r="Q18" s="2">
        <f t="shared" si="9"/>
        <v>0.17727507552208749</v>
      </c>
      <c r="R18" s="3">
        <f t="shared" si="10"/>
        <v>0.23421741605008539</v>
      </c>
      <c r="T18" s="6">
        <f t="shared" si="11"/>
        <v>499.27476884327905</v>
      </c>
      <c r="U18" s="6">
        <f t="shared" si="12"/>
        <v>1311.5225310011272</v>
      </c>
      <c r="V18" s="6">
        <f t="shared" si="13"/>
        <v>1311.5225310011272</v>
      </c>
      <c r="W18" s="6">
        <f t="shared" si="14"/>
        <v>26.765765938798513</v>
      </c>
      <c r="X18" s="6">
        <f t="shared" si="15"/>
        <v>176.88679245283001</v>
      </c>
      <c r="Y18" s="6">
        <f t="shared" si="0"/>
        <v>116.9388462574765</v>
      </c>
      <c r="Z18" s="6">
        <f t="shared" si="16"/>
        <v>116.9388462574765</v>
      </c>
      <c r="AA18" s="6">
        <f t="shared" si="17"/>
        <v>88.50897235296506</v>
      </c>
      <c r="AB18" s="6">
        <f t="shared" si="1"/>
        <v>1026.3713023090777</v>
      </c>
      <c r="AC18" s="6">
        <f t="shared" si="18"/>
        <v>311.91699463084808</v>
      </c>
      <c r="AD18" s="6">
        <f t="shared" si="2"/>
        <v>338.67446318042107</v>
      </c>
      <c r="AE18" s="6">
        <f t="shared" si="3"/>
        <v>812.24776215784811</v>
      </c>
      <c r="AG18" s="10">
        <f t="shared" si="4"/>
        <v>163372.88213723837</v>
      </c>
      <c r="AH18" s="56">
        <f t="shared" si="19"/>
        <v>163257.61060845468</v>
      </c>
      <c r="AI18" s="58"/>
      <c r="AJ18" s="21">
        <f t="shared" si="28"/>
        <v>85822.330797659451</v>
      </c>
      <c r="AK18" s="21">
        <f t="shared" si="29"/>
        <v>14541.928110309203</v>
      </c>
      <c r="AL18" s="19">
        <f t="shared" si="30"/>
        <v>53432.697080186779</v>
      </c>
      <c r="AM18" s="19">
        <f t="shared" si="31"/>
        <v>3835.9400334806714</v>
      </c>
      <c r="AN18" s="19">
        <f t="shared" si="20"/>
        <v>18937.499999999982</v>
      </c>
      <c r="AO18" s="19">
        <f t="shared" si="21"/>
        <v>8028.5926112597326</v>
      </c>
      <c r="AP18" s="19">
        <f t="shared" si="22"/>
        <v>8239.8713641876202</v>
      </c>
      <c r="AQ18" s="19">
        <f t="shared" si="23"/>
        <v>4824.7369387479839</v>
      </c>
      <c r="AR18" s="72">
        <f>AD17*$AV$4</f>
        <v>1518.2065162824154</v>
      </c>
      <c r="AS18" s="23">
        <f>AL18+AM18+AN18+AO18+AP18+AQ18+AR18-AJ18-AK18</f>
        <v>-1546.7143638234666</v>
      </c>
      <c r="AT18" s="23">
        <f t="shared" si="32"/>
        <v>-12373714.910587732</v>
      </c>
      <c r="AU18">
        <f>M17</f>
        <v>0.37740333333333337</v>
      </c>
      <c r="BB18" s="10">
        <f t="shared" si="24"/>
        <v>879.05313053851148</v>
      </c>
      <c r="BC18" s="10">
        <f t="shared" si="25"/>
        <v>148.83974064218933</v>
      </c>
      <c r="BD18" s="9">
        <f t="shared" si="26"/>
        <v>577.26483508837089</v>
      </c>
      <c r="BE18" s="10">
        <f t="shared" si="27"/>
        <v>199.3195782338563</v>
      </c>
    </row>
    <row r="19" spans="1:57">
      <c r="A19">
        <v>13</v>
      </c>
      <c r="B19" t="s">
        <v>54</v>
      </c>
      <c r="C19">
        <v>6.1484800000000002</v>
      </c>
      <c r="D19">
        <v>368.375</v>
      </c>
      <c r="E19">
        <v>282.93299999999999</v>
      </c>
      <c r="F19">
        <v>282.93299999999999</v>
      </c>
      <c r="G19">
        <v>217.749</v>
      </c>
      <c r="H19">
        <v>1848.01</v>
      </c>
      <c r="I19">
        <v>644.66300000000001</v>
      </c>
      <c r="J19">
        <v>2416.56</v>
      </c>
      <c r="K19">
        <v>819.42200000000003</v>
      </c>
      <c r="M19" s="4">
        <f t="shared" si="5"/>
        <v>0.38399666666666665</v>
      </c>
      <c r="N19" s="2">
        <f t="shared" si="6"/>
        <v>0.31977274108282189</v>
      </c>
      <c r="O19" s="2">
        <f t="shared" si="7"/>
        <v>2.0445798229151295</v>
      </c>
      <c r="P19" s="3">
        <f t="shared" si="8"/>
        <v>0.71130999401036465</v>
      </c>
      <c r="Q19" s="2">
        <f t="shared" si="9"/>
        <v>0.18901986996414899</v>
      </c>
      <c r="R19" s="3">
        <f t="shared" si="10"/>
        <v>0.24560369447651453</v>
      </c>
      <c r="T19" s="6">
        <f t="shared" si="11"/>
        <v>553.16407475462677</v>
      </c>
      <c r="U19" s="6">
        <f t="shared" si="12"/>
        <v>1440.5439493952902</v>
      </c>
      <c r="V19" s="6">
        <f t="shared" si="13"/>
        <v>1440.5439493952902</v>
      </c>
      <c r="W19" s="6">
        <f t="shared" si="14"/>
        <v>29.398856110107964</v>
      </c>
      <c r="X19" s="6">
        <f t="shared" si="15"/>
        <v>176.88679245283001</v>
      </c>
      <c r="Y19" s="6">
        <f t="shared" si="0"/>
        <v>135.85914041141919</v>
      </c>
      <c r="Z19" s="6">
        <f t="shared" si="16"/>
        <v>135.85914041141919</v>
      </c>
      <c r="AA19" s="6">
        <f t="shared" si="17"/>
        <v>104.55900147895834</v>
      </c>
      <c r="AB19" s="6">
        <f t="shared" si="1"/>
        <v>1160.3869621149342</v>
      </c>
      <c r="AC19" s="6">
        <f t="shared" si="18"/>
        <v>309.55584339046391</v>
      </c>
      <c r="AD19" s="6">
        <f t="shared" si="2"/>
        <v>393.47113470046247</v>
      </c>
      <c r="AE19" s="6">
        <f t="shared" si="3"/>
        <v>887.37987464066339</v>
      </c>
      <c r="AG19" s="10">
        <f t="shared" si="4"/>
        <v>179444.73792487697</v>
      </c>
      <c r="AH19" s="56">
        <f t="shared" si="19"/>
        <v>179316.71869122557</v>
      </c>
      <c r="AI19" s="58"/>
      <c r="AJ19" s="21">
        <f t="shared" si="28"/>
        <v>94268.304960768015</v>
      </c>
      <c r="AK19" s="21">
        <f t="shared" si="29"/>
        <v>15973.032905062728</v>
      </c>
      <c r="AL19" s="19">
        <f t="shared" si="30"/>
        <v>58381.932400619648</v>
      </c>
      <c r="AM19" s="19">
        <f t="shared" si="31"/>
        <v>3798.8370776090987</v>
      </c>
      <c r="AN19" s="19">
        <f t="shared" si="20"/>
        <v>18937.499999999982</v>
      </c>
      <c r="AO19" s="19">
        <f t="shared" si="21"/>
        <v>9420.5934545023065</v>
      </c>
      <c r="AP19" s="19">
        <f t="shared" si="22"/>
        <v>9668.5038085681572</v>
      </c>
      <c r="AQ19" s="19">
        <f t="shared" si="23"/>
        <v>5738.1517393067834</v>
      </c>
      <c r="AR19" s="72">
        <f>AD18*$AV$4</f>
        <v>1781.4276763290147</v>
      </c>
      <c r="AS19" s="23">
        <f>AL19+AM19+AN19+AO19+AP19+AQ19+AR19-AJ19-AK19</f>
        <v>-2514.3917088957623</v>
      </c>
      <c r="AT19" s="23">
        <f t="shared" si="32"/>
        <v>-20115133.6711661</v>
      </c>
      <c r="AU19">
        <f>M18</f>
        <v>0.38068333333333332</v>
      </c>
      <c r="BB19" s="10">
        <f t="shared" si="24"/>
        <v>999.60553637027908</v>
      </c>
      <c r="BC19" s="10">
        <f t="shared" si="25"/>
        <v>177.01794470593012</v>
      </c>
      <c r="BD19" s="9">
        <f t="shared" si="26"/>
        <v>677.34892636084214</v>
      </c>
      <c r="BE19" s="10">
        <f t="shared" si="27"/>
        <v>233.877692514953</v>
      </c>
    </row>
    <row r="20" spans="1:57">
      <c r="A20">
        <v>14</v>
      </c>
      <c r="B20" t="s">
        <v>54</v>
      </c>
      <c r="C20">
        <v>6.6525299999999996</v>
      </c>
      <c r="D20">
        <v>335.73200000000003</v>
      </c>
      <c r="E20">
        <v>296.91300000000001</v>
      </c>
      <c r="F20">
        <v>296.91300000000001</v>
      </c>
      <c r="G20">
        <v>232.86199999999999</v>
      </c>
      <c r="H20">
        <v>1837.58</v>
      </c>
      <c r="I20">
        <v>583.48199999999997</v>
      </c>
      <c r="J20">
        <v>2477.7399999999998</v>
      </c>
      <c r="K20">
        <v>859.91099999999994</v>
      </c>
      <c r="M20" s="4">
        <f t="shared" si="5"/>
        <v>0.38747333333333334</v>
      </c>
      <c r="N20" s="2">
        <f t="shared" si="6"/>
        <v>0.28882159632490839</v>
      </c>
      <c r="O20" s="2">
        <f t="shared" si="7"/>
        <v>2.0788660812787114</v>
      </c>
      <c r="P20" s="3">
        <f t="shared" si="8"/>
        <v>0.73975929526332984</v>
      </c>
      <c r="Q20" s="2">
        <f t="shared" si="9"/>
        <v>0.20032518366855351</v>
      </c>
      <c r="R20" s="3">
        <f t="shared" si="10"/>
        <v>0.25542661000326905</v>
      </c>
      <c r="T20" s="6">
        <f t="shared" si="11"/>
        <v>612.44309533502508</v>
      </c>
      <c r="U20" s="6">
        <f t="shared" si="12"/>
        <v>1580.6070835025853</v>
      </c>
      <c r="V20" s="6">
        <f t="shared" si="13"/>
        <v>1580.6070835025853</v>
      </c>
      <c r="W20" s="6">
        <f t="shared" si="14"/>
        <v>32.257287418420105</v>
      </c>
      <c r="X20" s="6">
        <f t="shared" si="15"/>
        <v>176.88679245283001</v>
      </c>
      <c r="Y20" s="6">
        <f t="shared" si="0"/>
        <v>156.43426366133437</v>
      </c>
      <c r="Z20" s="6">
        <f t="shared" si="16"/>
        <v>156.43426366133437</v>
      </c>
      <c r="AA20" s="6">
        <f t="shared" si="17"/>
        <v>122.68777555952633</v>
      </c>
      <c r="AB20" s="6">
        <f t="shared" si="1"/>
        <v>1305.4444650237479</v>
      </c>
      <c r="AC20" s="6">
        <f t="shared" si="18"/>
        <v>307.41990589725742</v>
      </c>
      <c r="AD20" s="6">
        <f t="shared" si="2"/>
        <v>453.06047259393046</v>
      </c>
      <c r="AE20" s="6">
        <f t="shared" si="3"/>
        <v>968.16398816756021</v>
      </c>
      <c r="AG20" s="10">
        <f t="shared" si="4"/>
        <v>196892.03094455265</v>
      </c>
      <c r="AH20" s="56">
        <f t="shared" si="19"/>
        <v>196750.01914186275</v>
      </c>
      <c r="AI20" s="58"/>
      <c r="AJ20" s="21">
        <f t="shared" si="28"/>
        <v>103541.97745068527</v>
      </c>
      <c r="AK20" s="21">
        <f t="shared" si="29"/>
        <v>17544.384759685239</v>
      </c>
      <c r="AL20" s="19">
        <f t="shared" si="30"/>
        <v>63782.203249546961</v>
      </c>
      <c r="AM20" s="19">
        <f t="shared" si="31"/>
        <v>3770.0806166524599</v>
      </c>
      <c r="AN20" s="19">
        <f t="shared" si="20"/>
        <v>18937.499999999982</v>
      </c>
      <c r="AO20" s="19">
        <f t="shared" si="21"/>
        <v>10944.812351543931</v>
      </c>
      <c r="AP20" s="19">
        <f t="shared" si="22"/>
        <v>11232.83372921614</v>
      </c>
      <c r="AQ20" s="19">
        <f t="shared" si="23"/>
        <v>6778.6959925827914</v>
      </c>
      <c r="AR20" s="72">
        <f>AD19*$AV$4</f>
        <v>2069.6581685244323</v>
      </c>
      <c r="AS20" s="23">
        <f>AL20+AM20+AN20+AO20+AP20+AQ20+AR20-AJ20-AK20</f>
        <v>-3570.5781023037962</v>
      </c>
      <c r="AT20" s="23">
        <f t="shared" si="32"/>
        <v>-28564624.818430368</v>
      </c>
      <c r="AU20">
        <f>M19</f>
        <v>0.38399666666666665</v>
      </c>
      <c r="BB20" s="10">
        <f t="shared" si="24"/>
        <v>1130.9881060048262</v>
      </c>
      <c r="BC20" s="10">
        <f t="shared" si="25"/>
        <v>209.11800295791667</v>
      </c>
      <c r="BD20" s="9">
        <f t="shared" si="26"/>
        <v>786.94226940092494</v>
      </c>
      <c r="BE20" s="10">
        <f t="shared" si="27"/>
        <v>271.71828082283838</v>
      </c>
    </row>
    <row r="21" spans="1:57">
      <c r="A21">
        <v>15</v>
      </c>
      <c r="B21" t="s">
        <v>54</v>
      </c>
      <c r="C21">
        <v>7.1565700000000003</v>
      </c>
      <c r="D21">
        <v>306.33999999999997</v>
      </c>
      <c r="E21">
        <v>309.589</v>
      </c>
      <c r="F21">
        <v>309.589</v>
      </c>
      <c r="G21">
        <v>247.80500000000001</v>
      </c>
      <c r="H21">
        <v>1826.68</v>
      </c>
      <c r="I21">
        <v>529.04100000000005</v>
      </c>
      <c r="J21">
        <v>2532.1799999999998</v>
      </c>
      <c r="K21">
        <v>896.62300000000005</v>
      </c>
      <c r="M21" s="4">
        <f t="shared" si="5"/>
        <v>0.39110666666666666</v>
      </c>
      <c r="N21" s="2">
        <f t="shared" si="6"/>
        <v>0.26108819418402479</v>
      </c>
      <c r="O21" s="2">
        <f t="shared" si="7"/>
        <v>2.1059519229195787</v>
      </c>
      <c r="P21" s="3">
        <f t="shared" si="8"/>
        <v>0.76417601336378826</v>
      </c>
      <c r="Q21" s="2">
        <f t="shared" si="9"/>
        <v>0.21119984318003615</v>
      </c>
      <c r="R21" s="3">
        <f t="shared" si="10"/>
        <v>0.26385725974158797</v>
      </c>
      <c r="T21" s="6">
        <f t="shared" si="11"/>
        <v>677.4982415641266</v>
      </c>
      <c r="U21" s="6">
        <f t="shared" si="12"/>
        <v>1732.2595069481299</v>
      </c>
      <c r="V21" s="6">
        <f t="shared" si="13"/>
        <v>1732.2595069481299</v>
      </c>
      <c r="W21" s="6">
        <f t="shared" si="14"/>
        <v>35.352234835676121</v>
      </c>
      <c r="X21" s="6">
        <f t="shared" si="15"/>
        <v>176.88679245283001</v>
      </c>
      <c r="Y21" s="6">
        <f t="shared" si="0"/>
        <v>178.76282949885487</v>
      </c>
      <c r="Z21" s="6">
        <f t="shared" si="16"/>
        <v>178.76282949885487</v>
      </c>
      <c r="AA21" s="6">
        <f t="shared" si="17"/>
        <v>143.08752237309378</v>
      </c>
      <c r="AB21" s="6">
        <f t="shared" si="1"/>
        <v>1462.1309594322818</v>
      </c>
      <c r="AC21" s="6">
        <f t="shared" si="18"/>
        <v>305.48078235152434</v>
      </c>
      <c r="AD21" s="6">
        <f t="shared" si="2"/>
        <v>517.72790529945109</v>
      </c>
      <c r="AE21" s="6">
        <f t="shared" si="3"/>
        <v>1054.7612653840033</v>
      </c>
      <c r="AG21" s="10">
        <f t="shared" si="4"/>
        <v>215782.97098999991</v>
      </c>
      <c r="AH21" s="56">
        <f t="shared" si="19"/>
        <v>215625.93452398753</v>
      </c>
      <c r="AI21" s="58"/>
      <c r="AJ21" s="21">
        <f t="shared" si="28"/>
        <v>113609.29534091531</v>
      </c>
      <c r="AK21" s="21">
        <f t="shared" si="29"/>
        <v>19250.213669977988</v>
      </c>
      <c r="AL21" s="19">
        <f t="shared" si="30"/>
        <v>69588.722977519719</v>
      </c>
      <c r="AM21" s="19">
        <f t="shared" si="31"/>
        <v>3744.0670339226981</v>
      </c>
      <c r="AN21" s="19">
        <f t="shared" si="20"/>
        <v>18937.499999999982</v>
      </c>
      <c r="AO21" s="19">
        <f t="shared" si="21"/>
        <v>12602.344280557098</v>
      </c>
      <c r="AP21" s="19">
        <f t="shared" si="22"/>
        <v>12933.984919519127</v>
      </c>
      <c r="AQ21" s="19">
        <f t="shared" si="23"/>
        <v>7954.0079836323193</v>
      </c>
      <c r="AR21" s="72">
        <f>AD20*$AV$4</f>
        <v>2383.0980858440739</v>
      </c>
      <c r="AS21" s="23">
        <f>AL21+AM21+AN21+AO21+AP21+AQ21+AR21-AJ21-AK21</f>
        <v>-4715.7837298982995</v>
      </c>
      <c r="AT21" s="23">
        <f t="shared" si="32"/>
        <v>-37726269.839186393</v>
      </c>
      <c r="AU21">
        <f>M20</f>
        <v>0.38747333333333334</v>
      </c>
      <c r="BB21" s="10">
        <f t="shared" si="24"/>
        <v>1273.1871776053279</v>
      </c>
      <c r="BC21" s="10">
        <f t="shared" si="25"/>
        <v>245.37555111905266</v>
      </c>
      <c r="BD21" s="9">
        <f t="shared" si="26"/>
        <v>906.12094518786091</v>
      </c>
      <c r="BE21" s="10">
        <f t="shared" si="27"/>
        <v>312.86852732266874</v>
      </c>
    </row>
    <row r="22" spans="1:57">
      <c r="A22">
        <v>16</v>
      </c>
      <c r="B22" t="s">
        <v>54</v>
      </c>
      <c r="C22">
        <v>7.6606100000000001</v>
      </c>
      <c r="D22">
        <v>279.995</v>
      </c>
      <c r="E22">
        <v>321.10199999999998</v>
      </c>
      <c r="F22">
        <v>321.10199999999998</v>
      </c>
      <c r="G22">
        <v>262.58499999999998</v>
      </c>
      <c r="H22">
        <v>1815.22</v>
      </c>
      <c r="I22">
        <v>480.45100000000002</v>
      </c>
      <c r="J22">
        <v>2580.77</v>
      </c>
      <c r="K22">
        <v>929.96699999999998</v>
      </c>
      <c r="M22" s="4">
        <f t="shared" si="5"/>
        <v>0.39492666666666665</v>
      </c>
      <c r="N22" s="2">
        <f t="shared" si="6"/>
        <v>0.2363265753979642</v>
      </c>
      <c r="O22" s="2">
        <f t="shared" si="7"/>
        <v>2.1265935534023197</v>
      </c>
      <c r="P22" s="3">
        <f t="shared" si="8"/>
        <v>0.7849280035112004</v>
      </c>
      <c r="Q22" s="2">
        <f t="shared" si="9"/>
        <v>0.22163186414355407</v>
      </c>
      <c r="R22" s="3">
        <f t="shared" si="10"/>
        <v>0.27102246830635224</v>
      </c>
      <c r="T22" s="6">
        <f t="shared" si="11"/>
        <v>748.48455851805898</v>
      </c>
      <c r="U22" s="6">
        <f t="shared" si="12"/>
        <v>1895.2494771638424</v>
      </c>
      <c r="V22" s="6">
        <f t="shared" si="13"/>
        <v>1895.2494771638424</v>
      </c>
      <c r="W22" s="6">
        <f t="shared" si="14"/>
        <v>38.678560758445762</v>
      </c>
      <c r="X22" s="6">
        <f t="shared" si="15"/>
        <v>176.88679245283001</v>
      </c>
      <c r="Y22" s="6">
        <f t="shared" si="0"/>
        <v>202.85613253875468</v>
      </c>
      <c r="Z22" s="6">
        <f t="shared" si="16"/>
        <v>202.85613253875468</v>
      </c>
      <c r="AA22" s="6">
        <f t="shared" si="17"/>
        <v>165.8880279870225</v>
      </c>
      <c r="AB22" s="6">
        <f t="shared" si="1"/>
        <v>1630.4009977241312</v>
      </c>
      <c r="AC22" s="6">
        <f t="shared" si="18"/>
        <v>303.52704019815678</v>
      </c>
      <c r="AD22" s="6">
        <f t="shared" si="2"/>
        <v>587.50649017654223</v>
      </c>
      <c r="AE22" s="6">
        <f t="shared" si="3"/>
        <v>1146.7649186457834</v>
      </c>
      <c r="AG22" s="10">
        <f t="shared" si="4"/>
        <v>236086.19915740125</v>
      </c>
      <c r="AH22" s="56">
        <f t="shared" si="19"/>
        <v>235912.84253981971</v>
      </c>
      <c r="AI22" s="58"/>
      <c r="AJ22" s="21">
        <f t="shared" si="28"/>
        <v>124509.61658091072</v>
      </c>
      <c r="AK22" s="21">
        <f t="shared" si="29"/>
        <v>21097.188535121273</v>
      </c>
      <c r="AL22" s="19">
        <f t="shared" si="30"/>
        <v>75813.075472006007</v>
      </c>
      <c r="AM22" s="19">
        <f t="shared" si="31"/>
        <v>3720.4504482592151</v>
      </c>
      <c r="AN22" s="19">
        <f t="shared" si="20"/>
        <v>18937.499999999982</v>
      </c>
      <c r="AO22" s="19">
        <f t="shared" si="21"/>
        <v>14401.133544427748</v>
      </c>
      <c r="AP22" s="19">
        <f t="shared" si="22"/>
        <v>14780.110742965322</v>
      </c>
      <c r="AQ22" s="19">
        <f t="shared" si="23"/>
        <v>9276.5500892267537</v>
      </c>
      <c r="AR22" s="72">
        <f>AD21*$AV$4</f>
        <v>2723.2487818751129</v>
      </c>
      <c r="AS22" s="23">
        <f>AL22+AM22+AN22+AO22+AP22+AQ22+AR22-AJ22-AK22</f>
        <v>-5954.7360372718285</v>
      </c>
      <c r="AT22" s="23">
        <f t="shared" si="32"/>
        <v>-47637888.298174627</v>
      </c>
      <c r="AU22">
        <f>M21</f>
        <v>0.39110666666666666</v>
      </c>
      <c r="BB22" s="10">
        <f t="shared" si="24"/>
        <v>1426.7787245966056</v>
      </c>
      <c r="BC22" s="10">
        <f t="shared" si="25"/>
        <v>286.17504474618755</v>
      </c>
      <c r="BD22" s="9">
        <f t="shared" si="26"/>
        <v>1035.4558105989022</v>
      </c>
      <c r="BE22" s="10">
        <f t="shared" si="27"/>
        <v>357.52565899770974</v>
      </c>
    </row>
    <row r="23" spans="1:57">
      <c r="A23">
        <v>17</v>
      </c>
      <c r="B23" t="s">
        <v>54</v>
      </c>
      <c r="C23">
        <v>8.16465</v>
      </c>
      <c r="D23">
        <v>256.46199999999999</v>
      </c>
      <c r="E23">
        <v>331.58699999999999</v>
      </c>
      <c r="F23">
        <v>331.58699999999999</v>
      </c>
      <c r="G23">
        <v>277.202</v>
      </c>
      <c r="H23">
        <v>1803.16</v>
      </c>
      <c r="I23">
        <v>436.89699999999999</v>
      </c>
      <c r="J23">
        <v>2624.33</v>
      </c>
      <c r="K23">
        <v>960.33399999999995</v>
      </c>
      <c r="M23" s="4">
        <f t="shared" si="5"/>
        <v>0.39894666666666662</v>
      </c>
      <c r="N23" s="2">
        <f t="shared" si="6"/>
        <v>0.21428261087530498</v>
      </c>
      <c r="O23" s="2">
        <f t="shared" si="7"/>
        <v>2.1415607016810938</v>
      </c>
      <c r="P23" s="3">
        <f t="shared" si="8"/>
        <v>0.80239129708231682</v>
      </c>
      <c r="Q23" s="2">
        <f t="shared" si="9"/>
        <v>0.23161157715317002</v>
      </c>
      <c r="R23" s="3">
        <f t="shared" si="10"/>
        <v>0.27705207045219077</v>
      </c>
      <c r="T23" s="6">
        <f t="shared" si="11"/>
        <v>825.48365324783026</v>
      </c>
      <c r="U23" s="6">
        <f t="shared" si="12"/>
        <v>2069.1579156307371</v>
      </c>
      <c r="V23" s="6">
        <f t="shared" si="13"/>
        <v>2069.1579156307371</v>
      </c>
      <c r="W23" s="6">
        <f t="shared" si="14"/>
        <v>42.227712563892595</v>
      </c>
      <c r="X23" s="6">
        <f t="shared" si="15"/>
        <v>176.88679245283001</v>
      </c>
      <c r="Y23" s="6">
        <f t="shared" si="0"/>
        <v>228.70195525674967</v>
      </c>
      <c r="Z23" s="6">
        <f t="shared" si="16"/>
        <v>228.70195525674967</v>
      </c>
      <c r="AA23" s="6">
        <f t="shared" si="17"/>
        <v>191.19157084289048</v>
      </c>
      <c r="AB23" s="6">
        <f t="shared" si="1"/>
        <v>1810.0510642395886</v>
      </c>
      <c r="AC23" s="6">
        <f t="shared" si="18"/>
        <v>301.33456395504095</v>
      </c>
      <c r="AD23" s="6">
        <f t="shared" si="2"/>
        <v>662.36089924977603</v>
      </c>
      <c r="AE23" s="6">
        <f t="shared" si="3"/>
        <v>1243.6742623829068</v>
      </c>
      <c r="AI23" s="58"/>
      <c r="AJ23" s="21">
        <f t="shared" si="28"/>
        <v>136224.8466701055</v>
      </c>
      <c r="AK23" s="21">
        <f t="shared" si="29"/>
        <v>23082.243382378438</v>
      </c>
      <c r="AL23" s="19">
        <f t="shared" si="30"/>
        <v>82426.022057502967</v>
      </c>
      <c r="AM23" s="19">
        <f t="shared" si="31"/>
        <v>3696.6558225733515</v>
      </c>
      <c r="AN23" s="19">
        <f t="shared" si="20"/>
        <v>18937.499999999982</v>
      </c>
      <c r="AO23" s="19">
        <f t="shared" si="21"/>
        <v>16342.090037322077</v>
      </c>
      <c r="AP23" s="19">
        <f t="shared" si="22"/>
        <v>16772.145038304239</v>
      </c>
      <c r="AQ23" s="19">
        <f t="shared" si="23"/>
        <v>10754.736508835051</v>
      </c>
      <c r="AR23" s="72">
        <f>AD22*$AV$4</f>
        <v>3090.2841383286118</v>
      </c>
      <c r="AS23" s="23">
        <f>AL23+AM23+AN23+AO23+AP23+AQ23+AR23-AJ23-AK23</f>
        <v>-7287.6564496176579</v>
      </c>
      <c r="AT23" s="23">
        <f t="shared" si="32"/>
        <v>-58301251.596941262</v>
      </c>
      <c r="AU23">
        <f>M22</f>
        <v>0.39492666666666665</v>
      </c>
      <c r="BB23" s="10">
        <f t="shared" si="24"/>
        <v>1591.7224369656856</v>
      </c>
      <c r="BC23" s="10">
        <f t="shared" si="25"/>
        <v>331.77605597404499</v>
      </c>
      <c r="BD23" s="9">
        <f t="shared" si="26"/>
        <v>1175.0129803530845</v>
      </c>
      <c r="BE23" s="10">
        <f t="shared" si="27"/>
        <v>405.71226507750936</v>
      </c>
    </row>
    <row r="24" spans="1:57">
      <c r="A24">
        <v>18</v>
      </c>
      <c r="B24" t="s">
        <v>54</v>
      </c>
      <c r="C24">
        <v>8.6686899999999998</v>
      </c>
      <c r="D24">
        <v>235.309</v>
      </c>
      <c r="E24">
        <v>341.15199999999999</v>
      </c>
      <c r="F24">
        <v>341.15199999999999</v>
      </c>
      <c r="G24">
        <v>291.66500000000002</v>
      </c>
      <c r="H24">
        <v>1790.72</v>
      </c>
      <c r="I24">
        <v>397.98099999999999</v>
      </c>
      <c r="J24">
        <v>2663.24</v>
      </c>
      <c r="K24">
        <v>988.03599999999994</v>
      </c>
      <c r="M24" s="4">
        <f t="shared" si="5"/>
        <v>0.4030933333333333</v>
      </c>
      <c r="N24" s="2">
        <f t="shared" si="6"/>
        <v>0.19458603466525537</v>
      </c>
      <c r="O24" s="2">
        <f t="shared" si="7"/>
        <v>2.1517063957065359</v>
      </c>
      <c r="P24" s="3">
        <f t="shared" si="8"/>
        <v>0.81704485313575015</v>
      </c>
      <c r="Q24" s="2">
        <f t="shared" si="9"/>
        <v>0.24118897195025141</v>
      </c>
      <c r="R24" s="3">
        <f t="shared" si="10"/>
        <v>0.28211166975390317</v>
      </c>
      <c r="T24" s="6">
        <f t="shared" si="11"/>
        <v>909.04155972512001</v>
      </c>
      <c r="U24" s="6">
        <f t="shared" si="12"/>
        <v>2255.1639646528183</v>
      </c>
      <c r="V24" s="6">
        <f t="shared" si="13"/>
        <v>2255.1639646528183</v>
      </c>
      <c r="W24" s="6">
        <f t="shared" si="14"/>
        <v>46.023754380669764</v>
      </c>
      <c r="X24" s="6">
        <f t="shared" si="15"/>
        <v>176.88679245283001</v>
      </c>
      <c r="Y24" s="6">
        <f t="shared" si="0"/>
        <v>256.45123228974609</v>
      </c>
      <c r="Z24" s="6">
        <f t="shared" si="16"/>
        <v>256.45123228974609</v>
      </c>
      <c r="AA24" s="6">
        <f t="shared" si="17"/>
        <v>219.25079925015476</v>
      </c>
      <c r="AB24" s="6">
        <f t="shared" si="1"/>
        <v>2002.0142924042555</v>
      </c>
      <c r="AC24" s="6">
        <f t="shared" si="18"/>
        <v>299.17342662923261</v>
      </c>
      <c r="AD24" s="6">
        <f t="shared" si="2"/>
        <v>742.72772765990396</v>
      </c>
      <c r="AE24" s="6">
        <f t="shared" si="3"/>
        <v>1346.1224049276984</v>
      </c>
      <c r="AI24" s="58"/>
      <c r="AJ24" s="21">
        <f t="shared" si="28"/>
        <v>148724.86350179047</v>
      </c>
      <c r="AK24" s="21">
        <f t="shared" si="29"/>
        <v>25200.274254466749</v>
      </c>
      <c r="AL24" s="19">
        <f t="shared" si="30"/>
        <v>89391.574957296194</v>
      </c>
      <c r="AM24" s="19">
        <f t="shared" si="31"/>
        <v>3669.953654408444</v>
      </c>
      <c r="AN24" s="19">
        <f t="shared" si="20"/>
        <v>18937.499999999982</v>
      </c>
      <c r="AO24" s="19">
        <f t="shared" si="21"/>
        <v>18424.229515483756</v>
      </c>
      <c r="AP24" s="19">
        <f t="shared" si="22"/>
        <v>18909.077660628063</v>
      </c>
      <c r="AQ24" s="19">
        <f t="shared" si="23"/>
        <v>12395.198086786686</v>
      </c>
      <c r="AR24" s="72">
        <f>AD23*$AV$4</f>
        <v>3484.018330053822</v>
      </c>
      <c r="AS24" s="23">
        <f>AL24+AM24+AN24+AO24+AP24+AQ24+AR24-AJ24-AK24</f>
        <v>-8713.5855516002557</v>
      </c>
      <c r="AT24" s="23">
        <f t="shared" si="32"/>
        <v>-69708684.412802041</v>
      </c>
      <c r="AU24">
        <f>M23</f>
        <v>0.39894666666666662</v>
      </c>
      <c r="BB24" s="10">
        <f t="shared" si="24"/>
        <v>1767.8233516756961</v>
      </c>
      <c r="BC24" s="10">
        <f t="shared" si="25"/>
        <v>382.38314168578097</v>
      </c>
      <c r="BD24" s="9">
        <f t="shared" si="26"/>
        <v>1324.7217984995521</v>
      </c>
      <c r="BE24" s="10">
        <f t="shared" si="27"/>
        <v>457.40391051349934</v>
      </c>
    </row>
    <row r="25" spans="1:57">
      <c r="A25">
        <v>19</v>
      </c>
      <c r="B25" t="s">
        <v>54</v>
      </c>
      <c r="C25">
        <v>9.1727299999999996</v>
      </c>
      <c r="D25">
        <v>216.38800000000001</v>
      </c>
      <c r="E25">
        <v>349.91699999999997</v>
      </c>
      <c r="F25">
        <v>349.91699999999997</v>
      </c>
      <c r="G25">
        <v>305.96300000000002</v>
      </c>
      <c r="H25">
        <v>1777.82</v>
      </c>
      <c r="I25">
        <v>362.90199999999999</v>
      </c>
      <c r="J25">
        <v>2698.32</v>
      </c>
      <c r="K25">
        <v>1013.42</v>
      </c>
      <c r="M25" s="4">
        <f t="shared" si="5"/>
        <v>0.40739333333333333</v>
      </c>
      <c r="N25" s="2">
        <f t="shared" si="6"/>
        <v>0.17705084357459622</v>
      </c>
      <c r="O25" s="2">
        <f t="shared" si="7"/>
        <v>2.157698137917492</v>
      </c>
      <c r="P25" s="3">
        <f t="shared" si="8"/>
        <v>0.82919046294326526</v>
      </c>
      <c r="Q25" s="2">
        <f t="shared" si="9"/>
        <v>0.25034201181495364</v>
      </c>
      <c r="R25" s="3">
        <f t="shared" si="10"/>
        <v>0.28630561783043412</v>
      </c>
      <c r="T25" s="6">
        <f t="shared" si="11"/>
        <v>999.07342366489718</v>
      </c>
      <c r="U25" s="6">
        <f t="shared" si="12"/>
        <v>2452.3558485613344</v>
      </c>
      <c r="V25" s="6">
        <f t="shared" si="13"/>
        <v>2452.3558485613344</v>
      </c>
      <c r="W25" s="6">
        <f t="shared" si="14"/>
        <v>50.048078542068048</v>
      </c>
      <c r="X25" s="6">
        <f t="shared" si="15"/>
        <v>176.88679245283001</v>
      </c>
      <c r="Y25" s="6">
        <f t="shared" si="0"/>
        <v>286.04033382034544</v>
      </c>
      <c r="Z25" s="6">
        <f t="shared" si="16"/>
        <v>286.04033382034544</v>
      </c>
      <c r="AA25" s="6">
        <f t="shared" si="17"/>
        <v>250.11005083112386</v>
      </c>
      <c r="AB25" s="6">
        <f t="shared" si="1"/>
        <v>2205.7469444266703</v>
      </c>
      <c r="AC25" s="6">
        <f t="shared" si="18"/>
        <v>296.65698267673224</v>
      </c>
      <c r="AD25" s="6">
        <f t="shared" si="2"/>
        <v>828.42215468300913</v>
      </c>
      <c r="AE25" s="6">
        <f t="shared" si="3"/>
        <v>1453.2824248964371</v>
      </c>
      <c r="AI25" s="58"/>
      <c r="AJ25" s="21">
        <f t="shared" si="28"/>
        <v>162094.4202873506</v>
      </c>
      <c r="AK25" s="21">
        <f t="shared" si="29"/>
        <v>27465.641925506676</v>
      </c>
      <c r="AL25" s="19">
        <f t="shared" si="30"/>
        <v>96755.240098988172</v>
      </c>
      <c r="AM25" s="19">
        <f t="shared" si="31"/>
        <v>3643.6331629174242</v>
      </c>
      <c r="AN25" s="19">
        <f t="shared" si="20"/>
        <v>18937.499999999982</v>
      </c>
      <c r="AO25" s="19">
        <f t="shared" si="21"/>
        <v>20659.711273261946</v>
      </c>
      <c r="AP25" s="19">
        <f t="shared" si="22"/>
        <v>21203.387885716209</v>
      </c>
      <c r="AQ25" s="19">
        <f t="shared" si="23"/>
        <v>14214.314341426558</v>
      </c>
      <c r="AR25" s="72">
        <f>AD24*$AV$4</f>
        <v>3906.7478474910945</v>
      </c>
      <c r="AS25" s="23">
        <f>AL25+AM25+AN25+AO25+AP25+AQ25+AR25-AJ25-AK25</f>
        <v>-10239.527603055878</v>
      </c>
      <c r="AT25" s="23">
        <f t="shared" si="32"/>
        <v>-81916220.824447021</v>
      </c>
      <c r="AU25">
        <f>M24</f>
        <v>0.4030933333333333</v>
      </c>
      <c r="BB25" s="10">
        <f t="shared" si="24"/>
        <v>1955.9905380235857</v>
      </c>
      <c r="BC25" s="10">
        <f t="shared" si="25"/>
        <v>438.50159850030951</v>
      </c>
      <c r="BD25" s="9">
        <f t="shared" si="26"/>
        <v>1485.4554553198079</v>
      </c>
      <c r="BE25" s="10">
        <f t="shared" si="27"/>
        <v>512.90246457949218</v>
      </c>
    </row>
    <row r="26" spans="1:57">
      <c r="A26">
        <v>20</v>
      </c>
      <c r="B26" t="s">
        <v>54</v>
      </c>
      <c r="C26">
        <v>9.6767699999999994</v>
      </c>
      <c r="D26">
        <v>199.429</v>
      </c>
      <c r="E26">
        <v>357.95499999999998</v>
      </c>
      <c r="F26">
        <v>357.95499999999998</v>
      </c>
      <c r="G26">
        <v>320.11099999999999</v>
      </c>
      <c r="H26">
        <v>1764.55</v>
      </c>
      <c r="I26">
        <v>331.37099999999998</v>
      </c>
      <c r="J26">
        <v>2729.85</v>
      </c>
      <c r="K26">
        <v>1036.7</v>
      </c>
      <c r="M26" s="4">
        <f t="shared" si="5"/>
        <v>0.41181666666666666</v>
      </c>
      <c r="N26" s="2">
        <f t="shared" si="6"/>
        <v>0.16142215387105913</v>
      </c>
      <c r="O26" s="2">
        <f t="shared" si="7"/>
        <v>2.1600433123153504</v>
      </c>
      <c r="P26" s="3">
        <f t="shared" si="8"/>
        <v>0.8391274434416609</v>
      </c>
      <c r="Q26" s="2">
        <f t="shared" si="9"/>
        <v>0.25910477963495082</v>
      </c>
      <c r="R26" s="3">
        <f t="shared" si="10"/>
        <v>0.289736533246995</v>
      </c>
      <c r="T26" s="6">
        <f t="shared" si="11"/>
        <v>1095.8024546873767</v>
      </c>
      <c r="U26" s="6">
        <f t="shared" si="12"/>
        <v>2660.8987527314985</v>
      </c>
      <c r="V26" s="6">
        <f t="shared" si="13"/>
        <v>2660.8987527314985</v>
      </c>
      <c r="W26" s="6">
        <f t="shared" si="14"/>
        <v>54.304056178193846</v>
      </c>
      <c r="X26" s="6">
        <f t="shared" si="15"/>
        <v>176.88679245283001</v>
      </c>
      <c r="Y26" s="6">
        <f t="shared" si="0"/>
        <v>317.49400434466781</v>
      </c>
      <c r="Z26" s="6">
        <f t="shared" si="16"/>
        <v>317.49400434466781</v>
      </c>
      <c r="AA26" s="6">
        <f t="shared" si="17"/>
        <v>283.92765354521089</v>
      </c>
      <c r="AB26" s="6">
        <f t="shared" si="1"/>
        <v>2421.2848200444068</v>
      </c>
      <c r="AC26" s="6">
        <f t="shared" si="18"/>
        <v>293.91798886528568</v>
      </c>
      <c r="AD26" s="6">
        <f t="shared" si="2"/>
        <v>919.5179123189148</v>
      </c>
      <c r="AE26" s="6">
        <f t="shared" si="3"/>
        <v>1565.0962980441218</v>
      </c>
      <c r="AI26" s="58"/>
      <c r="AJ26" s="21">
        <f t="shared" si="28"/>
        <v>176267.98132704303</v>
      </c>
      <c r="AK26" s="21">
        <f t="shared" si="29"/>
        <v>29867.241879628491</v>
      </c>
      <c r="AL26" s="19">
        <f t="shared" si="30"/>
        <v>104457.5808542812</v>
      </c>
      <c r="AM26" s="19">
        <f t="shared" si="31"/>
        <v>3612.9853920199221</v>
      </c>
      <c r="AN26" s="19">
        <f t="shared" si="20"/>
        <v>18937.499999999982</v>
      </c>
      <c r="AO26" s="19">
        <f t="shared" si="21"/>
        <v>23043.40929256703</v>
      </c>
      <c r="AP26" s="19">
        <f t="shared" si="22"/>
        <v>23649.814800266162</v>
      </c>
      <c r="AQ26" s="19">
        <f t="shared" si="23"/>
        <v>16214.95973844784</v>
      </c>
      <c r="AR26" s="72">
        <f>AD25*$AV$4</f>
        <v>4357.5005336326276</v>
      </c>
      <c r="AS26" s="23">
        <f>AL26+AM26+AN26+AO26+AP26+AQ26+AR26-AJ26-AK26</f>
        <v>-11861.472595456769</v>
      </c>
      <c r="AT26" s="23">
        <f t="shared" si="32"/>
        <v>-94891780.763654158</v>
      </c>
      <c r="AU26">
        <f>M25</f>
        <v>0.40739333333333333</v>
      </c>
      <c r="BB26" s="10">
        <f t="shared" si="24"/>
        <v>2155.6988658846021</v>
      </c>
      <c r="BC26" s="10">
        <f t="shared" si="25"/>
        <v>500.22010166224771</v>
      </c>
      <c r="BD26" s="9">
        <f t="shared" si="26"/>
        <v>1656.8443093660183</v>
      </c>
      <c r="BE26" s="10">
        <f t="shared" si="27"/>
        <v>572.08066764069088</v>
      </c>
    </row>
    <row r="27" spans="1:57">
      <c r="A27">
        <v>21</v>
      </c>
      <c r="B27" t="s">
        <v>54</v>
      </c>
      <c r="C27">
        <v>10.1808</v>
      </c>
      <c r="D27">
        <v>184.18799999999999</v>
      </c>
      <c r="E27">
        <v>365.351</v>
      </c>
      <c r="F27">
        <v>365.351</v>
      </c>
      <c r="G27">
        <v>334.10399999999998</v>
      </c>
      <c r="H27">
        <v>1751.01</v>
      </c>
      <c r="I27">
        <v>302.97800000000001</v>
      </c>
      <c r="J27">
        <v>2758.25</v>
      </c>
      <c r="K27">
        <v>1058.1199999999999</v>
      </c>
      <c r="M27" s="4">
        <f t="shared" si="5"/>
        <v>0.41632999999999998</v>
      </c>
      <c r="N27" s="2">
        <f t="shared" si="6"/>
        <v>0.14746955540076381</v>
      </c>
      <c r="O27" s="2">
        <f t="shared" si="7"/>
        <v>2.1593651752215792</v>
      </c>
      <c r="P27" s="3">
        <f t="shared" si="8"/>
        <v>0.84718052186166415</v>
      </c>
      <c r="Q27" s="2">
        <f t="shared" si="9"/>
        <v>0.26749933946628873</v>
      </c>
      <c r="R27" s="3">
        <f t="shared" si="10"/>
        <v>0.29251715386031912</v>
      </c>
      <c r="T27" s="6">
        <f t="shared" si="11"/>
        <v>1199.4800687648499</v>
      </c>
      <c r="U27" s="6">
        <f t="shared" si="12"/>
        <v>2881.0800777384525</v>
      </c>
      <c r="V27" s="6">
        <f t="shared" si="13"/>
        <v>2881.0800777384525</v>
      </c>
      <c r="W27" s="6">
        <f t="shared" si="14"/>
        <v>58.797552606907196</v>
      </c>
      <c r="X27" s="6">
        <f t="shared" si="15"/>
        <v>176.88679245283001</v>
      </c>
      <c r="Y27" s="6">
        <f t="shared" si="0"/>
        <v>350.86849582727376</v>
      </c>
      <c r="Z27" s="6">
        <f t="shared" si="16"/>
        <v>350.86849582727376</v>
      </c>
      <c r="AA27" s="6">
        <f t="shared" si="17"/>
        <v>320.86012609757591</v>
      </c>
      <c r="AB27" s="6">
        <f t="shared" si="1"/>
        <v>2648.913041470109</v>
      </c>
      <c r="AC27" s="6">
        <f t="shared" si="18"/>
        <v>290.96458887525068</v>
      </c>
      <c r="AD27" s="6">
        <f t="shared" si="2"/>
        <v>1016.1761506188703</v>
      </c>
      <c r="AE27" s="6">
        <f t="shared" si="3"/>
        <v>1681.6000089736026</v>
      </c>
      <c r="AI27" s="58"/>
      <c r="AJ27" s="21">
        <f t="shared" si="28"/>
        <v>191257.41965008189</v>
      </c>
      <c r="AK27" s="21">
        <f t="shared" si="29"/>
        <v>32407.085909516922</v>
      </c>
      <c r="AL27" s="19">
        <f t="shared" si="30"/>
        <v>112494.42661451733</v>
      </c>
      <c r="AM27" s="19">
        <f t="shared" si="31"/>
        <v>3579.6271863903144</v>
      </c>
      <c r="AN27" s="19">
        <f t="shared" si="20"/>
        <v>18937.499999999982</v>
      </c>
      <c r="AO27" s="19">
        <f t="shared" si="21"/>
        <v>25577.316990006439</v>
      </c>
      <c r="AP27" s="19">
        <f t="shared" si="22"/>
        <v>26250.404279217139</v>
      </c>
      <c r="AQ27" s="19">
        <f t="shared" si="23"/>
        <v>18407.398885285631</v>
      </c>
      <c r="AR27" s="72">
        <f>AD26*$AV$4</f>
        <v>4836.6642187974912</v>
      </c>
      <c r="AS27" s="23">
        <f>AL27+AM27+AN27+AO27+AP27+AQ27+AR27-AJ27-AK27</f>
        <v>-13581.16738538452</v>
      </c>
      <c r="AT27" s="23">
        <f t="shared" si="32"/>
        <v>-108649339.08307616</v>
      </c>
      <c r="AU27">
        <f>M26</f>
        <v>0.41181666666666666</v>
      </c>
      <c r="BB27" s="10">
        <f t="shared" si="24"/>
        <v>2366.9807638662128</v>
      </c>
      <c r="BC27" s="10">
        <f t="shared" si="25"/>
        <v>567.85530709042177</v>
      </c>
      <c r="BD27" s="9">
        <f t="shared" si="26"/>
        <v>1839.0358246378296</v>
      </c>
      <c r="BE27" s="10">
        <f t="shared" si="27"/>
        <v>634.98800868933563</v>
      </c>
    </row>
    <row r="28" spans="1:57">
      <c r="A28">
        <v>22</v>
      </c>
      <c r="B28" t="s">
        <v>54</v>
      </c>
      <c r="C28">
        <v>10.684799999999999</v>
      </c>
      <c r="D28">
        <v>170.54900000000001</v>
      </c>
      <c r="E28">
        <v>372.16699999999997</v>
      </c>
      <c r="F28">
        <v>372.16699999999997</v>
      </c>
      <c r="G28">
        <v>347.952</v>
      </c>
      <c r="H28">
        <v>1737.17</v>
      </c>
      <c r="I28">
        <v>277.35000000000002</v>
      </c>
      <c r="J28">
        <v>2783.87</v>
      </c>
      <c r="K28">
        <v>1077.8599999999999</v>
      </c>
      <c r="M28" s="4">
        <f t="shared" si="5"/>
        <v>0.42094333333333334</v>
      </c>
      <c r="N28" s="2">
        <f t="shared" si="6"/>
        <v>0.13505301584536319</v>
      </c>
      <c r="O28" s="2">
        <f t="shared" si="7"/>
        <v>2.1559873539589653</v>
      </c>
      <c r="P28" s="3">
        <f t="shared" si="8"/>
        <v>0.85352739481957185</v>
      </c>
      <c r="Q28" s="2">
        <f t="shared" si="9"/>
        <v>0.27553352391058178</v>
      </c>
      <c r="R28" s="3">
        <f t="shared" si="10"/>
        <v>0.29470870980258623</v>
      </c>
      <c r="T28" s="6">
        <f t="shared" si="11"/>
        <v>1309.7581815971205</v>
      </c>
      <c r="U28" s="6">
        <f t="shared" si="12"/>
        <v>3111.4833705180913</v>
      </c>
      <c r="V28" s="6">
        <f t="shared" si="13"/>
        <v>3111.4833705180913</v>
      </c>
      <c r="W28" s="6">
        <f t="shared" si="14"/>
        <v>63.49966062281819</v>
      </c>
      <c r="X28" s="6">
        <f t="shared" si="15"/>
        <v>176.88679245283001</v>
      </c>
      <c r="Y28" s="6">
        <f t="shared" si="0"/>
        <v>385.99714385186883</v>
      </c>
      <c r="Z28" s="6">
        <f t="shared" si="16"/>
        <v>385.99714385186883</v>
      </c>
      <c r="AA28" s="6">
        <f t="shared" si="17"/>
        <v>360.88228724617034</v>
      </c>
      <c r="AB28" s="6">
        <f t="shared" si="1"/>
        <v>2887.3217368905002</v>
      </c>
      <c r="AC28" s="6">
        <f t="shared" si="18"/>
        <v>287.66129425040936</v>
      </c>
      <c r="AD28" s="6">
        <f t="shared" si="2"/>
        <v>1117.91448858221</v>
      </c>
      <c r="AE28" s="6">
        <f t="shared" si="3"/>
        <v>1801.7251889209708</v>
      </c>
      <c r="AI28" s="58"/>
      <c r="AJ28" s="21">
        <f t="shared" si="28"/>
        <v>207083.39274760673</v>
      </c>
      <c r="AK28" s="21">
        <f t="shared" si="29"/>
        <v>35088.674266776616</v>
      </c>
      <c r="AL28" s="19">
        <f t="shared" si="30"/>
        <v>120868.36384499562</v>
      </c>
      <c r="AM28" s="19">
        <f t="shared" si="31"/>
        <v>3543.6577279116782</v>
      </c>
      <c r="AN28" s="19">
        <f t="shared" si="20"/>
        <v>18937.499999999982</v>
      </c>
      <c r="AO28" s="19">
        <f t="shared" si="21"/>
        <v>28265.966023845176</v>
      </c>
      <c r="AP28" s="19">
        <f t="shared" si="22"/>
        <v>29009.807234998996</v>
      </c>
      <c r="AQ28" s="19">
        <f t="shared" si="23"/>
        <v>20801.779093069774</v>
      </c>
      <c r="AR28" s="72">
        <f>AD27*$AV$4</f>
        <v>5345.0865522552576</v>
      </c>
      <c r="AS28" s="23">
        <f>AL28+AM28+AN28+AO28+AP28+AQ28+AR28-AJ28-AK28</f>
        <v>-15399.906537306837</v>
      </c>
      <c r="AT28" s="23">
        <f t="shared" si="32"/>
        <v>-123199252.2984547</v>
      </c>
      <c r="AU28">
        <f>M27</f>
        <v>0.41632999999999998</v>
      </c>
      <c r="BB28" s="10">
        <f t="shared" si="24"/>
        <v>2590.1154888632018</v>
      </c>
      <c r="BC28" s="10">
        <f t="shared" si="25"/>
        <v>641.72025219515183</v>
      </c>
      <c r="BD28" s="9">
        <f t="shared" si="26"/>
        <v>2032.3523012377407</v>
      </c>
      <c r="BE28" s="10">
        <f t="shared" si="27"/>
        <v>701.73699165454752</v>
      </c>
    </row>
    <row r="29" spans="1:57">
      <c r="A29">
        <v>23</v>
      </c>
      <c r="B29" t="s">
        <v>54</v>
      </c>
      <c r="C29">
        <v>11.1889</v>
      </c>
      <c r="D29">
        <v>158.303</v>
      </c>
      <c r="E29">
        <v>378.46899999999999</v>
      </c>
      <c r="F29">
        <v>378.46899999999999</v>
      </c>
      <c r="G29">
        <v>361.65199999999999</v>
      </c>
      <c r="H29">
        <v>1723.11</v>
      </c>
      <c r="I29">
        <v>254.19</v>
      </c>
      <c r="J29">
        <v>2807.03</v>
      </c>
      <c r="K29">
        <v>1096.1099999999999</v>
      </c>
      <c r="M29" s="4">
        <f t="shared" si="5"/>
        <v>0.42563000000000001</v>
      </c>
      <c r="N29" s="2">
        <f t="shared" si="6"/>
        <v>0.12397544032767113</v>
      </c>
      <c r="O29" s="2">
        <f t="shared" si="7"/>
        <v>2.1503853191739304</v>
      </c>
      <c r="P29" s="3">
        <f t="shared" si="8"/>
        <v>0.85842163381340586</v>
      </c>
      <c r="Q29" s="2">
        <f t="shared" si="9"/>
        <v>0.28322878243231597</v>
      </c>
      <c r="R29" s="3">
        <f t="shared" si="10"/>
        <v>0.29639906334923133</v>
      </c>
      <c r="T29" s="6">
        <f t="shared" si="11"/>
        <v>1426.7889832479113</v>
      </c>
      <c r="U29" s="6">
        <f t="shared" si="12"/>
        <v>3352.1814328123282</v>
      </c>
      <c r="V29" s="6">
        <f t="shared" si="13"/>
        <v>3352.1814328123282</v>
      </c>
      <c r="W29" s="6">
        <f t="shared" si="14"/>
        <v>68.411865975761799</v>
      </c>
      <c r="X29" s="6">
        <f t="shared" si="15"/>
        <v>176.88679245283001</v>
      </c>
      <c r="Y29" s="6">
        <f t="shared" si="0"/>
        <v>422.89891823168301</v>
      </c>
      <c r="Z29" s="6">
        <f t="shared" si="16"/>
        <v>422.89891823168301</v>
      </c>
      <c r="AA29" s="6">
        <f t="shared" si="17"/>
        <v>404.107706513148</v>
      </c>
      <c r="AB29" s="6">
        <f t="shared" si="1"/>
        <v>3136.5579491111694</v>
      </c>
      <c r="AC29" s="6">
        <f t="shared" si="18"/>
        <v>284.03534967692076</v>
      </c>
      <c r="AD29" s="6">
        <f t="shared" si="2"/>
        <v>1224.7865301066402</v>
      </c>
      <c r="AE29" s="6">
        <f t="shared" si="3"/>
        <v>1925.3924495644169</v>
      </c>
      <c r="AI29" s="58"/>
      <c r="AJ29" s="21">
        <f t="shared" si="28"/>
        <v>223644.09022272885</v>
      </c>
      <c r="AK29" s="21">
        <f t="shared" si="29"/>
        <v>37894.755969539838</v>
      </c>
      <c r="AL29" s="19">
        <f t="shared" si="30"/>
        <v>129502.60140407261</v>
      </c>
      <c r="AM29" s="19">
        <f t="shared" si="31"/>
        <v>3503.4269026757356</v>
      </c>
      <c r="AN29" s="19">
        <f t="shared" si="20"/>
        <v>18937.499999999982</v>
      </c>
      <c r="AO29" s="19">
        <f t="shared" si="21"/>
        <v>31095.929908706552</v>
      </c>
      <c r="AP29" s="19">
        <f t="shared" si="22"/>
        <v>31914.243853672517</v>
      </c>
      <c r="AQ29" s="19">
        <f t="shared" si="23"/>
        <v>23396.467829142643</v>
      </c>
      <c r="AR29" s="72">
        <f>AD28*$AV$4</f>
        <v>5880.2302099424242</v>
      </c>
      <c r="AS29" s="23">
        <f>AL29+AM29+AN29+AO29+AP29+AQ29+AR29-AJ29-AK29</f>
        <v>-17308.446084056253</v>
      </c>
      <c r="AT29" s="23">
        <f t="shared" si="32"/>
        <v>-138467568.67245004</v>
      </c>
      <c r="AU29">
        <f>M28</f>
        <v>0.42094333333333334</v>
      </c>
      <c r="BB29" s="10">
        <f t="shared" si="24"/>
        <v>2823.822076267682</v>
      </c>
      <c r="BC29" s="10">
        <f t="shared" si="25"/>
        <v>721.76457449234067</v>
      </c>
      <c r="BD29" s="9">
        <f t="shared" si="26"/>
        <v>2235.8289771644199</v>
      </c>
      <c r="BE29" s="10">
        <f t="shared" si="27"/>
        <v>771.99428770373765</v>
      </c>
    </row>
    <row r="30" spans="1:57">
      <c r="A30">
        <v>24</v>
      </c>
      <c r="B30" t="s">
        <v>54</v>
      </c>
      <c r="C30">
        <v>11.6929</v>
      </c>
      <c r="D30">
        <v>147.297</v>
      </c>
      <c r="E30">
        <v>384.31099999999998</v>
      </c>
      <c r="F30">
        <v>384.31099999999998</v>
      </c>
      <c r="G30">
        <v>375.20600000000002</v>
      </c>
      <c r="H30">
        <v>1708.87</v>
      </c>
      <c r="I30">
        <v>233.226</v>
      </c>
      <c r="J30">
        <v>2828</v>
      </c>
      <c r="K30">
        <v>1113.03</v>
      </c>
      <c r="M30" s="4">
        <f t="shared" si="5"/>
        <v>0.43037666666666669</v>
      </c>
      <c r="N30" s="2">
        <f t="shared" si="6"/>
        <v>0.11408378707024079</v>
      </c>
      <c r="O30" s="2">
        <f t="shared" si="7"/>
        <v>2.1429100944134207</v>
      </c>
      <c r="P30" s="3">
        <f t="shared" si="8"/>
        <v>0.8620588166954527</v>
      </c>
      <c r="Q30" s="2">
        <f t="shared" si="9"/>
        <v>0.29060280529458687</v>
      </c>
      <c r="R30" s="3">
        <f t="shared" si="10"/>
        <v>0.29765476752921854</v>
      </c>
      <c r="T30" s="6">
        <f t="shared" si="11"/>
        <v>1550.4989534044985</v>
      </c>
      <c r="U30" s="6">
        <f t="shared" si="12"/>
        <v>3602.655704858144</v>
      </c>
      <c r="V30" s="6">
        <f t="shared" si="13"/>
        <v>3602.655704858144</v>
      </c>
      <c r="W30" s="6">
        <f t="shared" si="14"/>
        <v>73.523585813431509</v>
      </c>
      <c r="X30" s="6">
        <f t="shared" si="15"/>
        <v>176.88679245283001</v>
      </c>
      <c r="Y30" s="6">
        <f t="shared" si="0"/>
        <v>461.51340552991263</v>
      </c>
      <c r="Z30" s="6">
        <f t="shared" si="16"/>
        <v>461.51340552991263</v>
      </c>
      <c r="AA30" s="6">
        <f t="shared" si="17"/>
        <v>450.57934546566821</v>
      </c>
      <c r="AB30" s="6">
        <f t="shared" si="1"/>
        <v>3396.1034444413754</v>
      </c>
      <c r="AC30" s="6">
        <f t="shared" si="18"/>
        <v>280.07584623020011</v>
      </c>
      <c r="AD30" s="6">
        <f t="shared" si="2"/>
        <v>1336.6212930594197</v>
      </c>
      <c r="AE30" s="6">
        <f t="shared" si="3"/>
        <v>2052.1567514536455</v>
      </c>
      <c r="AI30" s="58"/>
      <c r="AJ30" s="21">
        <f t="shared" si="28"/>
        <v>240944.74484625171</v>
      </c>
      <c r="AK30" s="21">
        <f t="shared" si="29"/>
        <v>40826.217670221347</v>
      </c>
      <c r="AL30" s="19">
        <f t="shared" si="30"/>
        <v>138391.43309734159</v>
      </c>
      <c r="AM30" s="19">
        <f t="shared" si="31"/>
        <v>3459.2665237152182</v>
      </c>
      <c r="AN30" s="19">
        <f t="shared" si="20"/>
        <v>18937.499999999982</v>
      </c>
      <c r="AO30" s="19">
        <f t="shared" si="21"/>
        <v>34068.736852744383</v>
      </c>
      <c r="AP30" s="19">
        <f t="shared" si="22"/>
        <v>34965.282559395557</v>
      </c>
      <c r="AQ30" s="19">
        <f t="shared" si="23"/>
        <v>26198.827953265853</v>
      </c>
      <c r="AR30" s="72">
        <f>AD29*$AV$4</f>
        <v>6442.3771483609271</v>
      </c>
      <c r="AS30" s="23">
        <f>AL30+AM30+AN30+AO30+AP30+AQ30+AR30-AJ30-AK30</f>
        <v>-19307.538381649501</v>
      </c>
      <c r="AT30" s="23">
        <f t="shared" si="32"/>
        <v>-154460307.05319601</v>
      </c>
      <c r="AU30">
        <f>M29</f>
        <v>0.42563000000000001</v>
      </c>
      <c r="BB30" s="10">
        <f t="shared" si="24"/>
        <v>3068.1460831354075</v>
      </c>
      <c r="BC30" s="10">
        <f t="shared" si="25"/>
        <v>808.21541302629601</v>
      </c>
      <c r="BD30" s="9">
        <f t="shared" si="26"/>
        <v>2449.5730602132803</v>
      </c>
      <c r="BE30" s="10">
        <f t="shared" si="27"/>
        <v>845.79783646336602</v>
      </c>
    </row>
    <row r="31" spans="1:57">
      <c r="A31">
        <v>25</v>
      </c>
      <c r="B31" t="s">
        <v>54</v>
      </c>
      <c r="C31">
        <v>12.196999999999999</v>
      </c>
      <c r="D31">
        <v>137.39099999999999</v>
      </c>
      <c r="E31">
        <v>389.74099999999999</v>
      </c>
      <c r="F31">
        <v>389.74099999999999</v>
      </c>
      <c r="G31">
        <v>388.61700000000002</v>
      </c>
      <c r="H31">
        <v>1694.51</v>
      </c>
      <c r="I31">
        <v>214.23099999999999</v>
      </c>
      <c r="J31">
        <v>2846.99</v>
      </c>
      <c r="K31">
        <v>1128.76</v>
      </c>
      <c r="M31" s="4">
        <f t="shared" si="5"/>
        <v>0.43516333333333335</v>
      </c>
      <c r="N31" s="2">
        <f t="shared" si="6"/>
        <v>0.10524094401335896</v>
      </c>
      <c r="O31" s="2">
        <f t="shared" si="7"/>
        <v>2.1338849858673754</v>
      </c>
      <c r="P31" s="3">
        <f t="shared" si="8"/>
        <v>0.86462554289960092</v>
      </c>
      <c r="Q31" s="2">
        <f t="shared" si="9"/>
        <v>0.29767903239396704</v>
      </c>
      <c r="R31" s="3">
        <f t="shared" si="10"/>
        <v>0.29854001179633699</v>
      </c>
      <c r="T31" s="6">
        <f t="shared" si="11"/>
        <v>1680.7792262902597</v>
      </c>
      <c r="U31" s="6">
        <f t="shared" si="12"/>
        <v>3862.4100367454203</v>
      </c>
      <c r="V31" s="6">
        <f t="shared" si="13"/>
        <v>3862.4100367454203</v>
      </c>
      <c r="W31" s="6">
        <f t="shared" si="14"/>
        <v>78.824694627457561</v>
      </c>
      <c r="X31" s="6">
        <f t="shared" si="15"/>
        <v>176.88679245283001</v>
      </c>
      <c r="Y31" s="6">
        <f t="shared" si="0"/>
        <v>501.77985004373227</v>
      </c>
      <c r="Z31" s="6">
        <f t="shared" si="16"/>
        <v>501.77985004373227</v>
      </c>
      <c r="AA31" s="6">
        <f t="shared" si="17"/>
        <v>500.33273374996503</v>
      </c>
      <c r="AB31" s="6">
        <f t="shared" si="1"/>
        <v>3665.4142501660262</v>
      </c>
      <c r="AC31" s="6">
        <f t="shared" si="18"/>
        <v>275.82048120685158</v>
      </c>
      <c r="AD31" s="6">
        <f t="shared" si="2"/>
        <v>1453.244651025587</v>
      </c>
      <c r="AE31" s="6">
        <f t="shared" si="3"/>
        <v>2181.6308104551608</v>
      </c>
      <c r="AI31" s="58"/>
      <c r="AJ31" s="21">
        <f t="shared" si="28"/>
        <v>258948.08409808879</v>
      </c>
      <c r="AK31" s="21">
        <f t="shared" si="29"/>
        <v>43876.743829467334</v>
      </c>
      <c r="AL31" s="19">
        <f t="shared" si="30"/>
        <v>147502.87082423366</v>
      </c>
      <c r="AM31" s="19">
        <f t="shared" si="31"/>
        <v>3411.0437312376071</v>
      </c>
      <c r="AN31" s="19">
        <f t="shared" si="20"/>
        <v>18937.499999999982</v>
      </c>
      <c r="AO31" s="19">
        <f t="shared" si="21"/>
        <v>37179.519949489761</v>
      </c>
      <c r="AP31" s="19">
        <f t="shared" si="22"/>
        <v>38157.928369213179</v>
      </c>
      <c r="AQ31" s="19">
        <f t="shared" si="23"/>
        <v>29211.644719688375</v>
      </c>
      <c r="AR31" s="72">
        <f>AD30*$AV$4</f>
        <v>7030.6280014925478</v>
      </c>
      <c r="AS31" s="23">
        <f>AL31+AM31+AN31+AO31+AP31+AQ31+AR31-AJ31-AK31</f>
        <v>-21393.692332200997</v>
      </c>
      <c r="AT31" s="23">
        <f t="shared" si="32"/>
        <v>-171149538.65760797</v>
      </c>
      <c r="AU31">
        <f>M30</f>
        <v>0.43037666666666669</v>
      </c>
      <c r="BB31" s="10">
        <f t="shared" si="24"/>
        <v>3322.5798586279438</v>
      </c>
      <c r="BC31" s="10">
        <f t="shared" si="25"/>
        <v>901.15869093133642</v>
      </c>
      <c r="BD31" s="9">
        <f t="shared" si="26"/>
        <v>2673.2425861188394</v>
      </c>
      <c r="BE31" s="10">
        <f t="shared" si="27"/>
        <v>923.02681105982526</v>
      </c>
    </row>
    <row r="32" spans="1:57">
      <c r="A32">
        <v>26</v>
      </c>
      <c r="B32" t="s">
        <v>54</v>
      </c>
      <c r="C32">
        <v>12.701000000000001</v>
      </c>
      <c r="D32">
        <v>128.46700000000001</v>
      </c>
      <c r="E32">
        <v>394.80099999999999</v>
      </c>
      <c r="F32">
        <v>394.80099999999999</v>
      </c>
      <c r="G32">
        <v>401.887</v>
      </c>
      <c r="H32">
        <v>1680.04</v>
      </c>
      <c r="I32">
        <v>196.994</v>
      </c>
      <c r="J32">
        <v>2864.23</v>
      </c>
      <c r="K32">
        <v>1143.4100000000001</v>
      </c>
      <c r="M32" s="4">
        <f t="shared" si="5"/>
        <v>0.43998666666666669</v>
      </c>
      <c r="N32" s="2">
        <f t="shared" si="6"/>
        <v>9.7326434134367715E-2</v>
      </c>
      <c r="O32" s="2">
        <f t="shared" si="7"/>
        <v>2.1235533729809997</v>
      </c>
      <c r="P32" s="3">
        <f t="shared" si="8"/>
        <v>0.86624594684687417</v>
      </c>
      <c r="Q32" s="2">
        <f t="shared" si="9"/>
        <v>0.3044690748204491</v>
      </c>
      <c r="R32" s="3">
        <f t="shared" si="10"/>
        <v>0.29910073032516132</v>
      </c>
      <c r="T32" s="6">
        <f t="shared" si="11"/>
        <v>1817.4588848968021</v>
      </c>
      <c r="U32" s="6">
        <f t="shared" si="12"/>
        <v>4130.713547903274</v>
      </c>
      <c r="V32" s="6">
        <f t="shared" si="13"/>
        <v>4130.713547903274</v>
      </c>
      <c r="W32" s="6">
        <f t="shared" si="14"/>
        <v>84.300276487821918</v>
      </c>
      <c r="X32" s="6">
        <f t="shared" si="15"/>
        <v>176.88679245283001</v>
      </c>
      <c r="Y32" s="6">
        <f t="shared" si="0"/>
        <v>543.60327980858688</v>
      </c>
      <c r="Z32" s="6">
        <f t="shared" si="16"/>
        <v>543.60327980858688</v>
      </c>
      <c r="AA32" s="6">
        <f t="shared" si="17"/>
        <v>553.36002520873444</v>
      </c>
      <c r="AB32" s="6">
        <f t="shared" si="1"/>
        <v>3943.7712217647127</v>
      </c>
      <c r="AC32" s="6">
        <f t="shared" si="18"/>
        <v>271.24260262638336</v>
      </c>
      <c r="AD32" s="6">
        <f t="shared" si="2"/>
        <v>1574.3663926026945</v>
      </c>
      <c r="AE32" s="6">
        <f t="shared" si="3"/>
        <v>2313.2546630064717</v>
      </c>
      <c r="AI32" s="58"/>
      <c r="AJ32" s="21">
        <f t="shared" si="28"/>
        <v>277618.44621115056</v>
      </c>
      <c r="AK32" s="21">
        <f t="shared" si="29"/>
        <v>47040.291837522476</v>
      </c>
      <c r="AL32" s="19">
        <f t="shared" si="30"/>
        <v>156809.07776308557</v>
      </c>
      <c r="AM32" s="19">
        <f t="shared" si="31"/>
        <v>3359.2176406182457</v>
      </c>
      <c r="AN32" s="19">
        <f t="shared" si="20"/>
        <v>18937.499999999982</v>
      </c>
      <c r="AO32" s="19">
        <f t="shared" si="21"/>
        <v>40423.38471952307</v>
      </c>
      <c r="AP32" s="19">
        <f t="shared" si="22"/>
        <v>41487.15800161579</v>
      </c>
      <c r="AQ32" s="19">
        <f t="shared" si="23"/>
        <v>32437.221561564107</v>
      </c>
      <c r="AR32" s="72">
        <f>AD31*$AV$4</f>
        <v>7644.0668643945874</v>
      </c>
      <c r="AS32" s="23">
        <f>AL32+AM32+AN32+AO32+AP32+AQ32+AR32-AJ32-AK32</f>
        <v>-23561.111497871701</v>
      </c>
      <c r="AT32" s="23">
        <f t="shared" si="32"/>
        <v>-188488891.98297361</v>
      </c>
      <c r="AU32">
        <f>M31</f>
        <v>0.43516333333333335</v>
      </c>
      <c r="BB32" s="10">
        <f t="shared" si="24"/>
        <v>3586.5895555385687</v>
      </c>
      <c r="BC32" s="10">
        <f t="shared" si="25"/>
        <v>1000.6654674999301</v>
      </c>
      <c r="BD32" s="9">
        <f t="shared" si="26"/>
        <v>2906.489302051174</v>
      </c>
      <c r="BE32" s="10">
        <f t="shared" si="27"/>
        <v>1003.5597000874645</v>
      </c>
    </row>
    <row r="33" spans="1:57">
      <c r="A33">
        <v>27</v>
      </c>
      <c r="B33" t="s">
        <v>54</v>
      </c>
      <c r="C33">
        <v>13.2051</v>
      </c>
      <c r="D33">
        <v>120.41500000000001</v>
      </c>
      <c r="E33">
        <v>399.529</v>
      </c>
      <c r="F33">
        <v>399.529</v>
      </c>
      <c r="G33">
        <v>415.01600000000002</v>
      </c>
      <c r="H33">
        <v>1665.51</v>
      </c>
      <c r="I33">
        <v>181.33699999999999</v>
      </c>
      <c r="J33">
        <v>2879.89</v>
      </c>
      <c r="K33">
        <v>1157.0999999999999</v>
      </c>
      <c r="M33" s="4">
        <f t="shared" si="5"/>
        <v>0.44483</v>
      </c>
      <c r="N33" s="2">
        <f t="shared" si="6"/>
        <v>9.0232972896012717E-2</v>
      </c>
      <c r="O33" s="2">
        <f t="shared" si="7"/>
        <v>2.1121668279267736</v>
      </c>
      <c r="P33" s="3">
        <f t="shared" si="8"/>
        <v>0.86707281433356553</v>
      </c>
      <c r="Q33" s="2">
        <f t="shared" si="9"/>
        <v>0.31099221425413454</v>
      </c>
      <c r="R33" s="3">
        <f t="shared" si="10"/>
        <v>0.2993870317499569</v>
      </c>
      <c r="T33" s="6">
        <f t="shared" si="11"/>
        <v>1960.3343076890512</v>
      </c>
      <c r="U33" s="6">
        <f t="shared" si="12"/>
        <v>4406.9291812356432</v>
      </c>
      <c r="V33" s="6">
        <f t="shared" si="13"/>
        <v>4406.9291812356432</v>
      </c>
      <c r="W33" s="6">
        <f t="shared" si="14"/>
        <v>89.937330229298837</v>
      </c>
      <c r="X33" s="6">
        <f t="shared" si="15"/>
        <v>176.88679245283001</v>
      </c>
      <c r="Y33" s="6">
        <f t="shared" si="0"/>
        <v>586.89866961663176</v>
      </c>
      <c r="Z33" s="6">
        <f t="shared" si="16"/>
        <v>586.89866961663176</v>
      </c>
      <c r="AA33" s="6">
        <f t="shared" si="17"/>
        <v>609.6487070265639</v>
      </c>
      <c r="AB33" s="6">
        <f t="shared" si="1"/>
        <v>4230.4904265769101</v>
      </c>
      <c r="AC33" s="6">
        <f t="shared" si="18"/>
        <v>266.37608488803198</v>
      </c>
      <c r="AD33" s="6">
        <f t="shared" si="2"/>
        <v>1699.7525852025874</v>
      </c>
      <c r="AE33" s="6">
        <f t="shared" si="3"/>
        <v>2446.5948735465918</v>
      </c>
      <c r="AI33" s="58"/>
      <c r="AJ33" s="21">
        <f t="shared" si="28"/>
        <v>296903.29768264364</v>
      </c>
      <c r="AK33" s="21">
        <f t="shared" si="29"/>
        <v>50307.960299913975</v>
      </c>
      <c r="AL33" s="19">
        <f t="shared" si="30"/>
        <v>166269.80541291615</v>
      </c>
      <c r="AM33" s="19">
        <f t="shared" si="31"/>
        <v>3303.4636573867228</v>
      </c>
      <c r="AN33" s="19">
        <f t="shared" si="20"/>
        <v>18937.499999999982</v>
      </c>
      <c r="AO33" s="19">
        <f t="shared" si="21"/>
        <v>43792.680221379756</v>
      </c>
      <c r="AP33" s="19">
        <f t="shared" si="22"/>
        <v>44945.119174573963</v>
      </c>
      <c r="AQ33" s="19">
        <f t="shared" si="23"/>
        <v>35875.049802315021</v>
      </c>
      <c r="AR33" s="72">
        <f>AD32*$AV$4</f>
        <v>8281.167225090172</v>
      </c>
      <c r="AS33" s="23">
        <f>AL33+AM33+AN33+AO33+AP33+AQ33+AR33-AJ33-AK33</f>
        <v>-25806.472488895903</v>
      </c>
      <c r="AT33" s="23">
        <f t="shared" si="32"/>
        <v>-206451779.91116723</v>
      </c>
      <c r="AU33">
        <f>M32</f>
        <v>0.43998666666666669</v>
      </c>
      <c r="BB33" s="10">
        <f t="shared" si="24"/>
        <v>3859.4709452768907</v>
      </c>
      <c r="BC33" s="10">
        <f t="shared" si="25"/>
        <v>1106.7200504174689</v>
      </c>
      <c r="BD33" s="9">
        <f t="shared" si="26"/>
        <v>3148.7327852053891</v>
      </c>
      <c r="BE33" s="10">
        <f t="shared" si="27"/>
        <v>1087.2065596171738</v>
      </c>
    </row>
    <row r="34" spans="1:57">
      <c r="A34">
        <v>28</v>
      </c>
      <c r="B34" t="s">
        <v>54</v>
      </c>
      <c r="C34">
        <v>13.709099999999999</v>
      </c>
      <c r="D34">
        <v>113.143</v>
      </c>
      <c r="E34">
        <v>403.95400000000001</v>
      </c>
      <c r="F34">
        <v>403.95400000000001</v>
      </c>
      <c r="G34">
        <v>428.00900000000001</v>
      </c>
      <c r="H34">
        <v>1650.94</v>
      </c>
      <c r="I34">
        <v>167.11500000000001</v>
      </c>
      <c r="J34">
        <v>2894.11</v>
      </c>
      <c r="K34">
        <v>1169.92</v>
      </c>
      <c r="M34" s="4">
        <f t="shared" si="5"/>
        <v>0.44968666666666662</v>
      </c>
      <c r="N34" s="2">
        <f t="shared" si="6"/>
        <v>8.3868026625946959E-2</v>
      </c>
      <c r="O34" s="2">
        <f t="shared" si="7"/>
        <v>2.0998958609698608</v>
      </c>
      <c r="P34" s="3">
        <f t="shared" si="8"/>
        <v>0.86721124338428246</v>
      </c>
      <c r="Q34" s="2">
        <f t="shared" si="9"/>
        <v>0.31726461387929378</v>
      </c>
      <c r="R34" s="3">
        <f t="shared" si="10"/>
        <v>0.29943367974737967</v>
      </c>
      <c r="T34" s="6">
        <f t="shared" si="11"/>
        <v>2109.1087935304422</v>
      </c>
      <c r="U34" s="6">
        <f t="shared" si="12"/>
        <v>4690.17418097885</v>
      </c>
      <c r="V34" s="6">
        <f t="shared" si="13"/>
        <v>4690.17418097885</v>
      </c>
      <c r="W34" s="6">
        <f t="shared" si="14"/>
        <v>95.717840428139795</v>
      </c>
      <c r="X34" s="6">
        <f t="shared" si="15"/>
        <v>176.88679245283001</v>
      </c>
      <c r="Y34" s="6">
        <f t="shared" si="0"/>
        <v>631.53820703437668</v>
      </c>
      <c r="Z34" s="6">
        <f t="shared" si="16"/>
        <v>631.53820703437668</v>
      </c>
      <c r="AA34" s="6">
        <f t="shared" si="17"/>
        <v>669.14558700885891</v>
      </c>
      <c r="AB34" s="6">
        <f t="shared" si="1"/>
        <v>4524.6266662978514</v>
      </c>
      <c r="AC34" s="6">
        <f t="shared" si="18"/>
        <v>261.265355109138</v>
      </c>
      <c r="AD34" s="6">
        <f t="shared" si="2"/>
        <v>1829.0428592702588</v>
      </c>
      <c r="AE34" s="6">
        <f t="shared" si="3"/>
        <v>2581.0653874484078</v>
      </c>
      <c r="AI34" s="58"/>
      <c r="AJ34" s="21">
        <f t="shared" si="28"/>
        <v>316756.84875967429</v>
      </c>
      <c r="AK34" s="21">
        <f t="shared" si="29"/>
        <v>53671.990498268897</v>
      </c>
      <c r="AL34" s="19">
        <f t="shared" si="30"/>
        <v>175853.89972590836</v>
      </c>
      <c r="AM34" s="19">
        <f t="shared" si="31"/>
        <v>3244.1943378513415</v>
      </c>
      <c r="AN34" s="19">
        <f t="shared" si="20"/>
        <v>18937.499999999982</v>
      </c>
      <c r="AO34" s="19">
        <f t="shared" si="21"/>
        <v>47280.556824315856</v>
      </c>
      <c r="AP34" s="19">
        <f t="shared" si="22"/>
        <v>48524.782003903121</v>
      </c>
      <c r="AQ34" s="19">
        <f t="shared" si="23"/>
        <v>39524.318219851273</v>
      </c>
      <c r="AR34" s="72">
        <f>AD33*$AV$4</f>
        <v>8940.6985981656089</v>
      </c>
      <c r="AS34" s="23">
        <f>AL34+AM34+AN34+AO34+AP34+AQ34+AR34-AJ34-AK34</f>
        <v>-28122.889547947656</v>
      </c>
      <c r="AT34" s="23">
        <f t="shared" si="32"/>
        <v>-224983116.38358125</v>
      </c>
      <c r="AU34">
        <f>M33</f>
        <v>0.44483</v>
      </c>
      <c r="BB34" s="10">
        <f t="shared" si="24"/>
        <v>4140.5530963476112</v>
      </c>
      <c r="BC34" s="10">
        <f t="shared" si="25"/>
        <v>1219.2974140531278</v>
      </c>
      <c r="BD34" s="9">
        <f t="shared" si="26"/>
        <v>3399.5051704051748</v>
      </c>
      <c r="BE34" s="10">
        <f t="shared" si="27"/>
        <v>1173.7973392332635</v>
      </c>
    </row>
    <row r="35" spans="1:57">
      <c r="A35">
        <v>29</v>
      </c>
      <c r="B35" t="s">
        <v>54</v>
      </c>
      <c r="C35">
        <v>14.213100000000001</v>
      </c>
      <c r="D35">
        <v>106.565</v>
      </c>
      <c r="E35">
        <v>408.113</v>
      </c>
      <c r="F35">
        <v>408.113</v>
      </c>
      <c r="G35">
        <v>440.86399999999998</v>
      </c>
      <c r="H35">
        <v>1636.34</v>
      </c>
      <c r="I35">
        <v>154.13900000000001</v>
      </c>
      <c r="J35">
        <v>2907.09</v>
      </c>
      <c r="K35">
        <v>1181.97</v>
      </c>
      <c r="M35" s="4">
        <f t="shared" si="5"/>
        <v>0.45455333333333336</v>
      </c>
      <c r="N35" s="2">
        <f t="shared" si="6"/>
        <v>7.8146312130589729E-2</v>
      </c>
      <c r="O35" s="2">
        <f t="shared" si="7"/>
        <v>2.0869318673276331</v>
      </c>
      <c r="P35" s="3">
        <f t="shared" si="8"/>
        <v>0.86676297610841413</v>
      </c>
      <c r="Q35" s="2">
        <f t="shared" si="9"/>
        <v>0.3232946628925098</v>
      </c>
      <c r="R35" s="3">
        <f t="shared" si="10"/>
        <v>0.29927767918689407</v>
      </c>
      <c r="T35" s="6">
        <f t="shared" si="11"/>
        <v>2263.533462170752</v>
      </c>
      <c r="U35" s="6">
        <f t="shared" si="12"/>
        <v>4979.687302195749</v>
      </c>
      <c r="V35" s="6">
        <f t="shared" si="13"/>
        <v>4979.687302195749</v>
      </c>
      <c r="W35" s="6">
        <f t="shared" si="14"/>
        <v>101.62627147338263</v>
      </c>
      <c r="X35" s="6">
        <f t="shared" si="15"/>
        <v>176.88679245283001</v>
      </c>
      <c r="Y35" s="6">
        <f t="shared" si="0"/>
        <v>677.42504132033798</v>
      </c>
      <c r="Z35" s="6">
        <f t="shared" si="16"/>
        <v>677.42504132033798</v>
      </c>
      <c r="AA35" s="6">
        <f t="shared" si="17"/>
        <v>731.78828759840883</v>
      </c>
      <c r="AB35" s="6">
        <f t="shared" si="1"/>
        <v>4825.4663864399727</v>
      </c>
      <c r="AC35" s="6">
        <f t="shared" si="18"/>
        <v>255.84718722915932</v>
      </c>
      <c r="AD35" s="6">
        <f t="shared" si="2"/>
        <v>1961.9470001921034</v>
      </c>
      <c r="AE35" s="6">
        <f t="shared" si="3"/>
        <v>2716.153840024997</v>
      </c>
      <c r="AI35" s="58"/>
      <c r="AJ35" s="21">
        <f t="shared" si="28"/>
        <v>337115.64960621676</v>
      </c>
      <c r="AK35" s="21">
        <f t="shared" si="29"/>
        <v>57121.631350141419</v>
      </c>
      <c r="AL35" s="19">
        <f t="shared" si="30"/>
        <v>185519.23685362921</v>
      </c>
      <c r="AM35" s="19">
        <f t="shared" si="31"/>
        <v>3181.9507598741916</v>
      </c>
      <c r="AN35" s="19">
        <f t="shared" si="20"/>
        <v>18937.499999999982</v>
      </c>
      <c r="AO35" s="19">
        <f t="shared" si="21"/>
        <v>50876.717958689384</v>
      </c>
      <c r="AP35" s="19">
        <f t="shared" si="22"/>
        <v>52215.578957602265</v>
      </c>
      <c r="AQ35" s="19">
        <f t="shared" si="23"/>
        <v>43381.578295047431</v>
      </c>
      <c r="AR35" s="72">
        <f>AD34*$AV$4</f>
        <v>9620.7654397615606</v>
      </c>
      <c r="AS35" s="23">
        <f>AL35+AM35+AN35+AO35+AP35+AQ35+AR35-AJ35-AK35</f>
        <v>-30503.952691754144</v>
      </c>
      <c r="AT35" s="23">
        <f t="shared" si="32"/>
        <v>-244031621.53403315</v>
      </c>
      <c r="AU35">
        <f>M34</f>
        <v>0.44968666666666662</v>
      </c>
      <c r="BB35" s="10">
        <f t="shared" si="24"/>
        <v>4428.908825869712</v>
      </c>
      <c r="BC35" s="10">
        <f t="shared" si="25"/>
        <v>1338.2911740177178</v>
      </c>
      <c r="BD35" s="9">
        <f t="shared" si="26"/>
        <v>3658.0857185405175</v>
      </c>
      <c r="BE35" s="10">
        <f t="shared" si="27"/>
        <v>1263.0764140687534</v>
      </c>
    </row>
    <row r="36" spans="1:57">
      <c r="A36">
        <v>30</v>
      </c>
      <c r="B36" t="s">
        <v>54</v>
      </c>
      <c r="C36">
        <v>14.7172</v>
      </c>
      <c r="D36">
        <v>100.601</v>
      </c>
      <c r="E36">
        <v>412.02699999999999</v>
      </c>
      <c r="F36">
        <v>412.02699999999999</v>
      </c>
      <c r="G36">
        <v>453.584</v>
      </c>
      <c r="H36">
        <v>1621.76</v>
      </c>
      <c r="I36">
        <v>142.32900000000001</v>
      </c>
      <c r="J36">
        <v>2918.9</v>
      </c>
      <c r="K36">
        <v>1193.3</v>
      </c>
      <c r="M36" s="4">
        <f t="shared" si="5"/>
        <v>0.45941333333333334</v>
      </c>
      <c r="N36" s="2">
        <f t="shared" si="6"/>
        <v>7.2992367076851639E-2</v>
      </c>
      <c r="O36" s="2">
        <f t="shared" si="7"/>
        <v>2.0734237217030418</v>
      </c>
      <c r="P36" s="3">
        <f t="shared" si="8"/>
        <v>0.86581437195263522</v>
      </c>
      <c r="Q36" s="2">
        <f t="shared" si="9"/>
        <v>0.32910378453680056</v>
      </c>
      <c r="R36" s="3">
        <f t="shared" si="10"/>
        <v>0.29895156141165541</v>
      </c>
      <c r="T36" s="6">
        <f t="shared" si="11"/>
        <v>2423.3601338971621</v>
      </c>
      <c r="U36" s="6">
        <f t="shared" si="12"/>
        <v>5274.9016148794735</v>
      </c>
      <c r="V36" s="6">
        <f t="shared" si="13"/>
        <v>5274.9016148794735</v>
      </c>
      <c r="W36" s="6">
        <f t="shared" si="14"/>
        <v>107.65105336488722</v>
      </c>
      <c r="X36" s="6">
        <f t="shared" si="15"/>
        <v>176.88679245283001</v>
      </c>
      <c r="Y36" s="6">
        <f t="shared" si="0"/>
        <v>724.46729589131496</v>
      </c>
      <c r="Z36" s="6">
        <f t="shared" si="16"/>
        <v>724.46729589131496</v>
      </c>
      <c r="AA36" s="6">
        <f t="shared" si="17"/>
        <v>797.53699136116381</v>
      </c>
      <c r="AB36" s="6">
        <f t="shared" si="1"/>
        <v>5132.3034412167226</v>
      </c>
      <c r="AC36" s="6">
        <f t="shared" si="18"/>
        <v>250.24922702763797</v>
      </c>
      <c r="AD36" s="6">
        <f t="shared" si="2"/>
        <v>2098.1800323452253</v>
      </c>
      <c r="AE36" s="6">
        <f t="shared" si="3"/>
        <v>2851.5414809823114</v>
      </c>
      <c r="AI36" s="58"/>
      <c r="AJ36" s="21">
        <f t="shared" si="28"/>
        <v>357924.98421992385</v>
      </c>
      <c r="AK36" s="21">
        <f t="shared" si="29"/>
        <v>60647.611653442029</v>
      </c>
      <c r="AL36" s="19">
        <f t="shared" si="30"/>
        <v>195228.9895594767</v>
      </c>
      <c r="AM36" s="19">
        <f t="shared" si="31"/>
        <v>3115.9628932639316</v>
      </c>
      <c r="AN36" s="19">
        <f t="shared" si="20"/>
        <v>18937.499999999982</v>
      </c>
      <c r="AO36" s="19">
        <f t="shared" si="21"/>
        <v>54573.361328766427</v>
      </c>
      <c r="AP36" s="19">
        <f t="shared" si="22"/>
        <v>56009.502416365547</v>
      </c>
      <c r="AQ36" s="19">
        <f t="shared" si="23"/>
        <v>47442.78600977872</v>
      </c>
      <c r="AR36" s="72">
        <f>AD35*$AV$4</f>
        <v>10319.841221010463</v>
      </c>
      <c r="AS36" s="23">
        <f>AL36+AM36+AN36+AO36+AP36+AQ36+AR36-AJ36-AK36</f>
        <v>-32944.652444704087</v>
      </c>
      <c r="AT36" s="23">
        <f t="shared" si="32"/>
        <v>-263557219.55763268</v>
      </c>
      <c r="AU36">
        <f>M35</f>
        <v>0.45455333333333336</v>
      </c>
      <c r="BB36" s="10">
        <f t="shared" si="24"/>
        <v>4723.8401149665897</v>
      </c>
      <c r="BC36" s="10">
        <f t="shared" si="25"/>
        <v>1463.5765751968177</v>
      </c>
      <c r="BD36" s="9">
        <f t="shared" si="26"/>
        <v>3923.8940003842067</v>
      </c>
      <c r="BE36" s="10">
        <f t="shared" si="27"/>
        <v>1354.850082640676</v>
      </c>
    </row>
    <row r="37" spans="1:57">
      <c r="A37">
        <v>31</v>
      </c>
      <c r="B37" t="s">
        <v>54</v>
      </c>
      <c r="C37">
        <v>15.2212</v>
      </c>
      <c r="D37">
        <v>95.191999999999993</v>
      </c>
      <c r="E37">
        <v>415.71899999999999</v>
      </c>
      <c r="F37">
        <v>415.71899999999999</v>
      </c>
      <c r="G37">
        <v>466.17200000000003</v>
      </c>
      <c r="H37">
        <v>1607.2</v>
      </c>
      <c r="I37">
        <v>131.55600000000001</v>
      </c>
      <c r="J37">
        <v>2929.67</v>
      </c>
      <c r="K37">
        <v>1203.99</v>
      </c>
      <c r="M37" s="4">
        <f t="shared" si="5"/>
        <v>0.46426666666666666</v>
      </c>
      <c r="N37" s="2">
        <f t="shared" si="6"/>
        <v>6.8345778288340028E-2</v>
      </c>
      <c r="O37" s="2">
        <f t="shared" si="7"/>
        <v>2.0594812680930503</v>
      </c>
      <c r="P37" s="3">
        <f t="shared" si="8"/>
        <v>0.86443854106835161</v>
      </c>
      <c r="Q37" s="2">
        <f t="shared" si="9"/>
        <v>0.33470132107983919</v>
      </c>
      <c r="R37" s="3">
        <f t="shared" si="10"/>
        <v>0.29847716829408388</v>
      </c>
      <c r="T37" s="6">
        <f t="shared" si="11"/>
        <v>2588.1158556212881</v>
      </c>
      <c r="U37" s="6">
        <f t="shared" si="12"/>
        <v>5574.6320841928955</v>
      </c>
      <c r="V37" s="6">
        <f t="shared" si="13"/>
        <v>5574.6320841928955</v>
      </c>
      <c r="W37" s="6">
        <f t="shared" si="14"/>
        <v>113.76800171822235</v>
      </c>
      <c r="X37" s="6">
        <f t="shared" si="15"/>
        <v>176.88679245283001</v>
      </c>
      <c r="Y37" s="6">
        <f t="shared" si="0"/>
        <v>772.49349180286208</v>
      </c>
      <c r="Z37" s="6">
        <f t="shared" si="16"/>
        <v>772.49349180286208</v>
      </c>
      <c r="AA37" s="6">
        <f t="shared" si="17"/>
        <v>866.24579598412345</v>
      </c>
      <c r="AB37" s="6">
        <f t="shared" si="1"/>
        <v>5443.9441260248823</v>
      </c>
      <c r="AC37" s="6">
        <f t="shared" si="18"/>
        <v>244.45595988623518</v>
      </c>
      <c r="AD37" s="6">
        <f t="shared" si="2"/>
        <v>2237.2670943491348</v>
      </c>
      <c r="AE37" s="6">
        <f t="shared" si="3"/>
        <v>2986.5162285716074</v>
      </c>
      <c r="AI37" s="58"/>
      <c r="AJ37" s="21">
        <f t="shared" si="28"/>
        <v>379144.1033726919</v>
      </c>
      <c r="AK37" s="21">
        <f t="shared" si="29"/>
        <v>64243.026767617106</v>
      </c>
      <c r="AL37" s="19">
        <f t="shared" si="30"/>
        <v>204960.24702856559</v>
      </c>
      <c r="AM37" s="19">
        <f t="shared" si="31"/>
        <v>3047.7853359696028</v>
      </c>
      <c r="AN37" s="19">
        <f t="shared" si="20"/>
        <v>18937.499999999982</v>
      </c>
      <c r="AO37" s="19">
        <f t="shared" si="21"/>
        <v>58363.085357004333</v>
      </c>
      <c r="AP37" s="19">
        <f t="shared" si="22"/>
        <v>59898.956024293926</v>
      </c>
      <c r="AQ37" s="19">
        <f t="shared" si="23"/>
        <v>51705.359948033016</v>
      </c>
      <c r="AR37" s="72">
        <f>AD36*$AV$4</f>
        <v>11036.426970135884</v>
      </c>
      <c r="AS37" s="23">
        <f>AL37+AM37+AN37+AO37+AP37+AQ37+AR37-AJ37-AK37</f>
        <v>-35437.769476306697</v>
      </c>
      <c r="AT37" s="23">
        <f t="shared" si="32"/>
        <v>-283502155.81045359</v>
      </c>
      <c r="AU37">
        <f>M36</f>
        <v>0.45941333333333334</v>
      </c>
      <c r="BB37" s="10">
        <f t="shared" si="24"/>
        <v>5024.6523878518356</v>
      </c>
      <c r="BC37" s="10">
        <f t="shared" si="25"/>
        <v>1595.0739827223276</v>
      </c>
      <c r="BD37" s="9">
        <f t="shared" si="26"/>
        <v>4196.3600646904506</v>
      </c>
      <c r="BE37" s="10">
        <f t="shared" si="27"/>
        <v>1448.9345917826299</v>
      </c>
    </row>
    <row r="38" spans="1:57">
      <c r="A38">
        <v>32</v>
      </c>
      <c r="B38" t="s">
        <v>54</v>
      </c>
      <c r="C38">
        <v>15.725300000000001</v>
      </c>
      <c r="D38">
        <v>90.278599999999997</v>
      </c>
      <c r="E38">
        <v>419.21100000000001</v>
      </c>
      <c r="F38">
        <v>419.21100000000001</v>
      </c>
      <c r="G38">
        <v>478.62799999999999</v>
      </c>
      <c r="H38">
        <v>1592.67</v>
      </c>
      <c r="I38">
        <v>121.714</v>
      </c>
      <c r="J38">
        <v>2939.51</v>
      </c>
      <c r="K38">
        <v>1214.1099999999999</v>
      </c>
      <c r="M38" s="4">
        <f t="shared" si="5"/>
        <v>0.46910999999999997</v>
      </c>
      <c r="N38" s="2">
        <f t="shared" si="6"/>
        <v>6.414884923933975E-2</v>
      </c>
      <c r="O38" s="2">
        <f t="shared" si="7"/>
        <v>2.0452100859073568</v>
      </c>
      <c r="P38" s="3">
        <f t="shared" si="8"/>
        <v>0.86270455401362867</v>
      </c>
      <c r="Q38" s="2">
        <f t="shared" si="9"/>
        <v>0.34009649478089715</v>
      </c>
      <c r="R38" s="3">
        <f t="shared" si="10"/>
        <v>0.29787683059410375</v>
      </c>
      <c r="T38" s="6">
        <f t="shared" si="11"/>
        <v>2757.4429557241829</v>
      </c>
      <c r="U38" s="6">
        <f t="shared" si="12"/>
        <v>5878.0306446764789</v>
      </c>
      <c r="V38" s="6">
        <f t="shared" si="13"/>
        <v>5878.0306446764789</v>
      </c>
      <c r="W38" s="6">
        <f t="shared" si="14"/>
        <v>119.95980907503018</v>
      </c>
      <c r="X38" s="6">
        <f t="shared" si="15"/>
        <v>176.88679245283001</v>
      </c>
      <c r="Y38" s="6">
        <f t="shared" si="0"/>
        <v>821.37836819515712</v>
      </c>
      <c r="Z38" s="6">
        <f t="shared" si="16"/>
        <v>821.37836819515712</v>
      </c>
      <c r="AA38" s="6">
        <f t="shared" si="17"/>
        <v>937.79668380007115</v>
      </c>
      <c r="AB38" s="6">
        <f t="shared" si="1"/>
        <v>5759.5099534363226</v>
      </c>
      <c r="AC38" s="6">
        <f t="shared" si="18"/>
        <v>238.48050031518687</v>
      </c>
      <c r="AD38" s="6">
        <f t="shared" si="2"/>
        <v>2378.858595336053</v>
      </c>
      <c r="AE38" s="6">
        <f t="shared" si="3"/>
        <v>3120.587688952296</v>
      </c>
      <c r="AI38" s="58"/>
      <c r="AJ38" s="21">
        <f t="shared" si="28"/>
        <v>400687.83031553274</v>
      </c>
      <c r="AK38" s="21">
        <f t="shared" si="29"/>
        <v>67893.444153385281</v>
      </c>
      <c r="AL38" s="19">
        <f t="shared" si="30"/>
        <v>214661.8269610414</v>
      </c>
      <c r="AM38" s="19">
        <f t="shared" si="31"/>
        <v>2977.2291354544582</v>
      </c>
      <c r="AN38" s="19">
        <f t="shared" si="20"/>
        <v>18937.499999999982</v>
      </c>
      <c r="AO38" s="19">
        <f t="shared" si="21"/>
        <v>62232.075699638568</v>
      </c>
      <c r="AP38" s="19">
        <f t="shared" si="22"/>
        <v>63869.761902260645</v>
      </c>
      <c r="AQ38" s="19">
        <f t="shared" si="23"/>
        <v>56159.841073185504</v>
      </c>
      <c r="AR38" s="72">
        <f>AD37*$AV$4</f>
        <v>11768.024916276448</v>
      </c>
      <c r="AS38" s="23">
        <f>AL38+AM38+AN38+AO38+AP38+AQ38+AR38-AJ38-AK38</f>
        <v>-37975.014781061021</v>
      </c>
      <c r="AT38" s="23">
        <f t="shared" si="32"/>
        <v>-303800118.24848819</v>
      </c>
      <c r="AU38">
        <f>M37</f>
        <v>0.46426666666666666</v>
      </c>
      <c r="BB38" s="10">
        <f t="shared" si="24"/>
        <v>5330.1761243066603</v>
      </c>
      <c r="BC38" s="10">
        <f t="shared" si="25"/>
        <v>1732.4915919682469</v>
      </c>
      <c r="BD38" s="9">
        <f t="shared" si="26"/>
        <v>4474.5341886982696</v>
      </c>
      <c r="BE38" s="10">
        <f t="shared" si="27"/>
        <v>1544.9869836057242</v>
      </c>
    </row>
    <row r="39" spans="1:57">
      <c r="A39">
        <v>33</v>
      </c>
      <c r="B39" t="s">
        <v>54</v>
      </c>
      <c r="C39">
        <v>16.229299999999999</v>
      </c>
      <c r="D39">
        <v>85.8078</v>
      </c>
      <c r="E39">
        <v>422.52300000000002</v>
      </c>
      <c r="F39">
        <v>422.52300000000002</v>
      </c>
      <c r="G39">
        <v>490.95400000000001</v>
      </c>
      <c r="H39">
        <v>1578.19</v>
      </c>
      <c r="I39">
        <v>112.70099999999999</v>
      </c>
      <c r="J39">
        <v>2948.52</v>
      </c>
      <c r="K39">
        <v>1223.7</v>
      </c>
      <c r="M39" s="4">
        <f t="shared" si="5"/>
        <v>0.47393666666666667</v>
      </c>
      <c r="N39" s="2">
        <f t="shared" si="6"/>
        <v>6.0351101764652103E-2</v>
      </c>
      <c r="O39" s="2">
        <f t="shared" si="7"/>
        <v>2.0307182466011633</v>
      </c>
      <c r="P39" s="3">
        <f t="shared" si="8"/>
        <v>0.86066352044225325</v>
      </c>
      <c r="Q39" s="2">
        <f t="shared" si="9"/>
        <v>0.34530211490986845</v>
      </c>
      <c r="R39" s="3">
        <f t="shared" si="10"/>
        <v>0.29717261800099876</v>
      </c>
      <c r="T39" s="6">
        <f t="shared" si="11"/>
        <v>2930.9621080759348</v>
      </c>
      <c r="U39" s="6">
        <f t="shared" si="12"/>
        <v>6184.2906747229263</v>
      </c>
      <c r="V39" s="6">
        <f t="shared" si="13"/>
        <v>6184.2906747229263</v>
      </c>
      <c r="W39" s="6">
        <f t="shared" si="14"/>
        <v>126.21001376985564</v>
      </c>
      <c r="X39" s="6">
        <f t="shared" si="15"/>
        <v>176.88679245283001</v>
      </c>
      <c r="Y39" s="6">
        <f t="shared" si="0"/>
        <v>871.0016829186518</v>
      </c>
      <c r="Z39" s="6">
        <f t="shared" si="16"/>
        <v>871.0016829186518</v>
      </c>
      <c r="AA39" s="6">
        <f t="shared" si="17"/>
        <v>1012.0674146393067</v>
      </c>
      <c r="AB39" s="6">
        <f t="shared" si="1"/>
        <v>6078.1682467362671</v>
      </c>
      <c r="AC39" s="6">
        <f t="shared" si="18"/>
        <v>232.33244175651453</v>
      </c>
      <c r="AD39" s="6">
        <f t="shared" si="2"/>
        <v>2522.5721662194819</v>
      </c>
      <c r="AE39" s="6">
        <f t="shared" si="3"/>
        <v>3253.3285666469915</v>
      </c>
      <c r="AI39" s="58"/>
      <c r="AJ39" s="21">
        <f t="shared" si="28"/>
        <v>422495.20864741126</v>
      </c>
      <c r="AK39" s="21">
        <f t="shared" si="29"/>
        <v>71588.535221514845</v>
      </c>
      <c r="AL39" s="19">
        <f t="shared" si="30"/>
        <v>224298.48131882417</v>
      </c>
      <c r="AM39" s="19">
        <f t="shared" si="31"/>
        <v>2904.4540133386608</v>
      </c>
      <c r="AN39" s="19">
        <f t="shared" si="20"/>
        <v>18937.499999999982</v>
      </c>
      <c r="AO39" s="19">
        <f t="shared" si="21"/>
        <v>66170.241341801855</v>
      </c>
      <c r="AP39" s="19">
        <f t="shared" si="22"/>
        <v>67911.563482375597</v>
      </c>
      <c r="AQ39" s="19">
        <f t="shared" si="23"/>
        <v>60798.578146447551</v>
      </c>
      <c r="AR39" s="72">
        <f>AD38*$AV$4</f>
        <v>12512.796211467637</v>
      </c>
      <c r="AS39" s="23">
        <f>AL39+AM39+AN39+AO39+AP39+AQ39+AR39-AJ39-AK39</f>
        <v>-40550.129354670673</v>
      </c>
      <c r="AT39" s="23">
        <f t="shared" si="32"/>
        <v>-324401034.83736539</v>
      </c>
      <c r="AU39">
        <f>M38</f>
        <v>0.46910999999999997</v>
      </c>
      <c r="BB39" s="10">
        <f t="shared" si="24"/>
        <v>5639.550144361292</v>
      </c>
      <c r="BC39" s="10">
        <f t="shared" si="25"/>
        <v>1875.5933676001423</v>
      </c>
      <c r="BD39" s="9">
        <f t="shared" si="26"/>
        <v>4757.717190672106</v>
      </c>
      <c r="BE39" s="10">
        <f t="shared" si="27"/>
        <v>1642.7567363903142</v>
      </c>
    </row>
    <row r="40" spans="1:57">
      <c r="A40">
        <v>34</v>
      </c>
      <c r="B40" t="s">
        <v>54</v>
      </c>
      <c r="C40">
        <v>16.7333</v>
      </c>
      <c r="D40">
        <v>81.751599999999996</v>
      </c>
      <c r="E40">
        <v>425.65499999999997</v>
      </c>
      <c r="F40">
        <v>425.65499999999997</v>
      </c>
      <c r="G40">
        <v>503.15300000000002</v>
      </c>
      <c r="H40">
        <v>1563.79</v>
      </c>
      <c r="I40">
        <v>104.553</v>
      </c>
      <c r="J40">
        <v>2956.67</v>
      </c>
      <c r="K40">
        <v>1232.77</v>
      </c>
      <c r="M40" s="4">
        <f t="shared" si="5"/>
        <v>0.4787366666666667</v>
      </c>
      <c r="N40" s="2">
        <f t="shared" si="6"/>
        <v>5.6921759352740887E-2</v>
      </c>
      <c r="O40" s="2">
        <f t="shared" si="7"/>
        <v>2.0160321333231215</v>
      </c>
      <c r="P40" s="3">
        <f t="shared" si="8"/>
        <v>0.85834940572757468</v>
      </c>
      <c r="Q40" s="2">
        <f t="shared" si="9"/>
        <v>0.3503338648247819</v>
      </c>
      <c r="R40" s="3">
        <f t="shared" si="10"/>
        <v>0.29637378934835434</v>
      </c>
      <c r="T40" s="6">
        <f t="shared" si="11"/>
        <v>3107.5426069786895</v>
      </c>
      <c r="U40" s="6">
        <f t="shared" si="12"/>
        <v>6491.1313950857239</v>
      </c>
      <c r="V40" s="6">
        <f t="shared" si="13"/>
        <v>6491.1313950857239</v>
      </c>
      <c r="W40" s="6">
        <f t="shared" si="14"/>
        <v>132.47206928746374</v>
      </c>
      <c r="X40" s="6">
        <f t="shared" si="15"/>
        <v>176.88679245283001</v>
      </c>
      <c r="Y40" s="6">
        <f t="shared" si="0"/>
        <v>920.99417799173796</v>
      </c>
      <c r="Z40" s="6">
        <f t="shared" si="16"/>
        <v>920.99417799173796</v>
      </c>
      <c r="AA40" s="6">
        <f t="shared" si="17"/>
        <v>1088.6774116105225</v>
      </c>
      <c r="AB40" s="6">
        <f t="shared" si="1"/>
        <v>6397.3778206272054</v>
      </c>
      <c r="AC40" s="6">
        <f t="shared" si="18"/>
        <v>226.22564374598187</v>
      </c>
      <c r="AD40" s="6">
        <f t="shared" si="2"/>
        <v>2667.3573499732761</v>
      </c>
      <c r="AE40" s="6">
        <f t="shared" si="3"/>
        <v>3383.5887881070344</v>
      </c>
      <c r="AI40" s="58"/>
      <c r="AJ40" s="21">
        <f t="shared" si="28"/>
        <v>444508.26082705974</v>
      </c>
      <c r="AK40" s="21">
        <f t="shared" si="29"/>
        <v>75318.476127450514</v>
      </c>
      <c r="AL40" s="19">
        <f t="shared" si="30"/>
        <v>233839.49738488579</v>
      </c>
      <c r="AM40" s="19">
        <f t="shared" si="31"/>
        <v>2829.5768081525903</v>
      </c>
      <c r="AN40" s="19">
        <f t="shared" si="20"/>
        <v>18937.499999999982</v>
      </c>
      <c r="AO40" s="19">
        <f t="shared" si="21"/>
        <v>70167.895575926595</v>
      </c>
      <c r="AP40" s="19">
        <f t="shared" si="22"/>
        <v>72014.419143714142</v>
      </c>
      <c r="AQ40" s="19">
        <f t="shared" si="23"/>
        <v>65613.646178705283</v>
      </c>
      <c r="AR40" s="72">
        <f>AD39*$AV$4</f>
        <v>13268.729594314475</v>
      </c>
      <c r="AS40" s="23">
        <f>AL40+AM40+AN40+AO40+AP40+AQ40+AR40-AJ40-AK40</f>
        <v>-43155.472268811413</v>
      </c>
      <c r="AT40" s="23">
        <f t="shared" si="32"/>
        <v>-345243778.1504913</v>
      </c>
      <c r="AU40">
        <f>M39</f>
        <v>0.47393666666666667</v>
      </c>
      <c r="BB40" s="10">
        <f t="shared" si="24"/>
        <v>5951.9582329664117</v>
      </c>
      <c r="BC40" s="10">
        <f t="shared" si="25"/>
        <v>2024.1348292786133</v>
      </c>
      <c r="BD40" s="9">
        <f t="shared" si="26"/>
        <v>5045.1443324389638</v>
      </c>
      <c r="BE40" s="10">
        <f t="shared" si="27"/>
        <v>1742.0033658373036</v>
      </c>
    </row>
    <row r="41" spans="1:57">
      <c r="A41">
        <v>35</v>
      </c>
      <c r="B41" t="s">
        <v>54</v>
      </c>
      <c r="C41">
        <v>17.237400000000001</v>
      </c>
      <c r="D41">
        <v>78.034999999999997</v>
      </c>
      <c r="E41">
        <v>428.65</v>
      </c>
      <c r="F41">
        <v>428.65</v>
      </c>
      <c r="G41">
        <v>515.22500000000002</v>
      </c>
      <c r="H41">
        <v>1549.44</v>
      </c>
      <c r="I41">
        <v>96.998400000000004</v>
      </c>
      <c r="J41">
        <v>2964.23</v>
      </c>
      <c r="K41">
        <v>1241.45</v>
      </c>
      <c r="M41" s="4">
        <f t="shared" si="5"/>
        <v>0.48352000000000001</v>
      </c>
      <c r="N41" s="2">
        <f t="shared" si="6"/>
        <v>5.3796464813589233E-2</v>
      </c>
      <c r="O41" s="2">
        <f t="shared" si="7"/>
        <v>2.0012998498510921</v>
      </c>
      <c r="P41" s="3">
        <f t="shared" si="8"/>
        <v>0.8558418817560115</v>
      </c>
      <c r="Q41" s="2">
        <f t="shared" si="9"/>
        <v>0.35519040922126632</v>
      </c>
      <c r="R41" s="3">
        <f t="shared" si="10"/>
        <v>0.29550656298257222</v>
      </c>
      <c r="T41" s="6">
        <f t="shared" si="11"/>
        <v>3288.0746544547587</v>
      </c>
      <c r="U41" s="6">
        <f t="shared" si="12"/>
        <v>6800.286760536811</v>
      </c>
      <c r="V41" s="6">
        <f t="shared" si="13"/>
        <v>6800.286760536811</v>
      </c>
      <c r="W41" s="6">
        <f t="shared" si="14"/>
        <v>138.78136245993491</v>
      </c>
      <c r="X41" s="6">
        <f t="shared" si="15"/>
        <v>176.88679245283001</v>
      </c>
      <c r="Y41" s="6">
        <f t="shared" si="0"/>
        <v>971.64763996803458</v>
      </c>
      <c r="Z41" s="6">
        <f t="shared" si="16"/>
        <v>971.64763996803458</v>
      </c>
      <c r="AA41" s="6">
        <f t="shared" si="17"/>
        <v>1167.8925820658596</v>
      </c>
      <c r="AB41" s="6">
        <f t="shared" si="1"/>
        <v>6719.2046747194254</v>
      </c>
      <c r="AC41" s="6">
        <f t="shared" si="18"/>
        <v>219.86344827732046</v>
      </c>
      <c r="AD41" s="6">
        <f t="shared" si="2"/>
        <v>2814.0719996228081</v>
      </c>
      <c r="AE41" s="6">
        <f t="shared" si="3"/>
        <v>3512.2121060820523</v>
      </c>
      <c r="AI41" s="58"/>
      <c r="AJ41" s="21">
        <f t="shared" si="28"/>
        <v>466563.05128457653</v>
      </c>
      <c r="AK41" s="21">
        <f t="shared" si="29"/>
        <v>79055.489260749033</v>
      </c>
      <c r="AL41" s="19">
        <f t="shared" si="30"/>
        <v>243202.21132276929</v>
      </c>
      <c r="AM41" s="19">
        <f t="shared" si="31"/>
        <v>2755.2021151823133</v>
      </c>
      <c r="AN41" s="19">
        <f t="shared" si="20"/>
        <v>18937.499999999982</v>
      </c>
      <c r="AO41" s="19">
        <f t="shared" si="21"/>
        <v>74195.290979014419</v>
      </c>
      <c r="AP41" s="19">
        <f t="shared" si="22"/>
        <v>76147.798636356907</v>
      </c>
      <c r="AQ41" s="19">
        <f t="shared" si="23"/>
        <v>70580.37187534527</v>
      </c>
      <c r="AR41" s="72">
        <f>AD40*$AV$4</f>
        <v>14030.299660859431</v>
      </c>
      <c r="AS41" s="23">
        <f>AL41+AM41+AN41+AO41+AP41+AQ41+AR41-AJ41-AK41</f>
        <v>-45769.86595579797</v>
      </c>
      <c r="AT41" s="23">
        <f t="shared" si="32"/>
        <v>-366158927.64638376</v>
      </c>
      <c r="AU41">
        <f>M40</f>
        <v>0.4787366666666667</v>
      </c>
      <c r="BB41" s="10">
        <f t="shared" si="24"/>
        <v>6264.905751339742</v>
      </c>
      <c r="BC41" s="10">
        <f t="shared" si="25"/>
        <v>2177.3548232210451</v>
      </c>
      <c r="BD41" s="9">
        <f t="shared" si="26"/>
        <v>5334.7146999465522</v>
      </c>
      <c r="BE41" s="10">
        <f t="shared" si="27"/>
        <v>1841.9883559834759</v>
      </c>
    </row>
    <row r="42" spans="1:57">
      <c r="A42">
        <v>36</v>
      </c>
      <c r="B42" t="s">
        <v>54</v>
      </c>
      <c r="C42">
        <v>17.741399999999999</v>
      </c>
      <c r="D42">
        <v>74.644099999999995</v>
      </c>
      <c r="E42">
        <v>431.50599999999997</v>
      </c>
      <c r="F42">
        <v>431.50599999999997</v>
      </c>
      <c r="G42">
        <v>527.17200000000003</v>
      </c>
      <c r="H42">
        <v>1535.17</v>
      </c>
      <c r="I42">
        <v>90.086500000000001</v>
      </c>
      <c r="J42">
        <v>2971.14</v>
      </c>
      <c r="K42">
        <v>1249.72</v>
      </c>
      <c r="M42" s="4">
        <f t="shared" si="5"/>
        <v>0.48827666666666664</v>
      </c>
      <c r="N42" s="2">
        <f t="shared" si="6"/>
        <v>5.0957517254561963E-2</v>
      </c>
      <c r="O42" s="2">
        <f t="shared" si="7"/>
        <v>1.9865209684400238</v>
      </c>
      <c r="P42" s="3">
        <f t="shared" si="8"/>
        <v>0.85315019490316291</v>
      </c>
      <c r="Q42" s="2">
        <f t="shared" si="9"/>
        <v>0.35988613013114151</v>
      </c>
      <c r="R42" s="3">
        <f t="shared" si="10"/>
        <v>0.29457752776772733</v>
      </c>
      <c r="T42" s="6">
        <f t="shared" si="11"/>
        <v>3471.2600217388781</v>
      </c>
      <c r="U42" s="6">
        <f t="shared" si="12"/>
        <v>7109.2072562800013</v>
      </c>
      <c r="V42" s="6">
        <f t="shared" si="13"/>
        <v>7109.2072562800013</v>
      </c>
      <c r="W42" s="6">
        <f t="shared" si="14"/>
        <v>145.08586237306125</v>
      </c>
      <c r="X42" s="6">
        <f t="shared" si="15"/>
        <v>176.88679245283001</v>
      </c>
      <c r="Y42" s="6">
        <f t="shared" si="0"/>
        <v>1022.5551954427862</v>
      </c>
      <c r="Z42" s="6">
        <f t="shared" si="16"/>
        <v>1022.5551954427862</v>
      </c>
      <c r="AA42" s="6">
        <f t="shared" si="17"/>
        <v>1249.2583359025471</v>
      </c>
      <c r="AB42" s="6">
        <f t="shared" si="1"/>
        <v>7040.8166824649152</v>
      </c>
      <c r="AC42" s="6">
        <f t="shared" si="18"/>
        <v>213.47643618814709</v>
      </c>
      <c r="AD42" s="6">
        <f t="shared" si="2"/>
        <v>2961.5061641060815</v>
      </c>
      <c r="AE42" s="6">
        <f t="shared" si="3"/>
        <v>3637.9472345411232</v>
      </c>
      <c r="AI42" s="58"/>
      <c r="AJ42" s="21">
        <f t="shared" si="28"/>
        <v>488784.21148710436</v>
      </c>
      <c r="AK42" s="21">
        <f t="shared" si="29"/>
        <v>82820.692456577817</v>
      </c>
      <c r="AL42" s="19">
        <f t="shared" si="30"/>
        <v>252447.26954885965</v>
      </c>
      <c r="AM42" s="19">
        <f t="shared" si="31"/>
        <v>2677.7169365694858</v>
      </c>
      <c r="AN42" s="19">
        <f t="shared" si="20"/>
        <v>18937.499999999982</v>
      </c>
      <c r="AO42" s="19">
        <f t="shared" si="21"/>
        <v>78275.933875824863</v>
      </c>
      <c r="AP42" s="19">
        <f t="shared" si="22"/>
        <v>80335.826872557111</v>
      </c>
      <c r="AQ42" s="19">
        <f t="shared" si="23"/>
        <v>75715.994355686358</v>
      </c>
      <c r="AR42" s="72">
        <f>AD41*$AV$4</f>
        <v>14802.01871801597</v>
      </c>
      <c r="AS42" s="23">
        <f>AL42+AM42+AN42+AO42+AP42+AQ42+AR42-AJ42-AK42</f>
        <v>-48412.643636168767</v>
      </c>
      <c r="AT42" s="23">
        <f t="shared" si="32"/>
        <v>-387301149.0893501</v>
      </c>
      <c r="AU42">
        <f>M41</f>
        <v>0.48352000000000001</v>
      </c>
      <c r="BB42" s="10">
        <f t="shared" si="24"/>
        <v>6580.4233122594906</v>
      </c>
      <c r="BC42" s="10">
        <f t="shared" si="25"/>
        <v>2335.7851641317193</v>
      </c>
      <c r="BD42" s="9">
        <f t="shared" si="26"/>
        <v>5628.1439992456162</v>
      </c>
      <c r="BE42" s="10">
        <f t="shared" si="27"/>
        <v>1943.2952799360692</v>
      </c>
    </row>
    <row r="43" spans="1:57">
      <c r="A43">
        <v>37</v>
      </c>
      <c r="B43" t="s">
        <v>54</v>
      </c>
      <c r="C43">
        <v>18.2455</v>
      </c>
      <c r="D43">
        <v>71.543499999999995</v>
      </c>
      <c r="E43">
        <v>434.23399999999998</v>
      </c>
      <c r="F43">
        <v>434.23399999999998</v>
      </c>
      <c r="G43">
        <v>538.99699999999996</v>
      </c>
      <c r="H43">
        <v>1520.99</v>
      </c>
      <c r="I43">
        <v>83.752499999999998</v>
      </c>
      <c r="J43">
        <v>2977.47</v>
      </c>
      <c r="K43">
        <v>1257.6199999999999</v>
      </c>
      <c r="M43" s="4">
        <f t="shared" si="5"/>
        <v>0.49300333333333335</v>
      </c>
      <c r="N43" s="2">
        <f t="shared" si="6"/>
        <v>4.83725600232588E-2</v>
      </c>
      <c r="O43" s="2">
        <f t="shared" si="7"/>
        <v>1.9717550998302917</v>
      </c>
      <c r="P43" s="3">
        <f t="shared" si="8"/>
        <v>0.85031203304913416</v>
      </c>
      <c r="Q43" s="2">
        <f t="shared" si="9"/>
        <v>0.36443093691050094</v>
      </c>
      <c r="R43" s="3">
        <f t="shared" si="10"/>
        <v>0.29359774443715725</v>
      </c>
      <c r="T43" s="6">
        <f t="shared" si="11"/>
        <v>3656.7589635069589</v>
      </c>
      <c r="U43" s="6">
        <f t="shared" si="12"/>
        <v>7417.3108298935613</v>
      </c>
      <c r="V43" s="6">
        <f t="shared" si="13"/>
        <v>7417.3108298935613</v>
      </c>
      <c r="W43" s="6">
        <f t="shared" si="14"/>
        <v>151.37369040599106</v>
      </c>
      <c r="X43" s="6">
        <f t="shared" si="15"/>
        <v>176.88679245283001</v>
      </c>
      <c r="Y43" s="6">
        <f t="shared" si="0"/>
        <v>1073.6161836360002</v>
      </c>
      <c r="Z43" s="6">
        <f t="shared" si="16"/>
        <v>1073.6161836360002</v>
      </c>
      <c r="AA43" s="6">
        <f t="shared" si="17"/>
        <v>1332.6360951267134</v>
      </c>
      <c r="AB43" s="6">
        <f t="shared" si="1"/>
        <v>7361.606825550969</v>
      </c>
      <c r="AC43" s="6">
        <f t="shared" si="18"/>
        <v>207.07769474858378</v>
      </c>
      <c r="AD43" s="6">
        <f t="shared" si="2"/>
        <v>3109.3861486302467</v>
      </c>
      <c r="AE43" s="6">
        <f t="shared" si="3"/>
        <v>3760.5518663866023</v>
      </c>
      <c r="AI43" s="58"/>
      <c r="AJ43" s="21">
        <f t="shared" si="28"/>
        <v>510988.48995963763</v>
      </c>
      <c r="AK43" s="21">
        <f t="shared" si="29"/>
        <v>86583.035174234145</v>
      </c>
      <c r="AL43" s="19">
        <f t="shared" si="30"/>
        <v>261484.73337711228</v>
      </c>
      <c r="AM43" s="19">
        <f t="shared" si="31"/>
        <v>2599.9295163354436</v>
      </c>
      <c r="AN43" s="19">
        <f t="shared" si="20"/>
        <v>18937.499999999982</v>
      </c>
      <c r="AO43" s="19">
        <f t="shared" si="21"/>
        <v>82377.046544870856</v>
      </c>
      <c r="AP43" s="19">
        <f t="shared" si="22"/>
        <v>84544.863559209567</v>
      </c>
      <c r="AQ43" s="19">
        <f t="shared" si="23"/>
        <v>80991.041952398795</v>
      </c>
      <c r="AR43" s="72">
        <f>AD42*$AV$4</f>
        <v>15577.522423197988</v>
      </c>
      <c r="AS43" s="23">
        <f>AL43+AM43+AN43+AO43+AP43+AQ43+AR43-AJ43-AK43</f>
        <v>-51058.887760746831</v>
      </c>
      <c r="AT43" s="23">
        <f t="shared" si="32"/>
        <v>-408471102.08597463</v>
      </c>
      <c r="AU43">
        <f>M42</f>
        <v>0.48827666666666664</v>
      </c>
      <c r="BB43" s="10">
        <f t="shared" si="24"/>
        <v>6895.7308200918542</v>
      </c>
      <c r="BC43" s="10">
        <f t="shared" si="25"/>
        <v>2498.5166718050941</v>
      </c>
      <c r="BD43" s="9">
        <f t="shared" si="26"/>
        <v>5923.0123282121631</v>
      </c>
      <c r="BE43" s="10">
        <f t="shared" si="27"/>
        <v>2045.1103908855723</v>
      </c>
    </row>
    <row r="44" spans="1:57">
      <c r="A44">
        <v>38</v>
      </c>
      <c r="B44" t="s">
        <v>54</v>
      </c>
      <c r="C44">
        <v>18.749500000000001</v>
      </c>
      <c r="D44">
        <v>68.697599999999994</v>
      </c>
      <c r="E44">
        <v>436.84800000000001</v>
      </c>
      <c r="F44">
        <v>436.84800000000001</v>
      </c>
      <c r="G44">
        <v>550.69899999999996</v>
      </c>
      <c r="H44">
        <v>1506.91</v>
      </c>
      <c r="I44">
        <v>77.928600000000003</v>
      </c>
      <c r="J44">
        <v>2983.3</v>
      </c>
      <c r="K44">
        <v>1265.19</v>
      </c>
      <c r="M44" s="4">
        <f t="shared" si="5"/>
        <v>0.49769666666666662</v>
      </c>
      <c r="N44" s="2">
        <f t="shared" si="6"/>
        <v>4.6010354365778348E-2</v>
      </c>
      <c r="O44" s="2">
        <f t="shared" si="7"/>
        <v>1.9570658903348093</v>
      </c>
      <c r="P44" s="3">
        <f t="shared" si="8"/>
        <v>0.84736352128806713</v>
      </c>
      <c r="Q44" s="2">
        <f t="shared" si="9"/>
        <v>0.36883175160238163</v>
      </c>
      <c r="R44" s="3">
        <f t="shared" si="10"/>
        <v>0.2925798176935081</v>
      </c>
      <c r="T44" s="6">
        <f t="shared" si="11"/>
        <v>3844.4996760206468</v>
      </c>
      <c r="U44" s="6">
        <f t="shared" si="12"/>
        <v>7724.5839353702331</v>
      </c>
      <c r="V44" s="6">
        <f t="shared" si="13"/>
        <v>7724.5839353702331</v>
      </c>
      <c r="W44" s="6">
        <f t="shared" si="14"/>
        <v>157.6445701095966</v>
      </c>
      <c r="X44" s="6">
        <f t="shared" si="15"/>
        <v>176.88679245283001</v>
      </c>
      <c r="Y44" s="6">
        <f t="shared" si="0"/>
        <v>1124.8230143328717</v>
      </c>
      <c r="Z44" s="6">
        <f t="shared" si="16"/>
        <v>1124.8230143328717</v>
      </c>
      <c r="AA44" s="6">
        <f t="shared" si="17"/>
        <v>1417.9735495414839</v>
      </c>
      <c r="AB44" s="6">
        <f t="shared" si="1"/>
        <v>7681.5837514528293</v>
      </c>
      <c r="AC44" s="6">
        <f t="shared" si="18"/>
        <v>200.64475402700009</v>
      </c>
      <c r="AD44" s="6">
        <f t="shared" si="2"/>
        <v>3257.6887830636883</v>
      </c>
      <c r="AE44" s="6">
        <f t="shared" si="3"/>
        <v>3880.0842593495863</v>
      </c>
      <c r="AI44" s="58"/>
      <c r="AJ44" s="21">
        <f t="shared" si="28"/>
        <v>533134.05052025942</v>
      </c>
      <c r="AK44" s="21">
        <f t="shared" si="29"/>
        <v>90335.428597273683</v>
      </c>
      <c r="AL44" s="19">
        <f t="shared" si="30"/>
        <v>270297.1865002698</v>
      </c>
      <c r="AM44" s="19">
        <f t="shared" si="31"/>
        <v>2521.9992443430019</v>
      </c>
      <c r="AN44" s="19">
        <f t="shared" si="20"/>
        <v>18937.499999999982</v>
      </c>
      <c r="AO44" s="19">
        <f t="shared" si="21"/>
        <v>86490.519753716173</v>
      </c>
      <c r="AP44" s="19">
        <f t="shared" si="22"/>
        <v>88766.586063024501</v>
      </c>
      <c r="AQ44" s="19">
        <f t="shared" si="23"/>
        <v>86396.530473988489</v>
      </c>
      <c r="AR44" s="72">
        <f>AD43*$AV$4</f>
        <v>16355.371141795096</v>
      </c>
      <c r="AS44" s="23">
        <f>AL44+AM44+AN44+AO44+AP44+AQ44+AR44-AJ44-AK44</f>
        <v>-53703.785940396046</v>
      </c>
      <c r="AT44" s="23">
        <f t="shared" si="32"/>
        <v>-429630287.52316839</v>
      </c>
      <c r="AU44">
        <f>M43</f>
        <v>0.49300333333333335</v>
      </c>
      <c r="BB44" s="10">
        <f t="shared" si="24"/>
        <v>7210.2331351449775</v>
      </c>
      <c r="BC44" s="10">
        <f t="shared" si="25"/>
        <v>2665.2721902534267</v>
      </c>
      <c r="BD44" s="9">
        <f t="shared" si="26"/>
        <v>6218.7722972604934</v>
      </c>
      <c r="BE44" s="10">
        <f t="shared" si="27"/>
        <v>2147.2323672720004</v>
      </c>
    </row>
    <row r="45" spans="1:57">
      <c r="A45">
        <v>39</v>
      </c>
      <c r="B45" t="s">
        <v>54</v>
      </c>
      <c r="C45">
        <v>19.253499999999999</v>
      </c>
      <c r="D45">
        <v>66.074600000000004</v>
      </c>
      <c r="E45">
        <v>439.36099999999999</v>
      </c>
      <c r="F45">
        <v>439.36099999999999</v>
      </c>
      <c r="G45">
        <v>562.28200000000004</v>
      </c>
      <c r="H45">
        <v>1492.92</v>
      </c>
      <c r="I45">
        <v>72.558300000000003</v>
      </c>
      <c r="J45">
        <v>2988.67</v>
      </c>
      <c r="K45">
        <v>1272.46</v>
      </c>
      <c r="M45" s="4">
        <f t="shared" si="5"/>
        <v>0.50236000000000003</v>
      </c>
      <c r="N45" s="2">
        <f t="shared" si="6"/>
        <v>4.3842795339331692E-2</v>
      </c>
      <c r="O45" s="2">
        <f t="shared" si="7"/>
        <v>1.9424619198715398</v>
      </c>
      <c r="P45" s="3">
        <f t="shared" si="8"/>
        <v>0.84432146933142238</v>
      </c>
      <c r="Q45" s="2">
        <f t="shared" si="9"/>
        <v>0.37309366456989679</v>
      </c>
      <c r="R45" s="3">
        <f t="shared" si="10"/>
        <v>0.29153130557103807</v>
      </c>
      <c r="T45" s="6">
        <f t="shared" si="11"/>
        <v>4034.5692167612219</v>
      </c>
      <c r="U45" s="6">
        <f t="shared" si="12"/>
        <v>8031.2310230934427</v>
      </c>
      <c r="V45" s="6">
        <f t="shared" si="13"/>
        <v>8031.2310230934427</v>
      </c>
      <c r="W45" s="6">
        <f t="shared" si="14"/>
        <v>163.90267394068249</v>
      </c>
      <c r="X45" s="6">
        <f t="shared" si="15"/>
        <v>176.88679245283001</v>
      </c>
      <c r="Y45" s="6">
        <f t="shared" si="0"/>
        <v>1176.2032311791195</v>
      </c>
      <c r="Z45" s="6">
        <f t="shared" si="16"/>
        <v>1176.2032311791195</v>
      </c>
      <c r="AA45" s="6">
        <f t="shared" si="17"/>
        <v>1505.2722140423425</v>
      </c>
      <c r="AB45" s="6">
        <f t="shared" si="1"/>
        <v>8000.8997405853006</v>
      </c>
      <c r="AC45" s="6">
        <f t="shared" si="18"/>
        <v>194.23395644882476</v>
      </c>
      <c r="AD45" s="6">
        <f t="shared" si="2"/>
        <v>3406.4734092151607</v>
      </c>
      <c r="AE45" s="6">
        <f t="shared" si="3"/>
        <v>3996.6618063322207</v>
      </c>
      <c r="AI45" s="58"/>
      <c r="AJ45" s="21">
        <f t="shared" si="28"/>
        <v>555219.91952260619</v>
      </c>
      <c r="AK45" s="21">
        <f t="shared" si="29"/>
        <v>94077.707748874076</v>
      </c>
      <c r="AL45" s="19">
        <f t="shared" si="30"/>
        <v>278888.81630927022</v>
      </c>
      <c r="AM45" s="19">
        <f t="shared" si="31"/>
        <v>2443.652459294834</v>
      </c>
      <c r="AN45" s="19">
        <f t="shared" si="20"/>
        <v>18937.499999999982</v>
      </c>
      <c r="AO45" s="19">
        <f t="shared" si="21"/>
        <v>90615.742034656141</v>
      </c>
      <c r="AP45" s="19">
        <f t="shared" si="22"/>
        <v>93000.366825041841</v>
      </c>
      <c r="AQ45" s="19">
        <f t="shared" si="23"/>
        <v>91929.068582388805</v>
      </c>
      <c r="AR45" s="72">
        <f>AD44*$AV$4</f>
        <v>17135.442998915001</v>
      </c>
      <c r="AS45" s="23">
        <f>AL45+AM45+AN45+AO45+AP45+AQ45+AR45-AJ45-AK45</f>
        <v>-56347.038061913438</v>
      </c>
      <c r="AT45" s="23">
        <f t="shared" si="32"/>
        <v>-450776304.49530751</v>
      </c>
      <c r="AU45">
        <f>M44</f>
        <v>0.49769666666666662</v>
      </c>
      <c r="BB45" s="10">
        <f t="shared" si="24"/>
        <v>7523.939181343233</v>
      </c>
      <c r="BC45" s="10">
        <f t="shared" si="25"/>
        <v>2835.9470990829677</v>
      </c>
      <c r="BD45" s="9">
        <f t="shared" si="26"/>
        <v>6515.3775661273767</v>
      </c>
      <c r="BE45" s="10">
        <f t="shared" si="27"/>
        <v>2249.6460286657434</v>
      </c>
    </row>
    <row r="46" spans="1:57">
      <c r="A46">
        <v>40</v>
      </c>
      <c r="B46" t="s">
        <v>54</v>
      </c>
      <c r="C46">
        <v>19.7576</v>
      </c>
      <c r="D46">
        <v>63.6539</v>
      </c>
      <c r="E46">
        <v>441.77800000000002</v>
      </c>
      <c r="F46">
        <v>441.77800000000002</v>
      </c>
      <c r="G46">
        <v>573.74599999999998</v>
      </c>
      <c r="H46">
        <v>1479.04</v>
      </c>
      <c r="I46">
        <v>67.604299999999995</v>
      </c>
      <c r="J46">
        <v>2993.62</v>
      </c>
      <c r="K46">
        <v>1279.47</v>
      </c>
      <c r="M46" s="4">
        <f t="shared" si="5"/>
        <v>0.5069866666666667</v>
      </c>
      <c r="N46" s="2">
        <f t="shared" si="6"/>
        <v>4.1851133494634964E-2</v>
      </c>
      <c r="O46" s="2">
        <f t="shared" si="7"/>
        <v>1.9279898946717862</v>
      </c>
      <c r="P46" s="3">
        <f t="shared" si="8"/>
        <v>0.84122527877130238</v>
      </c>
      <c r="Q46" s="2">
        <f t="shared" si="9"/>
        <v>0.37722622554176305</v>
      </c>
      <c r="R46" s="3">
        <f t="shared" si="10"/>
        <v>0.29045997264885337</v>
      </c>
      <c r="T46" s="6">
        <f t="shared" si="11"/>
        <v>4226.5711268132254</v>
      </c>
      <c r="U46" s="6">
        <f t="shared" si="12"/>
        <v>8336.6514441140298</v>
      </c>
      <c r="V46" s="6">
        <f t="shared" si="13"/>
        <v>8336.6514441140298</v>
      </c>
      <c r="W46" s="6">
        <f t="shared" si="14"/>
        <v>170.13574375742917</v>
      </c>
      <c r="X46" s="6">
        <f t="shared" si="15"/>
        <v>176.88679245283001</v>
      </c>
      <c r="Y46" s="6">
        <f t="shared" si="0"/>
        <v>1227.6497338926029</v>
      </c>
      <c r="Z46" s="6">
        <f t="shared" si="16"/>
        <v>1227.6497338926029</v>
      </c>
      <c r="AA46" s="6">
        <f t="shared" si="17"/>
        <v>1594.3734731515494</v>
      </c>
      <c r="AB46" s="6">
        <f t="shared" si="1"/>
        <v>8318.9221653648729</v>
      </c>
      <c r="AC46" s="6">
        <f t="shared" si="18"/>
        <v>187.86502250658668</v>
      </c>
      <c r="AD46" s="6">
        <f t="shared" si="2"/>
        <v>3555.4984744001931</v>
      </c>
      <c r="AE46" s="6">
        <f t="shared" si="3"/>
        <v>4110.0803173008044</v>
      </c>
      <c r="AI46" s="58"/>
      <c r="AJ46" s="21">
        <f t="shared" si="28"/>
        <v>577260.79224688734</v>
      </c>
      <c r="AK46" s="21">
        <f t="shared" si="29"/>
        <v>97812.36263025504</v>
      </c>
      <c r="AL46" s="19">
        <f t="shared" si="30"/>
        <v>287268.06065374101</v>
      </c>
      <c r="AM46" s="19">
        <f t="shared" si="31"/>
        <v>2365.5753555902365</v>
      </c>
      <c r="AN46" s="19">
        <f t="shared" si="20"/>
        <v>18937.499999999982</v>
      </c>
      <c r="AO46" s="19">
        <f t="shared" si="21"/>
        <v>94754.932303789872</v>
      </c>
      <c r="AP46" s="19">
        <f t="shared" si="22"/>
        <v>97248.483153889611</v>
      </c>
      <c r="AQ46" s="19">
        <f t="shared" si="23"/>
        <v>97588.754490243315</v>
      </c>
      <c r="AR46" s="72">
        <f>AD45*$AV$4</f>
        <v>17918.050132471744</v>
      </c>
      <c r="AS46" s="23">
        <f>AL46+AM46+AN46+AO46+AP46+AQ46+AR46-AJ46-AK46</f>
        <v>-58991.798787416643</v>
      </c>
      <c r="AT46" s="23">
        <f t="shared" si="32"/>
        <v>-471934390.29933316</v>
      </c>
      <c r="AU46">
        <f>M45</f>
        <v>0.50236000000000003</v>
      </c>
      <c r="BB46" s="10">
        <f t="shared" si="24"/>
        <v>7836.9970666446179</v>
      </c>
      <c r="BC46" s="10">
        <f t="shared" si="25"/>
        <v>3010.544428084685</v>
      </c>
      <c r="BD46" s="9">
        <f t="shared" si="26"/>
        <v>6812.9468184303214</v>
      </c>
      <c r="BE46" s="10">
        <f t="shared" si="27"/>
        <v>2352.406462358239</v>
      </c>
    </row>
    <row r="47" spans="1:57">
      <c r="A47">
        <v>41</v>
      </c>
      <c r="B47" t="s">
        <v>54</v>
      </c>
      <c r="C47">
        <v>20.261600000000001</v>
      </c>
      <c r="D47">
        <v>61.431600000000003</v>
      </c>
      <c r="E47">
        <v>444.10300000000001</v>
      </c>
      <c r="F47">
        <v>444.10300000000001</v>
      </c>
      <c r="G47">
        <v>585.09199999999998</v>
      </c>
      <c r="H47">
        <v>1465.27</v>
      </c>
      <c r="I47">
        <v>63.057499999999997</v>
      </c>
      <c r="J47">
        <v>2998.17</v>
      </c>
      <c r="K47">
        <v>1286.2</v>
      </c>
      <c r="M47" s="4">
        <f t="shared" si="5"/>
        <v>0.51157666666666668</v>
      </c>
      <c r="N47" s="2">
        <f t="shared" si="6"/>
        <v>4.0027627009311083E-2</v>
      </c>
      <c r="O47" s="2">
        <f t="shared" si="7"/>
        <v>1.9136561546330626</v>
      </c>
      <c r="P47" s="3">
        <f t="shared" si="8"/>
        <v>0.83806272113010105</v>
      </c>
      <c r="Q47" s="2">
        <f t="shared" si="9"/>
        <v>0.38123448424152784</v>
      </c>
      <c r="R47" s="3">
        <f t="shared" si="10"/>
        <v>0.2893688140584989</v>
      </c>
      <c r="T47" s="6">
        <f t="shared" si="11"/>
        <v>4419.1176362186852</v>
      </c>
      <c r="U47" s="6">
        <f t="shared" si="12"/>
        <v>8638.2314209379201</v>
      </c>
      <c r="V47" s="6">
        <f t="shared" si="13"/>
        <v>8638.2314209379201</v>
      </c>
      <c r="W47" s="6">
        <f t="shared" si="14"/>
        <v>176.29043716199837</v>
      </c>
      <c r="X47" s="6">
        <f t="shared" si="15"/>
        <v>176.88679245283001</v>
      </c>
      <c r="Y47" s="6">
        <f t="shared" si="0"/>
        <v>1278.754829577598</v>
      </c>
      <c r="Z47" s="6">
        <f t="shared" si="16"/>
        <v>1278.754829577598</v>
      </c>
      <c r="AA47" s="6">
        <f t="shared" si="17"/>
        <v>1684.7200328464701</v>
      </c>
      <c r="AB47" s="6">
        <f t="shared" si="1"/>
        <v>8632.9620997593975</v>
      </c>
      <c r="AC47" s="6">
        <f t="shared" si="18"/>
        <v>181.55975834052151</v>
      </c>
      <c r="AD47" s="6">
        <f t="shared" si="2"/>
        <v>3703.4977512034511</v>
      </c>
      <c r="AE47" s="6">
        <f t="shared" si="3"/>
        <v>4219.1137847192349</v>
      </c>
      <c r="AI47" s="58"/>
      <c r="AJ47" s="21">
        <f t="shared" si="28"/>
        <v>599213.49584858411</v>
      </c>
      <c r="AK47" s="21">
        <f t="shared" si="29"/>
        <v>101532.07793786477</v>
      </c>
      <c r="AL47" s="19">
        <f t="shared" si="30"/>
        <v>295420.24296662991</v>
      </c>
      <c r="AM47" s="19">
        <f t="shared" si="31"/>
        <v>2288.0081091077191</v>
      </c>
      <c r="AN47" s="19">
        <f t="shared" si="20"/>
        <v>18937.499999999982</v>
      </c>
      <c r="AO47" s="19">
        <f t="shared" si="21"/>
        <v>98899.462562388086</v>
      </c>
      <c r="AP47" s="19">
        <f t="shared" si="22"/>
        <v>101502.07999824041</v>
      </c>
      <c r="AQ47" s="19">
        <f t="shared" si="23"/>
        <v>103365.30494993004</v>
      </c>
      <c r="AR47" s="72">
        <f>AD46*$AV$4</f>
        <v>18701.921975345016</v>
      </c>
      <c r="AS47" s="23">
        <f>AL47+AM47+AN47+AO47+AP47+AQ47+AR47-AJ47-AK47</f>
        <v>-61631.053224807678</v>
      </c>
      <c r="AT47" s="23">
        <f t="shared" si="32"/>
        <v>-493048425.79846144</v>
      </c>
      <c r="AU47">
        <f>M46</f>
        <v>0.5069866666666667</v>
      </c>
      <c r="BB47" s="10">
        <f t="shared" si="24"/>
        <v>8148.7864216074431</v>
      </c>
      <c r="BC47" s="10">
        <f t="shared" si="25"/>
        <v>3188.7469463030989</v>
      </c>
      <c r="BD47" s="9">
        <f t="shared" si="26"/>
        <v>7110.9969488003862</v>
      </c>
      <c r="BE47" s="10">
        <f t="shared" si="27"/>
        <v>2455.2994677852057</v>
      </c>
    </row>
    <row r="48" spans="1:57">
      <c r="A48">
        <v>42</v>
      </c>
      <c r="B48" t="s">
        <v>54</v>
      </c>
      <c r="C48">
        <v>20.765699999999999</v>
      </c>
      <c r="D48">
        <v>59.375599999999999</v>
      </c>
      <c r="E48">
        <v>446.346</v>
      </c>
      <c r="F48">
        <v>446.346</v>
      </c>
      <c r="G48">
        <v>596.32299999999998</v>
      </c>
      <c r="H48">
        <v>1451.61</v>
      </c>
      <c r="I48">
        <v>58.861600000000003</v>
      </c>
      <c r="J48">
        <v>3002.36</v>
      </c>
      <c r="K48">
        <v>1292.7</v>
      </c>
      <c r="M48" s="4">
        <f t="shared" si="5"/>
        <v>0.51613000000000009</v>
      </c>
      <c r="N48" s="2">
        <f t="shared" si="6"/>
        <v>3.8346669766660853E-2</v>
      </c>
      <c r="O48" s="2">
        <f t="shared" si="7"/>
        <v>1.899479788812896</v>
      </c>
      <c r="P48" s="3">
        <f t="shared" si="8"/>
        <v>0.83486718462402876</v>
      </c>
      <c r="Q48" s="2">
        <f t="shared" si="9"/>
        <v>0.38512454872480445</v>
      </c>
      <c r="R48" s="3">
        <f t="shared" si="10"/>
        <v>0.28826458450390402</v>
      </c>
      <c r="T48" s="6">
        <f t="shared" si="11"/>
        <v>4612.8332272185453</v>
      </c>
      <c r="U48" s="6">
        <f t="shared" si="12"/>
        <v>8937.3476202091424</v>
      </c>
      <c r="V48" s="6">
        <f t="shared" si="13"/>
        <v>8937.3476202091424</v>
      </c>
      <c r="W48" s="6">
        <f t="shared" si="14"/>
        <v>182.3948493920233</v>
      </c>
      <c r="X48" s="6">
        <f t="shared" si="15"/>
        <v>176.88679245283001</v>
      </c>
      <c r="Y48" s="6">
        <f t="shared" si="0"/>
        <v>1329.7164536299567</v>
      </c>
      <c r="Z48" s="6">
        <f t="shared" si="16"/>
        <v>1329.7164536299567</v>
      </c>
      <c r="AA48" s="6">
        <f t="shared" si="17"/>
        <v>1776.5153149753255</v>
      </c>
      <c r="AB48" s="6">
        <f t="shared" si="1"/>
        <v>8944.3783336582146</v>
      </c>
      <c r="AC48" s="6">
        <f t="shared" si="18"/>
        <v>175.36413594295118</v>
      </c>
      <c r="AD48" s="6">
        <f t="shared" si="2"/>
        <v>3851.1030895481194</v>
      </c>
      <c r="AE48" s="6">
        <f t="shared" si="3"/>
        <v>4324.5143929905971</v>
      </c>
      <c r="AI48" s="58"/>
      <c r="AJ48" s="21">
        <f t="shared" si="28"/>
        <v>620890.15984275483</v>
      </c>
      <c r="AK48" s="21">
        <f t="shared" si="29"/>
        <v>105205.02047560293</v>
      </c>
      <c r="AL48" s="19">
        <f t="shared" si="30"/>
        <v>303257.24150426441</v>
      </c>
      <c r="AM48" s="19">
        <f t="shared" si="31"/>
        <v>2211.2162968292114</v>
      </c>
      <c r="AN48" s="19">
        <f t="shared" si="20"/>
        <v>18937.499999999982</v>
      </c>
      <c r="AO48" s="19">
        <f t="shared" si="21"/>
        <v>103016.48907077129</v>
      </c>
      <c r="AP48" s="19">
        <f t="shared" si="22"/>
        <v>105727.44930947581</v>
      </c>
      <c r="AQ48" s="19">
        <f t="shared" si="23"/>
        <v>109222.58986547936</v>
      </c>
      <c r="AR48" s="72">
        <f>AD47*$AV$4</f>
        <v>19480.398171330151</v>
      </c>
      <c r="AS48" s="23">
        <f>AL48+AM48+AN48+AO48+AP48+AQ48+AR48-AJ48-AK48</f>
        <v>-64242.296100207474</v>
      </c>
      <c r="AT48" s="23">
        <f t="shared" si="32"/>
        <v>-513938368.80165976</v>
      </c>
      <c r="AU48">
        <f>M47</f>
        <v>0.51157666666666668</v>
      </c>
      <c r="BB48" s="10">
        <f t="shared" si="24"/>
        <v>8456.6716625973986</v>
      </c>
      <c r="BC48" s="10">
        <f t="shared" si="25"/>
        <v>3369.4400656929402</v>
      </c>
      <c r="BD48" s="9">
        <f t="shared" si="26"/>
        <v>7406.9955024069022</v>
      </c>
      <c r="BE48" s="10">
        <f t="shared" si="27"/>
        <v>2557.509659155196</v>
      </c>
    </row>
    <row r="49" spans="1:57">
      <c r="A49">
        <v>43</v>
      </c>
      <c r="B49" t="s">
        <v>54</v>
      </c>
      <c r="C49">
        <v>21.2697</v>
      </c>
      <c r="D49">
        <v>57.466500000000003</v>
      </c>
      <c r="E49">
        <v>448.51600000000002</v>
      </c>
      <c r="F49">
        <v>448.51600000000002</v>
      </c>
      <c r="G49">
        <v>607.43899999999996</v>
      </c>
      <c r="H49">
        <v>1438.06</v>
      </c>
      <c r="I49">
        <v>54.981400000000001</v>
      </c>
      <c r="J49">
        <v>3006.24</v>
      </c>
      <c r="K49">
        <v>1298.98</v>
      </c>
      <c r="M49" s="4">
        <f t="shared" si="5"/>
        <v>0.5206466666666667</v>
      </c>
      <c r="N49" s="2">
        <f t="shared" si="6"/>
        <v>3.6791746161824401E-2</v>
      </c>
      <c r="O49" s="2">
        <f t="shared" si="7"/>
        <v>1.8854856845973595</v>
      </c>
      <c r="P49" s="3">
        <f t="shared" si="8"/>
        <v>0.83164526166177954</v>
      </c>
      <c r="Q49" s="2">
        <f t="shared" si="9"/>
        <v>0.38890034188253064</v>
      </c>
      <c r="R49" s="3">
        <f t="shared" si="10"/>
        <v>0.28715315569099964</v>
      </c>
      <c r="T49" s="6">
        <f t="shared" si="11"/>
        <v>4807.7846502531611</v>
      </c>
      <c r="U49" s="6">
        <f t="shared" si="12"/>
        <v>9234.2560858672441</v>
      </c>
      <c r="V49" s="6">
        <f t="shared" si="13"/>
        <v>9234.2560858672441</v>
      </c>
      <c r="W49" s="6">
        <f t="shared" si="14"/>
        <v>188.4542058340254</v>
      </c>
      <c r="X49" s="6">
        <f t="shared" si="15"/>
        <v>176.88679245283001</v>
      </c>
      <c r="Y49" s="6">
        <f t="shared" si="0"/>
        <v>1380.5705342029441</v>
      </c>
      <c r="Z49" s="6">
        <f t="shared" si="16"/>
        <v>1380.5705342029441</v>
      </c>
      <c r="AA49" s="6">
        <f t="shared" si="17"/>
        <v>1869.7490941810374</v>
      </c>
      <c r="AB49" s="6">
        <f t="shared" si="1"/>
        <v>9253.4633385132838</v>
      </c>
      <c r="AC49" s="6">
        <f t="shared" si="18"/>
        <v>169.24695318798513</v>
      </c>
      <c r="AD49" s="6">
        <f t="shared" si="2"/>
        <v>3998.3713234732772</v>
      </c>
      <c r="AE49" s="6">
        <f t="shared" si="3"/>
        <v>4426.471435614083</v>
      </c>
      <c r="AI49" s="58"/>
      <c r="AJ49" s="21">
        <f t="shared" si="28"/>
        <v>642389.73489777243</v>
      </c>
      <c r="AK49" s="21">
        <f t="shared" si="29"/>
        <v>108847.95666652714</v>
      </c>
      <c r="AL49" s="19">
        <f t="shared" si="30"/>
        <v>310833.12102498516</v>
      </c>
      <c r="AM49" s="19">
        <f t="shared" si="31"/>
        <v>2135.7598116492027</v>
      </c>
      <c r="AN49" s="19">
        <f t="shared" si="20"/>
        <v>18937.499999999982</v>
      </c>
      <c r="AO49" s="19">
        <f t="shared" si="21"/>
        <v>107121.95750442932</v>
      </c>
      <c r="AP49" s="19">
        <f t="shared" si="22"/>
        <v>109940.95638612483</v>
      </c>
      <c r="AQ49" s="19">
        <f t="shared" si="23"/>
        <v>115173.79733975983</v>
      </c>
      <c r="AR49" s="72">
        <f>AD48*$AV$4</f>
        <v>20256.802251023106</v>
      </c>
      <c r="AS49" s="23">
        <f>AL49+AM49+AN49+AO49+AP49+AQ49+AR49-AJ49-AK49</f>
        <v>-66837.797246328148</v>
      </c>
      <c r="AT49" s="23">
        <f t="shared" si="32"/>
        <v>-534702377.97062516</v>
      </c>
      <c r="AU49">
        <f>M48</f>
        <v>0.51613000000000009</v>
      </c>
      <c r="BB49" s="10">
        <f t="shared" si="24"/>
        <v>8761.9834842661912</v>
      </c>
      <c r="BC49" s="10">
        <f t="shared" si="25"/>
        <v>3553.030629950651</v>
      </c>
      <c r="BD49" s="9">
        <f t="shared" si="26"/>
        <v>7702.2061790962389</v>
      </c>
      <c r="BE49" s="10">
        <f t="shared" si="27"/>
        <v>2659.4329072599135</v>
      </c>
    </row>
    <row r="50" spans="1:57">
      <c r="A50">
        <v>44</v>
      </c>
      <c r="B50" t="s">
        <v>54</v>
      </c>
      <c r="C50">
        <v>21.773700000000002</v>
      </c>
      <c r="D50">
        <v>55.684800000000003</v>
      </c>
      <c r="E50">
        <v>450.61900000000003</v>
      </c>
      <c r="F50">
        <v>450.61900000000003</v>
      </c>
      <c r="G50">
        <v>618.44200000000001</v>
      </c>
      <c r="H50">
        <v>1424.64</v>
      </c>
      <c r="I50">
        <v>51.382399999999997</v>
      </c>
      <c r="J50">
        <v>3009.84</v>
      </c>
      <c r="K50">
        <v>1305.07</v>
      </c>
      <c r="M50" s="4">
        <f t="shared" si="5"/>
        <v>0.52511999999999992</v>
      </c>
      <c r="N50" s="2">
        <f t="shared" si="6"/>
        <v>3.53473491773309E-2</v>
      </c>
      <c r="O50" s="2">
        <f t="shared" si="7"/>
        <v>1.8717090126701201</v>
      </c>
      <c r="P50" s="3">
        <f t="shared" si="8"/>
        <v>0.82842651838309977</v>
      </c>
      <c r="Q50" s="2">
        <f t="shared" si="9"/>
        <v>0.39257185659150928</v>
      </c>
      <c r="R50" s="3">
        <f t="shared" si="10"/>
        <v>0.28604192057688405</v>
      </c>
      <c r="T50" s="6">
        <f t="shared" si="11"/>
        <v>5004.2449170777345</v>
      </c>
      <c r="U50" s="6">
        <f t="shared" si="12"/>
        <v>9529.7168591516893</v>
      </c>
      <c r="V50" s="6">
        <f t="shared" si="13"/>
        <v>9529.7168591516893</v>
      </c>
      <c r="W50" s="6">
        <f t="shared" si="14"/>
        <v>194.48401753370794</v>
      </c>
      <c r="X50" s="6">
        <f t="shared" si="15"/>
        <v>176.88679245283001</v>
      </c>
      <c r="Y50" s="6">
        <f t="shared" si="0"/>
        <v>1431.423827118025</v>
      </c>
      <c r="Z50" s="6">
        <f t="shared" si="16"/>
        <v>1431.423827118025</v>
      </c>
      <c r="AA50" s="6">
        <f t="shared" si="17"/>
        <v>1964.5257179358296</v>
      </c>
      <c r="AB50" s="6">
        <f t="shared" si="1"/>
        <v>9560.9743304367421</v>
      </c>
      <c r="AC50" s="6">
        <f t="shared" si="18"/>
        <v>163.22654624865572</v>
      </c>
      <c r="AD50" s="6">
        <f t="shared" si="2"/>
        <v>4145.6491937910314</v>
      </c>
      <c r="AE50" s="6">
        <f t="shared" si="3"/>
        <v>4525.4719420739548</v>
      </c>
      <c r="AI50" s="58"/>
      <c r="AJ50" s="21">
        <f t="shared" si="28"/>
        <v>663730.6246838799</v>
      </c>
      <c r="AK50" s="21">
        <f t="shared" si="29"/>
        <v>112464.00486977717</v>
      </c>
      <c r="AL50" s="19">
        <f t="shared" si="30"/>
        <v>318161.4873776334</v>
      </c>
      <c r="AM50" s="19">
        <f t="shared" si="31"/>
        <v>2061.2586428764707</v>
      </c>
      <c r="AN50" s="19">
        <f t="shared" si="20"/>
        <v>18937.499999999982</v>
      </c>
      <c r="AO50" s="19">
        <f t="shared" si="21"/>
        <v>111218.76223538918</v>
      </c>
      <c r="AP50" s="19">
        <f t="shared" si="22"/>
        <v>114145.57176789943</v>
      </c>
      <c r="AQ50" s="19">
        <f t="shared" si="23"/>
        <v>121218.26444957909</v>
      </c>
      <c r="AR50" s="72">
        <f>AD49*$AV$4</f>
        <v>21031.433161469438</v>
      </c>
      <c r="AS50" s="23">
        <f>AL50+AM50+AN50+AO50+AP50+AQ50+AR50-AJ50-AK50</f>
        <v>-69420.351918810091</v>
      </c>
      <c r="AT50" s="23">
        <f t="shared" si="32"/>
        <v>-555362815.35048068</v>
      </c>
      <c r="AU50">
        <f>M49</f>
        <v>0.5206466666666667</v>
      </c>
      <c r="BB50" s="10">
        <f t="shared" si="24"/>
        <v>9065.009132679259</v>
      </c>
      <c r="BC50" s="10">
        <f t="shared" si="25"/>
        <v>3739.4981883620749</v>
      </c>
      <c r="BD50" s="9">
        <f t="shared" si="26"/>
        <v>7996.7426469465545</v>
      </c>
      <c r="BE50" s="10">
        <f t="shared" si="27"/>
        <v>2761.1410684058883</v>
      </c>
    </row>
    <row r="51" spans="1:57">
      <c r="A51">
        <v>45</v>
      </c>
      <c r="B51" t="s">
        <v>54</v>
      </c>
      <c r="C51">
        <v>22.277799999999999</v>
      </c>
      <c r="D51">
        <v>54.034700000000001</v>
      </c>
      <c r="E51">
        <v>452.654</v>
      </c>
      <c r="F51">
        <v>452.654</v>
      </c>
      <c r="G51">
        <v>629.33399999999995</v>
      </c>
      <c r="H51">
        <v>1411.32</v>
      </c>
      <c r="I51">
        <v>48.063000000000002</v>
      </c>
      <c r="J51">
        <v>3013.16</v>
      </c>
      <c r="K51">
        <v>1310.96</v>
      </c>
      <c r="M51" s="4">
        <f t="shared" si="5"/>
        <v>0.52956000000000003</v>
      </c>
      <c r="N51" s="2">
        <f t="shared" si="6"/>
        <v>3.4012324697232921E-2</v>
      </c>
      <c r="O51" s="2">
        <f t="shared" si="7"/>
        <v>1.8581057923559181</v>
      </c>
      <c r="P51" s="3">
        <f t="shared" si="8"/>
        <v>0.825188206561422</v>
      </c>
      <c r="Q51" s="2">
        <f t="shared" si="9"/>
        <v>0.39613641513709491</v>
      </c>
      <c r="R51" s="3">
        <f t="shared" si="10"/>
        <v>0.28492459148475463</v>
      </c>
      <c r="T51" s="6">
        <f t="shared" si="11"/>
        <v>5200.6675235350986</v>
      </c>
      <c r="U51" s="6">
        <f t="shared" si="12"/>
        <v>9820.7332946882289</v>
      </c>
      <c r="V51" s="6">
        <f t="shared" si="13"/>
        <v>9820.7332946882289</v>
      </c>
      <c r="W51" s="6">
        <f t="shared" si="14"/>
        <v>200.42312846302508</v>
      </c>
      <c r="X51" s="6">
        <f t="shared" si="15"/>
        <v>176.88679245283001</v>
      </c>
      <c r="Y51" s="6">
        <f t="shared" si="0"/>
        <v>1481.7980695912686</v>
      </c>
      <c r="Z51" s="6">
        <f t="shared" si="16"/>
        <v>1481.7980695912686</v>
      </c>
      <c r="AA51" s="6">
        <f t="shared" si="17"/>
        <v>2060.1737890931072</v>
      </c>
      <c r="AB51" s="6">
        <f t="shared" si="1"/>
        <v>9863.8135780609009</v>
      </c>
      <c r="AC51" s="6">
        <f t="shared" si="18"/>
        <v>157.34284509035388</v>
      </c>
      <c r="AD51" s="6">
        <f t="shared" si="2"/>
        <v>4291.5295066681601</v>
      </c>
      <c r="AE51" s="6">
        <f t="shared" si="3"/>
        <v>4620.0657711531303</v>
      </c>
      <c r="AI51" s="58"/>
      <c r="AJ51" s="21">
        <f t="shared" si="28"/>
        <v>684967.45868524595</v>
      </c>
      <c r="AK51" s="21">
        <f t="shared" si="29"/>
        <v>116062.42162760843</v>
      </c>
      <c r="AL51" s="19">
        <f t="shared" si="30"/>
        <v>325277.34678044962</v>
      </c>
      <c r="AM51" s="19">
        <f t="shared" si="31"/>
        <v>1987.9361067623781</v>
      </c>
      <c r="AN51" s="19">
        <f t="shared" si="20"/>
        <v>18937.499999999982</v>
      </c>
      <c r="AO51" s="19">
        <f t="shared" si="21"/>
        <v>115315.5035126281</v>
      </c>
      <c r="AP51" s="19">
        <f t="shared" si="22"/>
        <v>118350.12202611832</v>
      </c>
      <c r="AQ51" s="19">
        <f t="shared" si="23"/>
        <v>127362.75617721314</v>
      </c>
      <c r="AR51" s="72">
        <f>AD50*$AV$4</f>
        <v>21806.114759340824</v>
      </c>
      <c r="AS51" s="23">
        <f>AL51+AM51+AN51+AO51+AP51+AQ51+AR51-AJ51-AK51</f>
        <v>-71992.600950342094</v>
      </c>
      <c r="AT51" s="23">
        <f t="shared" si="32"/>
        <v>-575940807.60273671</v>
      </c>
      <c r="AU51">
        <f>M50</f>
        <v>0.52511999999999992</v>
      </c>
      <c r="BB51" s="10">
        <f t="shared" si="24"/>
        <v>9366.4903129030336</v>
      </c>
      <c r="BC51" s="10">
        <f t="shared" si="25"/>
        <v>3929.0514358716591</v>
      </c>
      <c r="BD51" s="9">
        <f t="shared" si="26"/>
        <v>8291.2983875820628</v>
      </c>
      <c r="BE51" s="10">
        <f t="shared" si="27"/>
        <v>2862.8476542360499</v>
      </c>
    </row>
    <row r="52" spans="1:57">
      <c r="A52">
        <v>46</v>
      </c>
      <c r="B52" t="s">
        <v>54</v>
      </c>
      <c r="C52">
        <v>22.7818</v>
      </c>
      <c r="D52">
        <v>52.415599999999998</v>
      </c>
      <c r="E52">
        <v>454.66899999999998</v>
      </c>
      <c r="F52">
        <v>454.66899999999998</v>
      </c>
      <c r="G52">
        <v>640.11500000000001</v>
      </c>
      <c r="H52">
        <v>1398.13</v>
      </c>
      <c r="I52">
        <v>44.758600000000001</v>
      </c>
      <c r="J52">
        <v>3016.47</v>
      </c>
      <c r="K52">
        <v>1316.8</v>
      </c>
      <c r="M52" s="4">
        <f t="shared" si="5"/>
        <v>0.53395666666666664</v>
      </c>
      <c r="N52" s="2">
        <f t="shared" si="6"/>
        <v>3.2721506738998797E-2</v>
      </c>
      <c r="O52" s="2">
        <f t="shared" si="7"/>
        <v>1.8448722494334746</v>
      </c>
      <c r="P52" s="3">
        <f t="shared" si="8"/>
        <v>0.82203924163633757</v>
      </c>
      <c r="Q52" s="2">
        <f t="shared" si="9"/>
        <v>0.39960483684693515</v>
      </c>
      <c r="R52" s="3">
        <f t="shared" si="10"/>
        <v>0.28383639121776427</v>
      </c>
      <c r="T52" s="6">
        <f t="shared" si="11"/>
        <v>5405.8266284544061</v>
      </c>
      <c r="U52" s="6">
        <f t="shared" si="12"/>
        <v>10124.092395364929</v>
      </c>
      <c r="V52" s="6">
        <f t="shared" si="13"/>
        <v>10124.092395364929</v>
      </c>
      <c r="W52" s="6">
        <f t="shared" si="14"/>
        <v>206.6141305176516</v>
      </c>
      <c r="X52" s="6">
        <f t="shared" si="15"/>
        <v>176.88679245283001</v>
      </c>
      <c r="Y52" s="6">
        <f t="shared" si="0"/>
        <v>1534.3703217693924</v>
      </c>
      <c r="Z52" s="6">
        <f t="shared" si="16"/>
        <v>1534.3703217693924</v>
      </c>
      <c r="AA52" s="6">
        <f t="shared" si="17"/>
        <v>2160.1944678863406</v>
      </c>
      <c r="AB52" s="6">
        <f t="shared" si="1"/>
        <v>10179.673662601708</v>
      </c>
      <c r="AC52" s="6">
        <f t="shared" si="18"/>
        <v>151.03286328087233</v>
      </c>
      <c r="AD52" s="6">
        <f t="shared" si="2"/>
        <v>4443.8016220721793</v>
      </c>
      <c r="AE52" s="6">
        <f t="shared" si="3"/>
        <v>4718.2657669105229</v>
      </c>
      <c r="AI52" s="58"/>
      <c r="AJ52" s="21">
        <f t="shared" si="28"/>
        <v>705884.84702230582</v>
      </c>
      <c r="AK52" s="21">
        <f t="shared" si="29"/>
        <v>119606.71079600794</v>
      </c>
      <c r="AL52" s="19">
        <f t="shared" si="30"/>
        <v>332076.4674331735</v>
      </c>
      <c r="AM52" s="19">
        <f t="shared" si="31"/>
        <v>1916.2785103554199</v>
      </c>
      <c r="AN52" s="19">
        <f t="shared" si="20"/>
        <v>18937.499999999982</v>
      </c>
      <c r="AO52" s="19">
        <f t="shared" si="21"/>
        <v>119373.65248627261</v>
      </c>
      <c r="AP52" s="19">
        <f t="shared" si="22"/>
        <v>122515.0643938061</v>
      </c>
      <c r="AQ52" s="19">
        <f t="shared" si="23"/>
        <v>133563.74497283195</v>
      </c>
      <c r="AR52" s="72">
        <f>AD51*$AV$4</f>
        <v>22573.44520507452</v>
      </c>
      <c r="AS52" s="23">
        <f>AL52+AM52+AN52+AO52+AP52+AQ52+AR52-AJ52-AK52</f>
        <v>-74535.404816799622</v>
      </c>
      <c r="AT52" s="23">
        <f t="shared" si="32"/>
        <v>-596283238.53439701</v>
      </c>
      <c r="AU52">
        <f>M51</f>
        <v>0.52956000000000003</v>
      </c>
      <c r="BB52" s="10">
        <f t="shared" si="24"/>
        <v>9663.390449597875</v>
      </c>
      <c r="BC52" s="10">
        <f t="shared" si="25"/>
        <v>4120.3475781862144</v>
      </c>
      <c r="BD52" s="9">
        <f t="shared" si="26"/>
        <v>8583.0590133363203</v>
      </c>
      <c r="BE52" s="10">
        <f t="shared" si="27"/>
        <v>2963.5961391825372</v>
      </c>
    </row>
    <row r="53" spans="1:57">
      <c r="A53">
        <v>47</v>
      </c>
      <c r="B53" t="s">
        <v>54</v>
      </c>
      <c r="C53">
        <v>23.285900000000002</v>
      </c>
      <c r="D53">
        <v>50.989100000000001</v>
      </c>
      <c r="E53">
        <v>456.58600000000001</v>
      </c>
      <c r="F53">
        <v>456.58600000000001</v>
      </c>
      <c r="G53">
        <v>650.78700000000003</v>
      </c>
      <c r="H53">
        <v>1385.05</v>
      </c>
      <c r="I53">
        <v>41.920699999999997</v>
      </c>
      <c r="J53">
        <v>3019.3</v>
      </c>
      <c r="K53">
        <v>1322.35</v>
      </c>
      <c r="M53" s="4">
        <f t="shared" si="5"/>
        <v>0.53831666666666667</v>
      </c>
      <c r="N53" s="2">
        <f t="shared" si="6"/>
        <v>3.1573175640112694E-2</v>
      </c>
      <c r="O53" s="2">
        <f t="shared" si="7"/>
        <v>1.8316824113440047</v>
      </c>
      <c r="P53" s="3">
        <f t="shared" si="8"/>
        <v>0.81881792005944454</v>
      </c>
      <c r="Q53" s="2">
        <f t="shared" si="9"/>
        <v>0.40297656274188054</v>
      </c>
      <c r="R53" s="3">
        <f t="shared" si="10"/>
        <v>0.28272454255549706</v>
      </c>
      <c r="T53" s="6">
        <f t="shared" si="11"/>
        <v>5602.4390599500257</v>
      </c>
      <c r="U53" s="6">
        <f t="shared" si="12"/>
        <v>10407.329750054228</v>
      </c>
      <c r="V53" s="6">
        <f t="shared" si="13"/>
        <v>10407.329750054228</v>
      </c>
      <c r="W53" s="6">
        <f t="shared" si="14"/>
        <v>212.39448469498424</v>
      </c>
      <c r="X53" s="6">
        <f t="shared" si="15"/>
        <v>176.88679245283001</v>
      </c>
      <c r="Y53" s="6">
        <f t="shared" si="0"/>
        <v>1583.9470204194199</v>
      </c>
      <c r="Z53" s="6">
        <f t="shared" si="16"/>
        <v>1583.9470204194199</v>
      </c>
      <c r="AA53" s="6">
        <f t="shared" si="17"/>
        <v>2257.651635349514</v>
      </c>
      <c r="AB53" s="6">
        <f t="shared" si="1"/>
        <v>10474.283571432084</v>
      </c>
      <c r="AC53" s="6">
        <f t="shared" si="18"/>
        <v>145.44066331712747</v>
      </c>
      <c r="AD53" s="6">
        <f t="shared" si="2"/>
        <v>4587.37749832807</v>
      </c>
      <c r="AE53" s="6">
        <f t="shared" si="3"/>
        <v>4804.8906901042028</v>
      </c>
      <c r="AI53" s="58"/>
      <c r="AJ53" s="21">
        <f t="shared" si="28"/>
        <v>727689.38910164498</v>
      </c>
      <c r="AK53" s="21">
        <f t="shared" si="29"/>
        <v>123301.32128314947</v>
      </c>
      <c r="AL53" s="19">
        <f t="shared" si="30"/>
        <v>339134.78852822765</v>
      </c>
      <c r="AM53" s="19">
        <f t="shared" si="31"/>
        <v>1839.4292418977443</v>
      </c>
      <c r="AN53" s="19">
        <f t="shared" si="20"/>
        <v>18937.499999999982</v>
      </c>
      <c r="AO53" s="19">
        <f t="shared" si="21"/>
        <v>123608.87312174225</v>
      </c>
      <c r="AP53" s="19">
        <f t="shared" si="22"/>
        <v>126861.73820389337</v>
      </c>
      <c r="AQ53" s="19">
        <f t="shared" si="23"/>
        <v>140048.2156058797</v>
      </c>
      <c r="AR53" s="72">
        <f>AD52*$AV$4</f>
        <v>23374.396532099661</v>
      </c>
      <c r="AS53" s="23">
        <f>AL53+AM53+AN53+AO53+AP53+AQ53+AR53-AJ53-AK53</f>
        <v>-77185.769151054032</v>
      </c>
      <c r="AT53" s="23">
        <f t="shared" si="32"/>
        <v>-617486153.2084322</v>
      </c>
      <c r="AU53">
        <f>M52</f>
        <v>0.53395666666666664</v>
      </c>
      <c r="BB53" s="10">
        <f t="shared" si="24"/>
        <v>9973.0595320840566</v>
      </c>
      <c r="BC53" s="10">
        <f t="shared" si="25"/>
        <v>4320.3889357726812</v>
      </c>
      <c r="BD53" s="9">
        <f t="shared" si="26"/>
        <v>8887.6032441443585</v>
      </c>
      <c r="BE53" s="10">
        <f t="shared" si="27"/>
        <v>3068.7406435387848</v>
      </c>
    </row>
    <row r="54" spans="1:57">
      <c r="A54">
        <v>48</v>
      </c>
      <c r="B54" t="s">
        <v>54</v>
      </c>
      <c r="C54">
        <v>23.789899999999999</v>
      </c>
      <c r="D54">
        <v>49.652700000000003</v>
      </c>
      <c r="E54">
        <v>458.45100000000002</v>
      </c>
      <c r="F54">
        <v>458.45100000000002</v>
      </c>
      <c r="G54">
        <v>661.35199999999998</v>
      </c>
      <c r="H54">
        <v>1372.09</v>
      </c>
      <c r="I54">
        <v>39.287199999999999</v>
      </c>
      <c r="J54">
        <v>3021.94</v>
      </c>
      <c r="K54">
        <v>1327.75</v>
      </c>
      <c r="M54" s="4">
        <f t="shared" si="5"/>
        <v>0.54263666666666666</v>
      </c>
      <c r="N54" s="2">
        <f t="shared" si="6"/>
        <v>3.0500887641208667E-2</v>
      </c>
      <c r="O54" s="2">
        <f t="shared" si="7"/>
        <v>1.8187218643536804</v>
      </c>
      <c r="P54" s="3">
        <f t="shared" si="8"/>
        <v>0.8156163424267926</v>
      </c>
      <c r="Q54" s="2">
        <f t="shared" si="9"/>
        <v>0.40625833123452765</v>
      </c>
      <c r="R54" s="3">
        <f t="shared" si="10"/>
        <v>0.2816193769925856</v>
      </c>
      <c r="T54" s="6">
        <f t="shared" si="11"/>
        <v>5799.3981858365505</v>
      </c>
      <c r="U54" s="6">
        <f t="shared" si="12"/>
        <v>10687.442522934101</v>
      </c>
      <c r="V54" s="6">
        <f t="shared" si="13"/>
        <v>10687.442522934101</v>
      </c>
      <c r="W54" s="6">
        <f t="shared" si="14"/>
        <v>218.11107189661431</v>
      </c>
      <c r="X54" s="6">
        <f t="shared" si="15"/>
        <v>176.88679245283001</v>
      </c>
      <c r="Y54" s="6">
        <f t="shared" si="0"/>
        <v>1633.2229040272205</v>
      </c>
      <c r="Z54" s="6">
        <f t="shared" si="16"/>
        <v>1633.2229040272205</v>
      </c>
      <c r="AA54" s="6">
        <f t="shared" si="17"/>
        <v>2356.0538291425041</v>
      </c>
      <c r="AB54" s="6">
        <f t="shared" si="1"/>
        <v>10765.603352570617</v>
      </c>
      <c r="AC54" s="6">
        <f t="shared" si="18"/>
        <v>139.95024226009809</v>
      </c>
      <c r="AD54" s="6">
        <f t="shared" si="2"/>
        <v>4730.0839366085838</v>
      </c>
      <c r="AE54" s="6">
        <f t="shared" si="3"/>
        <v>4888.0443370975509</v>
      </c>
      <c r="AI54" s="58"/>
      <c r="AJ54" s="21">
        <f t="shared" si="28"/>
        <v>748047.64044464775</v>
      </c>
      <c r="AK54" s="21">
        <f t="shared" si="29"/>
        <v>126750.86902591045</v>
      </c>
      <c r="AL54" s="19">
        <f t="shared" si="30"/>
        <v>345361.12813261978</v>
      </c>
      <c r="AM54" s="19">
        <f t="shared" si="31"/>
        <v>1771.3218385392956</v>
      </c>
      <c r="AN54" s="19">
        <f t="shared" si="20"/>
        <v>18937.499999999982</v>
      </c>
      <c r="AO54" s="19">
        <f t="shared" si="21"/>
        <v>127602.77196498847</v>
      </c>
      <c r="AP54" s="19">
        <f t="shared" si="22"/>
        <v>130960.73964827765</v>
      </c>
      <c r="AQ54" s="19">
        <f t="shared" si="23"/>
        <v>146366.49046683495</v>
      </c>
      <c r="AR54" s="72">
        <f>AD53*$AV$4</f>
        <v>24129.605641205646</v>
      </c>
      <c r="AS54" s="23">
        <f>AL54+AM54+AN54+AO54+AP54+AQ54+AR54-AJ54-AK54</f>
        <v>-79668.951778092363</v>
      </c>
      <c r="AT54" s="23">
        <f t="shared" si="32"/>
        <v>-637351614.22473896</v>
      </c>
      <c r="AU54">
        <f>M53</f>
        <v>0.53831666666666667</v>
      </c>
      <c r="BB54" s="10">
        <f t="shared" si="24"/>
        <v>10261.889086737101</v>
      </c>
      <c r="BC54" s="10">
        <f t="shared" si="25"/>
        <v>4515.303270699028</v>
      </c>
      <c r="BD54" s="9">
        <f t="shared" si="26"/>
        <v>9174.7549966561401</v>
      </c>
      <c r="BE54" s="10">
        <f t="shared" si="27"/>
        <v>3167.8940408388398</v>
      </c>
    </row>
    <row r="55" spans="1:57">
      <c r="A55">
        <v>49</v>
      </c>
      <c r="B55" t="s">
        <v>54</v>
      </c>
      <c r="C55">
        <v>24.293900000000001</v>
      </c>
      <c r="D55">
        <v>48.3996</v>
      </c>
      <c r="E55">
        <v>460.26799999999997</v>
      </c>
      <c r="F55">
        <v>460.26799999999997</v>
      </c>
      <c r="G55">
        <v>671.81</v>
      </c>
      <c r="H55">
        <v>1359.25</v>
      </c>
      <c r="I55">
        <v>36.842799999999997</v>
      </c>
      <c r="J55">
        <v>3024.38</v>
      </c>
      <c r="K55">
        <v>1333.02</v>
      </c>
      <c r="M55" s="4">
        <f t="shared" si="5"/>
        <v>0.54691666666666672</v>
      </c>
      <c r="N55" s="2">
        <f t="shared" si="6"/>
        <v>2.9498461069632789E-2</v>
      </c>
      <c r="O55" s="2">
        <f t="shared" si="7"/>
        <v>1.8059762365991163</v>
      </c>
      <c r="P55" s="3">
        <f t="shared" si="8"/>
        <v>0.81244552795977443</v>
      </c>
      <c r="Q55" s="2">
        <f t="shared" si="9"/>
        <v>0.40945299405759555</v>
      </c>
      <c r="R55" s="3">
        <f t="shared" si="10"/>
        <v>0.28052293158616487</v>
      </c>
      <c r="T55" s="6">
        <f t="shared" si="11"/>
        <v>5996.4752749398931</v>
      </c>
      <c r="U55" s="6">
        <f t="shared" si="12"/>
        <v>10964.147996233234</v>
      </c>
      <c r="V55" s="6">
        <f t="shared" si="13"/>
        <v>10964.147996233234</v>
      </c>
      <c r="W55" s="6">
        <f t="shared" si="14"/>
        <v>223.75812237210681</v>
      </c>
      <c r="X55" s="6">
        <f t="shared" si="15"/>
        <v>176.88679245283001</v>
      </c>
      <c r="Y55" s="6">
        <f t="shared" si="0"/>
        <v>1682.1488233100929</v>
      </c>
      <c r="Z55" s="6">
        <f t="shared" si="16"/>
        <v>1682.1488233100929</v>
      </c>
      <c r="AA55" s="6">
        <f t="shared" si="17"/>
        <v>2455.2747551164825</v>
      </c>
      <c r="AB55" s="6">
        <f t="shared" si="1"/>
        <v>11053.249972267706</v>
      </c>
      <c r="AC55" s="6">
        <f t="shared" si="18"/>
        <v>134.65614633763471</v>
      </c>
      <c r="AD55" s="6">
        <f t="shared" si="2"/>
        <v>4871.8095206462749</v>
      </c>
      <c r="AE55" s="6">
        <f t="shared" si="3"/>
        <v>4967.6727212933411</v>
      </c>
      <c r="AI55" s="58"/>
      <c r="AJ55" s="21">
        <f t="shared" si="28"/>
        <v>768181.30622093438</v>
      </c>
      <c r="AK55" s="21">
        <f t="shared" si="29"/>
        <v>130162.36248681443</v>
      </c>
      <c r="AL55" s="19">
        <f t="shared" si="30"/>
        <v>351337.96281756065</v>
      </c>
      <c r="AM55" s="19">
        <f t="shared" si="31"/>
        <v>1704.4540004857347</v>
      </c>
      <c r="AN55" s="19">
        <f t="shared" si="20"/>
        <v>18937.499999999982</v>
      </c>
      <c r="AO55" s="19">
        <f t="shared" si="21"/>
        <v>131572.43714843289</v>
      </c>
      <c r="AP55" s="19">
        <f t="shared" si="22"/>
        <v>135034.8697049706</v>
      </c>
      <c r="AQ55" s="19">
        <f t="shared" si="23"/>
        <v>152746.03261328643</v>
      </c>
      <c r="AR55" s="72">
        <f>AD54*$AV$4</f>
        <v>24880.241506561149</v>
      </c>
      <c r="AS55" s="23">
        <f>AL55+AM55+AN55+AO55+AP55+AQ55+AR55-AJ55-AK55</f>
        <v>-82130.170916451418</v>
      </c>
      <c r="AT55" s="23">
        <f t="shared" si="32"/>
        <v>-657041367.33161139</v>
      </c>
      <c r="AU55">
        <f>M54</f>
        <v>0.54263666666666666</v>
      </c>
      <c r="BB55" s="10">
        <f t="shared" si="24"/>
        <v>10547.492280674003</v>
      </c>
      <c r="BC55" s="10">
        <f t="shared" si="25"/>
        <v>4712.1076582850083</v>
      </c>
      <c r="BD55" s="9">
        <f t="shared" si="26"/>
        <v>9460.1678732171677</v>
      </c>
      <c r="BE55" s="10">
        <f t="shared" si="27"/>
        <v>3266.4458080544409</v>
      </c>
    </row>
    <row r="56" spans="1:57">
      <c r="A56">
        <v>50</v>
      </c>
      <c r="B56" t="s">
        <v>54</v>
      </c>
      <c r="C56">
        <v>24.797999999999998</v>
      </c>
      <c r="D56">
        <v>47.227800000000002</v>
      </c>
      <c r="E56">
        <v>462.03800000000001</v>
      </c>
      <c r="F56">
        <v>462.03800000000001</v>
      </c>
      <c r="G56">
        <v>682.16300000000001</v>
      </c>
      <c r="H56">
        <v>1346.53</v>
      </c>
      <c r="I56">
        <v>34.578099999999999</v>
      </c>
      <c r="J56">
        <v>3026.65</v>
      </c>
      <c r="K56">
        <v>1338.14</v>
      </c>
      <c r="M56" s="4">
        <f t="shared" si="5"/>
        <v>0.55115666666666663</v>
      </c>
      <c r="N56" s="2">
        <f t="shared" si="6"/>
        <v>2.8562840571646295E-2</v>
      </c>
      <c r="O56" s="2">
        <f t="shared" si="7"/>
        <v>1.793455889855879</v>
      </c>
      <c r="P56" s="3">
        <f t="shared" si="8"/>
        <v>0.80929197384893592</v>
      </c>
      <c r="Q56" s="2">
        <f t="shared" si="9"/>
        <v>0.41256448559695669</v>
      </c>
      <c r="R56" s="3">
        <f t="shared" si="10"/>
        <v>0.27943536925375123</v>
      </c>
      <c r="T56" s="6">
        <f t="shared" si="11"/>
        <v>6192.8991974426253</v>
      </c>
      <c r="U56" s="6">
        <f t="shared" si="12"/>
        <v>11236.186681541169</v>
      </c>
      <c r="V56" s="6">
        <f t="shared" si="13"/>
        <v>11236.186681541169</v>
      </c>
      <c r="W56" s="6">
        <f t="shared" si="14"/>
        <v>229.30993227635037</v>
      </c>
      <c r="X56" s="6">
        <f t="shared" si="15"/>
        <v>176.88679245283001</v>
      </c>
      <c r="Y56" s="6">
        <f t="shared" si="0"/>
        <v>1730.5150739886396</v>
      </c>
      <c r="Z56" s="6">
        <f t="shared" si="16"/>
        <v>1730.5150739886396</v>
      </c>
      <c r="AA56" s="6">
        <f t="shared" si="17"/>
        <v>2554.9702717467226</v>
      </c>
      <c r="AB56" s="6">
        <f t="shared" si="1"/>
        <v>11336.001473213573</v>
      </c>
      <c r="AC56" s="6">
        <f t="shared" si="18"/>
        <v>129.4951406039454</v>
      </c>
      <c r="AD56" s="6">
        <f t="shared" si="2"/>
        <v>5011.8636153458338</v>
      </c>
      <c r="AE56" s="6">
        <f t="shared" si="3"/>
        <v>5043.2874840985432</v>
      </c>
      <c r="AI56" s="58"/>
      <c r="AJ56" s="21">
        <f t="shared" si="28"/>
        <v>788070.0655252561</v>
      </c>
      <c r="AK56" s="21">
        <f t="shared" si="29"/>
        <v>133532.35844612456</v>
      </c>
      <c r="AL56" s="19">
        <f t="shared" si="30"/>
        <v>357061.41218840145</v>
      </c>
      <c r="AM56" s="19">
        <f t="shared" si="31"/>
        <v>1639.9772062460531</v>
      </c>
      <c r="AN56" s="19">
        <f t="shared" si="20"/>
        <v>18937.499999999982</v>
      </c>
      <c r="AO56" s="19">
        <f t="shared" si="21"/>
        <v>135513.9092058611</v>
      </c>
      <c r="AP56" s="19">
        <f t="shared" si="22"/>
        <v>139080.06471127848</v>
      </c>
      <c r="AQ56" s="19">
        <f t="shared" si="23"/>
        <v>159178.6542313832</v>
      </c>
      <c r="AR56" s="72">
        <f>AD55*$AV$4</f>
        <v>25625.718078599406</v>
      </c>
      <c r="AS56" s="23">
        <f>AL56+AM56+AN56+AO56+AP56+AQ56+AR56-AJ56-AK56</f>
        <v>-84565.188349610864</v>
      </c>
      <c r="AT56" s="23">
        <f t="shared" si="32"/>
        <v>-676521506.79688692</v>
      </c>
      <c r="AU56">
        <f>M55</f>
        <v>0.54691666666666672</v>
      </c>
      <c r="BB56" s="10">
        <f t="shared" si="24"/>
        <v>10829.491849895599</v>
      </c>
      <c r="BC56" s="10">
        <f t="shared" si="25"/>
        <v>4910.5495102329651</v>
      </c>
      <c r="BD56" s="9">
        <f t="shared" si="26"/>
        <v>9743.6190412925498</v>
      </c>
      <c r="BE56" s="10">
        <f t="shared" si="27"/>
        <v>3364.2976466201858</v>
      </c>
    </row>
    <row r="57" spans="1:57">
      <c r="A57">
        <v>51</v>
      </c>
      <c r="B57" t="s">
        <v>54</v>
      </c>
      <c r="C57">
        <v>25.302</v>
      </c>
      <c r="D57">
        <v>46.126800000000003</v>
      </c>
      <c r="E57">
        <v>463.76400000000001</v>
      </c>
      <c r="F57">
        <v>463.76400000000001</v>
      </c>
      <c r="G57">
        <v>692.41200000000003</v>
      </c>
      <c r="H57">
        <v>1333.93</v>
      </c>
      <c r="I57">
        <v>32.4756</v>
      </c>
      <c r="J57">
        <v>3028.75</v>
      </c>
      <c r="K57">
        <v>1343.14</v>
      </c>
      <c r="M57" s="4">
        <f t="shared" si="5"/>
        <v>0.55535666666666661</v>
      </c>
      <c r="N57" s="2">
        <f t="shared" si="6"/>
        <v>2.7685991584987427E-2</v>
      </c>
      <c r="O57" s="2">
        <f t="shared" si="7"/>
        <v>1.7811529588792789</v>
      </c>
      <c r="P57" s="3">
        <f t="shared" si="8"/>
        <v>0.80617260979430649</v>
      </c>
      <c r="Q57" s="2">
        <f t="shared" si="9"/>
        <v>0.41559598336204367</v>
      </c>
      <c r="R57" s="3">
        <f t="shared" si="10"/>
        <v>0.27835805218268139</v>
      </c>
      <c r="T57" s="6">
        <f t="shared" si="11"/>
        <v>6389.0358382087306</v>
      </c>
      <c r="U57" s="6">
        <f t="shared" si="12"/>
        <v>11504.383077917611</v>
      </c>
      <c r="V57" s="6">
        <f t="shared" si="13"/>
        <v>11504.383077917611</v>
      </c>
      <c r="W57" s="6">
        <f t="shared" si="14"/>
        <v>234.78332812076758</v>
      </c>
      <c r="X57" s="6">
        <f t="shared" si="15"/>
        <v>176.88679245283001</v>
      </c>
      <c r="Y57" s="6">
        <f t="shared" si="0"/>
        <v>1778.4395712491273</v>
      </c>
      <c r="Z57" s="6">
        <f t="shared" si="16"/>
        <v>1778.4395712491273</v>
      </c>
      <c r="AA57" s="6">
        <f t="shared" si="17"/>
        <v>2655.2576319156965</v>
      </c>
      <c r="AB57" s="6">
        <f t="shared" si="1"/>
        <v>11614.633415732002</v>
      </c>
      <c r="AC57" s="6">
        <f t="shared" si="18"/>
        <v>124.53299030637754</v>
      </c>
      <c r="AD57" s="6">
        <f t="shared" si="2"/>
        <v>5150.6656957580872</v>
      </c>
      <c r="AE57" s="6">
        <f t="shared" si="3"/>
        <v>5115.3472397088808</v>
      </c>
      <c r="AI57" s="58"/>
      <c r="AJ57" s="21">
        <f t="shared" si="28"/>
        <v>807623.39010913449</v>
      </c>
      <c r="AK57" s="21">
        <f t="shared" si="29"/>
        <v>136845.51759448991</v>
      </c>
      <c r="AL57" s="19">
        <f t="shared" si="30"/>
        <v>362496.37449455098</v>
      </c>
      <c r="AM57" s="19">
        <f t="shared" si="31"/>
        <v>1577.1213174154511</v>
      </c>
      <c r="AN57" s="19">
        <f t="shared" si="20"/>
        <v>18937.499999999982</v>
      </c>
      <c r="AO57" s="19">
        <f t="shared" si="21"/>
        <v>139410.2943605248</v>
      </c>
      <c r="AP57" s="19">
        <f t="shared" si="22"/>
        <v>143078.98631738074</v>
      </c>
      <c r="AQ57" s="19">
        <f t="shared" si="23"/>
        <v>165642.04417869329</v>
      </c>
      <c r="AR57" s="72">
        <f>AD56*$AV$4</f>
        <v>26362.402616719086</v>
      </c>
      <c r="AS57" s="23">
        <f>AL57+AM57+AN57+AO57+AP57+AQ57+AR57-AJ57-AK57</f>
        <v>-86964.184418339923</v>
      </c>
      <c r="AT57" s="23">
        <f t="shared" si="32"/>
        <v>-695713475.34671938</v>
      </c>
      <c r="AU57">
        <f>M56</f>
        <v>0.55115666666666663</v>
      </c>
      <c r="BB57" s="10">
        <f t="shared" si="24"/>
        <v>11106.691540937223</v>
      </c>
      <c r="BC57" s="10">
        <f t="shared" si="25"/>
        <v>5109.9405434934451</v>
      </c>
      <c r="BD57" s="9">
        <f t="shared" si="26"/>
        <v>10023.727230691668</v>
      </c>
      <c r="BE57" s="10">
        <f t="shared" si="27"/>
        <v>3461.0301479772793</v>
      </c>
    </row>
    <row r="58" spans="1:57">
      <c r="A58">
        <v>52</v>
      </c>
      <c r="B58" t="s">
        <v>54</v>
      </c>
      <c r="C58">
        <v>25.806100000000001</v>
      </c>
      <c r="D58">
        <v>45.171900000000001</v>
      </c>
      <c r="E58">
        <v>465.40800000000002</v>
      </c>
      <c r="F58">
        <v>465.40800000000002</v>
      </c>
      <c r="G58">
        <v>702.56</v>
      </c>
      <c r="H58">
        <v>1321.45</v>
      </c>
      <c r="I58">
        <v>30.765699999999999</v>
      </c>
      <c r="J58">
        <v>3030.46</v>
      </c>
      <c r="K58">
        <v>1347.9</v>
      </c>
      <c r="M58" s="4">
        <f t="shared" si="5"/>
        <v>0.55951666666666666</v>
      </c>
      <c r="N58" s="2">
        <f t="shared" si="6"/>
        <v>2.6911262696970601E-2</v>
      </c>
      <c r="O58" s="2">
        <f t="shared" si="7"/>
        <v>1.768928843466087</v>
      </c>
      <c r="P58" s="3">
        <f t="shared" si="8"/>
        <v>0.80301450656816908</v>
      </c>
      <c r="Q58" s="2">
        <f t="shared" si="9"/>
        <v>0.41855172619224923</v>
      </c>
      <c r="R58" s="3">
        <f t="shared" si="10"/>
        <v>0.27726788001548958</v>
      </c>
      <c r="T58" s="6">
        <f t="shared" si="11"/>
        <v>6572.9651724124469</v>
      </c>
      <c r="U58" s="6">
        <f t="shared" si="12"/>
        <v>11747.577085721212</v>
      </c>
      <c r="V58" s="6">
        <f t="shared" si="13"/>
        <v>11747.577085721212</v>
      </c>
      <c r="W58" s="6">
        <f t="shared" si="14"/>
        <v>239.74647113716759</v>
      </c>
      <c r="X58" s="6">
        <f t="shared" si="15"/>
        <v>176.88679245283001</v>
      </c>
      <c r="Y58" s="6">
        <f t="shared" si="0"/>
        <v>1822.4721187704461</v>
      </c>
      <c r="Z58" s="6">
        <f t="shared" si="16"/>
        <v>1822.4721187704461</v>
      </c>
      <c r="AA58" s="6">
        <f t="shared" si="17"/>
        <v>2751.1259191147647</v>
      </c>
      <c r="AB58" s="6">
        <f t="shared" si="1"/>
        <v>11866.854151715586</v>
      </c>
      <c r="AC58" s="6">
        <f t="shared" si="18"/>
        <v>120.46940514279231</v>
      </c>
      <c r="AD58" s="6">
        <f t="shared" si="2"/>
        <v>5278.1863846145416</v>
      </c>
      <c r="AE58" s="6">
        <f t="shared" si="3"/>
        <v>5174.611913308765</v>
      </c>
      <c r="AI58" s="58"/>
      <c r="AJ58" s="21">
        <f t="shared" si="28"/>
        <v>826900.54249148408</v>
      </c>
      <c r="AK58" s="21">
        <f t="shared" si="29"/>
        <v>140111.88150595859</v>
      </c>
      <c r="AL58" s="19">
        <f t="shared" si="30"/>
        <v>367675.81354855519</v>
      </c>
      <c r="AM58" s="19">
        <f t="shared" si="31"/>
        <v>1516.6872889413721</v>
      </c>
      <c r="AN58" s="19">
        <f t="shared" si="20"/>
        <v>18937.499999999982</v>
      </c>
      <c r="AO58" s="19">
        <f t="shared" si="21"/>
        <v>143271.0918598297</v>
      </c>
      <c r="AP58" s="19">
        <f t="shared" si="22"/>
        <v>147041.38375087787</v>
      </c>
      <c r="AQ58" s="19">
        <f t="shared" si="23"/>
        <v>172143.80411201608</v>
      </c>
      <c r="AR58" s="72">
        <f>AD57*$AV$4</f>
        <v>27092.501559687538</v>
      </c>
      <c r="AS58" s="23">
        <f>AL58+AM58+AN58+AO58+AP58+AQ58+AR58-AJ58-AK58</f>
        <v>-89333.641877534887</v>
      </c>
      <c r="AT58" s="23">
        <f t="shared" si="32"/>
        <v>-714669135.02027905</v>
      </c>
      <c r="AU58">
        <f>M57</f>
        <v>0.55535666666666661</v>
      </c>
      <c r="BB58" s="10">
        <f t="shared" si="24"/>
        <v>11379.850087611234</v>
      </c>
      <c r="BC58" s="10">
        <f t="shared" si="25"/>
        <v>5310.515263831393</v>
      </c>
      <c r="BD58" s="9">
        <f t="shared" si="26"/>
        <v>10301.331391516174</v>
      </c>
      <c r="BE58" s="10">
        <f t="shared" si="27"/>
        <v>3556.8791424982546</v>
      </c>
    </row>
    <row r="59" spans="1:57">
      <c r="A59">
        <v>53</v>
      </c>
      <c r="B59" t="s">
        <v>54</v>
      </c>
      <c r="C59">
        <v>26.310099999999998</v>
      </c>
      <c r="D59">
        <v>44.188200000000002</v>
      </c>
      <c r="E59">
        <v>467.05799999999999</v>
      </c>
      <c r="F59">
        <v>467.05799999999999</v>
      </c>
      <c r="G59">
        <v>712.60500000000002</v>
      </c>
      <c r="H59">
        <v>1309.0899999999999</v>
      </c>
      <c r="I59">
        <v>28.937200000000001</v>
      </c>
      <c r="J59">
        <v>3032.29</v>
      </c>
      <c r="K59">
        <v>1352.68</v>
      </c>
      <c r="M59" s="4">
        <f t="shared" si="5"/>
        <v>0.56363666666666667</v>
      </c>
      <c r="N59" s="2">
        <f t="shared" si="6"/>
        <v>2.6132792401724517E-2</v>
      </c>
      <c r="O59" s="2">
        <f t="shared" si="7"/>
        <v>1.7570808086769845</v>
      </c>
      <c r="P59" s="3">
        <f t="shared" si="8"/>
        <v>0.79997161291848773</v>
      </c>
      <c r="Q59" s="2">
        <f t="shared" si="9"/>
        <v>0.42143283793933445</v>
      </c>
      <c r="R59" s="3">
        <f t="shared" si="10"/>
        <v>0.2762169482704579</v>
      </c>
      <c r="T59" s="6">
        <f t="shared" si="11"/>
        <v>6768.7673683565927</v>
      </c>
      <c r="U59" s="6">
        <f t="shared" si="12"/>
        <v>12009.096938967643</v>
      </c>
      <c r="V59" s="6">
        <f t="shared" si="13"/>
        <v>12009.096938967643</v>
      </c>
      <c r="W59" s="6">
        <f t="shared" si="14"/>
        <v>245.08361099933964</v>
      </c>
      <c r="X59" s="6">
        <f t="shared" si="15"/>
        <v>176.88679245283001</v>
      </c>
      <c r="Y59" s="6">
        <f t="shared" si="0"/>
        <v>1869.6482660401164</v>
      </c>
      <c r="Z59" s="6">
        <f t="shared" si="16"/>
        <v>1869.6482660401164</v>
      </c>
      <c r="AA59" s="6">
        <f t="shared" si="17"/>
        <v>2852.5808413976793</v>
      </c>
      <c r="AB59" s="6">
        <f t="shared" si="1"/>
        <v>12138.354852337725</v>
      </c>
      <c r="AC59" s="6">
        <f t="shared" si="18"/>
        <v>115.82569762925777</v>
      </c>
      <c r="AD59" s="6">
        <f t="shared" si="2"/>
        <v>5414.8217491342511</v>
      </c>
      <c r="AE59" s="6">
        <f t="shared" si="3"/>
        <v>5240.3295706110503</v>
      </c>
      <c r="AI59" s="58"/>
      <c r="AJ59" s="21">
        <f t="shared" si="28"/>
        <v>844380.59819038352</v>
      </c>
      <c r="AK59" s="21">
        <f t="shared" si="29"/>
        <v>143073.74132699866</v>
      </c>
      <c r="AL59" s="19">
        <f t="shared" si="30"/>
        <v>371935.58049289405</v>
      </c>
      <c r="AM59" s="19">
        <f t="shared" si="31"/>
        <v>1467.1968852340676</v>
      </c>
      <c r="AN59" s="19">
        <f t="shared" si="20"/>
        <v>18937.499999999982</v>
      </c>
      <c r="AO59" s="19">
        <f t="shared" si="21"/>
        <v>146818.35388814713</v>
      </c>
      <c r="AP59" s="19">
        <f t="shared" si="22"/>
        <v>150681.99477994049</v>
      </c>
      <c r="AQ59" s="19">
        <f t="shared" si="23"/>
        <v>178359.06979990503</v>
      </c>
      <c r="AR59" s="72">
        <f>AD58*$AV$4</f>
        <v>27763.260383072487</v>
      </c>
      <c r="AS59" s="23">
        <f>AL59+AM59+AN59+AO59+AP59+AQ59+AR59-AJ59-AK59</f>
        <v>-91491.383288188808</v>
      </c>
      <c r="AT59" s="23">
        <f t="shared" si="32"/>
        <v>-731931066.30551052</v>
      </c>
      <c r="AU59">
        <f>M58</f>
        <v>0.55951666666666666</v>
      </c>
      <c r="BB59" s="10">
        <f t="shared" si="24"/>
        <v>11627.10768057842</v>
      </c>
      <c r="BC59" s="10">
        <f t="shared" si="25"/>
        <v>5502.2518382295293</v>
      </c>
      <c r="BD59" s="9">
        <f t="shared" si="26"/>
        <v>10556.372769229083</v>
      </c>
      <c r="BE59" s="10">
        <f t="shared" si="27"/>
        <v>3644.9442375408921</v>
      </c>
    </row>
    <row r="60" spans="1:57">
      <c r="A60">
        <v>54</v>
      </c>
      <c r="B60" t="s">
        <v>54</v>
      </c>
      <c r="C60">
        <v>26.8141</v>
      </c>
      <c r="D60">
        <v>43.255699999999997</v>
      </c>
      <c r="E60">
        <v>468.673</v>
      </c>
      <c r="F60">
        <v>468.673</v>
      </c>
      <c r="G60">
        <v>722.55</v>
      </c>
      <c r="H60">
        <v>1296.8499999999999</v>
      </c>
      <c r="I60">
        <v>27.229199999999999</v>
      </c>
      <c r="J60">
        <v>3034</v>
      </c>
      <c r="K60">
        <v>1357.36</v>
      </c>
      <c r="M60" s="4">
        <f t="shared" si="5"/>
        <v>0.56771666666666665</v>
      </c>
      <c r="N60" s="2">
        <f t="shared" si="6"/>
        <v>2.5397469394944659E-2</v>
      </c>
      <c r="O60" s="2">
        <f t="shared" si="7"/>
        <v>1.7454572469835306</v>
      </c>
      <c r="P60" s="3">
        <f t="shared" si="8"/>
        <v>0.79697031970172905</v>
      </c>
      <c r="Q60" s="2">
        <f t="shared" si="9"/>
        <v>0.424243313859613</v>
      </c>
      <c r="R60" s="3">
        <f t="shared" si="10"/>
        <v>0.27518010744796406</v>
      </c>
      <c r="T60" s="6">
        <f t="shared" si="11"/>
        <v>6964.7408449299737</v>
      </c>
      <c r="U60" s="6">
        <f t="shared" si="12"/>
        <v>12267.987279329433</v>
      </c>
      <c r="V60" s="6">
        <f t="shared" si="13"/>
        <v>12267.987279329433</v>
      </c>
      <c r="W60" s="6">
        <f t="shared" si="14"/>
        <v>250.36708733325372</v>
      </c>
      <c r="X60" s="6">
        <f t="shared" si="15"/>
        <v>176.88679245283001</v>
      </c>
      <c r="Y60" s="6">
        <f t="shared" si="0"/>
        <v>1916.5581340550541</v>
      </c>
      <c r="Z60" s="6">
        <f t="shared" si="16"/>
        <v>1916.5581340550541</v>
      </c>
      <c r="AA60" s="6">
        <f t="shared" si="17"/>
        <v>2954.7447362264929</v>
      </c>
      <c r="AB60" s="6">
        <f t="shared" si="1"/>
        <v>12407.024468478474</v>
      </c>
      <c r="AC60" s="6">
        <f t="shared" si="18"/>
        <v>111.32989818421265</v>
      </c>
      <c r="AD60" s="6">
        <f t="shared" si="2"/>
        <v>5550.6917378235312</v>
      </c>
      <c r="AE60" s="6">
        <f t="shared" si="3"/>
        <v>5303.2464343994588</v>
      </c>
      <c r="AI60" s="58"/>
      <c r="AJ60" s="21">
        <f t="shared" si="28"/>
        <v>863177.86068217724</v>
      </c>
      <c r="AK60" s="21">
        <f t="shared" si="29"/>
        <v>146258.79161968693</v>
      </c>
      <c r="AL60" s="19">
        <f t="shared" si="30"/>
        <v>376659.16854681046</v>
      </c>
      <c r="AM60" s="19">
        <f t="shared" si="31"/>
        <v>1410.6411714267306</v>
      </c>
      <c r="AN60" s="19">
        <f t="shared" si="20"/>
        <v>18937.499999999982</v>
      </c>
      <c r="AO60" s="19">
        <f t="shared" si="21"/>
        <v>150618.86431219178</v>
      </c>
      <c r="AP60" s="19">
        <f t="shared" si="22"/>
        <v>154582.51863619682</v>
      </c>
      <c r="AQ60" s="19">
        <f t="shared" si="23"/>
        <v>184936.52430290537</v>
      </c>
      <c r="AR60" s="72">
        <f>AD59*$AV$4</f>
        <v>28481.962400446158</v>
      </c>
      <c r="AS60" s="23">
        <f>AL60+AM60+AN60+AO60+AP60+AQ60+AR60-AJ60-AK60</f>
        <v>-93809.472931886732</v>
      </c>
      <c r="AT60" s="23">
        <f t="shared" si="32"/>
        <v>-750475783.45509386</v>
      </c>
      <c r="AU60">
        <f>M59</f>
        <v>0.56363666666666667</v>
      </c>
      <c r="BB60" s="10">
        <f t="shared" si="24"/>
        <v>11893.271241338385</v>
      </c>
      <c r="BC60" s="10">
        <f t="shared" si="25"/>
        <v>5705.1616827953585</v>
      </c>
      <c r="BD60" s="9">
        <f t="shared" si="26"/>
        <v>10829.643498268502</v>
      </c>
      <c r="BE60" s="10">
        <f t="shared" si="27"/>
        <v>3739.2965320802327</v>
      </c>
    </row>
    <row r="61" spans="1:57">
      <c r="A61">
        <v>55</v>
      </c>
      <c r="B61" t="s">
        <v>54</v>
      </c>
      <c r="C61">
        <v>27.318200000000001</v>
      </c>
      <c r="D61">
        <v>42.318199999999997</v>
      </c>
      <c r="E61">
        <v>470.28399999999999</v>
      </c>
      <c r="F61">
        <v>470.28399999999999</v>
      </c>
      <c r="G61">
        <v>732.39599999999996</v>
      </c>
      <c r="H61">
        <v>1284.72</v>
      </c>
      <c r="I61">
        <v>25.460899999999999</v>
      </c>
      <c r="J61">
        <v>3035.76</v>
      </c>
      <c r="K61">
        <v>1362.02</v>
      </c>
      <c r="M61" s="4">
        <f t="shared" si="5"/>
        <v>0.57176000000000005</v>
      </c>
      <c r="N61" s="2">
        <f t="shared" si="6"/>
        <v>2.4671307308427776E-2</v>
      </c>
      <c r="O61" s="2">
        <f t="shared" si="7"/>
        <v>1.7341399131337161</v>
      </c>
      <c r="P61" s="3">
        <f t="shared" si="8"/>
        <v>0.79405111701879572</v>
      </c>
      <c r="Q61" s="2">
        <f t="shared" si="9"/>
        <v>0.42698334965719881</v>
      </c>
      <c r="R61" s="3">
        <f t="shared" si="10"/>
        <v>0.27417331281190244</v>
      </c>
      <c r="T61" s="6">
        <f t="shared" si="11"/>
        <v>7169.737308261937</v>
      </c>
      <c r="U61" s="6">
        <f t="shared" si="12"/>
        <v>12539.767224468196</v>
      </c>
      <c r="V61" s="6">
        <f t="shared" si="13"/>
        <v>12539.767224468196</v>
      </c>
      <c r="W61" s="6">
        <f t="shared" si="14"/>
        <v>255.91361682588155</v>
      </c>
      <c r="X61" s="6">
        <f t="shared" si="15"/>
        <v>176.88679245283001</v>
      </c>
      <c r="Y61" s="6">
        <f t="shared" si="0"/>
        <v>1965.7506297972675</v>
      </c>
      <c r="Z61" s="6">
        <f t="shared" si="16"/>
        <v>1965.7506297972675</v>
      </c>
      <c r="AA61" s="6">
        <f t="shared" si="17"/>
        <v>3061.3584520438699</v>
      </c>
      <c r="AB61" s="6">
        <f t="shared" si="1"/>
        <v>12689.241249766799</v>
      </c>
      <c r="AC61" s="6">
        <f t="shared" si="18"/>
        <v>106.43959152727803</v>
      </c>
      <c r="AD61" s="6">
        <f t="shared" si="2"/>
        <v>5693.1379183567251</v>
      </c>
      <c r="AE61" s="6">
        <f t="shared" si="3"/>
        <v>5370.0299162062593</v>
      </c>
      <c r="AI61" s="58"/>
      <c r="AJ61" s="21">
        <f t="shared" si="28"/>
        <v>881786.12167636154</v>
      </c>
      <c r="AK61" s="21">
        <f t="shared" si="29"/>
        <v>149411.81707495317</v>
      </c>
      <c r="AL61" s="19">
        <f t="shared" si="30"/>
        <v>381181.44396532991</v>
      </c>
      <c r="AM61" s="19">
        <f t="shared" si="31"/>
        <v>1355.886829985526</v>
      </c>
      <c r="AN61" s="19">
        <f t="shared" si="20"/>
        <v>18937.499999999982</v>
      </c>
      <c r="AO61" s="19">
        <f t="shared" si="21"/>
        <v>154397.92327947516</v>
      </c>
      <c r="AP61" s="19">
        <f t="shared" si="22"/>
        <v>158461.0265236719</v>
      </c>
      <c r="AQ61" s="19">
        <f t="shared" si="23"/>
        <v>191559.94241772062</v>
      </c>
      <c r="AR61" s="72">
        <f>AD60*$AV$4</f>
        <v>29196.638540951772</v>
      </c>
      <c r="AS61" s="23">
        <f>AL61+AM61+AN61+AO61+AP61+AQ61+AR61-AJ61-AK61</f>
        <v>-96107.577194179816</v>
      </c>
      <c r="AT61" s="23">
        <f t="shared" si="32"/>
        <v>-768860617.55343854</v>
      </c>
      <c r="AU61">
        <f>M60</f>
        <v>0.56771666666666665</v>
      </c>
      <c r="BB61" s="10">
        <f t="shared" si="24"/>
        <v>12156.65738114522</v>
      </c>
      <c r="BC61" s="10">
        <f t="shared" si="25"/>
        <v>5909.4894724529859</v>
      </c>
      <c r="BD61" s="9">
        <f t="shared" si="26"/>
        <v>11101.383475647062</v>
      </c>
      <c r="BE61" s="10">
        <f t="shared" si="27"/>
        <v>3833.1162681101082</v>
      </c>
    </row>
    <row r="62" spans="1:57">
      <c r="A62">
        <v>56</v>
      </c>
      <c r="B62" t="s">
        <v>54</v>
      </c>
      <c r="C62">
        <v>27.822199999999999</v>
      </c>
      <c r="D62">
        <v>41.491</v>
      </c>
      <c r="E62">
        <v>471.83</v>
      </c>
      <c r="F62">
        <v>471.83</v>
      </c>
      <c r="G62">
        <v>742.14400000000001</v>
      </c>
      <c r="H62">
        <v>1272.71</v>
      </c>
      <c r="I62">
        <v>23.990400000000001</v>
      </c>
      <c r="J62">
        <v>3037.23</v>
      </c>
      <c r="K62">
        <v>1366.5</v>
      </c>
      <c r="M62" s="4">
        <f t="shared" si="5"/>
        <v>0.57576333333333329</v>
      </c>
      <c r="N62" s="2">
        <f t="shared" si="6"/>
        <v>2.4020865054507349E-2</v>
      </c>
      <c r="O62" s="2">
        <f t="shared" si="7"/>
        <v>1.7229333292035502</v>
      </c>
      <c r="P62" s="3">
        <f t="shared" si="8"/>
        <v>0.79112366771069131</v>
      </c>
      <c r="Q62" s="2">
        <f t="shared" si="9"/>
        <v>0.42965801920928159</v>
      </c>
      <c r="R62" s="3">
        <f t="shared" si="10"/>
        <v>0.27316200522205303</v>
      </c>
      <c r="T62" s="6">
        <f t="shared" si="11"/>
        <v>7363.881028074733</v>
      </c>
      <c r="U62" s="6">
        <f t="shared" si="12"/>
        <v>12789.770730001448</v>
      </c>
      <c r="V62" s="6">
        <f t="shared" si="13"/>
        <v>12789.770730001448</v>
      </c>
      <c r="W62" s="6">
        <f t="shared" si="14"/>
        <v>261.015729183703</v>
      </c>
      <c r="X62" s="6">
        <f t="shared" si="15"/>
        <v>176.88679245283001</v>
      </c>
      <c r="Y62" s="6">
        <f t="shared" si="0"/>
        <v>2011.5325078455273</v>
      </c>
      <c r="Z62" s="6">
        <f t="shared" si="16"/>
        <v>2011.5325078455273</v>
      </c>
      <c r="AA62" s="6">
        <f t="shared" si="17"/>
        <v>3163.9505362153977</v>
      </c>
      <c r="AB62" s="6">
        <f t="shared" si="1"/>
        <v>12948.491784743364</v>
      </c>
      <c r="AC62" s="6">
        <f t="shared" si="18"/>
        <v>102.2946744417859</v>
      </c>
      <c r="AD62" s="6">
        <f t="shared" si="2"/>
        <v>5825.7405675156588</v>
      </c>
      <c r="AE62" s="6">
        <f t="shared" si="3"/>
        <v>5425.8897019267151</v>
      </c>
      <c r="AI62" s="58"/>
      <c r="AJ62" s="21">
        <f t="shared" si="28"/>
        <v>901320.84879310045</v>
      </c>
      <c r="AK62" s="21">
        <f t="shared" si="29"/>
        <v>152721.82502679818</v>
      </c>
      <c r="AL62" s="19">
        <f t="shared" si="30"/>
        <v>385981.64028715726</v>
      </c>
      <c r="AM62" s="19">
        <f t="shared" si="31"/>
        <v>1296.3277852107192</v>
      </c>
      <c r="AN62" s="19">
        <f t="shared" si="20"/>
        <v>18937.499999999982</v>
      </c>
      <c r="AO62" s="19">
        <f t="shared" si="21"/>
        <v>158360.87073646788</v>
      </c>
      <c r="AP62" s="19">
        <f t="shared" si="22"/>
        <v>162528.26207163808</v>
      </c>
      <c r="AQ62" s="19">
        <f t="shared" si="23"/>
        <v>198471.84821199175</v>
      </c>
      <c r="AR62" s="72">
        <f>AD61*$AV$4</f>
        <v>29945.905450556373</v>
      </c>
      <c r="AS62" s="23">
        <f>AL62+AM62+AN62+AO62+AP62+AQ62+AR62-AJ62-AK62</f>
        <v>-98520.319276876398</v>
      </c>
      <c r="AT62" s="23">
        <f t="shared" si="32"/>
        <v>-788162554.21501124</v>
      </c>
      <c r="AU62">
        <f>M61</f>
        <v>0.57176000000000005</v>
      </c>
      <c r="BB62" s="10">
        <f t="shared" si="24"/>
        <v>12433.327632940918</v>
      </c>
      <c r="BC62" s="10">
        <f t="shared" si="25"/>
        <v>6122.7169040877397</v>
      </c>
      <c r="BD62" s="9">
        <f t="shared" si="26"/>
        <v>11386.27583671345</v>
      </c>
      <c r="BE62" s="10">
        <f t="shared" si="27"/>
        <v>3931.501259594535</v>
      </c>
    </row>
    <row r="63" spans="1:57">
      <c r="A63">
        <v>57</v>
      </c>
      <c r="B63" t="s">
        <v>54</v>
      </c>
      <c r="C63">
        <v>28.3263</v>
      </c>
      <c r="D63">
        <v>40.704799999999999</v>
      </c>
      <c r="E63">
        <v>473.346</v>
      </c>
      <c r="F63">
        <v>473.346</v>
      </c>
      <c r="G63">
        <v>751.79399999999998</v>
      </c>
      <c r="H63">
        <v>1260.81</v>
      </c>
      <c r="I63">
        <v>22.616800000000001</v>
      </c>
      <c r="J63">
        <v>3038.61</v>
      </c>
      <c r="K63">
        <v>1370.89</v>
      </c>
      <c r="M63" s="4">
        <f t="shared" si="5"/>
        <v>0.57972999999999997</v>
      </c>
      <c r="N63" s="2">
        <f t="shared" si="6"/>
        <v>2.340445839729989E-2</v>
      </c>
      <c r="O63" s="2">
        <f t="shared" si="7"/>
        <v>1.711938034487319</v>
      </c>
      <c r="P63" s="3">
        <f t="shared" si="8"/>
        <v>0.78823475295971113</v>
      </c>
      <c r="Q63" s="2">
        <f t="shared" si="9"/>
        <v>0.43226674486398836</v>
      </c>
      <c r="R63" s="3">
        <f t="shared" si="10"/>
        <v>0.27216462836147859</v>
      </c>
      <c r="T63" s="6">
        <f t="shared" si="11"/>
        <v>7557.8246439249779</v>
      </c>
      <c r="U63" s="6">
        <f t="shared" si="12"/>
        <v>13036.801000336325</v>
      </c>
      <c r="V63" s="6">
        <f t="shared" si="13"/>
        <v>13036.801000336325</v>
      </c>
      <c r="W63" s="6">
        <f t="shared" si="14"/>
        <v>266.05716327216987</v>
      </c>
      <c r="X63" s="6">
        <f t="shared" si="15"/>
        <v>176.88679245283001</v>
      </c>
      <c r="Y63" s="6">
        <f t="shared" si="0"/>
        <v>2056.9725354350658</v>
      </c>
      <c r="Z63" s="6">
        <f t="shared" si="16"/>
        <v>2056.9725354350658</v>
      </c>
      <c r="AA63" s="6">
        <f t="shared" si="17"/>
        <v>3266.9962570822822</v>
      </c>
      <c r="AB63" s="6">
        <f t="shared" si="1"/>
        <v>13204.584629192917</v>
      </c>
      <c r="AC63" s="6">
        <f t="shared" si="18"/>
        <v>98.27353441557716</v>
      </c>
      <c r="AD63" s="6">
        <f t="shared" si="2"/>
        <v>5957.3400411170214</v>
      </c>
      <c r="AE63" s="6">
        <f t="shared" si="3"/>
        <v>5478.9763564113473</v>
      </c>
      <c r="AI63" s="58"/>
      <c r="AJ63" s="21">
        <f t="shared" si="28"/>
        <v>919290.35076031403</v>
      </c>
      <c r="AK63" s="21">
        <f t="shared" si="29"/>
        <v>155766.61772068765</v>
      </c>
      <c r="AL63" s="19">
        <f t="shared" si="30"/>
        <v>389996.67410538648</v>
      </c>
      <c r="AM63" s="19">
        <f t="shared" si="31"/>
        <v>1245.8468400265106</v>
      </c>
      <c r="AN63" s="19">
        <f t="shared" si="20"/>
        <v>18937.499999999982</v>
      </c>
      <c r="AO63" s="19">
        <f t="shared" si="21"/>
        <v>162049.05883203569</v>
      </c>
      <c r="AP63" s="19">
        <f t="shared" si="22"/>
        <v>166313.50774866823</v>
      </c>
      <c r="AQ63" s="19">
        <f t="shared" si="23"/>
        <v>205123.02639854132</v>
      </c>
      <c r="AR63" s="72">
        <f>AD62*$AV$4</f>
        <v>30643.395385132364</v>
      </c>
      <c r="AS63" s="23">
        <f>AL63+AM63+AN63+AO63+AP63+AQ63+AR63-AJ63-AK63</f>
        <v>-100747.95917121111</v>
      </c>
      <c r="AT63" s="23">
        <f t="shared" si="32"/>
        <v>-805983673.36968887</v>
      </c>
      <c r="AU63">
        <f>M62</f>
        <v>0.57576333333333329</v>
      </c>
      <c r="BB63" s="10">
        <f t="shared" si="24"/>
        <v>12687.476055559662</v>
      </c>
      <c r="BC63" s="10">
        <f t="shared" si="25"/>
        <v>6327.9010724307955</v>
      </c>
      <c r="BD63" s="9">
        <f t="shared" si="26"/>
        <v>11651.481135031318</v>
      </c>
      <c r="BE63" s="10">
        <f t="shared" si="27"/>
        <v>4023.0650156910547</v>
      </c>
    </row>
    <row r="64" spans="1:57">
      <c r="A64">
        <v>58</v>
      </c>
      <c r="B64" t="s">
        <v>54</v>
      </c>
      <c r="C64">
        <v>28.830300000000001</v>
      </c>
      <c r="D64">
        <v>39.96</v>
      </c>
      <c r="E64">
        <v>474.83199999999999</v>
      </c>
      <c r="F64">
        <v>474.83199999999999</v>
      </c>
      <c r="G64">
        <v>761.34900000000005</v>
      </c>
      <c r="H64">
        <v>1249.03</v>
      </c>
      <c r="I64">
        <v>21.337700000000002</v>
      </c>
      <c r="J64">
        <v>3039.89</v>
      </c>
      <c r="K64">
        <v>1375.19</v>
      </c>
      <c r="M64" s="4">
        <f t="shared" si="5"/>
        <v>0.58365666666666671</v>
      </c>
      <c r="N64" s="2">
        <f t="shared" si="6"/>
        <v>2.2821636007470145E-2</v>
      </c>
      <c r="O64" s="2">
        <f t="shared" si="7"/>
        <v>1.7011516531979416</v>
      </c>
      <c r="P64" s="3">
        <f t="shared" si="8"/>
        <v>0.78538752805587764</v>
      </c>
      <c r="Q64" s="2">
        <f t="shared" si="9"/>
        <v>0.43481555937566035</v>
      </c>
      <c r="R64" s="3">
        <f t="shared" si="10"/>
        <v>0.27118225897645304</v>
      </c>
      <c r="T64" s="6">
        <f t="shared" si="11"/>
        <v>7750.8375120403343</v>
      </c>
      <c r="U64" s="6">
        <f t="shared" si="12"/>
        <v>13279.789223185435</v>
      </c>
      <c r="V64" s="6">
        <f t="shared" si="13"/>
        <v>13279.789223185435</v>
      </c>
      <c r="W64" s="6">
        <f t="shared" si="14"/>
        <v>271.01610659562112</v>
      </c>
      <c r="X64" s="6">
        <f t="shared" si="15"/>
        <v>176.88679245283001</v>
      </c>
      <c r="Y64" s="6">
        <f t="shared" si="0"/>
        <v>2101.8896254745291</v>
      </c>
      <c r="Z64" s="6">
        <f t="shared" si="16"/>
        <v>2101.8896254745291</v>
      </c>
      <c r="AA64" s="6">
        <f t="shared" si="17"/>
        <v>3370.1847484276695</v>
      </c>
      <c r="AB64" s="6">
        <f t="shared" si="1"/>
        <v>13456.366153871657</v>
      </c>
      <c r="AC64" s="6">
        <f t="shared" si="18"/>
        <v>94.439175909399637</v>
      </c>
      <c r="AD64" s="6">
        <f t="shared" si="2"/>
        <v>6087.4111139441266</v>
      </c>
      <c r="AE64" s="6">
        <f t="shared" si="3"/>
        <v>5528.9517111451005</v>
      </c>
      <c r="AI64" s="58"/>
      <c r="AJ64" s="21">
        <f t="shared" si="28"/>
        <v>937046.14550117403</v>
      </c>
      <c r="AK64" s="21">
        <f t="shared" si="29"/>
        <v>158775.1993830961</v>
      </c>
      <c r="AL64" s="19">
        <f t="shared" si="30"/>
        <v>393812.38356977841</v>
      </c>
      <c r="AM64" s="19">
        <f t="shared" si="31"/>
        <v>1196.8733756473143</v>
      </c>
      <c r="AN64" s="19">
        <f t="shared" si="20"/>
        <v>18937.499999999982</v>
      </c>
      <c r="AO64" s="19">
        <f t="shared" si="21"/>
        <v>165709.70745464892</v>
      </c>
      <c r="AP64" s="19">
        <f t="shared" si="22"/>
        <v>170070.48922977125</v>
      </c>
      <c r="AQ64" s="19">
        <f t="shared" si="23"/>
        <v>211803.61444177857</v>
      </c>
      <c r="AR64" s="72">
        <f>AD63*$AV$4</f>
        <v>31335.608616275531</v>
      </c>
      <c r="AS64" s="23">
        <f>AL64+AM64+AN64+AO64+AP64+AQ64+AR64-AJ64-AK64</f>
        <v>-102955.16819637016</v>
      </c>
      <c r="AT64" s="23">
        <f t="shared" si="32"/>
        <v>-823641345.57096124</v>
      </c>
      <c r="AU64">
        <f>M63</f>
        <v>0.57972999999999997</v>
      </c>
      <c r="BB64" s="10">
        <f t="shared" si="24"/>
        <v>12938.527465920748</v>
      </c>
      <c r="BC64" s="10">
        <f t="shared" si="25"/>
        <v>6533.9925141645645</v>
      </c>
      <c r="BD64" s="9">
        <f t="shared" si="26"/>
        <v>11914.680082234043</v>
      </c>
      <c r="BE64" s="10">
        <f t="shared" si="27"/>
        <v>4113.9450708701315</v>
      </c>
    </row>
    <row r="65" spans="1:57">
      <c r="A65">
        <v>59</v>
      </c>
      <c r="B65" t="s">
        <v>54</v>
      </c>
      <c r="C65">
        <v>29.334299999999999</v>
      </c>
      <c r="D65">
        <v>39.281999999999996</v>
      </c>
      <c r="E65">
        <v>476.27199999999999</v>
      </c>
      <c r="F65">
        <v>476.27199999999999</v>
      </c>
      <c r="G65">
        <v>770.81200000000001</v>
      </c>
      <c r="H65">
        <v>1237.3599999999999</v>
      </c>
      <c r="I65">
        <v>20.252300000000002</v>
      </c>
      <c r="J65">
        <v>3040.97</v>
      </c>
      <c r="K65">
        <v>1379.37</v>
      </c>
      <c r="M65" s="4">
        <f t="shared" si="5"/>
        <v>0.58754666666666666</v>
      </c>
      <c r="N65" s="2">
        <f t="shared" si="6"/>
        <v>2.2285889347796482E-2</v>
      </c>
      <c r="O65" s="2">
        <f t="shared" si="7"/>
        <v>1.6905014695002949</v>
      </c>
      <c r="P65" s="3">
        <f t="shared" si="8"/>
        <v>0.78255911587164695</v>
      </c>
      <c r="Q65" s="2">
        <f t="shared" si="9"/>
        <v>0.43730540552807151</v>
      </c>
      <c r="R65" s="3">
        <f t="shared" si="10"/>
        <v>0.270203785231244</v>
      </c>
      <c r="T65" s="6">
        <f t="shared" si="11"/>
        <v>7937.1655172612482</v>
      </c>
      <c r="U65" s="6">
        <f t="shared" si="12"/>
        <v>13508.995910556747</v>
      </c>
      <c r="V65" s="6">
        <f t="shared" si="13"/>
        <v>13508.995910556747</v>
      </c>
      <c r="W65" s="6">
        <f t="shared" si="14"/>
        <v>275.69379409299484</v>
      </c>
      <c r="X65" s="6">
        <f t="shared" si="15"/>
        <v>176.88679245283001</v>
      </c>
      <c r="Y65" s="6">
        <f t="shared" si="0"/>
        <v>2144.6521667708939</v>
      </c>
      <c r="Z65" s="6">
        <f t="shared" si="16"/>
        <v>2144.6521667708939</v>
      </c>
      <c r="AA65" s="6">
        <f t="shared" si="17"/>
        <v>3470.9653852693555</v>
      </c>
      <c r="AB65" s="6">
        <f t="shared" si="1"/>
        <v>13693.483764690203</v>
      </c>
      <c r="AC65" s="6">
        <f t="shared" si="18"/>
        <v>91.205939959538227</v>
      </c>
      <c r="AD65" s="6">
        <f t="shared" si="2"/>
        <v>6211.3012297148853</v>
      </c>
      <c r="AE65" s="6">
        <f t="shared" si="3"/>
        <v>5571.8303932954987</v>
      </c>
      <c r="AI65" s="58"/>
      <c r="AJ65" s="21">
        <f t="shared" si="28"/>
        <v>954511.40999489941</v>
      </c>
      <c r="AK65" s="21">
        <f t="shared" si="29"/>
        <v>161734.55294917541</v>
      </c>
      <c r="AL65" s="19">
        <f t="shared" si="30"/>
        <v>397404.46214197634</v>
      </c>
      <c r="AM65" s="19">
        <f t="shared" si="31"/>
        <v>1150.1747234005782</v>
      </c>
      <c r="AN65" s="19">
        <f t="shared" si="20"/>
        <v>18937.499999999982</v>
      </c>
      <c r="AO65" s="19">
        <f t="shared" si="21"/>
        <v>169328.22822822808</v>
      </c>
      <c r="AP65" s="19">
        <f t="shared" si="22"/>
        <v>173784.23423423409</v>
      </c>
      <c r="AQ65" s="19">
        <f t="shared" si="23"/>
        <v>218493.45848073877</v>
      </c>
      <c r="AR65" s="72">
        <f>AD64*$AV$4</f>
        <v>32019.782459346105</v>
      </c>
      <c r="AS65" s="23">
        <f>AL65+AM65+AN65+AO65+AP65+AQ65+AR65-AJ65-AK65</f>
        <v>-105128.12267615082</v>
      </c>
      <c r="AT65" s="23">
        <f t="shared" si="32"/>
        <v>-841024981.40920651</v>
      </c>
      <c r="AU65">
        <f>M64</f>
        <v>0.58365666666666671</v>
      </c>
      <c r="BB65" s="10">
        <f t="shared" si="24"/>
        <v>13185.350047276035</v>
      </c>
      <c r="BC65" s="10">
        <f t="shared" si="25"/>
        <v>6740.3694968553391</v>
      </c>
      <c r="BD65" s="9">
        <f t="shared" si="26"/>
        <v>12174.822227888253</v>
      </c>
      <c r="BE65" s="10">
        <f t="shared" si="27"/>
        <v>4203.7792509490582</v>
      </c>
    </row>
    <row r="66" spans="1:57">
      <c r="A66">
        <v>60</v>
      </c>
      <c r="B66" t="s">
        <v>54</v>
      </c>
      <c r="C66">
        <v>29.8384</v>
      </c>
      <c r="D66">
        <v>38.605200000000004</v>
      </c>
      <c r="E66">
        <v>477.70499999999998</v>
      </c>
      <c r="F66">
        <v>477.70499999999998</v>
      </c>
      <c r="G66">
        <v>780.17899999999997</v>
      </c>
      <c r="H66">
        <v>1225.81</v>
      </c>
      <c r="I66">
        <v>19.1313</v>
      </c>
      <c r="J66">
        <v>3042.09</v>
      </c>
      <c r="K66">
        <v>1383.52</v>
      </c>
      <c r="M66" s="4">
        <f t="shared" si="5"/>
        <v>0.59139666666666668</v>
      </c>
      <c r="N66" s="2">
        <f t="shared" si="6"/>
        <v>2.1759338064130676E-2</v>
      </c>
      <c r="O66" s="2">
        <f t="shared" si="7"/>
        <v>1.6801275569132956</v>
      </c>
      <c r="P66" s="3">
        <f t="shared" si="8"/>
        <v>0.77980374142566466</v>
      </c>
      <c r="Q66" s="2">
        <f t="shared" si="9"/>
        <v>0.43973813402172257</v>
      </c>
      <c r="R66" s="3">
        <f t="shared" si="10"/>
        <v>0.26925244759580425</v>
      </c>
      <c r="T66" s="6">
        <f t="shared" si="11"/>
        <v>8129.2359138635838</v>
      </c>
      <c r="U66" s="6">
        <f t="shared" si="12"/>
        <v>13745.826400549406</v>
      </c>
      <c r="V66" s="6">
        <f t="shared" si="13"/>
        <v>13745.826400549406</v>
      </c>
      <c r="W66" s="6">
        <f t="shared" si="14"/>
        <v>280.52706939896746</v>
      </c>
      <c r="X66" s="6">
        <f t="shared" si="15"/>
        <v>176.88679245283001</v>
      </c>
      <c r="Y66" s="6">
        <f t="shared" si="0"/>
        <v>2188.8166668914846</v>
      </c>
      <c r="Z66" s="6">
        <f t="shared" si="16"/>
        <v>2188.8166668914846</v>
      </c>
      <c r="AA66" s="6">
        <f t="shared" si="17"/>
        <v>3574.7350317847449</v>
      </c>
      <c r="AB66" s="6">
        <f t="shared" si="1"/>
        <v>13938.680344930413</v>
      </c>
      <c r="AC66" s="6">
        <f t="shared" si="18"/>
        <v>87.673125017960047</v>
      </c>
      <c r="AD66" s="6">
        <f t="shared" si="2"/>
        <v>6339.2085805627048</v>
      </c>
      <c r="AE66" s="6">
        <f t="shared" si="3"/>
        <v>5616.5904866858218</v>
      </c>
      <c r="AI66" s="58"/>
      <c r="AJ66" s="21">
        <f t="shared" si="28"/>
        <v>970986.09906308725</v>
      </c>
      <c r="AK66" s="21">
        <f t="shared" si="29"/>
        <v>164526.06119467062</v>
      </c>
      <c r="AL66" s="19">
        <f t="shared" si="30"/>
        <v>400486.45317890053</v>
      </c>
      <c r="AM66" s="19">
        <f t="shared" si="31"/>
        <v>1110.7971427672162</v>
      </c>
      <c r="AN66" s="19">
        <f t="shared" si="20"/>
        <v>18937.499999999982</v>
      </c>
      <c r="AO66" s="19">
        <f t="shared" si="21"/>
        <v>172773.17855506323</v>
      </c>
      <c r="AP66" s="19">
        <f t="shared" si="22"/>
        <v>177319.84114861753</v>
      </c>
      <c r="AQ66" s="19">
        <f t="shared" si="23"/>
        <v>225027.19818201315</v>
      </c>
      <c r="AR66" s="72">
        <f>AD65*$AV$4</f>
        <v>32671.444468300295</v>
      </c>
      <c r="AS66" s="23">
        <f>AL66+AM66+AN66+AO66+AP66+AQ66+AR66-AJ66-AK66</f>
        <v>-107185.74758209591</v>
      </c>
      <c r="AT66" s="23">
        <f t="shared" si="32"/>
        <v>-857485980.65676725</v>
      </c>
      <c r="AU66">
        <f>M65</f>
        <v>0.58754666666666666</v>
      </c>
      <c r="BB66" s="10">
        <f t="shared" si="24"/>
        <v>13417.789970597209</v>
      </c>
      <c r="BC66" s="10">
        <f t="shared" si="25"/>
        <v>6941.9307705387109</v>
      </c>
      <c r="BD66" s="9">
        <f t="shared" si="26"/>
        <v>12422.602459429771</v>
      </c>
      <c r="BE66" s="10">
        <f t="shared" si="27"/>
        <v>4289.3043335417879</v>
      </c>
    </row>
    <row r="67" spans="1:57">
      <c r="A67">
        <v>61</v>
      </c>
      <c r="B67" t="s">
        <v>54</v>
      </c>
      <c r="C67">
        <v>30.342400000000001</v>
      </c>
      <c r="D67">
        <v>37.959000000000003</v>
      </c>
      <c r="E67">
        <v>479.113</v>
      </c>
      <c r="F67">
        <v>479.113</v>
      </c>
      <c r="G67">
        <v>789.45299999999997</v>
      </c>
      <c r="H67">
        <v>1214.3599999999999</v>
      </c>
      <c r="I67">
        <v>18.0823</v>
      </c>
      <c r="J67">
        <v>3043.14</v>
      </c>
      <c r="K67">
        <v>1387.59</v>
      </c>
      <c r="M67" s="4">
        <f t="shared" si="5"/>
        <v>0.59521333333333337</v>
      </c>
      <c r="N67" s="2">
        <f t="shared" si="6"/>
        <v>2.1257924329652116E-2</v>
      </c>
      <c r="O67" s="2">
        <f t="shared" si="7"/>
        <v>1.6699421553056606</v>
      </c>
      <c r="P67" s="3">
        <f t="shared" si="8"/>
        <v>0.77708272664142819</v>
      </c>
      <c r="Q67" s="2">
        <f t="shared" si="9"/>
        <v>0.44211207186218943</v>
      </c>
      <c r="R67" s="3">
        <f t="shared" si="10"/>
        <v>0.26831444188078224</v>
      </c>
      <c r="T67" s="6">
        <f t="shared" si="11"/>
        <v>8320.9813766292937</v>
      </c>
      <c r="U67" s="6">
        <f t="shared" si="12"/>
        <v>13979.830273676598</v>
      </c>
      <c r="V67" s="6">
        <f t="shared" si="13"/>
        <v>13979.830273676598</v>
      </c>
      <c r="W67" s="6">
        <f t="shared" si="14"/>
        <v>285.30265864646117</v>
      </c>
      <c r="X67" s="6">
        <f t="shared" si="15"/>
        <v>176.88679245283001</v>
      </c>
      <c r="Y67" s="6">
        <f t="shared" si="0"/>
        <v>2232.639473970672</v>
      </c>
      <c r="Z67" s="6">
        <f t="shared" si="16"/>
        <v>2232.639473970672</v>
      </c>
      <c r="AA67" s="6">
        <f t="shared" si="17"/>
        <v>3678.8063163482702</v>
      </c>
      <c r="AB67" s="6">
        <f t="shared" si="1"/>
        <v>14180.860232993047</v>
      </c>
      <c r="AC67" s="6">
        <f t="shared" si="18"/>
        <v>84.272699330012983</v>
      </c>
      <c r="AD67" s="6">
        <f t="shared" si="2"/>
        <v>6466.0908964836362</v>
      </c>
      <c r="AE67" s="6">
        <f t="shared" si="3"/>
        <v>5658.8488970473045</v>
      </c>
      <c r="AI67" s="58"/>
      <c r="AJ67" s="21">
        <f t="shared" si="28"/>
        <v>988008.76419228956</v>
      </c>
      <c r="AK67" s="21">
        <f t="shared" si="29"/>
        <v>167410.41973229122</v>
      </c>
      <c r="AL67" s="19">
        <f t="shared" si="30"/>
        <v>403703.67441151681</v>
      </c>
      <c r="AM67" s="19">
        <f t="shared" si="31"/>
        <v>1067.7709895937355</v>
      </c>
      <c r="AN67" s="19">
        <f t="shared" si="20"/>
        <v>18937.499999999982</v>
      </c>
      <c r="AO67" s="19">
        <f t="shared" si="21"/>
        <v>176331.07068477801</v>
      </c>
      <c r="AP67" s="19">
        <f t="shared" si="22"/>
        <v>180971.36201858797</v>
      </c>
      <c r="AQ67" s="19">
        <f t="shared" si="23"/>
        <v>231754.71926614633</v>
      </c>
      <c r="AR67" s="72">
        <f>AD66*$AV$4</f>
        <v>33344.237133759823</v>
      </c>
      <c r="AS67" s="23">
        <f>AL67+AM67+AN67+AO67+AP67+AQ67+AR67-AJ67-AK67</f>
        <v>-109308.84942019809</v>
      </c>
      <c r="AT67" s="23">
        <f t="shared" si="32"/>
        <v>-874470795.36158478</v>
      </c>
      <c r="AU67">
        <f>M66</f>
        <v>0.59139666666666668</v>
      </c>
      <c r="BB67" s="10">
        <f t="shared" si="24"/>
        <v>13658.153275531446</v>
      </c>
      <c r="BC67" s="10">
        <f t="shared" si="25"/>
        <v>7149.4700635694899</v>
      </c>
      <c r="BD67" s="9">
        <f t="shared" si="26"/>
        <v>12678.41716112541</v>
      </c>
      <c r="BE67" s="10">
        <f t="shared" si="27"/>
        <v>4377.6333337829692</v>
      </c>
    </row>
    <row r="68" spans="1:57">
      <c r="A68">
        <v>62</v>
      </c>
      <c r="B68" t="s">
        <v>54</v>
      </c>
      <c r="C68">
        <v>30.846499999999999</v>
      </c>
      <c r="D68">
        <v>37.342700000000001</v>
      </c>
      <c r="E68">
        <v>480.49599999999998</v>
      </c>
      <c r="F68">
        <v>480.49599999999998</v>
      </c>
      <c r="G68">
        <v>798.63499999999999</v>
      </c>
      <c r="H68">
        <v>1203.03</v>
      </c>
      <c r="I68">
        <v>17.1035</v>
      </c>
      <c r="J68">
        <v>3044.12</v>
      </c>
      <c r="K68">
        <v>1391.6</v>
      </c>
      <c r="M68" s="4">
        <f t="shared" si="5"/>
        <v>0.59899000000000002</v>
      </c>
      <c r="N68" s="2">
        <f t="shared" si="6"/>
        <v>2.0780925669321135E-2</v>
      </c>
      <c r="O68" s="2">
        <f t="shared" si="7"/>
        <v>1.6599584357000952</v>
      </c>
      <c r="P68" s="3">
        <f t="shared" si="8"/>
        <v>0.77441470920493938</v>
      </c>
      <c r="Q68" s="2">
        <f t="shared" si="9"/>
        <v>0.44443424208528798</v>
      </c>
      <c r="R68" s="3">
        <f t="shared" si="10"/>
        <v>0.26739233264884776</v>
      </c>
      <c r="T68" s="6">
        <f t="shared" si="11"/>
        <v>8511.9784973759779</v>
      </c>
      <c r="U68" s="6">
        <f t="shared" si="12"/>
        <v>14210.551924699874</v>
      </c>
      <c r="V68" s="6">
        <f t="shared" si="13"/>
        <v>14210.551924699874</v>
      </c>
      <c r="W68" s="6">
        <f t="shared" si="14"/>
        <v>290.01126376938515</v>
      </c>
      <c r="X68" s="6">
        <f t="shared" si="15"/>
        <v>176.88679245283001</v>
      </c>
      <c r="Y68" s="6">
        <f t="shared" si="0"/>
        <v>2276.0377858701968</v>
      </c>
      <c r="Z68" s="6">
        <f t="shared" si="16"/>
        <v>2276.0377858701968</v>
      </c>
      <c r="AA68" s="6">
        <f t="shared" si="17"/>
        <v>3783.0147121275613</v>
      </c>
      <c r="AB68" s="6">
        <f t="shared" si="1"/>
        <v>14419.541774986461</v>
      </c>
      <c r="AC68" s="6">
        <f t="shared" si="18"/>
        <v>81.02141348279838</v>
      </c>
      <c r="AD68" s="6">
        <f t="shared" si="2"/>
        <v>6591.8013528041147</v>
      </c>
      <c r="AE68" s="6">
        <f t="shared" si="3"/>
        <v>5698.5734273238959</v>
      </c>
      <c r="AI68" s="58"/>
      <c r="AJ68" s="21">
        <f t="shared" si="28"/>
        <v>1004828.2605810527</v>
      </c>
      <c r="AK68" s="21">
        <f t="shared" si="29"/>
        <v>170260.3529031073</v>
      </c>
      <c r="AL68" s="19">
        <f t="shared" si="30"/>
        <v>406741.08217306907</v>
      </c>
      <c r="AM68" s="19">
        <f t="shared" si="31"/>
        <v>1026.3572051402282</v>
      </c>
      <c r="AN68" s="19">
        <f t="shared" si="20"/>
        <v>18937.499999999982</v>
      </c>
      <c r="AO68" s="19">
        <f t="shared" si="21"/>
        <v>179861.43602307735</v>
      </c>
      <c r="AP68" s="19">
        <f t="shared" si="22"/>
        <v>184594.63170789517</v>
      </c>
      <c r="AQ68" s="19">
        <f t="shared" si="23"/>
        <v>238501.7959370696</v>
      </c>
      <c r="AR68" s="72">
        <f>AD67*$AV$4</f>
        <v>34011.638115503927</v>
      </c>
      <c r="AS68" s="23">
        <f>AL68+AM68+AN68+AO68+AP68+AQ68+AR68-AJ68-AK68</f>
        <v>-111414.1723224048</v>
      </c>
      <c r="AT68" s="23">
        <f t="shared" si="32"/>
        <v>-891313378.57923841</v>
      </c>
      <c r="AU68">
        <f>M67</f>
        <v>0.59521333333333337</v>
      </c>
      <c r="BB68" s="10">
        <f t="shared" si="24"/>
        <v>13895.557574346585</v>
      </c>
      <c r="BC68" s="10">
        <f t="shared" si="25"/>
        <v>7357.6126326965405</v>
      </c>
      <c r="BD68" s="9">
        <f t="shared" si="26"/>
        <v>12932.181792967272</v>
      </c>
      <c r="BE68" s="10">
        <f t="shared" si="27"/>
        <v>4465.2789479413441</v>
      </c>
    </row>
    <row r="69" spans="1:57">
      <c r="A69">
        <v>63</v>
      </c>
      <c r="B69" t="s">
        <v>54</v>
      </c>
      <c r="C69">
        <v>31.3505</v>
      </c>
      <c r="D69">
        <v>36.711500000000001</v>
      </c>
      <c r="E69">
        <v>481.87700000000001</v>
      </c>
      <c r="F69">
        <v>481.87700000000001</v>
      </c>
      <c r="G69">
        <v>807.721</v>
      </c>
      <c r="H69">
        <v>1191.81</v>
      </c>
      <c r="I69">
        <v>16.056799999999999</v>
      </c>
      <c r="J69">
        <v>3045.17</v>
      </c>
      <c r="K69">
        <v>1395.6</v>
      </c>
      <c r="M69" s="4">
        <f t="shared" si="5"/>
        <v>0.60272999999999999</v>
      </c>
      <c r="N69" s="2">
        <f t="shared" si="6"/>
        <v>2.0302899584667539E-2</v>
      </c>
      <c r="O69" s="2">
        <f t="shared" si="7"/>
        <v>1.6502389185870954</v>
      </c>
      <c r="P69" s="3">
        <f t="shared" si="8"/>
        <v>0.77182154530220826</v>
      </c>
      <c r="Q69" s="2">
        <f t="shared" si="9"/>
        <v>0.44670139753012678</v>
      </c>
      <c r="R69" s="3">
        <f t="shared" si="10"/>
        <v>0.26649688362395546</v>
      </c>
      <c r="T69" s="6">
        <f t="shared" si="11"/>
        <v>8712.3906472163417</v>
      </c>
      <c r="U69" s="6">
        <f t="shared" si="12"/>
        <v>14454.881368467377</v>
      </c>
      <c r="V69" s="6">
        <f t="shared" si="13"/>
        <v>14454.881368467377</v>
      </c>
      <c r="W69" s="6">
        <f t="shared" si="14"/>
        <v>294.99757894831379</v>
      </c>
      <c r="X69" s="6">
        <f t="shared" si="15"/>
        <v>176.88679245283001</v>
      </c>
      <c r="Y69" s="6">
        <f t="shared" si="0"/>
        <v>2321.8249563976515</v>
      </c>
      <c r="Z69" s="6">
        <f t="shared" si="16"/>
        <v>2321.8249563976515</v>
      </c>
      <c r="AA69" s="6">
        <f t="shared" si="17"/>
        <v>3891.8370779399456</v>
      </c>
      <c r="AB69" s="6">
        <f t="shared" si="1"/>
        <v>14672.523698918934</v>
      </c>
      <c r="AC69" s="6">
        <f t="shared" si="18"/>
        <v>77.355248496756758</v>
      </c>
      <c r="AD69" s="6">
        <f t="shared" si="2"/>
        <v>6724.4108126110232</v>
      </c>
      <c r="AE69" s="6">
        <f t="shared" si="3"/>
        <v>5742.4907212510352</v>
      </c>
      <c r="AI69" s="58"/>
      <c r="AJ69" s="21">
        <f t="shared" si="28"/>
        <v>1021411.8406916527</v>
      </c>
      <c r="AK69" s="21">
        <f t="shared" si="29"/>
        <v>173070.31189091978</v>
      </c>
      <c r="AL69" s="19">
        <f t="shared" si="30"/>
        <v>409596.36223575962</v>
      </c>
      <c r="AM69" s="19">
        <f t="shared" si="31"/>
        <v>986.75979480700153</v>
      </c>
      <c r="AN69" s="19">
        <f t="shared" si="20"/>
        <v>18937.499999999982</v>
      </c>
      <c r="AO69" s="19">
        <f t="shared" si="21"/>
        <v>183357.60402970307</v>
      </c>
      <c r="AP69" s="19">
        <f t="shared" si="22"/>
        <v>188182.80413574789</v>
      </c>
      <c r="AQ69" s="19">
        <f t="shared" si="23"/>
        <v>245257.76170635555</v>
      </c>
      <c r="AR69" s="72">
        <f>AD68*$AV$4</f>
        <v>34672.875115749644</v>
      </c>
      <c r="AS69" s="23">
        <f>AL69+AM69+AN69+AO69+AP69+AQ69+AR69-AJ69-AK69</f>
        <v>-113490.48556444977</v>
      </c>
      <c r="AT69" s="23">
        <f t="shared" si="32"/>
        <v>-907923884.51559818</v>
      </c>
      <c r="AU69">
        <f>M68</f>
        <v>0.59899000000000002</v>
      </c>
      <c r="BB69" s="10">
        <f t="shared" si="24"/>
        <v>14129.530511217075</v>
      </c>
      <c r="BC69" s="10">
        <f t="shared" si="25"/>
        <v>7566.0294242551226</v>
      </c>
      <c r="BD69" s="9">
        <f t="shared" si="26"/>
        <v>13183.602705608229</v>
      </c>
      <c r="BE69" s="10">
        <f t="shared" si="27"/>
        <v>4552.0755717403936</v>
      </c>
    </row>
    <row r="70" spans="1:57">
      <c r="A70">
        <v>64</v>
      </c>
      <c r="B70" t="s">
        <v>54</v>
      </c>
      <c r="C70">
        <v>31.854500000000002</v>
      </c>
      <c r="D70">
        <v>36.145899999999997</v>
      </c>
      <c r="E70">
        <v>483.21499999999997</v>
      </c>
      <c r="F70">
        <v>483.21499999999997</v>
      </c>
      <c r="G70">
        <v>816.72299999999996</v>
      </c>
      <c r="H70">
        <v>1180.7</v>
      </c>
      <c r="I70">
        <v>15.2014</v>
      </c>
      <c r="J70">
        <v>3046.02</v>
      </c>
      <c r="K70">
        <v>1399.47</v>
      </c>
      <c r="M70" s="4">
        <f t="shared" si="5"/>
        <v>0.60643333333333327</v>
      </c>
      <c r="N70" s="2">
        <f t="shared" si="6"/>
        <v>1.9868026163909196E-2</v>
      </c>
      <c r="O70" s="2">
        <f t="shared" si="7"/>
        <v>1.640628544055406</v>
      </c>
      <c r="P70" s="3">
        <f t="shared" si="8"/>
        <v>0.76923542021656688</v>
      </c>
      <c r="Q70" s="2">
        <f t="shared" si="9"/>
        <v>0.44892156323860827</v>
      </c>
      <c r="R70" s="3">
        <f t="shared" si="10"/>
        <v>0.26560490298466444</v>
      </c>
      <c r="T70" s="6">
        <f t="shared" si="11"/>
        <v>8903.0883588300094</v>
      </c>
      <c r="U70" s="6">
        <f t="shared" si="12"/>
        <v>14681.066935903937</v>
      </c>
      <c r="V70" s="6">
        <f t="shared" si="13"/>
        <v>14681.066935903937</v>
      </c>
      <c r="W70" s="6">
        <f t="shared" si="14"/>
        <v>299.61361093681501</v>
      </c>
      <c r="X70" s="6">
        <f t="shared" si="15"/>
        <v>176.88679245283001</v>
      </c>
      <c r="Y70" s="6">
        <f t="shared" si="0"/>
        <v>2364.7039198109401</v>
      </c>
      <c r="Z70" s="6">
        <f t="shared" si="16"/>
        <v>2364.7039198109401</v>
      </c>
      <c r="AA70" s="6">
        <f t="shared" si="17"/>
        <v>3996.788343697423</v>
      </c>
      <c r="AB70" s="6">
        <f t="shared" si="1"/>
        <v>14906.274502680728</v>
      </c>
      <c r="AC70" s="6">
        <f t="shared" si="18"/>
        <v>74.406044160023157</v>
      </c>
      <c r="AD70" s="6">
        <f t="shared" si="2"/>
        <v>6848.5709149298273</v>
      </c>
      <c r="AE70" s="6">
        <f t="shared" si="3"/>
        <v>5777.9785770739272</v>
      </c>
      <c r="AI70" s="58"/>
      <c r="AJ70" s="21">
        <f t="shared" si="28"/>
        <v>1038973.5081213296</v>
      </c>
      <c r="AK70" s="21">
        <f t="shared" si="29"/>
        <v>176046.0001865642</v>
      </c>
      <c r="AL70" s="19">
        <f t="shared" si="30"/>
        <v>412753.00557136064</v>
      </c>
      <c r="AM70" s="19">
        <f t="shared" si="31"/>
        <v>942.10957144200063</v>
      </c>
      <c r="AN70" s="19">
        <f t="shared" si="20"/>
        <v>18937.499999999982</v>
      </c>
      <c r="AO70" s="19">
        <f t="shared" si="21"/>
        <v>187046.2184873948</v>
      </c>
      <c r="AP70" s="19">
        <f t="shared" si="22"/>
        <v>191968.48739495783</v>
      </c>
      <c r="AQ70" s="19">
        <f t="shared" si="23"/>
        <v>252312.857151048</v>
      </c>
      <c r="AR70" s="72">
        <f>AD69*$AV$4</f>
        <v>35370.40087433398</v>
      </c>
      <c r="AS70" s="23">
        <f>AL70+AM70+AN70+AO70+AP70+AQ70+AR70-AJ70-AK70</f>
        <v>-115688.92925735659</v>
      </c>
      <c r="AT70" s="23">
        <f t="shared" si="32"/>
        <v>-925511434.05885267</v>
      </c>
      <c r="AU70">
        <f>M69</f>
        <v>0.60272999999999999</v>
      </c>
      <c r="BB70" s="10">
        <f t="shared" si="24"/>
        <v>14377.52611997062</v>
      </c>
      <c r="BC70" s="10">
        <f t="shared" si="25"/>
        <v>7783.6741558798913</v>
      </c>
      <c r="BD70" s="9">
        <f t="shared" si="26"/>
        <v>13448.821625222046</v>
      </c>
      <c r="BE70" s="10">
        <f t="shared" si="27"/>
        <v>4643.649912795303</v>
      </c>
    </row>
    <row r="71" spans="1:57">
      <c r="A71">
        <v>65</v>
      </c>
      <c r="B71" t="s">
        <v>54</v>
      </c>
      <c r="C71">
        <v>32.358600000000003</v>
      </c>
      <c r="D71">
        <v>35.602899999999998</v>
      </c>
      <c r="E71">
        <v>484.53100000000001</v>
      </c>
      <c r="F71">
        <v>484.53100000000001</v>
      </c>
      <c r="G71">
        <v>825.63699999999994</v>
      </c>
      <c r="H71">
        <v>1169.7</v>
      </c>
      <c r="I71">
        <v>14.3996</v>
      </c>
      <c r="J71">
        <v>3046.82</v>
      </c>
      <c r="K71">
        <v>1403.29</v>
      </c>
      <c r="M71" s="4">
        <f t="shared" si="5"/>
        <v>0.61009999999999998</v>
      </c>
      <c r="N71" s="2">
        <f t="shared" si="6"/>
        <v>1.9451947768125442E-2</v>
      </c>
      <c r="O71" s="2">
        <f t="shared" si="7"/>
        <v>1.6312055456482546</v>
      </c>
      <c r="P71" s="3">
        <f t="shared" si="8"/>
        <v>0.76669944817789437</v>
      </c>
      <c r="Q71" s="2">
        <f t="shared" si="9"/>
        <v>0.45109380975796315</v>
      </c>
      <c r="R71" s="3">
        <f t="shared" si="10"/>
        <v>0.26472764027755014</v>
      </c>
      <c r="T71" s="6">
        <f t="shared" si="11"/>
        <v>9093.5259831759431</v>
      </c>
      <c r="U71" s="6">
        <f t="shared" si="12"/>
        <v>14904.97620582846</v>
      </c>
      <c r="V71" s="6">
        <f t="shared" si="13"/>
        <v>14904.97620582846</v>
      </c>
      <c r="W71" s="6">
        <f t="shared" si="14"/>
        <v>304.18318787405019</v>
      </c>
      <c r="X71" s="6">
        <f t="shared" si="15"/>
        <v>176.88679245283001</v>
      </c>
      <c r="Y71" s="6">
        <f t="shared" ref="Y71:Y107" si="33">R71*T71</f>
        <v>2407.3076753287564</v>
      </c>
      <c r="Z71" s="6">
        <f t="shared" si="16"/>
        <v>2407.3076753287564</v>
      </c>
      <c r="AA71" s="6">
        <f t="shared" si="17"/>
        <v>4102.0332798838635</v>
      </c>
      <c r="AB71" s="6">
        <f t="shared" ref="AB71:AB107" si="34">O71*T71+(U71/98)*2</f>
        <v>15137.593201127145</v>
      </c>
      <c r="AC71" s="6">
        <f t="shared" si="18"/>
        <v>71.566192575364767</v>
      </c>
      <c r="AD71" s="6">
        <f t="shared" ref="AD71:AD107" si="35">T71*P71</f>
        <v>6972.0013532923404</v>
      </c>
      <c r="AE71" s="6">
        <f t="shared" ref="AE71:AE107" si="36">U71-T71</f>
        <v>5811.4502226525165</v>
      </c>
      <c r="AI71" s="58"/>
      <c r="AJ71" s="21">
        <f t="shared" si="28"/>
        <v>1055231.0481519671</v>
      </c>
      <c r="AK71" s="21">
        <f t="shared" si="29"/>
        <v>178800.71421237403</v>
      </c>
      <c r="AL71" s="19">
        <f t="shared" si="30"/>
        <v>415303.76618434262</v>
      </c>
      <c r="AM71" s="19">
        <f t="shared" si="31"/>
        <v>906.19121182492199</v>
      </c>
      <c r="AN71" s="19">
        <f t="shared" si="20"/>
        <v>18937.499999999982</v>
      </c>
      <c r="AO71" s="19">
        <f t="shared" si="21"/>
        <v>190500.54777996935</v>
      </c>
      <c r="AP71" s="19">
        <f t="shared" si="22"/>
        <v>195513.72008996856</v>
      </c>
      <c r="AQ71" s="19">
        <f t="shared" si="23"/>
        <v>259116.98414675074</v>
      </c>
      <c r="AR71" s="72">
        <f>AD70*$AV$4</f>
        <v>36023.483012530887</v>
      </c>
      <c r="AS71" s="23">
        <f>AL71+AM71+AN71+AO71+AP71+AQ71+AR71-AJ71-AK71</f>
        <v>-117729.56993895394</v>
      </c>
      <c r="AT71" s="23">
        <f t="shared" si="32"/>
        <v>-941836559.51163149</v>
      </c>
      <c r="AU71">
        <f>M70</f>
        <v>0.60643333333333327</v>
      </c>
      <c r="BB71" s="10">
        <f t="shared" si="24"/>
        <v>14606.660891743913</v>
      </c>
      <c r="BC71" s="10">
        <f t="shared" si="25"/>
        <v>7993.576687394846</v>
      </c>
      <c r="BD71" s="9">
        <f t="shared" si="26"/>
        <v>13697.141829859655</v>
      </c>
      <c r="BE71" s="10">
        <f t="shared" si="27"/>
        <v>4729.4078396218802</v>
      </c>
    </row>
    <row r="72" spans="1:57">
      <c r="A72">
        <v>66</v>
      </c>
      <c r="B72" t="s">
        <v>54</v>
      </c>
      <c r="C72">
        <v>32.8626</v>
      </c>
      <c r="D72">
        <v>35.052399999999999</v>
      </c>
      <c r="E72">
        <v>485.83600000000001</v>
      </c>
      <c r="F72">
        <v>485.83600000000001</v>
      </c>
      <c r="G72">
        <v>834.46500000000003</v>
      </c>
      <c r="H72">
        <v>1158.81</v>
      </c>
      <c r="I72">
        <v>13.6099</v>
      </c>
      <c r="J72">
        <v>3047.61</v>
      </c>
      <c r="K72">
        <v>1407.07</v>
      </c>
      <c r="M72" s="4">
        <f t="shared" ref="M72:M107" si="37">($M$2-H72)/$M$2</f>
        <v>0.61373</v>
      </c>
      <c r="N72" s="2">
        <f t="shared" ref="N72:N107" si="38">(D72/($M$2-H72))</f>
        <v>1.9037904833287166E-2</v>
      </c>
      <c r="O72" s="2">
        <f t="shared" ref="O72:O107" si="39">(J72-$M$3)/($M$2-H72)</f>
        <v>1.6219866011655506</v>
      </c>
      <c r="P72" s="3">
        <f t="shared" ref="P72:P107" si="40">K72/($M$2-H72)</f>
        <v>0.76421770702643388</v>
      </c>
      <c r="Q72" s="2">
        <f t="shared" ref="Q72:Q107" si="41">G72/($M$2-H72)</f>
        <v>0.45322047154286088</v>
      </c>
      <c r="R72" s="3">
        <f t="shared" ref="R72:R107" si="42">F72/($M$2-H72)</f>
        <v>0.26387064887382616</v>
      </c>
      <c r="T72" s="6">
        <f t="shared" ref="T72:T107" si="43">$O$3/N72</f>
        <v>9291.2951294697687</v>
      </c>
      <c r="U72" s="6">
        <f t="shared" ref="U72:U107" si="44">T72/M72</f>
        <v>15139.059732243444</v>
      </c>
      <c r="V72" s="6">
        <f t="shared" ref="V72:V107" si="45">U72</f>
        <v>15139.059732243444</v>
      </c>
      <c r="W72" s="6">
        <f t="shared" ref="W72:W107" si="46">(U72/98)*2</f>
        <v>308.96040269884583</v>
      </c>
      <c r="X72" s="6">
        <f t="shared" ref="X72:X107" si="47">$O$3</f>
        <v>176.88679245283001</v>
      </c>
      <c r="Y72" s="6">
        <f t="shared" si="33"/>
        <v>2451.7000746914086</v>
      </c>
      <c r="Z72" s="6">
        <f t="shared" ref="Z72:Z107" si="48">Y72</f>
        <v>2451.7000746914086</v>
      </c>
      <c r="AA72" s="6">
        <f t="shared" ref="AA72:AA107" si="49">Q72*T72</f>
        <v>4211.0051598221753</v>
      </c>
      <c r="AB72" s="6">
        <f t="shared" si="34"/>
        <v>15379.31661017355</v>
      </c>
      <c r="AC72" s="6">
        <f t="shared" ref="AC72:AC107" si="50">U72-O72*T72</f>
        <v>68.703524768739953</v>
      </c>
      <c r="AD72" s="6">
        <f t="shared" si="35"/>
        <v>7100.5722591492595</v>
      </c>
      <c r="AE72" s="6">
        <f t="shared" si="36"/>
        <v>5847.7646027736755</v>
      </c>
      <c r="AI72" s="58"/>
      <c r="AJ72" s="21">
        <f t="shared" si="28"/>
        <v>1071324.974746332</v>
      </c>
      <c r="AK72" s="21">
        <f t="shared" si="29"/>
        <v>181527.7052107848</v>
      </c>
      <c r="AL72" s="19">
        <f t="shared" si="30"/>
        <v>417709.60765359493</v>
      </c>
      <c r="AM72" s="19">
        <f t="shared" si="31"/>
        <v>871.60465937536753</v>
      </c>
      <c r="AN72" s="19">
        <f t="shared" ref="AN72:AN108" si="51">X71*$AP$4</f>
        <v>18937.499999999982</v>
      </c>
      <c r="AO72" s="19">
        <f t="shared" ref="AO72:AO108" si="52">Y71*$AQ$4</f>
        <v>193932.70632448464</v>
      </c>
      <c r="AP72" s="19">
        <f t="shared" ref="AP72:AP108" si="53">Z71*$AR$4</f>
        <v>199036.19859618161</v>
      </c>
      <c r="AQ72" s="19">
        <f t="shared" ref="AQ72:AQ108" si="54">AA71*$AS$4</f>
        <v>265940.15017813473</v>
      </c>
      <c r="AR72" s="72">
        <f>AD71*$AV$4</f>
        <v>36672.727118317707</v>
      </c>
      <c r="AS72" s="23">
        <f>AL72+AM72+AN72+AO72+AP72+AQ72+AR72-AJ72-AK72</f>
        <v>-119752.18542702787</v>
      </c>
      <c r="AT72" s="23">
        <f t="shared" si="32"/>
        <v>-958017483.41622293</v>
      </c>
      <c r="AU72">
        <f>M71</f>
        <v>0.61009999999999998</v>
      </c>
      <c r="BB72" s="10">
        <f t="shared" ref="BB72:BB108" si="55">U71-AC71</f>
        <v>14833.410013253095</v>
      </c>
      <c r="BC72" s="10">
        <f t="shared" ref="BC72:BC108" si="56">2*AA71</f>
        <v>8204.0665597677271</v>
      </c>
      <c r="BD72" s="9">
        <f t="shared" ref="BD72:BD108" si="57">2*AD71</f>
        <v>13944.002706584681</v>
      </c>
      <c r="BE72" s="10">
        <f t="shared" ref="BE72:BE108" si="58">Y71*2</f>
        <v>4814.6153506575129</v>
      </c>
    </row>
    <row r="73" spans="1:57">
      <c r="A73">
        <v>67</v>
      </c>
      <c r="B73" t="s">
        <v>54</v>
      </c>
      <c r="C73">
        <v>33.366700000000002</v>
      </c>
      <c r="D73">
        <v>34.546500000000002</v>
      </c>
      <c r="E73">
        <v>487.113</v>
      </c>
      <c r="F73">
        <v>487.113</v>
      </c>
      <c r="G73">
        <v>843.20500000000004</v>
      </c>
      <c r="H73">
        <v>1148.02</v>
      </c>
      <c r="I73">
        <v>12.907500000000001</v>
      </c>
      <c r="J73">
        <v>3048.32</v>
      </c>
      <c r="K73">
        <v>1410.76</v>
      </c>
      <c r="M73" s="4">
        <f t="shared" si="37"/>
        <v>0.61732666666666669</v>
      </c>
      <c r="N73" s="2">
        <f t="shared" si="38"/>
        <v>1.8653819155714426E-2</v>
      </c>
      <c r="O73" s="2">
        <f t="shared" si="39"/>
        <v>1.612919961446668</v>
      </c>
      <c r="P73" s="3">
        <f t="shared" si="40"/>
        <v>0.76175768636810326</v>
      </c>
      <c r="Q73" s="2">
        <f t="shared" si="41"/>
        <v>0.45529919329582397</v>
      </c>
      <c r="R73" s="3">
        <f t="shared" si="42"/>
        <v>0.26302281882093759</v>
      </c>
      <c r="T73" s="6">
        <f t="shared" si="43"/>
        <v>9482.6046600029549</v>
      </c>
      <c r="U73" s="6">
        <f t="shared" si="44"/>
        <v>15360.756584849114</v>
      </c>
      <c r="V73" s="6">
        <f t="shared" si="45"/>
        <v>15360.756584849114</v>
      </c>
      <c r="W73" s="6">
        <f t="shared" si="46"/>
        <v>313.48482826222681</v>
      </c>
      <c r="X73" s="6">
        <f t="shared" si="47"/>
        <v>176.88679245283001</v>
      </c>
      <c r="Y73" s="6">
        <f t="shared" si="33"/>
        <v>2494.1414074385357</v>
      </c>
      <c r="Z73" s="6">
        <f t="shared" si="48"/>
        <v>2494.1414074385357</v>
      </c>
      <c r="AA73" s="6">
        <f t="shared" si="49"/>
        <v>4317.4222520425665</v>
      </c>
      <c r="AB73" s="6">
        <f t="shared" si="34"/>
        <v>15608.167170888188</v>
      </c>
      <c r="AC73" s="6">
        <f t="shared" si="50"/>
        <v>66.074242223152396</v>
      </c>
      <c r="AD73" s="6">
        <f t="shared" si="35"/>
        <v>7223.4469865472456</v>
      </c>
      <c r="AE73" s="6">
        <f t="shared" si="36"/>
        <v>5878.1519248461591</v>
      </c>
      <c r="AI73" s="58"/>
      <c r="AJ73" s="21">
        <f t="shared" ref="AJ73:AJ108" si="59">U72*$AT$4</f>
        <v>1088150.196374462</v>
      </c>
      <c r="AK73" s="21">
        <f t="shared" ref="AK73:AK108" si="60">V72*$AU$4</f>
        <v>184378.60847899292</v>
      </c>
      <c r="AL73" s="19">
        <f t="shared" ref="AL73:AL108" si="61">AE72*$AT$4</f>
        <v>420319.77635356347</v>
      </c>
      <c r="AM73" s="19">
        <f t="shared" ref="AM73:AM108" si="62">AC72*$AU$4</f>
        <v>836.74022815848389</v>
      </c>
      <c r="AN73" s="19">
        <f t="shared" si="51"/>
        <v>18937.499999999982</v>
      </c>
      <c r="AO73" s="19">
        <f t="shared" si="52"/>
        <v>197508.9580171399</v>
      </c>
      <c r="AP73" s="19">
        <f t="shared" si="53"/>
        <v>202706.56217548568</v>
      </c>
      <c r="AQ73" s="19">
        <f t="shared" si="54"/>
        <v>273004.93881797936</v>
      </c>
      <c r="AR73" s="72">
        <f>AD72*$AV$4</f>
        <v>37349.010083125104</v>
      </c>
      <c r="AS73" s="23">
        <f>AL73+AM73+AN73+AO73+AP73+AQ73+AR73-AJ73-AK73</f>
        <v>-121865.31917800286</v>
      </c>
      <c r="AT73" s="23">
        <f t="shared" ref="AT73:AT108" si="63">AS73*8000</f>
        <v>-974922553.42402291</v>
      </c>
      <c r="AU73">
        <f>M72</f>
        <v>0.61373</v>
      </c>
      <c r="BB73" s="10">
        <f t="shared" si="55"/>
        <v>15070.356207474704</v>
      </c>
      <c r="BC73" s="10">
        <f t="shared" si="56"/>
        <v>8422.0103196443506</v>
      </c>
      <c r="BD73" s="9">
        <f t="shared" si="57"/>
        <v>14201.144518298519</v>
      </c>
      <c r="BE73" s="10">
        <f t="shared" si="58"/>
        <v>4903.4001493828173</v>
      </c>
    </row>
    <row r="74" spans="1:57">
      <c r="A74">
        <v>68</v>
      </c>
      <c r="B74" t="s">
        <v>54</v>
      </c>
      <c r="C74">
        <v>33.870699999999999</v>
      </c>
      <c r="D74">
        <v>34.058700000000002</v>
      </c>
      <c r="E74">
        <v>488.37099999999998</v>
      </c>
      <c r="F74">
        <v>488.37099999999998</v>
      </c>
      <c r="G74">
        <v>851.85900000000004</v>
      </c>
      <c r="H74">
        <v>1137.3399999999999</v>
      </c>
      <c r="I74">
        <v>12.2483</v>
      </c>
      <c r="J74">
        <v>3048.98</v>
      </c>
      <c r="K74">
        <v>1414.41</v>
      </c>
      <c r="M74" s="4">
        <f t="shared" si="37"/>
        <v>0.6208866666666667</v>
      </c>
      <c r="N74" s="2">
        <f t="shared" si="38"/>
        <v>1.8284979545381337E-2</v>
      </c>
      <c r="O74" s="2">
        <f t="shared" si="39"/>
        <v>1.6040262367796592</v>
      </c>
      <c r="P74" s="3">
        <f t="shared" si="40"/>
        <v>0.75934953238916392</v>
      </c>
      <c r="Q74" s="2">
        <f t="shared" si="41"/>
        <v>0.45733467192080146</v>
      </c>
      <c r="R74" s="3">
        <f t="shared" si="42"/>
        <v>0.26219009373691388</v>
      </c>
      <c r="T74" s="6">
        <f t="shared" si="43"/>
        <v>9673.8851697272166</v>
      </c>
      <c r="U74" s="6">
        <f t="shared" si="44"/>
        <v>15580.75843641977</v>
      </c>
      <c r="V74" s="6">
        <f t="shared" si="45"/>
        <v>15580.75843641977</v>
      </c>
      <c r="W74" s="6">
        <f t="shared" si="46"/>
        <v>317.97466196775042</v>
      </c>
      <c r="X74" s="6">
        <f t="shared" si="47"/>
        <v>176.88679245283001</v>
      </c>
      <c r="Y74" s="6">
        <f t="shared" si="33"/>
        <v>2536.3968594509201</v>
      </c>
      <c r="Z74" s="6">
        <f t="shared" si="48"/>
        <v>2536.3968594509201</v>
      </c>
      <c r="AA74" s="6">
        <f t="shared" si="49"/>
        <v>4424.2031002967033</v>
      </c>
      <c r="AB74" s="6">
        <f t="shared" si="34"/>
        <v>15835.140285803851</v>
      </c>
      <c r="AC74" s="6">
        <f t="shared" si="50"/>
        <v>63.592812583669001</v>
      </c>
      <c r="AD74" s="6">
        <f t="shared" si="35"/>
        <v>7345.8601800188299</v>
      </c>
      <c r="AE74" s="6">
        <f t="shared" si="36"/>
        <v>5906.8732666925534</v>
      </c>
      <c r="AI74" s="58"/>
      <c r="AJ74" s="21">
        <f t="shared" si="59"/>
        <v>1104085.1010491997</v>
      </c>
      <c r="AK74" s="21">
        <f t="shared" si="60"/>
        <v>187078.65444687736</v>
      </c>
      <c r="AL74" s="19">
        <f t="shared" si="61"/>
        <v>422503.92590216734</v>
      </c>
      <c r="AM74" s="19">
        <f t="shared" si="62"/>
        <v>804.71819603577308</v>
      </c>
      <c r="AN74" s="19">
        <f t="shared" si="51"/>
        <v>18937.499999999982</v>
      </c>
      <c r="AO74" s="19">
        <f t="shared" si="52"/>
        <v>200928.03178324844</v>
      </c>
      <c r="AP74" s="19">
        <f t="shared" si="53"/>
        <v>206215.61156701815</v>
      </c>
      <c r="AQ74" s="19">
        <f t="shared" si="54"/>
        <v>279904.09724884725</v>
      </c>
      <c r="AR74" s="72">
        <f>AD73*$AV$4</f>
        <v>37995.331149238511</v>
      </c>
      <c r="AS74" s="23">
        <f>AL74+AM74+AN74+AO74+AP74+AQ74+AR74-AJ74-AK74</f>
        <v>-123874.53964952129</v>
      </c>
      <c r="AT74" s="23">
        <f t="shared" si="63"/>
        <v>-990996317.19617033</v>
      </c>
      <c r="AU74">
        <f>M73</f>
        <v>0.61732666666666669</v>
      </c>
      <c r="BB74" s="10">
        <f t="shared" si="55"/>
        <v>15294.682342625962</v>
      </c>
      <c r="BC74" s="10">
        <f t="shared" si="56"/>
        <v>8634.8445040851329</v>
      </c>
      <c r="BD74" s="9">
        <f t="shared" si="57"/>
        <v>14446.893973094491</v>
      </c>
      <c r="BE74" s="10">
        <f t="shared" si="58"/>
        <v>4988.2828148770714</v>
      </c>
    </row>
    <row r="75" spans="1:57">
      <c r="A75">
        <v>69</v>
      </c>
      <c r="B75" t="s">
        <v>54</v>
      </c>
      <c r="C75">
        <v>34.374699999999997</v>
      </c>
      <c r="D75">
        <v>33.616500000000002</v>
      </c>
      <c r="E75">
        <v>489.601</v>
      </c>
      <c r="F75">
        <v>489.601</v>
      </c>
      <c r="G75">
        <v>860.43</v>
      </c>
      <c r="H75">
        <v>1126.75</v>
      </c>
      <c r="I75">
        <v>11.6759</v>
      </c>
      <c r="J75">
        <v>3049.55</v>
      </c>
      <c r="K75">
        <v>1417.97</v>
      </c>
      <c r="M75" s="4">
        <f t="shared" si="37"/>
        <v>0.62441666666666662</v>
      </c>
      <c r="N75" s="2">
        <f t="shared" si="38"/>
        <v>1.7945549179233952E-2</v>
      </c>
      <c r="O75" s="2">
        <f t="shared" si="39"/>
        <v>1.595262517122648</v>
      </c>
      <c r="P75" s="3">
        <f t="shared" si="40"/>
        <v>0.75695716001601498</v>
      </c>
      <c r="Q75" s="2">
        <f t="shared" si="41"/>
        <v>0.45932470305618572</v>
      </c>
      <c r="R75" s="3">
        <f t="shared" si="42"/>
        <v>0.26136447350860803</v>
      </c>
      <c r="T75" s="6">
        <f t="shared" si="43"/>
        <v>9856.8614805902998</v>
      </c>
      <c r="U75" s="6">
        <f t="shared" si="44"/>
        <v>15785.711699864354</v>
      </c>
      <c r="V75" s="6">
        <f t="shared" si="45"/>
        <v>15785.711699864354</v>
      </c>
      <c r="W75" s="6">
        <f t="shared" si="46"/>
        <v>322.15738162988475</v>
      </c>
      <c r="X75" s="6">
        <f t="shared" si="47"/>
        <v>176.88679245283001</v>
      </c>
      <c r="Y75" s="6">
        <f t="shared" si="33"/>
        <v>2576.2334113217626</v>
      </c>
      <c r="Z75" s="6">
        <f t="shared" si="48"/>
        <v>2576.2334113217626</v>
      </c>
      <c r="AA75" s="6">
        <f t="shared" si="49"/>
        <v>4527.4999726380947</v>
      </c>
      <c r="AB75" s="6">
        <f t="shared" si="34"/>
        <v>16046.439038085637</v>
      </c>
      <c r="AC75" s="6">
        <f t="shared" si="50"/>
        <v>61.430043408601705</v>
      </c>
      <c r="AD75" s="6">
        <f t="shared" si="35"/>
        <v>7461.2218730188861</v>
      </c>
      <c r="AE75" s="6">
        <f t="shared" si="36"/>
        <v>5928.8502192740543</v>
      </c>
      <c r="AI75" s="58"/>
      <c r="AJ75" s="21">
        <f t="shared" si="59"/>
        <v>1119898.1741345436</v>
      </c>
      <c r="AK75" s="21">
        <f t="shared" si="60"/>
        <v>189758.05699715638</v>
      </c>
      <c r="AL75" s="19">
        <f t="shared" si="61"/>
        <v>424568.32979006064</v>
      </c>
      <c r="AM75" s="19">
        <f t="shared" si="62"/>
        <v>774.4968644565048</v>
      </c>
      <c r="AN75" s="19">
        <f t="shared" si="51"/>
        <v>18937.499999999982</v>
      </c>
      <c r="AO75" s="19">
        <f t="shared" si="52"/>
        <v>204332.13099736613</v>
      </c>
      <c r="AP75" s="19">
        <f t="shared" si="53"/>
        <v>209709.29233940211</v>
      </c>
      <c r="AQ75" s="19">
        <f t="shared" si="54"/>
        <v>286826.83845626563</v>
      </c>
      <c r="AR75" s="72">
        <f>AD74*$AV$4</f>
        <v>38639.224546899044</v>
      </c>
      <c r="AS75" s="23">
        <f>AL75+AM75+AN75+AO75+AP75+AQ75+AR75-AJ75-AK75</f>
        <v>-125868.41813724992</v>
      </c>
      <c r="AT75" s="23">
        <f t="shared" si="63"/>
        <v>-1006947345.0979993</v>
      </c>
      <c r="AU75">
        <f>M74</f>
        <v>0.6208866666666667</v>
      </c>
      <c r="BB75" s="10">
        <f t="shared" si="55"/>
        <v>15517.165623836101</v>
      </c>
      <c r="BC75" s="10">
        <f t="shared" si="56"/>
        <v>8848.4062005934065</v>
      </c>
      <c r="BD75" s="9">
        <f t="shared" si="57"/>
        <v>14691.72036003766</v>
      </c>
      <c r="BE75" s="10">
        <f t="shared" si="58"/>
        <v>5072.7937189018403</v>
      </c>
    </row>
    <row r="76" spans="1:57">
      <c r="A76">
        <v>70</v>
      </c>
      <c r="B76" t="s">
        <v>54</v>
      </c>
      <c r="C76">
        <v>34.878799999999998</v>
      </c>
      <c r="D76">
        <v>33.160200000000003</v>
      </c>
      <c r="E76">
        <v>490.82299999999998</v>
      </c>
      <c r="F76">
        <v>490.82299999999998</v>
      </c>
      <c r="G76">
        <v>868.91600000000005</v>
      </c>
      <c r="H76">
        <v>1116.28</v>
      </c>
      <c r="I76">
        <v>11.0907</v>
      </c>
      <c r="J76">
        <v>3050.13</v>
      </c>
      <c r="K76">
        <v>1421.51</v>
      </c>
      <c r="M76" s="4">
        <f t="shared" si="37"/>
        <v>0.62790666666666672</v>
      </c>
      <c r="N76" s="2">
        <f t="shared" si="38"/>
        <v>1.7603571656084768E-2</v>
      </c>
      <c r="O76" s="2">
        <f t="shared" si="39"/>
        <v>1.5867037087252884</v>
      </c>
      <c r="P76" s="3">
        <f t="shared" si="40"/>
        <v>0.75462913808846321</v>
      </c>
      <c r="Q76" s="2">
        <f t="shared" si="41"/>
        <v>0.46127662285265331</v>
      </c>
      <c r="R76" s="3">
        <f t="shared" si="42"/>
        <v>0.26056048669653664</v>
      </c>
      <c r="T76" s="6">
        <f t="shared" si="43"/>
        <v>10048.346773519006</v>
      </c>
      <c r="U76" s="6">
        <f t="shared" si="44"/>
        <v>16002.930541989794</v>
      </c>
      <c r="V76" s="6">
        <f t="shared" si="45"/>
        <v>16002.930541989794</v>
      </c>
      <c r="W76" s="6">
        <f t="shared" si="46"/>
        <v>326.5904192242815</v>
      </c>
      <c r="X76" s="6">
        <f t="shared" si="47"/>
        <v>176.88679245283001</v>
      </c>
      <c r="Y76" s="6">
        <f t="shared" si="33"/>
        <v>2618.2021258036857</v>
      </c>
      <c r="Z76" s="6">
        <f t="shared" si="48"/>
        <v>2618.2021258036857</v>
      </c>
      <c r="AA76" s="6">
        <f t="shared" si="49"/>
        <v>4635.0674649412022</v>
      </c>
      <c r="AB76" s="6">
        <f t="shared" si="34"/>
        <v>16270.339511324675</v>
      </c>
      <c r="AC76" s="6">
        <f t="shared" si="50"/>
        <v>59.181449889400028</v>
      </c>
      <c r="AD76" s="6">
        <f t="shared" si="35"/>
        <v>7582.7752649146378</v>
      </c>
      <c r="AE76" s="6">
        <f t="shared" si="36"/>
        <v>5954.5837684707876</v>
      </c>
      <c r="AI76" s="58"/>
      <c r="AJ76" s="21">
        <f t="shared" si="59"/>
        <v>1134629.5998511501</v>
      </c>
      <c r="AK76" s="21">
        <f t="shared" si="60"/>
        <v>192254.18279264797</v>
      </c>
      <c r="AL76" s="19">
        <f t="shared" si="61"/>
        <v>426147.96721076116</v>
      </c>
      <c r="AM76" s="19">
        <f t="shared" si="62"/>
        <v>748.15649867336015</v>
      </c>
      <c r="AN76" s="19">
        <f t="shared" si="51"/>
        <v>18937.499999999982</v>
      </c>
      <c r="AO76" s="19">
        <f t="shared" si="52"/>
        <v>207541.36361608119</v>
      </c>
      <c r="AP76" s="19">
        <f t="shared" si="53"/>
        <v>213002.97844808333</v>
      </c>
      <c r="AQ76" s="19">
        <f t="shared" si="54"/>
        <v>293523.70897609211</v>
      </c>
      <c r="AR76" s="72">
        <f>AD75*$AV$4</f>
        <v>39246.027052079342</v>
      </c>
      <c r="AS76" s="23">
        <f>AL76+AM76+AN76+AO76+AP76+AQ76+AR76-AJ76-AK76</f>
        <v>-127736.08084202767</v>
      </c>
      <c r="AT76" s="23">
        <f t="shared" si="63"/>
        <v>-1021888646.7362214</v>
      </c>
      <c r="AU76">
        <f>M75</f>
        <v>0.62441666666666662</v>
      </c>
      <c r="BB76" s="10">
        <f t="shared" si="55"/>
        <v>15724.281656455752</v>
      </c>
      <c r="BC76" s="10">
        <f t="shared" si="56"/>
        <v>9054.9999452761895</v>
      </c>
      <c r="BD76" s="9">
        <f t="shared" si="57"/>
        <v>14922.443746037772</v>
      </c>
      <c r="BE76" s="10">
        <f t="shared" si="58"/>
        <v>5152.4668226435251</v>
      </c>
    </row>
    <row r="77" spans="1:57">
      <c r="A77">
        <v>71</v>
      </c>
      <c r="B77" t="s">
        <v>54</v>
      </c>
      <c r="C77">
        <v>35.382800000000003</v>
      </c>
      <c r="D77">
        <v>32.7376</v>
      </c>
      <c r="E77">
        <v>492.02</v>
      </c>
      <c r="F77">
        <v>492.02</v>
      </c>
      <c r="G77">
        <v>877.322</v>
      </c>
      <c r="H77">
        <v>1105.9000000000001</v>
      </c>
      <c r="I77">
        <v>10.594900000000001</v>
      </c>
      <c r="J77">
        <v>3050.63</v>
      </c>
      <c r="K77">
        <v>1424.97</v>
      </c>
      <c r="M77" s="4">
        <f t="shared" si="37"/>
        <v>0.63136666666666663</v>
      </c>
      <c r="N77" s="2">
        <f t="shared" si="38"/>
        <v>1.7283987117892405E-2</v>
      </c>
      <c r="O77" s="2">
        <f t="shared" si="39"/>
        <v>1.5782722718969433</v>
      </c>
      <c r="P77" s="3">
        <f t="shared" si="40"/>
        <v>0.75232036323319784</v>
      </c>
      <c r="Q77" s="2">
        <f t="shared" si="41"/>
        <v>0.46318673776463759</v>
      </c>
      <c r="R77" s="3">
        <f t="shared" si="42"/>
        <v>0.25976453196768912</v>
      </c>
      <c r="T77" s="6">
        <f t="shared" si="43"/>
        <v>10234.142807808308</v>
      </c>
      <c r="U77" s="6">
        <f t="shared" si="44"/>
        <v>16209.507641320377</v>
      </c>
      <c r="V77" s="6">
        <f t="shared" si="45"/>
        <v>16209.507641320377</v>
      </c>
      <c r="W77" s="6">
        <f t="shared" si="46"/>
        <v>330.80627839429343</v>
      </c>
      <c r="X77" s="6">
        <f t="shared" si="47"/>
        <v>176.88679245283001</v>
      </c>
      <c r="Y77" s="6">
        <f t="shared" si="33"/>
        <v>2658.4673165608169</v>
      </c>
      <c r="Z77" s="6">
        <f t="shared" si="48"/>
        <v>2658.4673165608169</v>
      </c>
      <c r="AA77" s="6">
        <f t="shared" si="49"/>
        <v>4740.3192209661584</v>
      </c>
      <c r="AB77" s="6">
        <f t="shared" si="34"/>
        <v>16483.070098591674</v>
      </c>
      <c r="AC77" s="6">
        <f t="shared" si="50"/>
        <v>57.243821122996451</v>
      </c>
      <c r="AD77" s="6">
        <f t="shared" si="35"/>
        <v>7699.3540345507654</v>
      </c>
      <c r="AE77" s="6">
        <f t="shared" si="36"/>
        <v>5975.3648335120688</v>
      </c>
      <c r="AI77" s="58"/>
      <c r="AJ77" s="21">
        <f t="shared" si="59"/>
        <v>1150242.6385666004</v>
      </c>
      <c r="AK77" s="21">
        <f t="shared" si="60"/>
        <v>194899.69107089369</v>
      </c>
      <c r="AL77" s="19">
        <f t="shared" si="61"/>
        <v>427997.61752637476</v>
      </c>
      <c r="AM77" s="19">
        <f t="shared" si="62"/>
        <v>720.77087820300301</v>
      </c>
      <c r="AN77" s="19">
        <f t="shared" si="51"/>
        <v>18937.499999999982</v>
      </c>
      <c r="AO77" s="19">
        <f t="shared" si="52"/>
        <v>210922.36325474494</v>
      </c>
      <c r="AP77" s="19">
        <f t="shared" si="53"/>
        <v>216472.95176144876</v>
      </c>
      <c r="AQ77" s="19">
        <f t="shared" si="54"/>
        <v>300497.44933984254</v>
      </c>
      <c r="AR77" s="72">
        <f>AD76*$AV$4</f>
        <v>39885.397893450994</v>
      </c>
      <c r="AS77" s="23">
        <f>AL77+AM77+AN77+AO77+AP77+AQ77+AR77-AJ77-AK77</f>
        <v>-129708.27898342922</v>
      </c>
      <c r="AT77" s="23">
        <f t="shared" si="63"/>
        <v>-1037666231.8674338</v>
      </c>
      <c r="AU77">
        <f>M76</f>
        <v>0.62790666666666672</v>
      </c>
      <c r="BB77" s="10">
        <f t="shared" si="55"/>
        <v>15943.749092100394</v>
      </c>
      <c r="BC77" s="10">
        <f t="shared" si="56"/>
        <v>9270.1349298824043</v>
      </c>
      <c r="BD77" s="9">
        <f t="shared" si="57"/>
        <v>15165.550529829276</v>
      </c>
      <c r="BE77" s="10">
        <f t="shared" si="58"/>
        <v>5236.4042516073714</v>
      </c>
    </row>
    <row r="78" spans="1:57">
      <c r="A78">
        <v>72</v>
      </c>
      <c r="B78" t="s">
        <v>54</v>
      </c>
      <c r="C78">
        <v>35.886899999999997</v>
      </c>
      <c r="D78">
        <v>32.308599999999998</v>
      </c>
      <c r="E78">
        <v>493.209</v>
      </c>
      <c r="F78">
        <v>493.209</v>
      </c>
      <c r="G78">
        <v>885.64300000000003</v>
      </c>
      <c r="H78">
        <v>1095.6300000000001</v>
      </c>
      <c r="I78">
        <v>10.0761</v>
      </c>
      <c r="J78">
        <v>3051.15</v>
      </c>
      <c r="K78">
        <v>1428.42</v>
      </c>
      <c r="M78" s="4">
        <f t="shared" si="37"/>
        <v>0.63478999999999997</v>
      </c>
      <c r="N78" s="2">
        <f t="shared" si="38"/>
        <v>1.6965505652788062E-2</v>
      </c>
      <c r="O78" s="2">
        <f t="shared" si="39"/>
        <v>1.5700339273355495</v>
      </c>
      <c r="P78" s="3">
        <f t="shared" si="40"/>
        <v>0.75007482789583968</v>
      </c>
      <c r="Q78" s="2">
        <f t="shared" si="41"/>
        <v>0.46505826073714673</v>
      </c>
      <c r="R78" s="3">
        <f t="shared" si="42"/>
        <v>0.25898801178342445</v>
      </c>
      <c r="T78" s="6">
        <f t="shared" si="43"/>
        <v>10426.261148529984</v>
      </c>
      <c r="U78" s="6">
        <f t="shared" si="44"/>
        <v>16424.740699333615</v>
      </c>
      <c r="V78" s="6">
        <f t="shared" si="45"/>
        <v>16424.740699333615</v>
      </c>
      <c r="W78" s="6">
        <f t="shared" si="46"/>
        <v>335.19878978231867</v>
      </c>
      <c r="X78" s="6">
        <f t="shared" si="47"/>
        <v>176.88679245283001</v>
      </c>
      <c r="Y78" s="6">
        <f t="shared" si="33"/>
        <v>2700.276645192544</v>
      </c>
      <c r="Z78" s="6">
        <f t="shared" si="48"/>
        <v>2700.276645192544</v>
      </c>
      <c r="AA78" s="6">
        <f t="shared" si="49"/>
        <v>4848.8188757266398</v>
      </c>
      <c r="AB78" s="6">
        <f t="shared" si="34"/>
        <v>16704.782528234908</v>
      </c>
      <c r="AC78" s="6">
        <f t="shared" si="50"/>
        <v>55.156960881027771</v>
      </c>
      <c r="AD78" s="6">
        <f t="shared" si="35"/>
        <v>7820.4760365807078</v>
      </c>
      <c r="AE78" s="6">
        <f t="shared" si="36"/>
        <v>5998.4795508036314</v>
      </c>
      <c r="AI78" s="58"/>
      <c r="AJ78" s="21">
        <f t="shared" si="59"/>
        <v>1165090.7807351847</v>
      </c>
      <c r="AK78" s="21">
        <f t="shared" si="60"/>
        <v>197415.59356364087</v>
      </c>
      <c r="AL78" s="19">
        <f t="shared" si="61"/>
        <v>429491.29813834693</v>
      </c>
      <c r="AM78" s="19">
        <f t="shared" si="62"/>
        <v>697.17249745697382</v>
      </c>
      <c r="AN78" s="19">
        <f t="shared" si="51"/>
        <v>18937.499999999982</v>
      </c>
      <c r="AO78" s="19">
        <f t="shared" si="52"/>
        <v>214166.12702213941</v>
      </c>
      <c r="AP78" s="19">
        <f t="shared" si="53"/>
        <v>219802.07773324836</v>
      </c>
      <c r="AQ78" s="19">
        <f t="shared" si="54"/>
        <v>307321.0575102233</v>
      </c>
      <c r="AR78" s="72">
        <f>AD77*$AV$4</f>
        <v>40498.602221737026</v>
      </c>
      <c r="AS78" s="23">
        <f>AL78+AM78+AN78+AO78+AP78+AQ78+AR78-AJ78-AK78</f>
        <v>-131592.53917567377</v>
      </c>
      <c r="AT78" s="23">
        <f t="shared" si="63"/>
        <v>-1052740313.4053901</v>
      </c>
      <c r="AU78">
        <f>M77</f>
        <v>0.63136666666666663</v>
      </c>
      <c r="BB78" s="10">
        <f t="shared" si="55"/>
        <v>16152.26382019738</v>
      </c>
      <c r="BC78" s="10">
        <f t="shared" si="56"/>
        <v>9480.6384419323167</v>
      </c>
      <c r="BD78" s="9">
        <f t="shared" si="57"/>
        <v>15398.708069101531</v>
      </c>
      <c r="BE78" s="10">
        <f t="shared" si="58"/>
        <v>5316.9346331216339</v>
      </c>
    </row>
    <row r="79" spans="1:57">
      <c r="A79">
        <v>73</v>
      </c>
      <c r="B79" t="s">
        <v>54</v>
      </c>
      <c r="C79">
        <v>36.390900000000002</v>
      </c>
      <c r="D79">
        <v>31.891999999999999</v>
      </c>
      <c r="E79">
        <v>494.38299999999998</v>
      </c>
      <c r="F79">
        <v>494.38299999999998</v>
      </c>
      <c r="G79">
        <v>893.88300000000004</v>
      </c>
      <c r="H79">
        <v>1085.46</v>
      </c>
      <c r="I79">
        <v>9.5871099999999991</v>
      </c>
      <c r="J79">
        <v>3051.64</v>
      </c>
      <c r="K79">
        <v>1431.82</v>
      </c>
      <c r="M79" s="4">
        <f t="shared" si="37"/>
        <v>0.63817999999999997</v>
      </c>
      <c r="N79" s="2">
        <f t="shared" si="38"/>
        <v>1.6657787249156456E-2</v>
      </c>
      <c r="O79" s="2">
        <f t="shared" si="39"/>
        <v>1.5619498731810253</v>
      </c>
      <c r="P79" s="3">
        <f t="shared" si="40"/>
        <v>0.74786632820416388</v>
      </c>
      <c r="Q79" s="2">
        <f t="shared" si="41"/>
        <v>0.4668917860164844</v>
      </c>
      <c r="R79" s="3">
        <f t="shared" si="42"/>
        <v>0.25822547452651812</v>
      </c>
      <c r="T79" s="6">
        <f t="shared" si="43"/>
        <v>10618.86490726957</v>
      </c>
      <c r="U79" s="6">
        <f t="shared" si="44"/>
        <v>16639.294411090243</v>
      </c>
      <c r="V79" s="6">
        <f t="shared" si="45"/>
        <v>16639.294411090243</v>
      </c>
      <c r="W79" s="6">
        <f t="shared" si="46"/>
        <v>339.57743696102534</v>
      </c>
      <c r="X79" s="6">
        <f t="shared" si="47"/>
        <v>176.88679245283001</v>
      </c>
      <c r="Y79" s="6">
        <f t="shared" si="33"/>
        <v>2742.0614296126755</v>
      </c>
      <c r="Z79" s="6">
        <f t="shared" si="48"/>
        <v>2742.0614296126755</v>
      </c>
      <c r="AA79" s="6">
        <f t="shared" si="49"/>
        <v>4957.8608020228594</v>
      </c>
      <c r="AB79" s="6">
        <f t="shared" si="34"/>
        <v>16925.712132197172</v>
      </c>
      <c r="AC79" s="6">
        <f t="shared" si="50"/>
        <v>53.159715854097158</v>
      </c>
      <c r="AD79" s="6">
        <f t="shared" si="35"/>
        <v>7941.491507895742</v>
      </c>
      <c r="AE79" s="6">
        <f t="shared" si="36"/>
        <v>6020.4295038206728</v>
      </c>
      <c r="AI79" s="58"/>
      <c r="AJ79" s="21">
        <f t="shared" si="59"/>
        <v>1180561.0872460022</v>
      </c>
      <c r="AK79" s="21">
        <f t="shared" si="60"/>
        <v>200036.9169771841</v>
      </c>
      <c r="AL79" s="19">
        <f t="shared" si="61"/>
        <v>431152.71467311255</v>
      </c>
      <c r="AM79" s="19">
        <f t="shared" si="62"/>
        <v>671.75662657003727</v>
      </c>
      <c r="AN79" s="19">
        <f t="shared" si="51"/>
        <v>18937.499999999982</v>
      </c>
      <c r="AO79" s="19">
        <f t="shared" si="52"/>
        <v>217534.28653671136</v>
      </c>
      <c r="AP79" s="19">
        <f t="shared" si="53"/>
        <v>223258.87302451956</v>
      </c>
      <c r="AQ79" s="19">
        <f t="shared" si="54"/>
        <v>314355.23117789649</v>
      </c>
      <c r="AR79" s="72">
        <f>AD78*$AV$4</f>
        <v>41135.703952414522</v>
      </c>
      <c r="AS79" s="23">
        <f>AL79+AM79+AN79+AO79+AP79+AQ79+AR79-AJ79-AK79</f>
        <v>-133551.93823196201</v>
      </c>
      <c r="AT79" s="23">
        <f t="shared" si="63"/>
        <v>-1068415505.8556961</v>
      </c>
      <c r="AU79">
        <f>M78</f>
        <v>0.63478999999999997</v>
      </c>
      <c r="BB79" s="10">
        <f t="shared" si="55"/>
        <v>16369.583738452588</v>
      </c>
      <c r="BC79" s="10">
        <f t="shared" si="56"/>
        <v>9697.6377514532796</v>
      </c>
      <c r="BD79" s="9">
        <f t="shared" si="57"/>
        <v>15640.952073161416</v>
      </c>
      <c r="BE79" s="10">
        <f t="shared" si="58"/>
        <v>5400.5532903850881</v>
      </c>
    </row>
    <row r="80" spans="1:57">
      <c r="A80">
        <v>74</v>
      </c>
      <c r="B80" t="s">
        <v>54</v>
      </c>
      <c r="C80">
        <v>36.8949</v>
      </c>
      <c r="D80">
        <v>31.486499999999999</v>
      </c>
      <c r="E80">
        <v>495.54199999999997</v>
      </c>
      <c r="F80">
        <v>495.54199999999997</v>
      </c>
      <c r="G80">
        <v>902.04300000000001</v>
      </c>
      <c r="H80">
        <v>1075.3900000000001</v>
      </c>
      <c r="I80">
        <v>9.1247199999999999</v>
      </c>
      <c r="J80">
        <v>3052.1</v>
      </c>
      <c r="K80">
        <v>1435.17</v>
      </c>
      <c r="M80" s="4">
        <f t="shared" si="37"/>
        <v>0.64153666666666664</v>
      </c>
      <c r="N80" s="2">
        <f t="shared" si="38"/>
        <v>1.6359937857539971E-2</v>
      </c>
      <c r="O80" s="2">
        <f t="shared" si="39"/>
        <v>1.5540164034271879</v>
      </c>
      <c r="P80" s="3">
        <f t="shared" si="40"/>
        <v>0.74569393279677454</v>
      </c>
      <c r="Q80" s="2">
        <f t="shared" si="41"/>
        <v>0.46868872135133877</v>
      </c>
      <c r="R80" s="3">
        <f t="shared" si="42"/>
        <v>0.25747657967068655</v>
      </c>
      <c r="T80" s="6">
        <f t="shared" si="43"/>
        <v>10812.192197374783</v>
      </c>
      <c r="U80" s="6">
        <f t="shared" si="44"/>
        <v>16853.584150619787</v>
      </c>
      <c r="V80" s="6">
        <f t="shared" si="45"/>
        <v>16853.584150619787</v>
      </c>
      <c r="W80" s="6">
        <f t="shared" si="46"/>
        <v>343.95069695142422</v>
      </c>
      <c r="X80" s="6">
        <f t="shared" si="47"/>
        <v>176.88679245283001</v>
      </c>
      <c r="Y80" s="6">
        <f t="shared" si="33"/>
        <v>2783.8862657221439</v>
      </c>
      <c r="Z80" s="6">
        <f t="shared" si="48"/>
        <v>2783.8862657221439</v>
      </c>
      <c r="AA80" s="6">
        <f t="shared" si="49"/>
        <v>5067.5525359925086</v>
      </c>
      <c r="AB80" s="6">
        <f t="shared" si="34"/>
        <v>17146.274728679291</v>
      </c>
      <c r="AC80" s="6">
        <f t="shared" si="50"/>
        <v>51.260118891921593</v>
      </c>
      <c r="AD80" s="6">
        <f t="shared" si="35"/>
        <v>8062.5861218150012</v>
      </c>
      <c r="AE80" s="6">
        <f t="shared" si="36"/>
        <v>6041.3919532450036</v>
      </c>
      <c r="AI80" s="58"/>
      <c r="AJ80" s="21">
        <f t="shared" si="59"/>
        <v>1195982.5643859333</v>
      </c>
      <c r="AK80" s="21">
        <f t="shared" si="60"/>
        <v>202649.96663266807</v>
      </c>
      <c r="AL80" s="19">
        <f t="shared" si="61"/>
        <v>432730.41144611849</v>
      </c>
      <c r="AM80" s="19">
        <f t="shared" si="62"/>
        <v>647.43217938704925</v>
      </c>
      <c r="AN80" s="19">
        <f t="shared" si="51"/>
        <v>18937.499999999982</v>
      </c>
      <c r="AO80" s="19">
        <f t="shared" si="52"/>
        <v>220900.46876959715</v>
      </c>
      <c r="AP80" s="19">
        <f t="shared" si="53"/>
        <v>226713.63900037602</v>
      </c>
      <c r="AQ80" s="19">
        <f t="shared" si="54"/>
        <v>321424.56101418461</v>
      </c>
      <c r="AR80" s="72">
        <f>AD79*$AV$4</f>
        <v>41772.245331531602</v>
      </c>
      <c r="AS80" s="23">
        <f>AL80+AM80+AN80+AO80+AP80+AQ80+AR80-AJ80-AK80</f>
        <v>-135506.27327740649</v>
      </c>
      <c r="AT80" s="23">
        <f t="shared" si="63"/>
        <v>-1084050186.2192519</v>
      </c>
      <c r="AU80">
        <f>M79</f>
        <v>0.63817999999999997</v>
      </c>
      <c r="BB80" s="10">
        <f t="shared" si="55"/>
        <v>16586.134695236145</v>
      </c>
      <c r="BC80" s="10">
        <f t="shared" si="56"/>
        <v>9915.7216040457188</v>
      </c>
      <c r="BD80" s="9">
        <f t="shared" si="57"/>
        <v>15882.983015791484</v>
      </c>
      <c r="BE80" s="10">
        <f t="shared" si="58"/>
        <v>5484.122859225351</v>
      </c>
    </row>
    <row r="81" spans="1:57">
      <c r="A81">
        <v>75</v>
      </c>
      <c r="B81" t="s">
        <v>54</v>
      </c>
      <c r="C81">
        <v>37.399000000000001</v>
      </c>
      <c r="D81">
        <v>31.0915</v>
      </c>
      <c r="E81">
        <v>496.68599999999998</v>
      </c>
      <c r="F81">
        <v>496.68599999999998</v>
      </c>
      <c r="G81">
        <v>910.12400000000002</v>
      </c>
      <c r="H81">
        <v>1065.4100000000001</v>
      </c>
      <c r="I81">
        <v>8.6875400000000003</v>
      </c>
      <c r="J81">
        <v>3052.54</v>
      </c>
      <c r="K81">
        <v>1438.49</v>
      </c>
      <c r="M81" s="4">
        <f t="shared" si="37"/>
        <v>0.64486333333333334</v>
      </c>
      <c r="N81" s="2">
        <f t="shared" si="38"/>
        <v>1.607136395825472E-2</v>
      </c>
      <c r="O81" s="2">
        <f t="shared" si="39"/>
        <v>1.5462271128249399</v>
      </c>
      <c r="P81" s="3">
        <f t="shared" si="40"/>
        <v>0.74356323562098436</v>
      </c>
      <c r="Q81" s="2">
        <f t="shared" si="41"/>
        <v>0.47044800190221187</v>
      </c>
      <c r="R81" s="3">
        <f t="shared" si="42"/>
        <v>0.25673967093802819</v>
      </c>
      <c r="T81" s="6">
        <f t="shared" si="43"/>
        <v>11006.333557767248</v>
      </c>
      <c r="U81" s="6">
        <f t="shared" si="44"/>
        <v>17067.699447067203</v>
      </c>
      <c r="V81" s="6">
        <f t="shared" si="45"/>
        <v>17067.699447067203</v>
      </c>
      <c r="W81" s="6">
        <f t="shared" si="46"/>
        <v>348.32039687892251</v>
      </c>
      <c r="X81" s="6">
        <f t="shared" si="47"/>
        <v>176.88679245283001</v>
      </c>
      <c r="Y81" s="6">
        <f t="shared" si="33"/>
        <v>2825.7624558553402</v>
      </c>
      <c r="Z81" s="6">
        <f t="shared" si="48"/>
        <v>2825.7624558553402</v>
      </c>
      <c r="AA81" s="6">
        <f t="shared" si="49"/>
        <v>5177.9076305208646</v>
      </c>
      <c r="AB81" s="6">
        <f t="shared" si="34"/>
        <v>17366.611756693623</v>
      </c>
      <c r="AC81" s="6">
        <f t="shared" si="50"/>
        <v>49.408087252504629</v>
      </c>
      <c r="AD81" s="6">
        <f t="shared" si="35"/>
        <v>8183.9049925372356</v>
      </c>
      <c r="AE81" s="6">
        <f t="shared" si="36"/>
        <v>6061.3658892999556</v>
      </c>
      <c r="AI81" s="58"/>
      <c r="AJ81" s="21">
        <f t="shared" si="59"/>
        <v>1211385.0679940984</v>
      </c>
      <c r="AK81" s="21">
        <f t="shared" si="60"/>
        <v>205259.80137039837</v>
      </c>
      <c r="AL81" s="19">
        <f t="shared" si="61"/>
        <v>434237.12942339107</v>
      </c>
      <c r="AM81" s="19">
        <f t="shared" si="62"/>
        <v>624.29698798471304</v>
      </c>
      <c r="AN81" s="19">
        <f t="shared" si="51"/>
        <v>18937.499999999982</v>
      </c>
      <c r="AO81" s="19">
        <f t="shared" si="52"/>
        <v>224269.87756657592</v>
      </c>
      <c r="AP81" s="19">
        <f t="shared" si="53"/>
        <v>230171.71644990687</v>
      </c>
      <c r="AQ81" s="19">
        <f t="shared" si="54"/>
        <v>328536.01872669114</v>
      </c>
      <c r="AR81" s="72">
        <f>AD80*$AV$4</f>
        <v>42409.203000746907</v>
      </c>
      <c r="AS81" s="23">
        <f>AL81+AM81+AN81+AO81+AP81+AQ81+AR81-AJ81-AK81</f>
        <v>-137459.12720920006</v>
      </c>
      <c r="AT81" s="23">
        <f t="shared" si="63"/>
        <v>-1099673017.6736004</v>
      </c>
      <c r="AU81">
        <f>M80</f>
        <v>0.64153666666666664</v>
      </c>
      <c r="BB81" s="10">
        <f t="shared" si="55"/>
        <v>16802.324031727865</v>
      </c>
      <c r="BC81" s="10">
        <f t="shared" si="56"/>
        <v>10135.105071985017</v>
      </c>
      <c r="BD81" s="9">
        <f t="shared" si="57"/>
        <v>16125.172243630002</v>
      </c>
      <c r="BE81" s="10">
        <f t="shared" si="58"/>
        <v>5567.7725314442878</v>
      </c>
    </row>
    <row r="82" spans="1:57">
      <c r="A82">
        <v>76</v>
      </c>
      <c r="B82" t="s">
        <v>54</v>
      </c>
      <c r="C82">
        <v>37.902999999999999</v>
      </c>
      <c r="D82">
        <v>30.707000000000001</v>
      </c>
      <c r="E82">
        <v>497.815</v>
      </c>
      <c r="F82">
        <v>497.815</v>
      </c>
      <c r="G82">
        <v>918.12599999999998</v>
      </c>
      <c r="H82">
        <v>1055.54</v>
      </c>
      <c r="I82">
        <v>8.27515</v>
      </c>
      <c r="J82">
        <v>3052.95</v>
      </c>
      <c r="K82">
        <v>1441.76</v>
      </c>
      <c r="M82" s="4">
        <f t="shared" si="37"/>
        <v>0.64815333333333336</v>
      </c>
      <c r="N82" s="2">
        <f t="shared" si="38"/>
        <v>1.5792045092210692E-2</v>
      </c>
      <c r="O82" s="2">
        <f t="shared" si="39"/>
        <v>1.5385893822449419</v>
      </c>
      <c r="P82" s="3">
        <f t="shared" si="40"/>
        <v>0.74147063966345406</v>
      </c>
      <c r="Q82" s="2">
        <f t="shared" si="41"/>
        <v>0.4721753083118192</v>
      </c>
      <c r="R82" s="3">
        <f t="shared" si="42"/>
        <v>0.25601709472038509</v>
      </c>
      <c r="T82" s="6">
        <f t="shared" si="43"/>
        <v>11201.006039431721</v>
      </c>
      <c r="U82" s="6">
        <f t="shared" si="44"/>
        <v>17281.413923811833</v>
      </c>
      <c r="V82" s="6">
        <f t="shared" si="45"/>
        <v>17281.413923811833</v>
      </c>
      <c r="W82" s="6">
        <f t="shared" si="46"/>
        <v>352.68191681248641</v>
      </c>
      <c r="X82" s="6">
        <f t="shared" si="47"/>
        <v>176.88679245283001</v>
      </c>
      <c r="Y82" s="6">
        <f t="shared" si="33"/>
        <v>2867.6490241607962</v>
      </c>
      <c r="Z82" s="6">
        <f t="shared" si="48"/>
        <v>2867.6490241607962</v>
      </c>
      <c r="AA82" s="6">
        <f t="shared" si="49"/>
        <v>5288.838480071222</v>
      </c>
      <c r="AB82" s="6">
        <f t="shared" si="34"/>
        <v>17586.430879543601</v>
      </c>
      <c r="AC82" s="6">
        <f t="shared" si="50"/>
        <v>47.664961080718058</v>
      </c>
      <c r="AD82" s="6">
        <f t="shared" si="35"/>
        <v>8305.2171129316503</v>
      </c>
      <c r="AE82" s="6">
        <f t="shared" si="36"/>
        <v>6080.4078843801126</v>
      </c>
      <c r="AI82" s="58"/>
      <c r="AJ82" s="21">
        <f t="shared" si="59"/>
        <v>1226775.0331568492</v>
      </c>
      <c r="AK82" s="21">
        <f t="shared" si="60"/>
        <v>207867.51156583146</v>
      </c>
      <c r="AL82" s="19">
        <f t="shared" si="61"/>
        <v>435672.79602521285</v>
      </c>
      <c r="AM82" s="19">
        <f t="shared" si="62"/>
        <v>601.74109464825392</v>
      </c>
      <c r="AN82" s="19">
        <f t="shared" si="51"/>
        <v>18937.499999999982</v>
      </c>
      <c r="AO82" s="19">
        <f t="shared" si="52"/>
        <v>227643.42344370621</v>
      </c>
      <c r="AP82" s="19">
        <f t="shared" si="53"/>
        <v>233634.03985011956</v>
      </c>
      <c r="AQ82" s="19">
        <f t="shared" si="54"/>
        <v>335690.4829665873</v>
      </c>
      <c r="AR82" s="72">
        <f>AD81*$AV$4</f>
        <v>43047.340260745856</v>
      </c>
      <c r="AS82" s="23">
        <f>AL82+AM82+AN82+AO82+AP82+AQ82+AR82-AJ82-AK82</f>
        <v>-139415.22108166033</v>
      </c>
      <c r="AT82" s="23">
        <f t="shared" si="63"/>
        <v>-1115321768.6532826</v>
      </c>
      <c r="AU82">
        <f>M81</f>
        <v>0.64486333333333334</v>
      </c>
      <c r="BB82" s="10">
        <f t="shared" si="55"/>
        <v>17018.291359814699</v>
      </c>
      <c r="BC82" s="10">
        <f t="shared" si="56"/>
        <v>10355.815261041729</v>
      </c>
      <c r="BD82" s="9">
        <f t="shared" si="57"/>
        <v>16367.809985074471</v>
      </c>
      <c r="BE82" s="10">
        <f t="shared" si="58"/>
        <v>5651.5249117106805</v>
      </c>
    </row>
    <row r="83" spans="1:57">
      <c r="A83">
        <v>77</v>
      </c>
      <c r="B83" t="s">
        <v>54</v>
      </c>
      <c r="C83">
        <v>38.4071</v>
      </c>
      <c r="D83">
        <v>30.332699999999999</v>
      </c>
      <c r="E83">
        <v>498.93</v>
      </c>
      <c r="F83">
        <v>498.93</v>
      </c>
      <c r="G83">
        <v>926.05100000000004</v>
      </c>
      <c r="H83">
        <v>1045.76</v>
      </c>
      <c r="I83">
        <v>7.8861600000000003</v>
      </c>
      <c r="J83">
        <v>3053.34</v>
      </c>
      <c r="K83">
        <v>1444.99</v>
      </c>
      <c r="M83" s="4">
        <f t="shared" si="37"/>
        <v>0.65141333333333329</v>
      </c>
      <c r="N83" s="2">
        <f t="shared" si="38"/>
        <v>1.5521481496643195E-2</v>
      </c>
      <c r="O83" s="2">
        <f t="shared" si="39"/>
        <v>1.5310890730923532</v>
      </c>
      <c r="P83" s="3">
        <f t="shared" si="40"/>
        <v>0.7394127640412641</v>
      </c>
      <c r="Q83" s="2">
        <f t="shared" si="41"/>
        <v>0.47386759046995253</v>
      </c>
      <c r="R83" s="3">
        <f t="shared" si="42"/>
        <v>0.25530641067627313</v>
      </c>
      <c r="T83" s="6">
        <f t="shared" si="43"/>
        <v>11396.257019092218</v>
      </c>
      <c r="U83" s="6">
        <f t="shared" si="44"/>
        <v>17494.663427867945</v>
      </c>
      <c r="V83" s="6">
        <f t="shared" si="45"/>
        <v>17494.663427867945</v>
      </c>
      <c r="W83" s="6">
        <f t="shared" si="46"/>
        <v>357.03394750750908</v>
      </c>
      <c r="X83" s="6">
        <f t="shared" si="47"/>
        <v>176.88679245283001</v>
      </c>
      <c r="Y83" s="6">
        <f t="shared" si="33"/>
        <v>2909.5374746887182</v>
      </c>
      <c r="Z83" s="6">
        <f t="shared" si="48"/>
        <v>2909.5374746887182</v>
      </c>
      <c r="AA83" s="6">
        <f t="shared" si="49"/>
        <v>5400.316854013513</v>
      </c>
      <c r="AB83" s="6">
        <f t="shared" si="34"/>
        <v>17805.718543591636</v>
      </c>
      <c r="AC83" s="6">
        <f t="shared" si="50"/>
        <v>45.978831783817441</v>
      </c>
      <c r="AD83" s="6">
        <f t="shared" si="35"/>
        <v>8426.537902211634</v>
      </c>
      <c r="AE83" s="6">
        <f t="shared" si="36"/>
        <v>6098.406408775727</v>
      </c>
      <c r="AI83" s="58"/>
      <c r="AJ83" s="21">
        <f t="shared" si="59"/>
        <v>1242136.1886018231</v>
      </c>
      <c r="AK83" s="21">
        <f t="shared" si="60"/>
        <v>210470.34017810432</v>
      </c>
      <c r="AL83" s="19">
        <f t="shared" si="61"/>
        <v>437041.47750558931</v>
      </c>
      <c r="AM83" s="19">
        <f t="shared" si="62"/>
        <v>580.51156100206526</v>
      </c>
      <c r="AN83" s="19">
        <f t="shared" si="51"/>
        <v>18937.499999999982</v>
      </c>
      <c r="AO83" s="19">
        <f t="shared" si="52"/>
        <v>231017.80538639374</v>
      </c>
      <c r="AP83" s="19">
        <f t="shared" si="53"/>
        <v>237097.22131761466</v>
      </c>
      <c r="AQ83" s="19">
        <f t="shared" si="54"/>
        <v>342882.27415304142</v>
      </c>
      <c r="AR83" s="72">
        <f>AD82*$AV$4</f>
        <v>43685.442014020482</v>
      </c>
      <c r="AS83" s="23">
        <f>AL83+AM83+AN83+AO83+AP83+AQ83+AR83-AJ83-AK83</f>
        <v>-141364.29684226585</v>
      </c>
      <c r="AT83" s="23">
        <f t="shared" si="63"/>
        <v>-1130914374.7381268</v>
      </c>
      <c r="AU83">
        <f>M82</f>
        <v>0.64815333333333336</v>
      </c>
      <c r="BB83" s="10">
        <f t="shared" si="55"/>
        <v>17233.748962731115</v>
      </c>
      <c r="BC83" s="10">
        <f t="shared" si="56"/>
        <v>10577.676960142444</v>
      </c>
      <c r="BD83" s="9">
        <f t="shared" si="57"/>
        <v>16610.434225863301</v>
      </c>
      <c r="BE83" s="10">
        <f t="shared" si="58"/>
        <v>5735.2980483215924</v>
      </c>
    </row>
    <row r="84" spans="1:57">
      <c r="A84">
        <v>78</v>
      </c>
      <c r="B84" t="s">
        <v>54</v>
      </c>
      <c r="C84">
        <v>38.911099999999998</v>
      </c>
      <c r="D84">
        <v>29.9681</v>
      </c>
      <c r="E84">
        <v>500.03100000000001</v>
      </c>
      <c r="F84">
        <v>500.03100000000001</v>
      </c>
      <c r="G84">
        <v>933.899</v>
      </c>
      <c r="H84">
        <v>1036.07</v>
      </c>
      <c r="I84">
        <v>7.5193199999999996</v>
      </c>
      <c r="J84">
        <v>3053.71</v>
      </c>
      <c r="K84">
        <v>1448.18</v>
      </c>
      <c r="M84" s="4">
        <f t="shared" si="37"/>
        <v>0.65464333333333335</v>
      </c>
      <c r="N84" s="2">
        <f t="shared" si="38"/>
        <v>1.5259250584287627E-2</v>
      </c>
      <c r="O84" s="2">
        <f t="shared" si="39"/>
        <v>1.5237231012306955</v>
      </c>
      <c r="P84" s="3">
        <f t="shared" si="40"/>
        <v>0.73738880713671062</v>
      </c>
      <c r="Q84" s="2">
        <f t="shared" si="41"/>
        <v>0.47552560427306473</v>
      </c>
      <c r="R84" s="3">
        <f t="shared" si="42"/>
        <v>0.25460734343892094</v>
      </c>
      <c r="T84" s="6">
        <f t="shared" si="43"/>
        <v>11592.102212081729</v>
      </c>
      <c r="U84" s="6">
        <f t="shared" si="44"/>
        <v>17707.508229033207</v>
      </c>
      <c r="V84" s="6">
        <f t="shared" si="45"/>
        <v>17707.508229033207</v>
      </c>
      <c r="W84" s="6">
        <f t="shared" si="46"/>
        <v>361.37771895986134</v>
      </c>
      <c r="X84" s="6">
        <f t="shared" si="47"/>
        <v>176.88679245283001</v>
      </c>
      <c r="Y84" s="6">
        <f t="shared" si="33"/>
        <v>2951.434349090568</v>
      </c>
      <c r="Z84" s="6">
        <f t="shared" si="48"/>
        <v>2951.434349090568</v>
      </c>
      <c r="AA84" s="6">
        <f t="shared" si="49"/>
        <v>5512.3414091952945</v>
      </c>
      <c r="AB84" s="6">
        <f t="shared" si="34"/>
        <v>18024.531651336241</v>
      </c>
      <c r="AC84" s="6">
        <f t="shared" si="50"/>
        <v>44.354296656827501</v>
      </c>
      <c r="AD84" s="6">
        <f t="shared" si="35"/>
        <v>8547.886422373771</v>
      </c>
      <c r="AE84" s="6">
        <f t="shared" si="36"/>
        <v>6115.4060169514778</v>
      </c>
      <c r="AI84" s="58"/>
      <c r="AJ84" s="21">
        <f t="shared" si="59"/>
        <v>1257463.9232048641</v>
      </c>
      <c r="AK84" s="21">
        <f t="shared" si="60"/>
        <v>213067.50588800371</v>
      </c>
      <c r="AL84" s="19">
        <f t="shared" si="61"/>
        <v>438335.15744357288</v>
      </c>
      <c r="AM84" s="19">
        <f t="shared" si="62"/>
        <v>559.97619229511258</v>
      </c>
      <c r="AN84" s="19">
        <f t="shared" si="51"/>
        <v>18937.499999999982</v>
      </c>
      <c r="AO84" s="19">
        <f t="shared" si="52"/>
        <v>234392.33896092314</v>
      </c>
      <c r="AP84" s="19">
        <f t="shared" si="53"/>
        <v>240560.55840726325</v>
      </c>
      <c r="AQ84" s="19">
        <f t="shared" si="54"/>
        <v>350109.56205760624</v>
      </c>
      <c r="AR84" s="72">
        <f>AD83*$AV$4</f>
        <v>44323.58936563319</v>
      </c>
      <c r="AS84" s="23">
        <f>AL84+AM84+AN84+AO84+AP84+AQ84+AR84-AJ84-AK84</f>
        <v>-143312.746665574</v>
      </c>
      <c r="AT84" s="23">
        <f t="shared" si="63"/>
        <v>-1146501973.3245919</v>
      </c>
      <c r="AU84">
        <f>M83</f>
        <v>0.65141333333333329</v>
      </c>
      <c r="BB84" s="10">
        <f t="shared" si="55"/>
        <v>17448.684596084127</v>
      </c>
      <c r="BC84" s="10">
        <f t="shared" si="56"/>
        <v>10800.633708027026</v>
      </c>
      <c r="BD84" s="9">
        <f t="shared" si="57"/>
        <v>16853.075804423268</v>
      </c>
      <c r="BE84" s="10">
        <f t="shared" si="58"/>
        <v>5819.0749493774365</v>
      </c>
    </row>
    <row r="85" spans="1:57">
      <c r="A85">
        <v>79</v>
      </c>
      <c r="B85" t="s">
        <v>54</v>
      </c>
      <c r="C85">
        <v>39.415199999999999</v>
      </c>
      <c r="D85">
        <v>29.613099999999999</v>
      </c>
      <c r="E85">
        <v>501.11799999999999</v>
      </c>
      <c r="F85">
        <v>501.11799999999999</v>
      </c>
      <c r="G85">
        <v>941.67100000000005</v>
      </c>
      <c r="H85">
        <v>1026.48</v>
      </c>
      <c r="I85">
        <v>7.17354</v>
      </c>
      <c r="J85">
        <v>3054.05</v>
      </c>
      <c r="K85">
        <v>1451.32</v>
      </c>
      <c r="M85" s="4">
        <f t="shared" si="37"/>
        <v>0.65783999999999998</v>
      </c>
      <c r="N85" s="2">
        <f t="shared" si="38"/>
        <v>1.5005219100895861E-2</v>
      </c>
      <c r="O85" s="2">
        <f t="shared" si="39"/>
        <v>1.5164910972272894</v>
      </c>
      <c r="P85" s="3">
        <f t="shared" si="40"/>
        <v>0.73539665166808543</v>
      </c>
      <c r="Q85" s="2">
        <f t="shared" si="41"/>
        <v>0.47715300579674896</v>
      </c>
      <c r="R85" s="3">
        <f t="shared" si="42"/>
        <v>0.25392091288661883</v>
      </c>
      <c r="T85" s="6">
        <f t="shared" si="43"/>
        <v>11788.351190571371</v>
      </c>
      <c r="U85" s="6">
        <f t="shared" si="44"/>
        <v>17919.784735758501</v>
      </c>
      <c r="V85" s="6">
        <f t="shared" si="45"/>
        <v>17919.784735758501</v>
      </c>
      <c r="W85" s="6">
        <f t="shared" si="46"/>
        <v>365.7098925665</v>
      </c>
      <c r="X85" s="6">
        <f t="shared" si="47"/>
        <v>176.88679245283001</v>
      </c>
      <c r="Y85" s="6">
        <f t="shared" si="33"/>
        <v>2993.3088957379427</v>
      </c>
      <c r="Z85" s="6">
        <f t="shared" si="48"/>
        <v>2993.3088957379427</v>
      </c>
      <c r="AA85" s="6">
        <f t="shared" si="49"/>
        <v>5624.847203968814</v>
      </c>
      <c r="AB85" s="6">
        <f t="shared" si="34"/>
        <v>18242.639524056704</v>
      </c>
      <c r="AC85" s="6">
        <f t="shared" si="50"/>
        <v>42.855104268299328</v>
      </c>
      <c r="AD85" s="6">
        <f t="shared" si="35"/>
        <v>8669.113994233674</v>
      </c>
      <c r="AE85" s="6">
        <f t="shared" si="36"/>
        <v>6131.4335451871302</v>
      </c>
      <c r="AI85" s="58"/>
      <c r="AJ85" s="21">
        <f t="shared" si="59"/>
        <v>1272762.5689782198</v>
      </c>
      <c r="AK85" s="21">
        <f t="shared" si="60"/>
        <v>215659.74272139542</v>
      </c>
      <c r="AL85" s="19">
        <f t="shared" si="61"/>
        <v>439557.03828042134</v>
      </c>
      <c r="AM85" s="19">
        <f t="shared" si="62"/>
        <v>540.19097898350219</v>
      </c>
      <c r="AN85" s="19">
        <f t="shared" si="51"/>
        <v>18937.499999999982</v>
      </c>
      <c r="AO85" s="19">
        <f t="shared" si="52"/>
        <v>237767.55116273617</v>
      </c>
      <c r="AP85" s="19">
        <f t="shared" si="53"/>
        <v>244024.5919828082</v>
      </c>
      <c r="AQ85" s="19">
        <f t="shared" si="54"/>
        <v>357372.25960196287</v>
      </c>
      <c r="AR85" s="72">
        <f>AD84*$AV$4</f>
        <v>44961.882581686034</v>
      </c>
      <c r="AS85" s="23">
        <f>AL85+AM85+AN85+AO85+AP85+AQ85+AR85-AJ85-AK85</f>
        <v>-145261.29711101702</v>
      </c>
      <c r="AT85" s="23">
        <f t="shared" si="63"/>
        <v>-1162090376.8881361</v>
      </c>
      <c r="AU85">
        <f>M84</f>
        <v>0.65464333333333335</v>
      </c>
      <c r="BB85" s="10">
        <f t="shared" si="55"/>
        <v>17663.153932376379</v>
      </c>
      <c r="BC85" s="10">
        <f t="shared" si="56"/>
        <v>11024.682818390589</v>
      </c>
      <c r="BD85" s="9">
        <f t="shared" si="57"/>
        <v>17095.772844747542</v>
      </c>
      <c r="BE85" s="10">
        <f t="shared" si="58"/>
        <v>5902.8686981811361</v>
      </c>
    </row>
    <row r="86" spans="1:57">
      <c r="A86">
        <v>80</v>
      </c>
      <c r="B86" t="s">
        <v>54</v>
      </c>
      <c r="C86">
        <v>39.919199999999996</v>
      </c>
      <c r="D86">
        <v>29.2652</v>
      </c>
      <c r="E86">
        <v>502.19299999999998</v>
      </c>
      <c r="F86">
        <v>502.19299999999998</v>
      </c>
      <c r="G86">
        <v>949.36699999999996</v>
      </c>
      <c r="H86">
        <v>1016.98</v>
      </c>
      <c r="I86">
        <v>6.8446999999999996</v>
      </c>
      <c r="J86">
        <v>3054.38</v>
      </c>
      <c r="K86">
        <v>1454.44</v>
      </c>
      <c r="M86" s="4">
        <f t="shared" si="37"/>
        <v>0.66100666666666663</v>
      </c>
      <c r="N86" s="2">
        <f t="shared" si="38"/>
        <v>1.4757894524513116E-2</v>
      </c>
      <c r="O86" s="2">
        <f t="shared" si="39"/>
        <v>1.5093924974029511</v>
      </c>
      <c r="P86" s="3">
        <f t="shared" si="40"/>
        <v>0.73344696473056248</v>
      </c>
      <c r="Q86" s="2">
        <f t="shared" si="41"/>
        <v>0.47874807112384138</v>
      </c>
      <c r="R86" s="3">
        <f t="shared" si="42"/>
        <v>0.25324656332260892</v>
      </c>
      <c r="T86" s="6">
        <f t="shared" si="43"/>
        <v>11985.909789436291</v>
      </c>
      <c r="U86" s="6">
        <f t="shared" si="44"/>
        <v>18132.812260243907</v>
      </c>
      <c r="V86" s="6">
        <f t="shared" si="45"/>
        <v>18132.812260243907</v>
      </c>
      <c r="W86" s="6">
        <f t="shared" si="46"/>
        <v>370.05739306620217</v>
      </c>
      <c r="X86" s="6">
        <f t="shared" si="47"/>
        <v>176.88679245283001</v>
      </c>
      <c r="Y86" s="6">
        <f t="shared" si="33"/>
        <v>3035.390462469556</v>
      </c>
      <c r="Z86" s="6">
        <f t="shared" si="48"/>
        <v>3035.390462469556</v>
      </c>
      <c r="AA86" s="6">
        <f t="shared" si="49"/>
        <v>5738.2311923569923</v>
      </c>
      <c r="AB86" s="6">
        <f t="shared" si="34"/>
        <v>18461.499703789927</v>
      </c>
      <c r="AC86" s="6">
        <f t="shared" si="50"/>
        <v>41.369949520183582</v>
      </c>
      <c r="AD86" s="6">
        <f t="shared" si="35"/>
        <v>8791.0291545963828</v>
      </c>
      <c r="AE86" s="6">
        <f t="shared" si="36"/>
        <v>6146.9024708076158</v>
      </c>
      <c r="AI86" s="58"/>
      <c r="AJ86" s="21">
        <f t="shared" si="59"/>
        <v>1288020.3674521137</v>
      </c>
      <c r="AK86" s="21">
        <f t="shared" si="60"/>
        <v>218245.0582968028</v>
      </c>
      <c r="AL86" s="19">
        <f t="shared" si="61"/>
        <v>440709.04892741534</v>
      </c>
      <c r="AM86" s="19">
        <f t="shared" si="62"/>
        <v>521.93231488361755</v>
      </c>
      <c r="AN86" s="19">
        <f t="shared" si="51"/>
        <v>18937.499999999982</v>
      </c>
      <c r="AO86" s="19">
        <f t="shared" si="52"/>
        <v>241140.96464064869</v>
      </c>
      <c r="AP86" s="19">
        <f t="shared" si="53"/>
        <v>247486.77949961313</v>
      </c>
      <c r="AQ86" s="19">
        <f t="shared" si="54"/>
        <v>364666.15653466334</v>
      </c>
      <c r="AR86" s="72">
        <f>AD85*$AV$4</f>
        <v>45599.539609669126</v>
      </c>
      <c r="AS86" s="23">
        <f>AL86+AM86+AN86+AO86+AP86+AQ86+AR86-AJ86-AK86</f>
        <v>-147203.50422202342</v>
      </c>
      <c r="AT86" s="23">
        <f t="shared" si="63"/>
        <v>-1177628033.7761874</v>
      </c>
      <c r="AU86">
        <f>M85</f>
        <v>0.65783999999999998</v>
      </c>
      <c r="BB86" s="10">
        <f t="shared" si="55"/>
        <v>17876.929631490202</v>
      </c>
      <c r="BC86" s="10">
        <f t="shared" si="56"/>
        <v>11249.694407937628</v>
      </c>
      <c r="BD86" s="9">
        <f t="shared" si="57"/>
        <v>17338.227988467348</v>
      </c>
      <c r="BE86" s="10">
        <f t="shared" si="58"/>
        <v>5986.6177914758855</v>
      </c>
    </row>
    <row r="87" spans="1:57">
      <c r="A87">
        <v>81</v>
      </c>
      <c r="B87" t="s">
        <v>54</v>
      </c>
      <c r="C87">
        <v>40.423200000000001</v>
      </c>
      <c r="D87">
        <v>28.924499999999998</v>
      </c>
      <c r="E87">
        <v>503.255</v>
      </c>
      <c r="F87">
        <v>503.255</v>
      </c>
      <c r="G87">
        <v>956.99</v>
      </c>
      <c r="H87">
        <v>1007.58</v>
      </c>
      <c r="I87">
        <v>6.5322699999999996</v>
      </c>
      <c r="J87">
        <v>3054.69</v>
      </c>
      <c r="K87">
        <v>1457.51</v>
      </c>
      <c r="M87" s="4">
        <f t="shared" si="37"/>
        <v>0.66414000000000006</v>
      </c>
      <c r="N87" s="2">
        <f t="shared" si="38"/>
        <v>1.4517270455024541E-2</v>
      </c>
      <c r="O87" s="2">
        <f t="shared" si="39"/>
        <v>1.5024269532528283</v>
      </c>
      <c r="P87" s="3">
        <f t="shared" si="40"/>
        <v>0.73152748918400734</v>
      </c>
      <c r="Q87" s="2">
        <f t="shared" si="41"/>
        <v>0.48031539534837031</v>
      </c>
      <c r="R87" s="3">
        <f t="shared" si="42"/>
        <v>0.25258479637827363</v>
      </c>
      <c r="T87" s="6">
        <f t="shared" si="43"/>
        <v>12184.576501542555</v>
      </c>
      <c r="U87" s="6">
        <f t="shared" si="44"/>
        <v>18346.397599214855</v>
      </c>
      <c r="V87" s="6">
        <f t="shared" si="45"/>
        <v>18346.397599214855</v>
      </c>
      <c r="W87" s="6">
        <f t="shared" si="46"/>
        <v>374.41627753499705</v>
      </c>
      <c r="X87" s="6">
        <f t="shared" si="47"/>
        <v>176.88679245283001</v>
      </c>
      <c r="Y87" s="6">
        <f t="shared" si="33"/>
        <v>3077.638774597624</v>
      </c>
      <c r="Z87" s="6">
        <f t="shared" si="48"/>
        <v>3077.638774597624</v>
      </c>
      <c r="AA87" s="6">
        <f t="shared" si="49"/>
        <v>5852.4396794908753</v>
      </c>
      <c r="AB87" s="6">
        <f t="shared" si="34"/>
        <v>18680.852427423582</v>
      </c>
      <c r="AC87" s="6">
        <f t="shared" si="50"/>
        <v>39.961449326270667</v>
      </c>
      <c r="AD87" s="6">
        <f t="shared" si="35"/>
        <v>8913.3526549438811</v>
      </c>
      <c r="AE87" s="6">
        <f t="shared" si="36"/>
        <v>6161.8210976723003</v>
      </c>
      <c r="AI87" s="58"/>
      <c r="AJ87" s="21">
        <f t="shared" si="59"/>
        <v>1303332.1468295513</v>
      </c>
      <c r="AK87" s="21">
        <f t="shared" si="60"/>
        <v>220839.52051751054</v>
      </c>
      <c r="AL87" s="19">
        <f t="shared" si="61"/>
        <v>441820.90889423899</v>
      </c>
      <c r="AM87" s="19">
        <f t="shared" si="62"/>
        <v>503.84461520631584</v>
      </c>
      <c r="AN87" s="19">
        <f t="shared" si="51"/>
        <v>18937.499999999982</v>
      </c>
      <c r="AO87" s="19">
        <f t="shared" si="52"/>
        <v>244531.05565654745</v>
      </c>
      <c r="AP87" s="19">
        <f t="shared" si="53"/>
        <v>250966.08343698291</v>
      </c>
      <c r="AQ87" s="19">
        <f t="shared" si="54"/>
        <v>372016.98790105386</v>
      </c>
      <c r="AR87" s="72">
        <f>AD86*$AV$4</f>
        <v>46240.813353176971</v>
      </c>
      <c r="AS87" s="23">
        <f>AL87+AM87+AN87+AO87+AP87+AQ87+AR87-AJ87-AK87</f>
        <v>-149154.47348985536</v>
      </c>
      <c r="AT87" s="23">
        <f t="shared" si="63"/>
        <v>-1193235787.9188428</v>
      </c>
      <c r="AU87">
        <f>M86</f>
        <v>0.66100666666666663</v>
      </c>
      <c r="BB87" s="10">
        <f t="shared" si="55"/>
        <v>18091.442310723723</v>
      </c>
      <c r="BC87" s="10">
        <f t="shared" si="56"/>
        <v>11476.462384713985</v>
      </c>
      <c r="BD87" s="9">
        <f t="shared" si="57"/>
        <v>17582.058309192766</v>
      </c>
      <c r="BE87" s="10">
        <f t="shared" si="58"/>
        <v>6070.7809249391121</v>
      </c>
    </row>
    <row r="88" spans="1:57">
      <c r="A88">
        <v>82</v>
      </c>
      <c r="B88" t="s">
        <v>54</v>
      </c>
      <c r="C88">
        <v>40.927300000000002</v>
      </c>
      <c r="D88">
        <v>28.592099999999999</v>
      </c>
      <c r="E88">
        <v>504.30500000000001</v>
      </c>
      <c r="F88">
        <v>504.30500000000001</v>
      </c>
      <c r="G88">
        <v>964.53399999999999</v>
      </c>
      <c r="H88">
        <v>998.26400000000001</v>
      </c>
      <c r="I88">
        <v>6.2228500000000002</v>
      </c>
      <c r="J88">
        <v>3055</v>
      </c>
      <c r="K88">
        <v>1460.55</v>
      </c>
      <c r="M88" s="4">
        <f t="shared" si="37"/>
        <v>0.66724533333333325</v>
      </c>
      <c r="N88" s="2">
        <f t="shared" si="38"/>
        <v>1.4283651790246066E-2</v>
      </c>
      <c r="O88" s="2">
        <f t="shared" si="39"/>
        <v>1.4955895833416595</v>
      </c>
      <c r="P88" s="3">
        <f t="shared" si="40"/>
        <v>0.72964167102954636</v>
      </c>
      <c r="Q88" s="2">
        <f t="shared" si="41"/>
        <v>0.48184875528041665</v>
      </c>
      <c r="R88" s="3">
        <f t="shared" si="42"/>
        <v>0.25193382144298748</v>
      </c>
      <c r="T88" s="6">
        <f t="shared" si="43"/>
        <v>12383.863388046284</v>
      </c>
      <c r="U88" s="6">
        <f t="shared" si="44"/>
        <v>18559.685275250511</v>
      </c>
      <c r="V88" s="6">
        <f t="shared" si="45"/>
        <v>18559.685275250511</v>
      </c>
      <c r="W88" s="6">
        <f t="shared" si="46"/>
        <v>378.76908725001044</v>
      </c>
      <c r="X88" s="6">
        <f t="shared" si="47"/>
        <v>176.88679245283001</v>
      </c>
      <c r="Y88" s="6">
        <f t="shared" si="33"/>
        <v>3119.9140275784025</v>
      </c>
      <c r="Z88" s="6">
        <f t="shared" si="48"/>
        <v>3119.9140275784025</v>
      </c>
      <c r="AA88" s="6">
        <f t="shared" si="49"/>
        <v>5967.1491590928254</v>
      </c>
      <c r="AB88" s="6">
        <f t="shared" si="34"/>
        <v>18899.946171938183</v>
      </c>
      <c r="AC88" s="6">
        <f t="shared" si="50"/>
        <v>38.508190562337404</v>
      </c>
      <c r="AD88" s="6">
        <f t="shared" si="35"/>
        <v>9035.7827762557099</v>
      </c>
      <c r="AE88" s="6">
        <f t="shared" si="36"/>
        <v>6175.8218872042271</v>
      </c>
      <c r="AI88" s="58"/>
      <c r="AJ88" s="21">
        <f t="shared" si="59"/>
        <v>1318684.020238766</v>
      </c>
      <c r="AK88" s="21">
        <f t="shared" si="60"/>
        <v>223440.77636083771</v>
      </c>
      <c r="AL88" s="19">
        <f t="shared" si="61"/>
        <v>442893.21503739193</v>
      </c>
      <c r="AM88" s="19">
        <f t="shared" si="62"/>
        <v>486.69049134465047</v>
      </c>
      <c r="AN88" s="19">
        <f t="shared" si="51"/>
        <v>18937.499999999982</v>
      </c>
      <c r="AO88" s="19">
        <f t="shared" si="52"/>
        <v>247934.57968158458</v>
      </c>
      <c r="AP88" s="19">
        <f t="shared" si="53"/>
        <v>254459.17388373156</v>
      </c>
      <c r="AQ88" s="19">
        <f t="shared" si="54"/>
        <v>379421.27259297675</v>
      </c>
      <c r="AR88" s="72">
        <f>AD87*$AV$4</f>
        <v>46884.234965004813</v>
      </c>
      <c r="AS88" s="23">
        <f>AL88+AM88+AN88+AO88+AP88+AQ88+AR88-AJ88-AK88</f>
        <v>-151108.12994756942</v>
      </c>
      <c r="AT88" s="23">
        <f t="shared" si="63"/>
        <v>-1208865039.5805554</v>
      </c>
      <c r="AU88">
        <f>M87</f>
        <v>0.66414000000000006</v>
      </c>
      <c r="BB88" s="10">
        <f t="shared" si="55"/>
        <v>18306.436149888585</v>
      </c>
      <c r="BC88" s="10">
        <f t="shared" si="56"/>
        <v>11704.879358981751</v>
      </c>
      <c r="BD88" s="9">
        <f t="shared" si="57"/>
        <v>17826.705309887762</v>
      </c>
      <c r="BE88" s="10">
        <f t="shared" si="58"/>
        <v>6155.277549195248</v>
      </c>
    </row>
    <row r="89" spans="1:57">
      <c r="A89">
        <v>83</v>
      </c>
      <c r="B89" t="s">
        <v>54</v>
      </c>
      <c r="C89">
        <v>41.4313</v>
      </c>
      <c r="D89">
        <v>28.270800000000001</v>
      </c>
      <c r="E89">
        <v>505.34100000000001</v>
      </c>
      <c r="F89">
        <v>505.34100000000001</v>
      </c>
      <c r="G89">
        <v>972.01</v>
      </c>
      <c r="H89">
        <v>989.03800000000001</v>
      </c>
      <c r="I89">
        <v>5.9492099999999999</v>
      </c>
      <c r="J89">
        <v>3055.28</v>
      </c>
      <c r="K89">
        <v>1463.55</v>
      </c>
      <c r="M89" s="4">
        <f t="shared" si="37"/>
        <v>0.67032066666666668</v>
      </c>
      <c r="N89" s="2">
        <f t="shared" si="38"/>
        <v>1.4058346204453391E-2</v>
      </c>
      <c r="O89" s="2">
        <f t="shared" si="39"/>
        <v>1.4888672735735435</v>
      </c>
      <c r="P89" s="3">
        <f t="shared" si="40"/>
        <v>0.7277860049071041</v>
      </c>
      <c r="Q89" s="2">
        <f t="shared" si="41"/>
        <v>0.48335572725889397</v>
      </c>
      <c r="R89" s="3">
        <f t="shared" si="42"/>
        <v>0.25129316217810183</v>
      </c>
      <c r="T89" s="6">
        <f t="shared" si="43"/>
        <v>12582.332934495236</v>
      </c>
      <c r="U89" s="6">
        <f t="shared" si="44"/>
        <v>18770.617646422812</v>
      </c>
      <c r="V89" s="6">
        <f t="shared" si="45"/>
        <v>18770.617646422812</v>
      </c>
      <c r="W89" s="6">
        <f t="shared" si="46"/>
        <v>383.07382951883289</v>
      </c>
      <c r="X89" s="6">
        <f t="shared" si="47"/>
        <v>176.88679245283001</v>
      </c>
      <c r="Y89" s="6">
        <f t="shared" si="33"/>
        <v>3161.8542306869831</v>
      </c>
      <c r="Z89" s="6">
        <f t="shared" si="48"/>
        <v>3161.8542306869831</v>
      </c>
      <c r="AA89" s="6">
        <f t="shared" si="49"/>
        <v>6081.7426861664781</v>
      </c>
      <c r="AB89" s="6">
        <f t="shared" si="34"/>
        <v>19116.497560895357</v>
      </c>
      <c r="AC89" s="6">
        <f t="shared" si="50"/>
        <v>37.193915046285838</v>
      </c>
      <c r="AD89" s="6">
        <f t="shared" si="35"/>
        <v>9157.245818807367</v>
      </c>
      <c r="AE89" s="6">
        <f t="shared" si="36"/>
        <v>6188.2847119275757</v>
      </c>
      <c r="AI89" s="58"/>
      <c r="AJ89" s="21">
        <f t="shared" si="59"/>
        <v>1334014.4985291809</v>
      </c>
      <c r="AK89" s="21">
        <f t="shared" si="60"/>
        <v>226038.40696727598</v>
      </c>
      <c r="AL89" s="19">
        <f t="shared" si="61"/>
        <v>443899.54978657822</v>
      </c>
      <c r="AM89" s="19">
        <f t="shared" si="62"/>
        <v>468.99125285870724</v>
      </c>
      <c r="AN89" s="19">
        <f t="shared" si="51"/>
        <v>18937.499999999982</v>
      </c>
      <c r="AO89" s="19">
        <f t="shared" si="52"/>
        <v>251340.2740617161</v>
      </c>
      <c r="AP89" s="19">
        <f t="shared" si="53"/>
        <v>257954.49180018235</v>
      </c>
      <c r="AQ89" s="19">
        <f t="shared" si="54"/>
        <v>386858.03727789468</v>
      </c>
      <c r="AR89" s="72">
        <f>AD88*$AV$4</f>
        <v>47528.217403105031</v>
      </c>
      <c r="AS89" s="23">
        <f>AL89+AM89+AN89+AO89+AP89+AQ89+AR89-AJ89-AK89</f>
        <v>-153065.84391412183</v>
      </c>
      <c r="AT89" s="23">
        <f t="shared" si="63"/>
        <v>-1224526751.3129747</v>
      </c>
      <c r="AU89">
        <f>M88</f>
        <v>0.66724533333333325</v>
      </c>
      <c r="BB89" s="10">
        <f t="shared" si="55"/>
        <v>18521.177084688174</v>
      </c>
      <c r="BC89" s="10">
        <f t="shared" si="56"/>
        <v>11934.298318185651</v>
      </c>
      <c r="BD89" s="9">
        <f t="shared" si="57"/>
        <v>18071.56555251142</v>
      </c>
      <c r="BE89" s="10">
        <f t="shared" si="58"/>
        <v>6239.828055156805</v>
      </c>
    </row>
    <row r="90" spans="1:57">
      <c r="A90">
        <v>84</v>
      </c>
      <c r="B90" t="s">
        <v>54</v>
      </c>
      <c r="C90">
        <v>41.935400000000001</v>
      </c>
      <c r="D90">
        <v>27.956700000000001</v>
      </c>
      <c r="E90">
        <v>506.36399999999998</v>
      </c>
      <c r="F90">
        <v>506.36399999999998</v>
      </c>
      <c r="G90">
        <v>979.41399999999999</v>
      </c>
      <c r="H90">
        <v>979.90099999999995</v>
      </c>
      <c r="I90">
        <v>5.6905000000000001</v>
      </c>
      <c r="J90">
        <v>3055.53</v>
      </c>
      <c r="K90">
        <v>1466.52</v>
      </c>
      <c r="M90" s="4">
        <f t="shared" si="37"/>
        <v>0.6733663333333334</v>
      </c>
      <c r="N90" s="2">
        <f t="shared" si="38"/>
        <v>1.3839272233687557E-2</v>
      </c>
      <c r="O90" s="2">
        <f t="shared" si="39"/>
        <v>1.4822568152352928</v>
      </c>
      <c r="P90" s="3">
        <f t="shared" si="40"/>
        <v>0.72596442055562616</v>
      </c>
      <c r="Q90" s="2">
        <f t="shared" si="41"/>
        <v>0.48483465414318799</v>
      </c>
      <c r="R90" s="3">
        <f t="shared" si="42"/>
        <v>0.25066296255777559</v>
      </c>
      <c r="T90" s="6">
        <f t="shared" si="43"/>
        <v>12781.509711345383</v>
      </c>
      <c r="U90" s="6">
        <f t="shared" si="44"/>
        <v>18981.5098834444</v>
      </c>
      <c r="V90" s="6">
        <f t="shared" si="45"/>
        <v>18981.5098834444</v>
      </c>
      <c r="W90" s="6">
        <f t="shared" si="46"/>
        <v>387.37775272335512</v>
      </c>
      <c r="X90" s="6">
        <f t="shared" si="47"/>
        <v>176.88679245283001</v>
      </c>
      <c r="Y90" s="6">
        <f t="shared" si="33"/>
        <v>3203.8510902068128</v>
      </c>
      <c r="Z90" s="6">
        <f t="shared" si="48"/>
        <v>3203.8510902068128</v>
      </c>
      <c r="AA90" s="6">
        <f t="shared" si="49"/>
        <v>6196.9188403279377</v>
      </c>
      <c r="AB90" s="6">
        <f t="shared" si="34"/>
        <v>19332.85763136113</v>
      </c>
      <c r="AC90" s="6">
        <f t="shared" si="50"/>
        <v>36.030004806623765</v>
      </c>
      <c r="AD90" s="6">
        <f t="shared" si="35"/>
        <v>9278.9212914229593</v>
      </c>
      <c r="AE90" s="6">
        <f t="shared" si="36"/>
        <v>6200.0001720990167</v>
      </c>
      <c r="AI90" s="58"/>
      <c r="AJ90" s="21">
        <f t="shared" si="59"/>
        <v>1349175.6845719323</v>
      </c>
      <c r="AK90" s="21">
        <f t="shared" si="60"/>
        <v>228607.35231578344</v>
      </c>
      <c r="AL90" s="19">
        <f t="shared" si="61"/>
        <v>444795.34023921832</v>
      </c>
      <c r="AM90" s="19">
        <f t="shared" si="62"/>
        <v>452.98469134871522</v>
      </c>
      <c r="AN90" s="19">
        <f t="shared" si="51"/>
        <v>18937.499999999982</v>
      </c>
      <c r="AO90" s="19">
        <f t="shared" si="52"/>
        <v>254718.97682414338</v>
      </c>
      <c r="AP90" s="19">
        <f t="shared" si="53"/>
        <v>261422.10779319977</v>
      </c>
      <c r="AQ90" s="19">
        <f t="shared" si="54"/>
        <v>394287.28460966476</v>
      </c>
      <c r="AR90" s="72">
        <f>AD89*$AV$4</f>
        <v>48167.113006926746</v>
      </c>
      <c r="AS90" s="23">
        <f>AL90+AM90+AN90+AO90+AP90+AQ90+AR90-AJ90-AK90</f>
        <v>-155001.72972321388</v>
      </c>
      <c r="AT90" s="23">
        <f t="shared" si="63"/>
        <v>-1240013837.7857111</v>
      </c>
      <c r="AU90">
        <f>M89</f>
        <v>0.67032066666666668</v>
      </c>
      <c r="BB90" s="10">
        <f t="shared" si="55"/>
        <v>18733.423731376526</v>
      </c>
      <c r="BC90" s="10">
        <f t="shared" si="56"/>
        <v>12163.485372332956</v>
      </c>
      <c r="BD90" s="9">
        <f t="shared" si="57"/>
        <v>18314.491637614734</v>
      </c>
      <c r="BE90" s="10">
        <f t="shared" si="58"/>
        <v>6323.7084613739662</v>
      </c>
    </row>
    <row r="91" spans="1:57">
      <c r="A91">
        <v>85</v>
      </c>
      <c r="B91" t="s">
        <v>54</v>
      </c>
      <c r="C91">
        <v>42.439399999999999</v>
      </c>
      <c r="D91">
        <v>27.6496</v>
      </c>
      <c r="E91">
        <v>507.37599999999998</v>
      </c>
      <c r="F91">
        <v>507.37599999999998</v>
      </c>
      <c r="G91">
        <v>986.74699999999996</v>
      </c>
      <c r="H91">
        <v>970.851</v>
      </c>
      <c r="I91">
        <v>5.4457399999999998</v>
      </c>
      <c r="J91">
        <v>3055.78</v>
      </c>
      <c r="K91">
        <v>1469.45</v>
      </c>
      <c r="M91" s="4">
        <f t="shared" si="37"/>
        <v>0.67638299999999996</v>
      </c>
      <c r="N91" s="2">
        <f t="shared" si="38"/>
        <v>1.3626204877019875E-2</v>
      </c>
      <c r="O91" s="2">
        <f t="shared" si="39"/>
        <v>1.4757691575138152</v>
      </c>
      <c r="P91" s="3">
        <f t="shared" si="40"/>
        <v>0.72417057594094869</v>
      </c>
      <c r="Q91" s="2">
        <f t="shared" si="41"/>
        <v>0.4862861229017682</v>
      </c>
      <c r="R91" s="3">
        <f t="shared" si="42"/>
        <v>0.2500437375471195</v>
      </c>
      <c r="T91" s="6">
        <f t="shared" si="43"/>
        <v>12981.368917411735</v>
      </c>
      <c r="U91" s="6">
        <f t="shared" si="44"/>
        <v>19192.334694118177</v>
      </c>
      <c r="V91" s="6">
        <f t="shared" si="45"/>
        <v>19192.334694118177</v>
      </c>
      <c r="W91" s="6">
        <f t="shared" si="46"/>
        <v>391.68029987996277</v>
      </c>
      <c r="X91" s="6">
        <f t="shared" si="47"/>
        <v>176.88679245283001</v>
      </c>
      <c r="Y91" s="6">
        <f t="shared" si="33"/>
        <v>3245.9100025876346</v>
      </c>
      <c r="Z91" s="6">
        <f t="shared" si="48"/>
        <v>3245.9100025876346</v>
      </c>
      <c r="AA91" s="6">
        <f t="shared" si="49"/>
        <v>6312.6595608056768</v>
      </c>
      <c r="AB91" s="6">
        <f t="shared" si="34"/>
        <v>19549.184170504705</v>
      </c>
      <c r="AC91" s="6">
        <f t="shared" si="50"/>
        <v>34.830823493433854</v>
      </c>
      <c r="AD91" s="6">
        <f t="shared" si="35"/>
        <v>9400.7254054239856</v>
      </c>
      <c r="AE91" s="6">
        <f t="shared" si="36"/>
        <v>6210.9657767064418</v>
      </c>
      <c r="AI91" s="58"/>
      <c r="AJ91" s="21">
        <f t="shared" si="59"/>
        <v>1364333.9858923331</v>
      </c>
      <c r="AK91" s="21">
        <f t="shared" si="60"/>
        <v>231175.80887046934</v>
      </c>
      <c r="AL91" s="19">
        <f t="shared" si="61"/>
        <v>445637.41236996098</v>
      </c>
      <c r="AM91" s="19">
        <f t="shared" si="62"/>
        <v>438.80942853987085</v>
      </c>
      <c r="AN91" s="19">
        <f t="shared" si="51"/>
        <v>18937.499999999982</v>
      </c>
      <c r="AO91" s="19">
        <f t="shared" si="52"/>
        <v>258102.24382706085</v>
      </c>
      <c r="AP91" s="19">
        <f t="shared" si="53"/>
        <v>264894.4081382993</v>
      </c>
      <c r="AQ91" s="19">
        <f t="shared" si="54"/>
        <v>401754.30441295262</v>
      </c>
      <c r="AR91" s="72">
        <f>AD90*$AV$4</f>
        <v>48807.125992884765</v>
      </c>
      <c r="AS91" s="23">
        <f>AL91+AM91+AN91+AO91+AP91+AQ91+AR91-AJ91-AK91</f>
        <v>-156937.99059310381</v>
      </c>
      <c r="AT91" s="23">
        <f t="shared" si="63"/>
        <v>-1255503924.7448304</v>
      </c>
      <c r="AU91">
        <f>M90</f>
        <v>0.6733663333333334</v>
      </c>
      <c r="BB91" s="10">
        <f t="shared" si="55"/>
        <v>18945.479878637776</v>
      </c>
      <c r="BC91" s="10">
        <f t="shared" si="56"/>
        <v>12393.837680655875</v>
      </c>
      <c r="BD91" s="9">
        <f t="shared" si="57"/>
        <v>18557.842582845919</v>
      </c>
      <c r="BE91" s="10">
        <f t="shared" si="58"/>
        <v>6407.7021804136257</v>
      </c>
    </row>
    <row r="92" spans="1:57">
      <c r="A92">
        <v>86</v>
      </c>
      <c r="B92" t="s">
        <v>54</v>
      </c>
      <c r="C92">
        <v>42.943399999999997</v>
      </c>
      <c r="D92">
        <v>27.3491</v>
      </c>
      <c r="E92">
        <v>508.37700000000001</v>
      </c>
      <c r="F92">
        <v>508.37700000000001</v>
      </c>
      <c r="G92">
        <v>994.00900000000001</v>
      </c>
      <c r="H92">
        <v>961.88900000000001</v>
      </c>
      <c r="I92">
        <v>5.2140599999999999</v>
      </c>
      <c r="J92">
        <v>3056.01</v>
      </c>
      <c r="K92">
        <v>1472.35</v>
      </c>
      <c r="M92" s="4">
        <f t="shared" si="37"/>
        <v>0.6793703333333333</v>
      </c>
      <c r="N92" s="2">
        <f t="shared" si="38"/>
        <v>1.3418847157981093E-2</v>
      </c>
      <c r="O92" s="2">
        <f t="shared" si="39"/>
        <v>1.469392741710339</v>
      </c>
      <c r="P92" s="3">
        <f t="shared" si="40"/>
        <v>0.7224091327704919</v>
      </c>
      <c r="Q92" s="2">
        <f t="shared" si="41"/>
        <v>0.4877109244785981</v>
      </c>
      <c r="R92" s="3">
        <f t="shared" si="42"/>
        <v>0.24943538403943655</v>
      </c>
      <c r="T92" s="6">
        <f t="shared" si="43"/>
        <v>13181.966406676263</v>
      </c>
      <c r="U92" s="6">
        <f t="shared" si="44"/>
        <v>19403.211709288058</v>
      </c>
      <c r="V92" s="6">
        <f t="shared" si="45"/>
        <v>19403.211709288058</v>
      </c>
      <c r="W92" s="6">
        <f t="shared" si="46"/>
        <v>395.98391243445019</v>
      </c>
      <c r="X92" s="6">
        <f t="shared" si="47"/>
        <v>176.88679245283001</v>
      </c>
      <c r="Y92" s="6">
        <f t="shared" si="33"/>
        <v>3288.0488530442453</v>
      </c>
      <c r="Z92" s="6">
        <f t="shared" si="48"/>
        <v>3288.0488530442453</v>
      </c>
      <c r="AA92" s="6">
        <f t="shared" si="49"/>
        <v>6428.9890226459038</v>
      </c>
      <c r="AB92" s="6">
        <f t="shared" si="34"/>
        <v>19765.469671874071</v>
      </c>
      <c r="AC92" s="6">
        <f t="shared" si="50"/>
        <v>33.725949848438177</v>
      </c>
      <c r="AD92" s="6">
        <f t="shared" si="35"/>
        <v>9522.7729200567574</v>
      </c>
      <c r="AE92" s="6">
        <f t="shared" si="36"/>
        <v>6221.2453026117946</v>
      </c>
      <c r="AI92" s="58"/>
      <c r="AJ92" s="21">
        <f t="shared" si="59"/>
        <v>1379487.4408091321</v>
      </c>
      <c r="AK92" s="21">
        <f t="shared" si="60"/>
        <v>233743.44423966529</v>
      </c>
      <c r="AL92" s="19">
        <f t="shared" si="61"/>
        <v>446425.58713232889</v>
      </c>
      <c r="AM92" s="19">
        <f t="shared" si="62"/>
        <v>424.20459932653091</v>
      </c>
      <c r="AN92" s="19">
        <f t="shared" si="51"/>
        <v>18937.499999999982</v>
      </c>
      <c r="AO92" s="19">
        <f t="shared" si="52"/>
        <v>261490.50980845984</v>
      </c>
      <c r="AP92" s="19">
        <f t="shared" si="53"/>
        <v>268371.83901394566</v>
      </c>
      <c r="AQ92" s="19">
        <f t="shared" si="54"/>
        <v>409257.92578446108</v>
      </c>
      <c r="AR92" s="72">
        <f>AD91*$AV$4</f>
        <v>49447.815632530161</v>
      </c>
      <c r="AS92" s="23">
        <f>AL92+AM92+AN92+AO92+AP92+AQ92+AR92-AJ92-AK92</f>
        <v>-158875.5030777452</v>
      </c>
      <c r="AT92" s="23">
        <f t="shared" si="63"/>
        <v>-1271004024.6219616</v>
      </c>
      <c r="AU92">
        <f>M91</f>
        <v>0.67638299999999996</v>
      </c>
      <c r="BB92" s="10">
        <f t="shared" si="55"/>
        <v>19157.503870624743</v>
      </c>
      <c r="BC92" s="10">
        <f t="shared" si="56"/>
        <v>12625.319121611354</v>
      </c>
      <c r="BD92" s="9">
        <f t="shared" si="57"/>
        <v>18801.450810847971</v>
      </c>
      <c r="BE92" s="10">
        <f t="shared" si="58"/>
        <v>6491.8200051752692</v>
      </c>
    </row>
    <row r="93" spans="1:57">
      <c r="A93">
        <v>87</v>
      </c>
      <c r="B93" t="s">
        <v>54</v>
      </c>
      <c r="C93">
        <v>43.447499999999998</v>
      </c>
      <c r="D93">
        <v>27.054099999999998</v>
      </c>
      <c r="E93">
        <v>509.36599999999999</v>
      </c>
      <c r="F93">
        <v>509.36599999999999</v>
      </c>
      <c r="G93">
        <v>1001.2</v>
      </c>
      <c r="H93">
        <v>953.01400000000001</v>
      </c>
      <c r="I93">
        <v>4.9949199999999996</v>
      </c>
      <c r="J93">
        <v>3056.23</v>
      </c>
      <c r="K93">
        <v>1475.21</v>
      </c>
      <c r="M93" s="4">
        <f t="shared" si="37"/>
        <v>0.68232866666666658</v>
      </c>
      <c r="N93" s="2">
        <f t="shared" si="38"/>
        <v>1.3216553508426536E-2</v>
      </c>
      <c r="O93" s="2">
        <f t="shared" si="39"/>
        <v>1.4631294548179619</v>
      </c>
      <c r="P93" s="3">
        <f t="shared" si="40"/>
        <v>0.72067420099600099</v>
      </c>
      <c r="Q93" s="2">
        <f t="shared" si="41"/>
        <v>0.4891093539477066</v>
      </c>
      <c r="R93" s="3">
        <f t="shared" si="42"/>
        <v>0.24883707069808977</v>
      </c>
      <c r="T93" s="6">
        <f t="shared" si="43"/>
        <v>13383.730663221053</v>
      </c>
      <c r="U93" s="6">
        <f t="shared" si="44"/>
        <v>19614.785831296922</v>
      </c>
      <c r="V93" s="6">
        <f t="shared" si="45"/>
        <v>19614.785831296922</v>
      </c>
      <c r="W93" s="6">
        <f t="shared" si="46"/>
        <v>400.30175165912084</v>
      </c>
      <c r="X93" s="6">
        <f t="shared" si="47"/>
        <v>176.88679245283001</v>
      </c>
      <c r="Y93" s="6">
        <f t="shared" si="33"/>
        <v>3330.3683332481291</v>
      </c>
      <c r="Z93" s="6">
        <f t="shared" si="48"/>
        <v>3330.3683332481291</v>
      </c>
      <c r="AA93" s="6">
        <f t="shared" si="49"/>
        <v>6546.1078580981602</v>
      </c>
      <c r="AB93" s="6">
        <f t="shared" si="34"/>
        <v>19982.432300368178</v>
      </c>
      <c r="AC93" s="6">
        <f t="shared" si="50"/>
        <v>32.655282587864349</v>
      </c>
      <c r="AD93" s="6">
        <f t="shared" si="35"/>
        <v>9645.3094020625103</v>
      </c>
      <c r="AE93" s="6">
        <f t="shared" si="36"/>
        <v>6231.055168075869</v>
      </c>
      <c r="AI93" s="58"/>
      <c r="AJ93" s="21">
        <f t="shared" si="59"/>
        <v>1394644.6480284976</v>
      </c>
      <c r="AK93" s="21">
        <f t="shared" si="60"/>
        <v>236311.71540741925</v>
      </c>
      <c r="AL93" s="19">
        <f t="shared" si="61"/>
        <v>447164.44861582795</v>
      </c>
      <c r="AM93" s="19">
        <f t="shared" si="62"/>
        <v>410.74834320412856</v>
      </c>
      <c r="AN93" s="19">
        <f t="shared" si="51"/>
        <v>18937.499999999982</v>
      </c>
      <c r="AO93" s="19">
        <f t="shared" si="52"/>
        <v>264885.21560124442</v>
      </c>
      <c r="AP93" s="19">
        <f t="shared" si="53"/>
        <v>271855.87916969822</v>
      </c>
      <c r="AQ93" s="19">
        <f t="shared" si="54"/>
        <v>416799.71602386335</v>
      </c>
      <c r="AR93" s="72">
        <f>AD92*$AV$4</f>
        <v>50089.785559498545</v>
      </c>
      <c r="AS93" s="23">
        <f>AL93+AM93+AN93+AO93+AP93+AQ93+AR93-AJ93-AK93</f>
        <v>-160813.07012258028</v>
      </c>
      <c r="AT93" s="23">
        <f t="shared" si="63"/>
        <v>-1286504560.9806423</v>
      </c>
      <c r="AU93">
        <f>M92</f>
        <v>0.6793703333333333</v>
      </c>
      <c r="BB93" s="10">
        <f t="shared" si="55"/>
        <v>19369.48575943962</v>
      </c>
      <c r="BC93" s="10">
        <f t="shared" si="56"/>
        <v>12857.978045291808</v>
      </c>
      <c r="BD93" s="9">
        <f t="shared" si="57"/>
        <v>19045.545840113515</v>
      </c>
      <c r="BE93" s="10">
        <f t="shared" si="58"/>
        <v>6576.0977060884907</v>
      </c>
    </row>
    <row r="94" spans="1:57">
      <c r="A94">
        <v>88</v>
      </c>
      <c r="B94" t="s">
        <v>54</v>
      </c>
      <c r="C94">
        <v>43.951500000000003</v>
      </c>
      <c r="D94">
        <v>26.7653</v>
      </c>
      <c r="E94">
        <v>510.34300000000002</v>
      </c>
      <c r="F94">
        <v>510.34300000000002</v>
      </c>
      <c r="G94">
        <v>1008.32</v>
      </c>
      <c r="H94">
        <v>944.22299999999996</v>
      </c>
      <c r="I94">
        <v>4.7869700000000002</v>
      </c>
      <c r="J94">
        <v>3056.44</v>
      </c>
      <c r="K94">
        <v>1478.04</v>
      </c>
      <c r="M94" s="4">
        <f t="shared" si="37"/>
        <v>0.68525900000000006</v>
      </c>
      <c r="N94" s="2">
        <f t="shared" si="38"/>
        <v>1.30195541637055E-2</v>
      </c>
      <c r="O94" s="2">
        <f t="shared" si="39"/>
        <v>1.456974910313716</v>
      </c>
      <c r="P94" s="3">
        <f t="shared" si="40"/>
        <v>0.71896903214696917</v>
      </c>
      <c r="Q94" s="2">
        <f t="shared" si="41"/>
        <v>0.49048121464536282</v>
      </c>
      <c r="R94" s="3">
        <f t="shared" si="42"/>
        <v>0.2482482292583291</v>
      </c>
      <c r="T94" s="6">
        <f t="shared" si="43"/>
        <v>13586.240375721605</v>
      </c>
      <c r="U94" s="6">
        <f t="shared" si="44"/>
        <v>19826.43113876885</v>
      </c>
      <c r="V94" s="6">
        <f t="shared" si="45"/>
        <v>19826.43113876885</v>
      </c>
      <c r="W94" s="6">
        <f t="shared" si="46"/>
        <v>404.62104364834386</v>
      </c>
      <c r="X94" s="6">
        <f t="shared" si="47"/>
        <v>176.88679245283001</v>
      </c>
      <c r="Y94" s="6">
        <f t="shared" si="33"/>
        <v>3372.7601155509042</v>
      </c>
      <c r="Z94" s="6">
        <f t="shared" si="48"/>
        <v>3372.7601155509042</v>
      </c>
      <c r="AA94" s="6">
        <f t="shared" si="49"/>
        <v>6663.7956819478031</v>
      </c>
      <c r="AB94" s="6">
        <f t="shared" si="34"/>
        <v>20199.432396565917</v>
      </c>
      <c r="AC94" s="6">
        <f t="shared" si="50"/>
        <v>31.619785851278721</v>
      </c>
      <c r="AD94" s="6">
        <f t="shared" si="35"/>
        <v>9768.0860934486373</v>
      </c>
      <c r="AE94" s="6">
        <f t="shared" si="36"/>
        <v>6240.1907630472451</v>
      </c>
      <c r="AI94" s="58"/>
      <c r="AJ94" s="21">
        <f t="shared" si="59"/>
        <v>1409851.9611961287</v>
      </c>
      <c r="AK94" s="21">
        <f t="shared" si="60"/>
        <v>238888.47663936522</v>
      </c>
      <c r="AL94" s="19">
        <f t="shared" si="61"/>
        <v>447869.55231578922</v>
      </c>
      <c r="AM94" s="19">
        <f t="shared" si="62"/>
        <v>397.7086866375999</v>
      </c>
      <c r="AN94" s="19">
        <f t="shared" si="51"/>
        <v>18937.499999999982</v>
      </c>
      <c r="AO94" s="19">
        <f t="shared" si="52"/>
        <v>268294.47292646929</v>
      </c>
      <c r="AP94" s="19">
        <f t="shared" si="53"/>
        <v>275354.85379295534</v>
      </c>
      <c r="AQ94" s="19">
        <f t="shared" si="54"/>
        <v>424392.68238071923</v>
      </c>
      <c r="AR94" s="72">
        <f>AD93*$AV$4</f>
        <v>50734.327454848804</v>
      </c>
      <c r="AS94" s="23">
        <f>AL94+AM94+AN94+AO94+AP94+AQ94+AR94-AJ94-AK94</f>
        <v>-162759.34027807429</v>
      </c>
      <c r="AT94" s="23">
        <f t="shared" si="63"/>
        <v>-1302074722.2245944</v>
      </c>
      <c r="AU94">
        <f>M93</f>
        <v>0.68232866666666658</v>
      </c>
      <c r="BB94" s="10">
        <f t="shared" si="55"/>
        <v>19582.130548709058</v>
      </c>
      <c r="BC94" s="10">
        <f t="shared" si="56"/>
        <v>13092.21571619632</v>
      </c>
      <c r="BD94" s="9">
        <f t="shared" si="57"/>
        <v>19290.618804125021</v>
      </c>
      <c r="BE94" s="10">
        <f t="shared" si="58"/>
        <v>6660.7366664962583</v>
      </c>
    </row>
    <row r="95" spans="1:57">
      <c r="A95">
        <v>89</v>
      </c>
      <c r="B95" t="s">
        <v>54</v>
      </c>
      <c r="C95">
        <v>44.455599999999997</v>
      </c>
      <c r="D95">
        <v>26.4819</v>
      </c>
      <c r="E95">
        <v>511.31099999999998</v>
      </c>
      <c r="F95">
        <v>511.31099999999998</v>
      </c>
      <c r="G95">
        <v>1015.38</v>
      </c>
      <c r="H95">
        <v>935.51700000000005</v>
      </c>
      <c r="I95">
        <v>4.5897100000000002</v>
      </c>
      <c r="J95">
        <v>3056.63</v>
      </c>
      <c r="K95">
        <v>1480.84</v>
      </c>
      <c r="M95" s="4">
        <f t="shared" si="37"/>
        <v>0.68816100000000002</v>
      </c>
      <c r="N95" s="2">
        <f t="shared" si="38"/>
        <v>1.2827376151801684E-2</v>
      </c>
      <c r="O95" s="2">
        <f t="shared" si="39"/>
        <v>1.4509228267803609</v>
      </c>
      <c r="P95" s="3">
        <f t="shared" si="40"/>
        <v>0.71729338531729236</v>
      </c>
      <c r="Q95" s="2">
        <f t="shared" si="41"/>
        <v>0.49183257987593015</v>
      </c>
      <c r="R95" s="3">
        <f t="shared" si="42"/>
        <v>0.2476702399583818</v>
      </c>
      <c r="T95" s="6">
        <f t="shared" si="43"/>
        <v>13789.787588632082</v>
      </c>
      <c r="U95" s="6">
        <f t="shared" si="44"/>
        <v>20038.606646747026</v>
      </c>
      <c r="V95" s="6">
        <f t="shared" si="45"/>
        <v>20038.606646747026</v>
      </c>
      <c r="W95" s="6">
        <f t="shared" si="46"/>
        <v>408.95115605606179</v>
      </c>
      <c r="X95" s="6">
        <f t="shared" si="47"/>
        <v>176.88679245283001</v>
      </c>
      <c r="Y95" s="6">
        <f t="shared" si="33"/>
        <v>3415.320001051623</v>
      </c>
      <c r="Z95" s="6">
        <f t="shared" si="48"/>
        <v>3415.320001051623</v>
      </c>
      <c r="AA95" s="6">
        <f t="shared" si="49"/>
        <v>6782.2668056579987</v>
      </c>
      <c r="AB95" s="6">
        <f t="shared" si="34"/>
        <v>20416.868744854855</v>
      </c>
      <c r="AC95" s="6">
        <f t="shared" si="50"/>
        <v>30.689057948231493</v>
      </c>
      <c r="AD95" s="6">
        <f t="shared" si="35"/>
        <v>9891.3234222562878</v>
      </c>
      <c r="AE95" s="6">
        <f t="shared" si="36"/>
        <v>6248.8190581149447</v>
      </c>
      <c r="AI95" s="58"/>
      <c r="AJ95" s="21">
        <f t="shared" si="59"/>
        <v>1425064.3909612885</v>
      </c>
      <c r="AK95" s="21">
        <f t="shared" si="60"/>
        <v>241466.10483906584</v>
      </c>
      <c r="AL95" s="19">
        <f t="shared" si="61"/>
        <v>448526.1914755468</v>
      </c>
      <c r="AM95" s="19">
        <f t="shared" si="62"/>
        <v>385.09737188272356</v>
      </c>
      <c r="AN95" s="19">
        <f t="shared" si="51"/>
        <v>18937.499999999982</v>
      </c>
      <c r="AO95" s="19">
        <f t="shared" si="52"/>
        <v>271709.55490878085</v>
      </c>
      <c r="AP95" s="19">
        <f t="shared" si="53"/>
        <v>278859.80635374878</v>
      </c>
      <c r="AQ95" s="19">
        <f t="shared" si="54"/>
        <v>432022.5369950626</v>
      </c>
      <c r="AR95" s="72">
        <f>AD94*$AV$4</f>
        <v>51380.132851539827</v>
      </c>
      <c r="AS95" s="23">
        <f>AL95+AM95+AN95+AO95+AP95+AQ95+AR95-AJ95-AK95</f>
        <v>-164709.67584379276</v>
      </c>
      <c r="AT95" s="23">
        <f t="shared" si="63"/>
        <v>-1317677406.7503421</v>
      </c>
      <c r="AU95">
        <f>M94</f>
        <v>0.68525900000000006</v>
      </c>
      <c r="BB95" s="10">
        <f t="shared" si="55"/>
        <v>19794.811352917572</v>
      </c>
      <c r="BC95" s="10">
        <f t="shared" si="56"/>
        <v>13327.591363895606</v>
      </c>
      <c r="BD95" s="9">
        <f t="shared" si="57"/>
        <v>19536.172186897275</v>
      </c>
      <c r="BE95" s="10">
        <f t="shared" si="58"/>
        <v>6745.5202311018083</v>
      </c>
    </row>
    <row r="96" spans="1:57">
      <c r="A96">
        <v>90</v>
      </c>
      <c r="B96" t="s">
        <v>54</v>
      </c>
      <c r="C96">
        <v>44.959600000000002</v>
      </c>
      <c r="D96">
        <v>26.203600000000002</v>
      </c>
      <c r="E96">
        <v>512.26700000000005</v>
      </c>
      <c r="F96">
        <v>512.26700000000005</v>
      </c>
      <c r="G96">
        <v>1022.37</v>
      </c>
      <c r="H96">
        <v>926.89499999999998</v>
      </c>
      <c r="I96">
        <v>4.4023199999999996</v>
      </c>
      <c r="J96">
        <v>3056.82</v>
      </c>
      <c r="K96">
        <v>1483.61</v>
      </c>
      <c r="M96" s="4">
        <f t="shared" si="37"/>
        <v>0.69103499999999995</v>
      </c>
      <c r="N96" s="2">
        <f t="shared" si="38"/>
        <v>1.263978428492527E-2</v>
      </c>
      <c r="O96" s="2">
        <f t="shared" si="39"/>
        <v>1.4449801192896647</v>
      </c>
      <c r="P96" s="3">
        <f t="shared" si="40"/>
        <v>0.7156463372573989</v>
      </c>
      <c r="Q96" s="2">
        <f t="shared" si="41"/>
        <v>0.49315881250587884</v>
      </c>
      <c r="R96" s="3">
        <f t="shared" si="42"/>
        <v>0.24710132868330356</v>
      </c>
      <c r="T96" s="6">
        <f t="shared" si="43"/>
        <v>13994.447093831539</v>
      </c>
      <c r="U96" s="6">
        <f t="shared" si="44"/>
        <v>20251.430237009037</v>
      </c>
      <c r="V96" s="6">
        <f t="shared" si="45"/>
        <v>20251.430237009037</v>
      </c>
      <c r="W96" s="6">
        <f t="shared" si="46"/>
        <v>413.29449463283748</v>
      </c>
      <c r="X96" s="6">
        <f t="shared" si="47"/>
        <v>176.88679245283001</v>
      </c>
      <c r="Y96" s="6">
        <f t="shared" si="33"/>
        <v>3458.0464710739693</v>
      </c>
      <c r="Z96" s="6">
        <f t="shared" si="48"/>
        <v>3458.0464710739693</v>
      </c>
      <c r="AA96" s="6">
        <f t="shared" si="49"/>
        <v>6901.4849104703089</v>
      </c>
      <c r="AB96" s="6">
        <f t="shared" si="34"/>
        <v>20634.992325670439</v>
      </c>
      <c r="AC96" s="6">
        <f t="shared" si="50"/>
        <v>29.732405971437402</v>
      </c>
      <c r="AD96" s="6">
        <f t="shared" si="35"/>
        <v>10015.074804642991</v>
      </c>
      <c r="AE96" s="6">
        <f t="shared" si="36"/>
        <v>6256.9831431774983</v>
      </c>
      <c r="AI96" s="58"/>
      <c r="AJ96" s="21">
        <f t="shared" si="59"/>
        <v>1440314.9299482359</v>
      </c>
      <c r="AK96" s="21">
        <f t="shared" si="60"/>
        <v>244050.19035073204</v>
      </c>
      <c r="AL96" s="19">
        <f t="shared" si="61"/>
        <v>449146.36744012783</v>
      </c>
      <c r="AM96" s="19">
        <f t="shared" si="62"/>
        <v>373.76203675151135</v>
      </c>
      <c r="AN96" s="19">
        <f t="shared" si="51"/>
        <v>18937.499999999982</v>
      </c>
      <c r="AO96" s="19">
        <f t="shared" si="52"/>
        <v>275138.17928471876</v>
      </c>
      <c r="AP96" s="19">
        <f t="shared" si="53"/>
        <v>282378.65768694819</v>
      </c>
      <c r="AQ96" s="19">
        <f t="shared" si="54"/>
        <v>439703.17395765538</v>
      </c>
      <c r="AR96" s="72">
        <f>AD95*$AV$4</f>
        <v>52028.361201068074</v>
      </c>
      <c r="AS96" s="23">
        <f>AL96+AM96+AN96+AO96+AP96+AQ96+AR96-AJ96-AK96</f>
        <v>-166659.11869169815</v>
      </c>
      <c r="AT96" s="23">
        <f t="shared" si="63"/>
        <v>-1333272949.5335853</v>
      </c>
      <c r="AU96">
        <f>M95</f>
        <v>0.68816100000000002</v>
      </c>
      <c r="BB96" s="10">
        <f t="shared" si="55"/>
        <v>20007.917588798795</v>
      </c>
      <c r="BC96" s="10">
        <f t="shared" si="56"/>
        <v>13564.533611315997</v>
      </c>
      <c r="BD96" s="9">
        <f t="shared" si="57"/>
        <v>19782.646844512576</v>
      </c>
      <c r="BE96" s="10">
        <f t="shared" si="58"/>
        <v>6830.6400021032459</v>
      </c>
    </row>
    <row r="97" spans="1:57">
      <c r="A97">
        <v>91</v>
      </c>
      <c r="B97" t="s">
        <v>54</v>
      </c>
      <c r="C97">
        <v>45.4636</v>
      </c>
      <c r="D97">
        <v>25.9285</v>
      </c>
      <c r="E97">
        <v>513.21299999999997</v>
      </c>
      <c r="F97">
        <v>513.21299999999997</v>
      </c>
      <c r="G97">
        <v>1029.29</v>
      </c>
      <c r="H97">
        <v>918.35799999999995</v>
      </c>
      <c r="I97">
        <v>4.2307699999999997</v>
      </c>
      <c r="J97">
        <v>3056.99</v>
      </c>
      <c r="K97">
        <v>1486.35</v>
      </c>
      <c r="M97" s="4">
        <f t="shared" si="37"/>
        <v>0.69388066666666659</v>
      </c>
      <c r="N97" s="2">
        <f t="shared" si="38"/>
        <v>1.2455792110266799E-2</v>
      </c>
      <c r="O97" s="2">
        <f t="shared" si="39"/>
        <v>1.4391357928981066</v>
      </c>
      <c r="P97" s="3">
        <f t="shared" si="40"/>
        <v>0.71402767622866947</v>
      </c>
      <c r="Q97" s="2">
        <f t="shared" si="41"/>
        <v>0.49446062291210496</v>
      </c>
      <c r="R97" s="3">
        <f t="shared" si="42"/>
        <v>0.24654239297631389</v>
      </c>
      <c r="T97" s="6">
        <f t="shared" si="43"/>
        <v>14201.167688647394</v>
      </c>
      <c r="U97" s="6">
        <f t="shared" si="44"/>
        <v>20466.296830070776</v>
      </c>
      <c r="V97" s="6">
        <f t="shared" si="45"/>
        <v>20466.296830070776</v>
      </c>
      <c r="W97" s="6">
        <f t="shared" si="46"/>
        <v>417.67952714430157</v>
      </c>
      <c r="X97" s="6">
        <f t="shared" si="47"/>
        <v>176.88679245283001</v>
      </c>
      <c r="Y97" s="6">
        <f t="shared" si="33"/>
        <v>3501.1898650170369</v>
      </c>
      <c r="Z97" s="6">
        <f t="shared" si="48"/>
        <v>3501.1898650170369</v>
      </c>
      <c r="AA97" s="6">
        <f t="shared" si="49"/>
        <v>7021.9182214078483</v>
      </c>
      <c r="AB97" s="6">
        <f t="shared" si="34"/>
        <v>20855.088248824839</v>
      </c>
      <c r="AC97" s="6">
        <f t="shared" si="50"/>
        <v>28.888108390237903</v>
      </c>
      <c r="AD97" s="6">
        <f t="shared" si="35"/>
        <v>10140.026764458564</v>
      </c>
      <c r="AE97" s="6">
        <f t="shared" si="36"/>
        <v>6265.129141423382</v>
      </c>
      <c r="AI97" s="58"/>
      <c r="AJ97" s="21">
        <f t="shared" si="59"/>
        <v>1455612.0511454984</v>
      </c>
      <c r="AK97" s="21">
        <f t="shared" si="60"/>
        <v>246642.16885653307</v>
      </c>
      <c r="AL97" s="19">
        <f t="shared" si="61"/>
        <v>449733.177382169</v>
      </c>
      <c r="AM97" s="19">
        <f t="shared" si="62"/>
        <v>362.11097232613611</v>
      </c>
      <c r="AN97" s="19">
        <f t="shared" si="51"/>
        <v>18937.499999999982</v>
      </c>
      <c r="AO97" s="19">
        <f t="shared" si="52"/>
        <v>278580.22370971896</v>
      </c>
      <c r="AP97" s="19">
        <f t="shared" si="53"/>
        <v>285911.28222839581</v>
      </c>
      <c r="AQ97" s="19">
        <f t="shared" si="54"/>
        <v>447432.23867617373</v>
      </c>
      <c r="AR97" s="72">
        <f>AD96*$AV$4</f>
        <v>52679.293472422127</v>
      </c>
      <c r="AS97" s="23">
        <f>AL97+AM97+AN97+AO97+AP97+AQ97+AR97-AJ97-AK97</f>
        <v>-168618.39356082567</v>
      </c>
      <c r="AT97" s="23">
        <f t="shared" si="63"/>
        <v>-1348947148.4866054</v>
      </c>
      <c r="AU97">
        <f>M96</f>
        <v>0.69103499999999995</v>
      </c>
      <c r="BB97" s="10">
        <f t="shared" si="55"/>
        <v>20221.6978310376</v>
      </c>
      <c r="BC97" s="10">
        <f t="shared" si="56"/>
        <v>13802.969820940618</v>
      </c>
      <c r="BD97" s="9">
        <f t="shared" si="57"/>
        <v>20030.149609285982</v>
      </c>
      <c r="BE97" s="10">
        <f t="shared" si="58"/>
        <v>6916.0929421479386</v>
      </c>
    </row>
    <row r="98" spans="1:57">
      <c r="A98">
        <v>92</v>
      </c>
      <c r="B98" t="s">
        <v>54</v>
      </c>
      <c r="C98">
        <v>45.967700000000001</v>
      </c>
      <c r="D98">
        <v>25.658100000000001</v>
      </c>
      <c r="E98">
        <v>514.149</v>
      </c>
      <c r="F98">
        <v>514.149</v>
      </c>
      <c r="G98">
        <v>1036.1400000000001</v>
      </c>
      <c r="H98">
        <v>909.90200000000004</v>
      </c>
      <c r="I98">
        <v>4.0618600000000002</v>
      </c>
      <c r="J98">
        <v>3057.16</v>
      </c>
      <c r="K98">
        <v>1489.06</v>
      </c>
      <c r="M98" s="4">
        <f t="shared" si="37"/>
        <v>0.69669933333333334</v>
      </c>
      <c r="N98" s="2">
        <f t="shared" si="38"/>
        <v>1.2276027248483087E-2</v>
      </c>
      <c r="O98" s="2">
        <f t="shared" si="39"/>
        <v>1.4333947547914021</v>
      </c>
      <c r="P98" s="3">
        <f t="shared" si="40"/>
        <v>0.71243549345533075</v>
      </c>
      <c r="Q98" s="2">
        <f t="shared" si="41"/>
        <v>0.49573752044162528</v>
      </c>
      <c r="R98" s="3">
        <f t="shared" si="42"/>
        <v>0.24599277163080391</v>
      </c>
      <c r="T98" s="6">
        <f t="shared" si="43"/>
        <v>14409.123478826377</v>
      </c>
      <c r="U98" s="6">
        <f t="shared" si="44"/>
        <v>20681.982584777907</v>
      </c>
      <c r="V98" s="6">
        <f t="shared" si="45"/>
        <v>20681.982584777907</v>
      </c>
      <c r="W98" s="6">
        <f t="shared" si="46"/>
        <v>422.08127724036547</v>
      </c>
      <c r="X98" s="6">
        <f t="shared" si="47"/>
        <v>176.88679245283001</v>
      </c>
      <c r="Y98" s="6">
        <f t="shared" si="33"/>
        <v>3544.5402213269917</v>
      </c>
      <c r="Z98" s="6">
        <f t="shared" si="48"/>
        <v>3544.5402213269917</v>
      </c>
      <c r="AA98" s="6">
        <f t="shared" si="49"/>
        <v>7143.1431451305943</v>
      </c>
      <c r="AB98" s="6">
        <f t="shared" si="34"/>
        <v>21076.043292931736</v>
      </c>
      <c r="AC98" s="6">
        <f t="shared" si="50"/>
        <v>28.020569086536852</v>
      </c>
      <c r="AD98" s="6">
        <f t="shared" si="35"/>
        <v>10265.570995896462</v>
      </c>
      <c r="AE98" s="6">
        <f t="shared" si="36"/>
        <v>6272.8591059515293</v>
      </c>
      <c r="AI98" s="58"/>
      <c r="AJ98" s="21">
        <f t="shared" si="59"/>
        <v>1471056.017254997</v>
      </c>
      <c r="AK98" s="21">
        <f t="shared" si="60"/>
        <v>249259.02909343198</v>
      </c>
      <c r="AL98" s="19">
        <f t="shared" si="61"/>
        <v>450318.68729808839</v>
      </c>
      <c r="AM98" s="19">
        <f t="shared" si="62"/>
        <v>351.82827208470741</v>
      </c>
      <c r="AN98" s="19">
        <f t="shared" si="51"/>
        <v>18937.499999999982</v>
      </c>
      <c r="AO98" s="19">
        <f t="shared" si="52"/>
        <v>282055.85552577249</v>
      </c>
      <c r="AP98" s="19">
        <f t="shared" si="53"/>
        <v>289478.37803960865</v>
      </c>
      <c r="AQ98" s="19">
        <f t="shared" si="54"/>
        <v>455240.08678755863</v>
      </c>
      <c r="AR98" s="72">
        <f>AD97*$AV$4</f>
        <v>53336.540781052041</v>
      </c>
      <c r="AS98" s="23">
        <f>AL98+AM98+AN98+AO98+AP98+AQ98+AR98-AJ98-AK98</f>
        <v>-170596.16964426401</v>
      </c>
      <c r="AT98" s="23">
        <f t="shared" si="63"/>
        <v>-1364769357.1541121</v>
      </c>
      <c r="AU98">
        <f>M97</f>
        <v>0.69388066666666659</v>
      </c>
      <c r="BB98" s="10">
        <f t="shared" si="55"/>
        <v>20437.408721680538</v>
      </c>
      <c r="BC98" s="10">
        <f t="shared" si="56"/>
        <v>14043.836442815697</v>
      </c>
      <c r="BD98" s="9">
        <f t="shared" si="57"/>
        <v>20280.053528917128</v>
      </c>
      <c r="BE98" s="10">
        <f t="shared" si="58"/>
        <v>7002.3797300340739</v>
      </c>
    </row>
    <row r="99" spans="1:57">
      <c r="A99">
        <v>93</v>
      </c>
      <c r="B99" t="s">
        <v>54</v>
      </c>
      <c r="C99">
        <v>46.471699999999998</v>
      </c>
      <c r="D99">
        <v>25.392199999999999</v>
      </c>
      <c r="E99">
        <v>515.07399999999996</v>
      </c>
      <c r="F99">
        <v>515.07399999999996</v>
      </c>
      <c r="G99">
        <v>1042.93</v>
      </c>
      <c r="H99">
        <v>901.52700000000004</v>
      </c>
      <c r="I99">
        <v>3.9013499999999999</v>
      </c>
      <c r="J99">
        <v>3057.32</v>
      </c>
      <c r="K99">
        <v>1491.74</v>
      </c>
      <c r="M99" s="4">
        <f t="shared" si="37"/>
        <v>0.69949099999999997</v>
      </c>
      <c r="N99" s="2">
        <f t="shared" si="38"/>
        <v>1.210032247257887E-2</v>
      </c>
      <c r="O99" s="2">
        <f t="shared" si="39"/>
        <v>1.4277503261657407</v>
      </c>
      <c r="P99" s="3">
        <f t="shared" si="40"/>
        <v>0.71086928447494924</v>
      </c>
      <c r="Q99" s="2">
        <f t="shared" si="41"/>
        <v>0.49699471949365093</v>
      </c>
      <c r="R99" s="3">
        <f t="shared" si="42"/>
        <v>0.24545181186510379</v>
      </c>
      <c r="T99" s="6">
        <f t="shared" si="43"/>
        <v>14618.353589640423</v>
      </c>
      <c r="U99" s="6">
        <f t="shared" si="44"/>
        <v>20898.5585084589</v>
      </c>
      <c r="V99" s="6">
        <f t="shared" si="45"/>
        <v>20898.5585084589</v>
      </c>
      <c r="W99" s="6">
        <f t="shared" si="46"/>
        <v>426.50119405018165</v>
      </c>
      <c r="X99" s="6">
        <f t="shared" si="47"/>
        <v>176.88679245283001</v>
      </c>
      <c r="Y99" s="6">
        <f t="shared" si="33"/>
        <v>3588.1013750619854</v>
      </c>
      <c r="Z99" s="6">
        <f t="shared" si="48"/>
        <v>3588.1013750619854</v>
      </c>
      <c r="AA99" s="6">
        <f t="shared" si="49"/>
        <v>7265.2445417423469</v>
      </c>
      <c r="AB99" s="6">
        <f t="shared" si="34"/>
        <v>21297.860299665423</v>
      </c>
      <c r="AC99" s="6">
        <f t="shared" si="50"/>
        <v>27.199402843660209</v>
      </c>
      <c r="AD99" s="6">
        <f t="shared" si="35"/>
        <v>10391.738556469492</v>
      </c>
      <c r="AE99" s="6">
        <f t="shared" si="36"/>
        <v>6280.2049188184774</v>
      </c>
      <c r="AI99" s="58"/>
      <c r="AJ99" s="21">
        <f t="shared" si="59"/>
        <v>1486558.8622460815</v>
      </c>
      <c r="AK99" s="21">
        <f t="shared" si="60"/>
        <v>251885.86590001013</v>
      </c>
      <c r="AL99" s="19">
        <f t="shared" si="61"/>
        <v>450874.29395847803</v>
      </c>
      <c r="AM99" s="19">
        <f t="shared" si="62"/>
        <v>341.26251090493236</v>
      </c>
      <c r="AN99" s="19">
        <f t="shared" si="51"/>
        <v>18937.499999999982</v>
      </c>
      <c r="AO99" s="19">
        <f t="shared" si="52"/>
        <v>285548.16023010248</v>
      </c>
      <c r="AP99" s="19">
        <f t="shared" si="53"/>
        <v>293062.5854993157</v>
      </c>
      <c r="AQ99" s="19">
        <f t="shared" si="54"/>
        <v>463099.25618490507</v>
      </c>
      <c r="AR99" s="72">
        <f>AD98*$AV$4</f>
        <v>53996.903438415386</v>
      </c>
      <c r="AS99" s="23">
        <f>AL99+AM99+AN99+AO99+AP99+AQ99+AR99-AJ99-AK99</f>
        <v>-172584.76632396996</v>
      </c>
      <c r="AT99" s="23">
        <f t="shared" si="63"/>
        <v>-1380678130.5917597</v>
      </c>
      <c r="AU99">
        <f>M98</f>
        <v>0.69669933333333334</v>
      </c>
      <c r="BB99" s="10">
        <f t="shared" si="55"/>
        <v>20653.96201569137</v>
      </c>
      <c r="BC99" s="10">
        <f t="shared" si="56"/>
        <v>14286.286290261189</v>
      </c>
      <c r="BD99" s="9">
        <f t="shared" si="57"/>
        <v>20531.141991792923</v>
      </c>
      <c r="BE99" s="10">
        <f t="shared" si="58"/>
        <v>7089.0804426539835</v>
      </c>
    </row>
    <row r="100" spans="1:57">
      <c r="A100">
        <v>94</v>
      </c>
      <c r="B100" t="s">
        <v>54</v>
      </c>
      <c r="C100">
        <v>46.9758</v>
      </c>
      <c r="D100">
        <v>25.130700000000001</v>
      </c>
      <c r="E100">
        <v>515.99</v>
      </c>
      <c r="F100">
        <v>515.99</v>
      </c>
      <c r="G100">
        <v>1049.6600000000001</v>
      </c>
      <c r="H100">
        <v>893.23299999999995</v>
      </c>
      <c r="I100">
        <v>3.7489499999999998</v>
      </c>
      <c r="J100">
        <v>3057.48</v>
      </c>
      <c r="K100">
        <v>1494.4</v>
      </c>
      <c r="M100" s="4">
        <f t="shared" si="37"/>
        <v>0.70225566666666661</v>
      </c>
      <c r="N100" s="2">
        <f t="shared" si="38"/>
        <v>1.1928561630213498E-2</v>
      </c>
      <c r="O100" s="2">
        <f t="shared" si="39"/>
        <v>1.4222054504366171</v>
      </c>
      <c r="P100" s="3">
        <f t="shared" si="40"/>
        <v>0.70933330548655837</v>
      </c>
      <c r="Q100" s="2">
        <f t="shared" si="41"/>
        <v>0.49823259999800651</v>
      </c>
      <c r="R100" s="3">
        <f t="shared" si="42"/>
        <v>0.24492029730862505</v>
      </c>
      <c r="T100" s="6">
        <f t="shared" si="43"/>
        <v>14828.84508093572</v>
      </c>
      <c r="U100" s="6">
        <f t="shared" si="44"/>
        <v>21116.020538961908</v>
      </c>
      <c r="V100" s="6">
        <f t="shared" si="45"/>
        <v>21116.020538961908</v>
      </c>
      <c r="W100" s="6">
        <f t="shared" si="46"/>
        <v>430.939194672692</v>
      </c>
      <c r="X100" s="6">
        <f t="shared" si="47"/>
        <v>176.88679245283001</v>
      </c>
      <c r="Y100" s="6">
        <f t="shared" si="33"/>
        <v>3631.8851459663188</v>
      </c>
      <c r="Z100" s="6">
        <f t="shared" si="48"/>
        <v>3631.8851459663188</v>
      </c>
      <c r="AA100" s="6">
        <f t="shared" si="49"/>
        <v>7388.2140396422528</v>
      </c>
      <c r="AB100" s="6">
        <f t="shared" si="34"/>
        <v>21520.603492459693</v>
      </c>
      <c r="AC100" s="6">
        <f t="shared" si="50"/>
        <v>26.356241174908064</v>
      </c>
      <c r="AD100" s="6">
        <f t="shared" si="35"/>
        <v>10518.593697808226</v>
      </c>
      <c r="AE100" s="6">
        <f t="shared" si="36"/>
        <v>6287.1754580261877</v>
      </c>
      <c r="AI100" s="58"/>
      <c r="AJ100" s="21">
        <f t="shared" si="59"/>
        <v>1502125.6899125003</v>
      </c>
      <c r="AK100" s="21">
        <f t="shared" si="60"/>
        <v>254523.54407452096</v>
      </c>
      <c r="AL100" s="19">
        <f t="shared" si="61"/>
        <v>451402.28894991567</v>
      </c>
      <c r="AM100" s="19">
        <f t="shared" si="62"/>
        <v>331.26152723293768</v>
      </c>
      <c r="AN100" s="19">
        <f t="shared" si="51"/>
        <v>18937.499999999982</v>
      </c>
      <c r="AO100" s="19">
        <f t="shared" si="52"/>
        <v>289057.44677499356</v>
      </c>
      <c r="AP100" s="19">
        <f t="shared" si="53"/>
        <v>296664.22169012501</v>
      </c>
      <c r="AQ100" s="19">
        <f t="shared" si="54"/>
        <v>471015.24845906062</v>
      </c>
      <c r="AR100" s="72">
        <f>AD99*$AV$4</f>
        <v>54660.544807029524</v>
      </c>
      <c r="AS100" s="23">
        <f>AL100+AM100+AN100+AO100+AP100+AQ100+AR100-AJ100-AK100</f>
        <v>-174580.72177866407</v>
      </c>
      <c r="AT100" s="23">
        <f t="shared" si="63"/>
        <v>-1396645774.2293127</v>
      </c>
      <c r="AU100">
        <f>M99</f>
        <v>0.69949099999999997</v>
      </c>
      <c r="BB100" s="10">
        <f t="shared" si="55"/>
        <v>20871.35910561524</v>
      </c>
      <c r="BC100" s="10">
        <f t="shared" si="56"/>
        <v>14530.489083484694</v>
      </c>
      <c r="BD100" s="9">
        <f t="shared" si="57"/>
        <v>20783.477112938985</v>
      </c>
      <c r="BE100" s="10">
        <f t="shared" si="58"/>
        <v>7176.2027501239709</v>
      </c>
    </row>
    <row r="101" spans="1:57">
      <c r="A101">
        <v>95</v>
      </c>
      <c r="B101" t="s">
        <v>54</v>
      </c>
      <c r="C101">
        <v>47.479799999999997</v>
      </c>
      <c r="D101">
        <v>24.8733</v>
      </c>
      <c r="E101">
        <v>516.89700000000005</v>
      </c>
      <c r="F101">
        <v>516.89700000000005</v>
      </c>
      <c r="G101">
        <v>1056.32</v>
      </c>
      <c r="H101">
        <v>885.01800000000003</v>
      </c>
      <c r="I101">
        <v>3.6042700000000001</v>
      </c>
      <c r="J101">
        <v>3057.62</v>
      </c>
      <c r="K101">
        <v>1497.02</v>
      </c>
      <c r="M101" s="4">
        <f t="shared" si="37"/>
        <v>0.70499400000000001</v>
      </c>
      <c r="N101" s="2">
        <f t="shared" si="38"/>
        <v>1.1760525621494652E-2</v>
      </c>
      <c r="O101" s="2">
        <f t="shared" si="39"/>
        <v>1.4167475232413325</v>
      </c>
      <c r="P101" s="3">
        <f t="shared" si="40"/>
        <v>0.70781689867809749</v>
      </c>
      <c r="Q101" s="2">
        <f t="shared" si="41"/>
        <v>0.49944633098532276</v>
      </c>
      <c r="R101" s="3">
        <f t="shared" si="42"/>
        <v>0.24439782466233759</v>
      </c>
      <c r="T101" s="6">
        <f t="shared" si="43"/>
        <v>15040.721660393727</v>
      </c>
      <c r="U101" s="6">
        <f t="shared" si="44"/>
        <v>21334.538535638214</v>
      </c>
      <c r="V101" s="6">
        <f t="shared" si="45"/>
        <v>21334.538535638214</v>
      </c>
      <c r="W101" s="6">
        <f t="shared" si="46"/>
        <v>435.39874562526967</v>
      </c>
      <c r="X101" s="6">
        <f t="shared" si="47"/>
        <v>176.88679245283001</v>
      </c>
      <c r="Y101" s="6">
        <f t="shared" si="33"/>
        <v>3675.919655151929</v>
      </c>
      <c r="Z101" s="6">
        <f t="shared" si="48"/>
        <v>3675.919655151929</v>
      </c>
      <c r="AA101" s="6">
        <f t="shared" si="49"/>
        <v>7512.0332486551188</v>
      </c>
      <c r="AB101" s="6">
        <f t="shared" si="34"/>
        <v>21744.303905750345</v>
      </c>
      <c r="AC101" s="6">
        <f t="shared" si="50"/>
        <v>25.633375513138162</v>
      </c>
      <c r="AD101" s="6">
        <f t="shared" si="35"/>
        <v>10646.076959540373</v>
      </c>
      <c r="AE101" s="6">
        <f t="shared" si="36"/>
        <v>6293.8168752444872</v>
      </c>
      <c r="AI101" s="58"/>
      <c r="AJ101" s="21">
        <f t="shared" si="59"/>
        <v>1517756.208278965</v>
      </c>
      <c r="AK101" s="21">
        <f t="shared" si="60"/>
        <v>257172.01414401707</v>
      </c>
      <c r="AL101" s="19">
        <f t="shared" si="61"/>
        <v>451903.31039654824</v>
      </c>
      <c r="AM101" s="19">
        <f t="shared" si="62"/>
        <v>320.99266126920531</v>
      </c>
      <c r="AN101" s="19">
        <f t="shared" si="51"/>
        <v>18937.499999999982</v>
      </c>
      <c r="AO101" s="19">
        <f t="shared" si="52"/>
        <v>292584.66735904664</v>
      </c>
      <c r="AP101" s="19">
        <f t="shared" si="53"/>
        <v>300284.26386849524</v>
      </c>
      <c r="AQ101" s="19">
        <f t="shared" si="54"/>
        <v>478987.52086825878</v>
      </c>
      <c r="AR101" s="72">
        <f>AD100*$AV$4</f>
        <v>55327.802850471271</v>
      </c>
      <c r="AS101" s="23">
        <f>AL101+AM101+AN101+AO101+AP101+AQ101+AR101-AJ101-AK101</f>
        <v>-176582.16441889264</v>
      </c>
      <c r="AT101" s="23">
        <f t="shared" si="63"/>
        <v>-1412657315.3511412</v>
      </c>
      <c r="AU101">
        <f>M100</f>
        <v>0.70225566666666661</v>
      </c>
      <c r="BB101" s="10">
        <f t="shared" si="55"/>
        <v>21089.664297787</v>
      </c>
      <c r="BC101" s="10">
        <f t="shared" si="56"/>
        <v>14776.428079284506</v>
      </c>
      <c r="BD101" s="9">
        <f t="shared" si="57"/>
        <v>21037.187395616453</v>
      </c>
      <c r="BE101" s="10">
        <f t="shared" si="58"/>
        <v>7263.7702919326375</v>
      </c>
    </row>
    <row r="102" spans="1:57">
      <c r="A102">
        <v>96</v>
      </c>
      <c r="B102" t="s">
        <v>54</v>
      </c>
      <c r="C102">
        <v>47.983800000000002</v>
      </c>
      <c r="D102">
        <v>24.619700000000002</v>
      </c>
      <c r="E102">
        <v>517.79300000000001</v>
      </c>
      <c r="F102">
        <v>517.79300000000001</v>
      </c>
      <c r="G102">
        <v>1062.9100000000001</v>
      </c>
      <c r="H102">
        <v>876.88199999999995</v>
      </c>
      <c r="I102">
        <v>3.4663599999999999</v>
      </c>
      <c r="J102">
        <v>3057.76</v>
      </c>
      <c r="K102">
        <v>1499.62</v>
      </c>
      <c r="M102" s="4">
        <f t="shared" si="37"/>
        <v>0.70770599999999995</v>
      </c>
      <c r="N102" s="2">
        <f t="shared" si="38"/>
        <v>1.1596011149639353E-2</v>
      </c>
      <c r="O102" s="2">
        <f t="shared" si="39"/>
        <v>1.4113843461362017</v>
      </c>
      <c r="P102" s="3">
        <f t="shared" si="40"/>
        <v>0.70632908769083957</v>
      </c>
      <c r="Q102" s="2">
        <f t="shared" si="41"/>
        <v>0.50063632826814153</v>
      </c>
      <c r="R102" s="3">
        <f t="shared" si="42"/>
        <v>0.24388328863492278</v>
      </c>
      <c r="T102" s="6">
        <f t="shared" si="43"/>
        <v>15254.106793294291</v>
      </c>
      <c r="U102" s="6">
        <f t="shared" si="44"/>
        <v>21554.299092129066</v>
      </c>
      <c r="V102" s="6">
        <f t="shared" si="45"/>
        <v>21554.299092129066</v>
      </c>
      <c r="W102" s="6">
        <f t="shared" si="46"/>
        <v>439.88365494140953</v>
      </c>
      <c r="X102" s="6">
        <f t="shared" si="47"/>
        <v>176.88679245283001</v>
      </c>
      <c r="Y102" s="6">
        <f t="shared" si="33"/>
        <v>3720.2217299369281</v>
      </c>
      <c r="Z102" s="6">
        <f t="shared" si="48"/>
        <v>3720.2217299369281</v>
      </c>
      <c r="AA102" s="6">
        <f t="shared" si="49"/>
        <v>7636.7600160049687</v>
      </c>
      <c r="AB102" s="6">
        <f t="shared" si="34"/>
        <v>21969.291197286864</v>
      </c>
      <c r="AC102" s="6">
        <f t="shared" si="50"/>
        <v>24.891549783609662</v>
      </c>
      <c r="AD102" s="6">
        <f t="shared" si="35"/>
        <v>10774.419334846196</v>
      </c>
      <c r="AE102" s="6">
        <f t="shared" si="36"/>
        <v>6300.1922988347742</v>
      </c>
      <c r="AI102" s="58"/>
      <c r="AJ102" s="21">
        <f t="shared" si="59"/>
        <v>1533462.6263260678</v>
      </c>
      <c r="AK102" s="21">
        <f t="shared" si="60"/>
        <v>259833.34482553782</v>
      </c>
      <c r="AL102" s="19">
        <f t="shared" si="61"/>
        <v>452380.675541948</v>
      </c>
      <c r="AM102" s="19">
        <f t="shared" si="62"/>
        <v>312.18888037450967</v>
      </c>
      <c r="AN102" s="19">
        <f t="shared" si="51"/>
        <v>18937.499999999982</v>
      </c>
      <c r="AO102" s="19">
        <f t="shared" si="52"/>
        <v>296132.0874190394</v>
      </c>
      <c r="AP102" s="19">
        <f t="shared" si="53"/>
        <v>303925.03708796151</v>
      </c>
      <c r="AQ102" s="19">
        <f t="shared" si="54"/>
        <v>487014.88115353457</v>
      </c>
      <c r="AR102" s="72">
        <f>AD101*$AV$4</f>
        <v>55998.364807182355</v>
      </c>
      <c r="AS102" s="23">
        <f>AL102+AM102+AN102+AO102+AP102+AQ102+AR102-AJ102-AK102</f>
        <v>-178595.23626156518</v>
      </c>
      <c r="AT102" s="23">
        <f t="shared" si="63"/>
        <v>-1428761890.0925214</v>
      </c>
      <c r="AU102">
        <f>M101</f>
        <v>0.70499400000000001</v>
      </c>
      <c r="BB102" s="10">
        <f t="shared" si="55"/>
        <v>21308.905160125076</v>
      </c>
      <c r="BC102" s="10">
        <f t="shared" si="56"/>
        <v>15024.066497310238</v>
      </c>
      <c r="BD102" s="9">
        <f t="shared" si="57"/>
        <v>21292.153919080745</v>
      </c>
      <c r="BE102" s="10">
        <f t="shared" si="58"/>
        <v>7351.8393103038579</v>
      </c>
    </row>
    <row r="103" spans="1:57">
      <c r="A103">
        <v>97</v>
      </c>
      <c r="B103" t="s">
        <v>54</v>
      </c>
      <c r="C103">
        <v>48.487900000000003</v>
      </c>
      <c r="D103">
        <v>24.369800000000001</v>
      </c>
      <c r="E103">
        <v>518.68100000000004</v>
      </c>
      <c r="F103">
        <v>518.68100000000004</v>
      </c>
      <c r="G103">
        <v>1069.44</v>
      </c>
      <c r="H103">
        <v>868.82399999999996</v>
      </c>
      <c r="I103">
        <v>3.3346</v>
      </c>
      <c r="J103">
        <v>3057.89</v>
      </c>
      <c r="K103">
        <v>1502.19</v>
      </c>
      <c r="M103" s="4">
        <f t="shared" si="37"/>
        <v>0.71039200000000002</v>
      </c>
      <c r="N103" s="2">
        <f t="shared" si="38"/>
        <v>1.1434907300007133E-2</v>
      </c>
      <c r="O103" s="2">
        <f t="shared" si="39"/>
        <v>1.4061088855167287</v>
      </c>
      <c r="P103" s="3">
        <f t="shared" si="40"/>
        <v>0.70486435658059221</v>
      </c>
      <c r="Q103" s="2">
        <f t="shared" si="41"/>
        <v>0.50180745278663053</v>
      </c>
      <c r="R103" s="3">
        <f t="shared" si="42"/>
        <v>0.24337783458522433</v>
      </c>
      <c r="T103" s="6">
        <f t="shared" si="43"/>
        <v>15469.01848978869</v>
      </c>
      <c r="U103" s="6">
        <f t="shared" si="44"/>
        <v>21775.327551251547</v>
      </c>
      <c r="V103" s="6">
        <f t="shared" si="45"/>
        <v>21775.327551251547</v>
      </c>
      <c r="W103" s="6">
        <f t="shared" si="46"/>
        <v>444.39443982146014</v>
      </c>
      <c r="X103" s="6">
        <f t="shared" si="47"/>
        <v>176.88679245283001</v>
      </c>
      <c r="Y103" s="6">
        <f t="shared" si="33"/>
        <v>3764.8162232035684</v>
      </c>
      <c r="Z103" s="6">
        <f t="shared" si="48"/>
        <v>3764.8162232035684</v>
      </c>
      <c r="AA103" s="6">
        <f t="shared" si="49"/>
        <v>7762.4687654701529</v>
      </c>
      <c r="AB103" s="6">
        <f t="shared" si="34"/>
        <v>22195.518788535905</v>
      </c>
      <c r="AC103" s="6">
        <f t="shared" si="50"/>
        <v>24.203202537100879</v>
      </c>
      <c r="AD103" s="6">
        <f t="shared" si="35"/>
        <v>10903.559764738189</v>
      </c>
      <c r="AE103" s="6">
        <f t="shared" si="36"/>
        <v>6306.3090614628563</v>
      </c>
      <c r="AI103" s="58"/>
      <c r="AJ103" s="21">
        <f t="shared" si="59"/>
        <v>1549258.3558449608</v>
      </c>
      <c r="AK103" s="21">
        <f t="shared" si="60"/>
        <v>262509.8086430399</v>
      </c>
      <c r="AL103" s="19">
        <f t="shared" si="61"/>
        <v>452838.92186334706</v>
      </c>
      <c r="AM103" s="19">
        <f t="shared" si="62"/>
        <v>303.15418481458209</v>
      </c>
      <c r="AN103" s="19">
        <f t="shared" si="51"/>
        <v>18937.499999999982</v>
      </c>
      <c r="AO103" s="19">
        <f t="shared" si="52"/>
        <v>299701.06256371894</v>
      </c>
      <c r="AP103" s="19">
        <f t="shared" si="53"/>
        <v>307587.93263118522</v>
      </c>
      <c r="AQ103" s="19">
        <f t="shared" si="54"/>
        <v>495101.07962562289</v>
      </c>
      <c r="AR103" s="72">
        <f>AD102*$AV$4</f>
        <v>56673.445701290984</v>
      </c>
      <c r="AS103" s="23">
        <f>AL103+AM103+AN103+AO103+AP103+AQ103+AR103-AJ103-AK103</f>
        <v>-180625.06791802088</v>
      </c>
      <c r="AT103" s="23">
        <f t="shared" si="63"/>
        <v>-1445000543.344167</v>
      </c>
      <c r="AU103">
        <f>M102</f>
        <v>0.70770599999999995</v>
      </c>
      <c r="BB103" s="10">
        <f t="shared" si="55"/>
        <v>21529.407542345456</v>
      </c>
      <c r="BC103" s="10">
        <f t="shared" si="56"/>
        <v>15273.520032009937</v>
      </c>
      <c r="BD103" s="9">
        <f t="shared" si="57"/>
        <v>21548.838669692392</v>
      </c>
      <c r="BE103" s="10">
        <f t="shared" si="58"/>
        <v>7440.4434598738562</v>
      </c>
    </row>
    <row r="104" spans="1:57">
      <c r="A104">
        <v>98</v>
      </c>
      <c r="B104" t="s">
        <v>54</v>
      </c>
      <c r="C104">
        <v>48.991900000000001</v>
      </c>
      <c r="D104">
        <v>24.1233</v>
      </c>
      <c r="E104">
        <v>519.55899999999997</v>
      </c>
      <c r="F104">
        <v>519.55899999999997</v>
      </c>
      <c r="G104">
        <v>1075.92</v>
      </c>
      <c r="H104">
        <v>860.84199999999998</v>
      </c>
      <c r="I104">
        <v>3.2083699999999999</v>
      </c>
      <c r="J104">
        <v>3058.02</v>
      </c>
      <c r="K104">
        <v>1504.73</v>
      </c>
      <c r="M104" s="4">
        <f t="shared" si="37"/>
        <v>0.71305266666666667</v>
      </c>
      <c r="N104" s="2">
        <f t="shared" si="38"/>
        <v>1.1277007121493599E-2</v>
      </c>
      <c r="O104" s="2">
        <f t="shared" si="39"/>
        <v>1.4009229379971</v>
      </c>
      <c r="P104" s="3">
        <f t="shared" si="40"/>
        <v>0.70342162664001451</v>
      </c>
      <c r="Q104" s="2">
        <f t="shared" si="41"/>
        <v>0.50296425042002513</v>
      </c>
      <c r="R104" s="3">
        <f t="shared" si="42"/>
        <v>0.24288014256076457</v>
      </c>
      <c r="T104" s="6">
        <f t="shared" si="43"/>
        <v>15685.615034833994</v>
      </c>
      <c r="U104" s="6">
        <f t="shared" si="44"/>
        <v>21997.835178374848</v>
      </c>
      <c r="V104" s="6">
        <f t="shared" si="45"/>
        <v>21997.835178374848</v>
      </c>
      <c r="W104" s="6">
        <f t="shared" si="46"/>
        <v>448.93541180356834</v>
      </c>
      <c r="X104" s="6">
        <f t="shared" si="47"/>
        <v>176.88679245283001</v>
      </c>
      <c r="Y104" s="6">
        <f t="shared" si="33"/>
        <v>3809.7244158137528</v>
      </c>
      <c r="Z104" s="6">
        <f t="shared" si="48"/>
        <v>3809.7244158137528</v>
      </c>
      <c r="AA104" s="6">
        <f t="shared" si="49"/>
        <v>7889.3036083723564</v>
      </c>
      <c r="AB104" s="6">
        <f t="shared" si="34"/>
        <v>22423.273310694694</v>
      </c>
      <c r="AC104" s="6">
        <f t="shared" si="50"/>
        <v>23.497279483723105</v>
      </c>
      <c r="AD104" s="6">
        <f t="shared" si="35"/>
        <v>11033.600842651997</v>
      </c>
      <c r="AE104" s="6">
        <f t="shared" si="36"/>
        <v>6312.2201435408533</v>
      </c>
      <c r="AI104" s="58"/>
      <c r="AJ104" s="21">
        <f t="shared" si="59"/>
        <v>1565145.2184013072</v>
      </c>
      <c r="AK104" s="21">
        <f t="shared" si="60"/>
        <v>265201.7142466926</v>
      </c>
      <c r="AL104" s="19">
        <f t="shared" si="61"/>
        <v>453278.5764107657</v>
      </c>
      <c r="AM104" s="19">
        <f t="shared" si="62"/>
        <v>294.77080369935163</v>
      </c>
      <c r="AN104" s="19">
        <f t="shared" si="51"/>
        <v>18937.499999999982</v>
      </c>
      <c r="AO104" s="19">
        <f t="shared" si="52"/>
        <v>303293.5949412795</v>
      </c>
      <c r="AP104" s="19">
        <f t="shared" si="53"/>
        <v>311275.00533447106</v>
      </c>
      <c r="AQ104" s="19">
        <f t="shared" si="54"/>
        <v>503250.94127482513</v>
      </c>
      <c r="AR104" s="72">
        <f>AD103*$AV$4</f>
        <v>57352.724362522873</v>
      </c>
      <c r="AS104" s="23">
        <f>AL104+AM104+AN104+AO104+AP104+AQ104+AR104-AJ104-AK104</f>
        <v>-182663.81952043623</v>
      </c>
      <c r="AT104" s="23">
        <f t="shared" si="63"/>
        <v>-1461310556.1634898</v>
      </c>
      <c r="AU104">
        <f>M103</f>
        <v>0.71039200000000002</v>
      </c>
      <c r="BB104" s="10">
        <f t="shared" si="55"/>
        <v>21751.124348714446</v>
      </c>
      <c r="BC104" s="10">
        <f t="shared" si="56"/>
        <v>15524.937530940306</v>
      </c>
      <c r="BD104" s="9">
        <f t="shared" si="57"/>
        <v>21807.119529476378</v>
      </c>
      <c r="BE104" s="10">
        <f t="shared" si="58"/>
        <v>7529.6324464071367</v>
      </c>
    </row>
    <row r="105" spans="1:57">
      <c r="A105">
        <v>99</v>
      </c>
      <c r="B105" t="s">
        <v>54</v>
      </c>
      <c r="C105">
        <v>49.496000000000002</v>
      </c>
      <c r="D105">
        <v>23.880400000000002</v>
      </c>
      <c r="E105">
        <v>520.428</v>
      </c>
      <c r="F105">
        <v>520.428</v>
      </c>
      <c r="G105">
        <v>1082.33</v>
      </c>
      <c r="H105">
        <v>852.93700000000001</v>
      </c>
      <c r="I105">
        <v>3.08813</v>
      </c>
      <c r="J105">
        <v>3058.14</v>
      </c>
      <c r="K105">
        <v>1507.25</v>
      </c>
      <c r="M105" s="4">
        <f t="shared" si="37"/>
        <v>0.71568766666666672</v>
      </c>
      <c r="N105" s="2">
        <f t="shared" si="38"/>
        <v>1.1122356446923077E-2</v>
      </c>
      <c r="O105" s="2">
        <f t="shared" si="39"/>
        <v>1.3958209471263767</v>
      </c>
      <c r="P105" s="3">
        <f t="shared" si="40"/>
        <v>0.70200548377015481</v>
      </c>
      <c r="Q105" s="2">
        <f t="shared" si="41"/>
        <v>0.50409792353554594</v>
      </c>
      <c r="R105" s="3">
        <f t="shared" si="42"/>
        <v>0.2423906517880472</v>
      </c>
      <c r="T105" s="6">
        <f t="shared" si="43"/>
        <v>15903.715484839053</v>
      </c>
      <c r="U105" s="6">
        <f t="shared" si="44"/>
        <v>22221.586629976464</v>
      </c>
      <c r="V105" s="6">
        <f t="shared" si="45"/>
        <v>22221.586629976464</v>
      </c>
      <c r="W105" s="6">
        <f t="shared" si="46"/>
        <v>453.50176795870334</v>
      </c>
      <c r="X105" s="6">
        <f t="shared" si="47"/>
        <v>176.88679245283001</v>
      </c>
      <c r="Y105" s="6">
        <f t="shared" si="33"/>
        <v>3854.9119622217972</v>
      </c>
      <c r="Z105" s="6">
        <f t="shared" si="48"/>
        <v>3854.9119622217972</v>
      </c>
      <c r="AA105" s="6">
        <f t="shared" si="49"/>
        <v>8017.0299524074744</v>
      </c>
      <c r="AB105" s="6">
        <f t="shared" si="34"/>
        <v>22652.240978835172</v>
      </c>
      <c r="AC105" s="6">
        <f t="shared" si="50"/>
        <v>22.847419099995022</v>
      </c>
      <c r="AD105" s="6">
        <f t="shared" si="35"/>
        <v>11164.495482677341</v>
      </c>
      <c r="AE105" s="6">
        <f t="shared" si="36"/>
        <v>6317.8711451374111</v>
      </c>
      <c r="AI105" s="58"/>
      <c r="AJ105" s="21">
        <f t="shared" si="59"/>
        <v>1581138.3991160488</v>
      </c>
      <c r="AK105" s="21">
        <f t="shared" si="60"/>
        <v>267911.63463742728</v>
      </c>
      <c r="AL105" s="19">
        <f t="shared" si="61"/>
        <v>453703.44725728588</v>
      </c>
      <c r="AM105" s="19">
        <f t="shared" si="62"/>
        <v>286.1733668322637</v>
      </c>
      <c r="AN105" s="19">
        <f t="shared" si="51"/>
        <v>18937.499999999982</v>
      </c>
      <c r="AO105" s="19">
        <f t="shared" si="52"/>
        <v>306911.39893795591</v>
      </c>
      <c r="AP105" s="19">
        <f t="shared" si="53"/>
        <v>314988.01469948108</v>
      </c>
      <c r="AQ105" s="19">
        <f t="shared" si="54"/>
        <v>511473.80902547075</v>
      </c>
      <c r="AR105" s="72">
        <f>AD104*$AV$4</f>
        <v>58036.740432349499</v>
      </c>
      <c r="AS105" s="23">
        <f>AL105+AM105+AN105+AO105+AP105+AQ105+AR105-AJ105-AK105</f>
        <v>-184712.95003410103</v>
      </c>
      <c r="AT105" s="23">
        <f t="shared" si="63"/>
        <v>-1477703600.2728083</v>
      </c>
      <c r="AU105">
        <f>M104</f>
        <v>0.71305266666666667</v>
      </c>
      <c r="BB105" s="10">
        <f t="shared" si="55"/>
        <v>21974.337898891124</v>
      </c>
      <c r="BC105" s="10">
        <f t="shared" si="56"/>
        <v>15778.607216744713</v>
      </c>
      <c r="BD105" s="9">
        <f t="shared" si="57"/>
        <v>22067.201685303993</v>
      </c>
      <c r="BE105" s="10">
        <f t="shared" si="58"/>
        <v>7619.4488316275056</v>
      </c>
    </row>
    <row r="106" spans="1:57">
      <c r="A106">
        <v>100</v>
      </c>
      <c r="B106" t="s">
        <v>54</v>
      </c>
      <c r="C106">
        <v>50</v>
      </c>
      <c r="D106">
        <v>23.641400000000001</v>
      </c>
      <c r="E106">
        <v>521.28800000000001</v>
      </c>
      <c r="F106">
        <v>521.28800000000001</v>
      </c>
      <c r="G106">
        <v>1088.67</v>
      </c>
      <c r="H106">
        <v>845.10799999999995</v>
      </c>
      <c r="I106">
        <v>2.9747599999999998</v>
      </c>
      <c r="J106">
        <v>3058.25</v>
      </c>
      <c r="K106">
        <v>1509.74</v>
      </c>
      <c r="M106" s="4">
        <f t="shared" si="37"/>
        <v>0.71829733333333323</v>
      </c>
      <c r="N106" s="2">
        <f t="shared" si="38"/>
        <v>1.0971037063574418E-2</v>
      </c>
      <c r="O106" s="2">
        <f t="shared" si="39"/>
        <v>1.3908007966060483</v>
      </c>
      <c r="P106" s="3">
        <f t="shared" si="40"/>
        <v>0.70061051783569672</v>
      </c>
      <c r="Q106" s="2">
        <f t="shared" si="41"/>
        <v>0.50520861370314618</v>
      </c>
      <c r="R106" s="3">
        <f t="shared" si="42"/>
        <v>0.24190910727776616</v>
      </c>
      <c r="T106" s="6">
        <f t="shared" si="43"/>
        <v>16123.0694443757</v>
      </c>
      <c r="U106" s="6">
        <f t="shared" si="44"/>
        <v>22446.233190863906</v>
      </c>
      <c r="V106" s="6">
        <f t="shared" si="45"/>
        <v>22446.233190863906</v>
      </c>
      <c r="W106" s="6">
        <f t="shared" si="46"/>
        <v>458.08639165028382</v>
      </c>
      <c r="X106" s="6">
        <f t="shared" si="47"/>
        <v>176.88679245283001</v>
      </c>
      <c r="Y106" s="6">
        <f t="shared" si="33"/>
        <v>3900.3173358663548</v>
      </c>
      <c r="Z106" s="6">
        <f t="shared" si="48"/>
        <v>3900.3173358663548</v>
      </c>
      <c r="AA106" s="6">
        <f t="shared" si="49"/>
        <v>8145.5135626326028</v>
      </c>
      <c r="AB106" s="6">
        <f t="shared" si="34"/>
        <v>22882.064218622643</v>
      </c>
      <c r="AC106" s="6">
        <f t="shared" si="50"/>
        <v>22.25536389154513</v>
      </c>
      <c r="AD106" s="6">
        <f t="shared" si="35"/>
        <v>11295.992032524959</v>
      </c>
      <c r="AE106" s="6">
        <f t="shared" si="36"/>
        <v>6323.163746488206</v>
      </c>
      <c r="AI106" s="58"/>
      <c r="AJ106" s="21">
        <f t="shared" si="59"/>
        <v>1597220.9822028182</v>
      </c>
      <c r="AK106" s="21">
        <f t="shared" si="60"/>
        <v>270636.70356648334</v>
      </c>
      <c r="AL106" s="19">
        <f t="shared" si="61"/>
        <v>454109.62429904169</v>
      </c>
      <c r="AM106" s="19">
        <f t="shared" si="62"/>
        <v>278.25871721883937</v>
      </c>
      <c r="AN106" s="19">
        <f t="shared" si="51"/>
        <v>18937.499999999982</v>
      </c>
      <c r="AO106" s="19">
        <f t="shared" si="52"/>
        <v>310551.70767658798</v>
      </c>
      <c r="AP106" s="19">
        <f t="shared" si="53"/>
        <v>318724.12103649823</v>
      </c>
      <c r="AQ106" s="19">
        <f t="shared" si="54"/>
        <v>519754.47395351471</v>
      </c>
      <c r="AR106" s="72">
        <f>AD105*$AV$4</f>
        <v>58725.246238882813</v>
      </c>
      <c r="AS106" s="23">
        <f>AL106+AM106+AN106+AO106+AP106+AQ106+AR106-AJ106-AK106</f>
        <v>-186776.753847557</v>
      </c>
      <c r="AT106" s="23">
        <f t="shared" si="63"/>
        <v>-1494214030.7804561</v>
      </c>
      <c r="AU106">
        <f>M105</f>
        <v>0.71568766666666672</v>
      </c>
      <c r="BB106" s="10">
        <f t="shared" si="55"/>
        <v>22198.739210876469</v>
      </c>
      <c r="BC106" s="10">
        <f t="shared" si="56"/>
        <v>16034.059904814949</v>
      </c>
      <c r="BD106" s="9">
        <f t="shared" si="57"/>
        <v>22328.990965354682</v>
      </c>
      <c r="BE106" s="10">
        <f t="shared" si="58"/>
        <v>7709.8239244435945</v>
      </c>
    </row>
    <row r="107" spans="1:57">
      <c r="A107">
        <v>101</v>
      </c>
      <c r="B107" t="s">
        <v>54</v>
      </c>
      <c r="C107">
        <v>300</v>
      </c>
      <c r="D107">
        <v>0.27205000000000001</v>
      </c>
      <c r="E107">
        <v>611.64</v>
      </c>
      <c r="F107">
        <v>611.64</v>
      </c>
      <c r="G107">
        <v>1766.45</v>
      </c>
      <c r="H107">
        <v>10.001300000000001</v>
      </c>
      <c r="I107">
        <v>6.1356099999999997E-2</v>
      </c>
      <c r="J107">
        <v>3061.16</v>
      </c>
      <c r="K107">
        <v>1771.42</v>
      </c>
      <c r="M107" s="4">
        <f t="shared" si="37"/>
        <v>0.99666623333333337</v>
      </c>
      <c r="N107" s="2">
        <f t="shared" si="38"/>
        <v>9.0986661632996694E-5</v>
      </c>
      <c r="O107" s="2">
        <f t="shared" si="39"/>
        <v>1.003323349337911</v>
      </c>
      <c r="P107" s="3">
        <f t="shared" si="40"/>
        <v>0.59244841812138582</v>
      </c>
      <c r="Q107" s="2">
        <f t="shared" si="41"/>
        <v>0.5907862100408271</v>
      </c>
      <c r="R107" s="3">
        <f t="shared" si="42"/>
        <v>0.20456196184968239</v>
      </c>
      <c r="T107" s="6">
        <f t="shared" si="43"/>
        <v>1944095.862823494</v>
      </c>
      <c r="U107" s="6">
        <f t="shared" si="44"/>
        <v>1950598.7037621394</v>
      </c>
      <c r="V107" s="6">
        <f t="shared" si="45"/>
        <v>1950598.7037621394</v>
      </c>
      <c r="W107" s="6">
        <f t="shared" si="46"/>
        <v>39808.136811472235</v>
      </c>
      <c r="X107" s="6">
        <f t="shared" si="47"/>
        <v>176.88679245283001</v>
      </c>
      <c r="Y107" s="6">
        <f t="shared" si="33"/>
        <v>397688.06372302497</v>
      </c>
      <c r="Z107" s="6">
        <f t="shared" si="48"/>
        <v>397688.06372302497</v>
      </c>
      <c r="AA107" s="6">
        <f t="shared" si="49"/>
        <v>1148545.0267535436</v>
      </c>
      <c r="AB107" s="6">
        <f t="shared" si="34"/>
        <v>1990364.9093335161</v>
      </c>
      <c r="AC107" s="6">
        <f t="shared" si="50"/>
        <v>41.931240095524117</v>
      </c>
      <c r="AD107" s="6">
        <f t="shared" si="35"/>
        <v>1151776.5186061098</v>
      </c>
      <c r="AE107" s="6">
        <f t="shared" si="36"/>
        <v>6502.840938645415</v>
      </c>
      <c r="AI107" s="58"/>
      <c r="AJ107" s="21">
        <f t="shared" si="59"/>
        <v>1613367.903059725</v>
      </c>
      <c r="AK107" s="21">
        <f t="shared" si="60"/>
        <v>273372.6740315315</v>
      </c>
      <c r="AL107" s="19">
        <f t="shared" si="61"/>
        <v>454490.04060633277</v>
      </c>
      <c r="AM107" s="19">
        <f t="shared" si="62"/>
        <v>271.04807683512814</v>
      </c>
      <c r="AN107" s="19">
        <f t="shared" si="51"/>
        <v>18937.499999999982</v>
      </c>
      <c r="AO107" s="19">
        <f t="shared" si="52"/>
        <v>314209.56457739352</v>
      </c>
      <c r="AP107" s="19">
        <f t="shared" si="53"/>
        <v>322478.23732943024</v>
      </c>
      <c r="AQ107" s="19">
        <f t="shared" si="54"/>
        <v>528084.23343310307</v>
      </c>
      <c r="AR107" s="72">
        <f>AD106*$AV$4</f>
        <v>59416.918091081279</v>
      </c>
      <c r="AS107" s="23">
        <f>AL107+AM107+AN107+AO107+AP107+AQ107+AR107-AJ107-AK107</f>
        <v>-188853.03497708036</v>
      </c>
      <c r="AT107" s="23">
        <f t="shared" si="63"/>
        <v>-1510824279.8166428</v>
      </c>
      <c r="AU107">
        <f>M106</f>
        <v>0.71829733333333323</v>
      </c>
      <c r="BB107" s="10">
        <f t="shared" si="55"/>
        <v>22423.977826972361</v>
      </c>
      <c r="BC107" s="10">
        <f t="shared" si="56"/>
        <v>16291.027125265206</v>
      </c>
      <c r="BD107" s="9">
        <f t="shared" si="57"/>
        <v>22591.984065049917</v>
      </c>
      <c r="BE107" s="10">
        <f t="shared" si="58"/>
        <v>7800.6346717327096</v>
      </c>
    </row>
    <row r="108" spans="1:57">
      <c r="A108">
        <v>102</v>
      </c>
      <c r="B108" t="s">
        <v>54</v>
      </c>
      <c r="C108">
        <v>25</v>
      </c>
      <c r="D108">
        <v>34.146999999999998</v>
      </c>
      <c r="E108">
        <v>520.995</v>
      </c>
      <c r="F108">
        <v>520.995</v>
      </c>
      <c r="G108">
        <v>830.71799999999996</v>
      </c>
      <c r="H108">
        <v>1033.1500000000001</v>
      </c>
      <c r="I108">
        <v>9.4686000000000003</v>
      </c>
      <c r="J108">
        <v>3050.53</v>
      </c>
      <c r="K108">
        <v>1372.56</v>
      </c>
      <c r="AI108" s="58"/>
      <c r="AJ108" s="21">
        <f t="shared" si="59"/>
        <v>140203183.03031129</v>
      </c>
      <c r="AK108" s="21">
        <f t="shared" si="60"/>
        <v>23756341.613119096</v>
      </c>
      <c r="AL108" s="19">
        <f t="shared" si="61"/>
        <v>467404.69814701646</v>
      </c>
      <c r="AM108" s="19">
        <f t="shared" si="62"/>
        <v>510.68057312338823</v>
      </c>
      <c r="AN108" s="19">
        <f t="shared" si="51"/>
        <v>18937.499999999982</v>
      </c>
      <c r="AO108" s="19">
        <f t="shared" si="52"/>
        <v>32037750.413526893</v>
      </c>
      <c r="AP108" s="19">
        <f t="shared" si="53"/>
        <v>32880849.108619709</v>
      </c>
      <c r="AQ108" s="19">
        <f t="shared" si="54"/>
        <v>74461667.192967013</v>
      </c>
      <c r="AR108" s="72">
        <f>AD107*$AV$4</f>
        <v>6058344.4878681367</v>
      </c>
      <c r="AS108" s="23">
        <f>AL108+AM108+AN108+AO108+AP108+AQ108+AR108-AJ108-AK108</f>
        <v>-18034060.561728507</v>
      </c>
      <c r="AT108" s="23">
        <f t="shared" si="63"/>
        <v>-144272484493.82806</v>
      </c>
      <c r="AU108">
        <f>M107</f>
        <v>0.99666623333333337</v>
      </c>
      <c r="BB108" s="10">
        <f t="shared" si="55"/>
        <v>1950556.7725220439</v>
      </c>
      <c r="BC108" s="10">
        <f t="shared" si="56"/>
        <v>2297090.0535070873</v>
      </c>
      <c r="BD108" s="9">
        <f t="shared" si="57"/>
        <v>2303553.0372122196</v>
      </c>
      <c r="BE108" s="10">
        <f t="shared" si="58"/>
        <v>795376.12744604994</v>
      </c>
    </row>
    <row r="109" spans="1:57">
      <c r="AJ109" s="16"/>
      <c r="AK109" s="16"/>
      <c r="AL109" s="16"/>
      <c r="AM109" s="16"/>
      <c r="AN109" s="16"/>
      <c r="AO109" s="16"/>
      <c r="AP109" s="17"/>
      <c r="AQ109" s="16"/>
      <c r="AR109" s="16"/>
      <c r="AS109" s="16"/>
    </row>
  </sheetData>
  <mergeCells count="6">
    <mergeCell ref="AL6:AR6"/>
    <mergeCell ref="T4:AE4"/>
    <mergeCell ref="N5:R5"/>
    <mergeCell ref="U5:W5"/>
    <mergeCell ref="X5:AE5"/>
    <mergeCell ref="AG5:AH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837B-36BE-458F-9DC8-E47B95360D03}">
  <dimension ref="A1:AI102"/>
  <sheetViews>
    <sheetView tabSelected="1" zoomScale="55" zoomScaleNormal="55" workbookViewId="0">
      <selection sqref="A1:K1"/>
    </sheetView>
  </sheetViews>
  <sheetFormatPr defaultRowHeight="14.45"/>
  <cols>
    <col min="1" max="2" width="9" style="28" bestFit="1" customWidth="1"/>
    <col min="3" max="4" width="12" style="28" bestFit="1" customWidth="1"/>
    <col min="5" max="8" width="9" style="28" bestFit="1" customWidth="1"/>
    <col min="9" max="9" width="12" style="28" bestFit="1" customWidth="1"/>
  </cols>
  <sheetData>
    <row r="1" spans="1:35" ht="15" thickBot="1">
      <c r="A1" s="101" t="s">
        <v>77</v>
      </c>
      <c r="B1" s="102"/>
      <c r="C1" s="102"/>
      <c r="D1" s="102"/>
      <c r="E1" s="102"/>
      <c r="F1" s="102"/>
      <c r="G1" s="102"/>
      <c r="H1" s="102"/>
      <c r="I1" s="102"/>
      <c r="J1" s="102"/>
      <c r="K1" s="103"/>
      <c r="M1" s="101" t="s">
        <v>78</v>
      </c>
      <c r="N1" s="102"/>
      <c r="O1" s="102"/>
      <c r="P1" s="102"/>
      <c r="Q1" s="102"/>
      <c r="R1" s="102"/>
      <c r="S1" s="102"/>
      <c r="T1" s="102"/>
      <c r="U1" s="102"/>
      <c r="V1" s="102"/>
      <c r="W1" s="103"/>
      <c r="Y1" s="101" t="s">
        <v>79</v>
      </c>
      <c r="Z1" s="102"/>
      <c r="AA1" s="102"/>
      <c r="AB1" s="102"/>
      <c r="AC1" s="102"/>
      <c r="AD1" s="102"/>
      <c r="AE1" s="102"/>
      <c r="AF1" s="102"/>
      <c r="AG1" s="102"/>
      <c r="AH1" s="102"/>
      <c r="AI1" s="103"/>
    </row>
    <row r="2" spans="1:35" ht="15" thickBot="1">
      <c r="A2" s="40" t="s">
        <v>80</v>
      </c>
      <c r="B2" s="33" t="s">
        <v>81</v>
      </c>
      <c r="C2" s="33" t="s">
        <v>82</v>
      </c>
      <c r="D2" s="33" t="s">
        <v>83</v>
      </c>
      <c r="E2" s="33" t="s">
        <v>84</v>
      </c>
      <c r="F2" s="33" t="s">
        <v>85</v>
      </c>
      <c r="G2" s="33" t="s">
        <v>86</v>
      </c>
      <c r="H2" s="33" t="s">
        <v>87</v>
      </c>
      <c r="I2" s="34" t="s">
        <v>88</v>
      </c>
      <c r="J2" s="41" t="s">
        <v>89</v>
      </c>
      <c r="K2" s="42" t="s">
        <v>90</v>
      </c>
      <c r="M2" s="43" t="s">
        <v>80</v>
      </c>
      <c r="N2" s="44" t="s">
        <v>81</v>
      </c>
      <c r="O2" s="44" t="s">
        <v>82</v>
      </c>
      <c r="P2" s="44" t="s">
        <v>83</v>
      </c>
      <c r="Q2" s="44" t="s">
        <v>84</v>
      </c>
      <c r="R2" s="44" t="s">
        <v>85</v>
      </c>
      <c r="S2" s="44" t="s">
        <v>86</v>
      </c>
      <c r="T2" s="44" t="s">
        <v>87</v>
      </c>
      <c r="U2" s="45" t="s">
        <v>88</v>
      </c>
      <c r="V2" s="74" t="s">
        <v>89</v>
      </c>
      <c r="W2" s="75" t="s">
        <v>90</v>
      </c>
      <c r="Y2" s="43" t="s">
        <v>91</v>
      </c>
      <c r="Z2" s="44" t="s">
        <v>92</v>
      </c>
      <c r="AA2" s="44" t="s">
        <v>93</v>
      </c>
      <c r="AB2" s="44" t="s">
        <v>94</v>
      </c>
      <c r="AC2" s="44" t="s">
        <v>95</v>
      </c>
      <c r="AD2" s="44" t="s">
        <v>96</v>
      </c>
      <c r="AE2" s="44" t="s">
        <v>97</v>
      </c>
      <c r="AF2" s="44" t="s">
        <v>98</v>
      </c>
      <c r="AG2" s="45" t="s">
        <v>99</v>
      </c>
      <c r="AH2" s="74" t="s">
        <v>100</v>
      </c>
      <c r="AI2" s="75" t="s">
        <v>101</v>
      </c>
    </row>
    <row r="3" spans="1:35">
      <c r="A3" s="35">
        <v>0.01</v>
      </c>
      <c r="B3" s="36">
        <v>0.27118199999999998</v>
      </c>
      <c r="C3" s="37">
        <v>1.7680200000000001E-5</v>
      </c>
      <c r="D3" s="37">
        <v>1.7680200000000001E-5</v>
      </c>
      <c r="E3" s="36">
        <v>7.9271400000000006E-2</v>
      </c>
      <c r="F3" s="36">
        <v>2999.65</v>
      </c>
      <c r="G3" s="36">
        <v>2999.81</v>
      </c>
      <c r="H3" s="36">
        <v>61.416499999999999</v>
      </c>
      <c r="I3" s="38">
        <v>4.6578300000000001E-5</v>
      </c>
      <c r="J3" s="31">
        <f t="shared" ref="J3:J34" si="0">(3000-F3)/3000</f>
        <v>1.1666666666663635E-4</v>
      </c>
      <c r="K3" s="32">
        <f t="shared" ref="K3:K34" si="1">B3/(3000-F3)</f>
        <v>0.7748057142859156</v>
      </c>
      <c r="M3" s="46">
        <v>0.01</v>
      </c>
      <c r="N3" s="47">
        <v>0.27626699999999998</v>
      </c>
      <c r="O3" s="48">
        <v>1.8011699999999999E-5</v>
      </c>
      <c r="P3" s="48">
        <v>1.8011699999999999E-5</v>
      </c>
      <c r="Q3" s="47">
        <v>0.105696</v>
      </c>
      <c r="R3" s="47">
        <v>3999.62</v>
      </c>
      <c r="S3" s="47">
        <v>1999.83</v>
      </c>
      <c r="T3" s="47">
        <v>61.395200000000003</v>
      </c>
      <c r="U3" s="49">
        <v>4.7451699999999998E-5</v>
      </c>
      <c r="V3" s="50">
        <f t="shared" ref="V3:V34" si="2">(4000-R3)/4000</f>
        <v>9.5000000000027286E-5</v>
      </c>
      <c r="W3" s="51">
        <f t="shared" ref="W3:W34" si="3">N3/(4000-R3)</f>
        <v>0.72701842105242276</v>
      </c>
      <c r="Y3" s="46">
        <v>0.01</v>
      </c>
      <c r="Z3" s="47">
        <v>0.27626699999999998</v>
      </c>
      <c r="AA3" s="48">
        <v>1.8011699999999999E-5</v>
      </c>
      <c r="AB3" s="48">
        <v>1.8011699999999999E-5</v>
      </c>
      <c r="AC3" s="47">
        <v>0.105696</v>
      </c>
      <c r="AD3" s="47">
        <v>3999.62</v>
      </c>
      <c r="AE3" s="47">
        <v>1999.83</v>
      </c>
      <c r="AF3" s="47">
        <v>61.395200000000003</v>
      </c>
      <c r="AG3" s="49">
        <v>4.7451699999999998E-5</v>
      </c>
      <c r="AH3" s="50">
        <f t="shared" ref="AH3:AH34" si="4">(4000-AD3)/4000</f>
        <v>9.5000000000027286E-5</v>
      </c>
      <c r="AI3" s="51">
        <f t="shared" ref="AI3:AI34" si="5">Z3/(4000-AD3)</f>
        <v>0.72701842105242276</v>
      </c>
    </row>
    <row r="4" spans="1:35">
      <c r="A4" s="35">
        <v>3.0402</v>
      </c>
      <c r="B4" s="36">
        <v>70.477500000000006</v>
      </c>
      <c r="C4" s="36">
        <v>1.38411</v>
      </c>
      <c r="D4" s="36">
        <v>1.38411</v>
      </c>
      <c r="E4" s="36">
        <v>23.694700000000001</v>
      </c>
      <c r="F4" s="36">
        <v>2903.06</v>
      </c>
      <c r="G4" s="36">
        <v>2943.16</v>
      </c>
      <c r="H4" s="36">
        <v>118.068</v>
      </c>
      <c r="I4" s="39">
        <v>3.6464300000000001</v>
      </c>
      <c r="J4" s="31">
        <f t="shared" si="0"/>
        <v>3.2313333333333354E-2</v>
      </c>
      <c r="K4" s="32">
        <f t="shared" si="1"/>
        <v>0.72702186919744138</v>
      </c>
      <c r="M4" s="46">
        <v>3.0402</v>
      </c>
      <c r="N4" s="47">
        <v>71.937899999999999</v>
      </c>
      <c r="O4" s="47">
        <v>1.41222</v>
      </c>
      <c r="P4" s="47">
        <v>1.41222</v>
      </c>
      <c r="Q4" s="47">
        <v>31.687799999999999</v>
      </c>
      <c r="R4" s="47">
        <v>3893.55</v>
      </c>
      <c r="S4" s="47">
        <v>1949.48</v>
      </c>
      <c r="T4" s="47">
        <v>111.74</v>
      </c>
      <c r="U4" s="52">
        <v>3.7204899999999999</v>
      </c>
      <c r="V4" s="50">
        <f t="shared" si="2"/>
        <v>2.6612499999999956E-2</v>
      </c>
      <c r="W4" s="51">
        <f t="shared" si="3"/>
        <v>0.67579051197745532</v>
      </c>
      <c r="Y4" s="46">
        <v>3.0402</v>
      </c>
      <c r="Z4" s="47">
        <v>71.937899999999999</v>
      </c>
      <c r="AA4" s="47">
        <v>1.41222</v>
      </c>
      <c r="AB4" s="47">
        <v>1.41222</v>
      </c>
      <c r="AC4" s="47">
        <v>31.687799999999999</v>
      </c>
      <c r="AD4" s="47">
        <v>3893.55</v>
      </c>
      <c r="AE4" s="47">
        <v>1949.48</v>
      </c>
      <c r="AF4" s="47">
        <v>111.74</v>
      </c>
      <c r="AG4" s="52">
        <v>3.7204899999999999</v>
      </c>
      <c r="AH4" s="50">
        <f t="shared" si="4"/>
        <v>2.6612499999999956E-2</v>
      </c>
      <c r="AI4" s="51">
        <f t="shared" si="5"/>
        <v>0.67579051197745532</v>
      </c>
    </row>
    <row r="5" spans="1:35">
      <c r="A5" s="35">
        <v>6.0704000000000002</v>
      </c>
      <c r="B5" s="36">
        <v>120.893</v>
      </c>
      <c r="C5" s="36">
        <v>5.0012499999999998</v>
      </c>
      <c r="D5" s="36">
        <v>5.0012499999999998</v>
      </c>
      <c r="E5" s="36">
        <v>46.58</v>
      </c>
      <c r="F5" s="36">
        <v>2822.52</v>
      </c>
      <c r="G5" s="36">
        <v>2889.33</v>
      </c>
      <c r="H5" s="36">
        <v>171.892</v>
      </c>
      <c r="I5" s="39">
        <v>13.175800000000001</v>
      </c>
      <c r="J5" s="31">
        <f t="shared" si="0"/>
        <v>5.9160000000000004E-2</v>
      </c>
      <c r="K5" s="32">
        <f t="shared" si="1"/>
        <v>0.68116407482533237</v>
      </c>
      <c r="M5" s="46">
        <v>6.0704000000000002</v>
      </c>
      <c r="N5" s="47">
        <v>123.655</v>
      </c>
      <c r="O5" s="47">
        <v>5.1034300000000004</v>
      </c>
      <c r="P5" s="47">
        <v>5.1034300000000004</v>
      </c>
      <c r="Q5" s="47">
        <v>62.456299999999999</v>
      </c>
      <c r="R5" s="47">
        <v>3803.68</v>
      </c>
      <c r="S5" s="47">
        <v>1901.7</v>
      </c>
      <c r="T5" s="47">
        <v>159.52000000000001</v>
      </c>
      <c r="U5" s="52">
        <v>13.444900000000001</v>
      </c>
      <c r="V5" s="50">
        <f t="shared" si="2"/>
        <v>4.908000000000004E-2</v>
      </c>
      <c r="W5" s="51">
        <f t="shared" si="3"/>
        <v>0.62986450692746487</v>
      </c>
      <c r="Y5" s="46">
        <v>6.0704000000000002</v>
      </c>
      <c r="Z5" s="47">
        <v>123.655</v>
      </c>
      <c r="AA5" s="47">
        <v>5.1034300000000004</v>
      </c>
      <c r="AB5" s="47">
        <v>5.1034300000000004</v>
      </c>
      <c r="AC5" s="47">
        <v>62.456299999999999</v>
      </c>
      <c r="AD5" s="47">
        <v>3803.68</v>
      </c>
      <c r="AE5" s="47">
        <v>1901.7</v>
      </c>
      <c r="AF5" s="47">
        <v>159.52000000000001</v>
      </c>
      <c r="AG5" s="52">
        <v>13.444900000000001</v>
      </c>
      <c r="AH5" s="50">
        <f t="shared" si="4"/>
        <v>4.908000000000004E-2</v>
      </c>
      <c r="AI5" s="51">
        <f t="shared" si="5"/>
        <v>0.62986450692746487</v>
      </c>
    </row>
    <row r="6" spans="1:35">
      <c r="A6" s="35">
        <v>9.1006099999999996</v>
      </c>
      <c r="B6" s="36">
        <v>156.523</v>
      </c>
      <c r="C6" s="36">
        <v>10.215</v>
      </c>
      <c r="D6" s="36">
        <v>10.215</v>
      </c>
      <c r="E6" s="36">
        <v>68.827600000000004</v>
      </c>
      <c r="F6" s="36">
        <v>2754.22</v>
      </c>
      <c r="G6" s="36">
        <v>2838.05</v>
      </c>
      <c r="H6" s="36">
        <v>223.173</v>
      </c>
      <c r="I6" s="39">
        <v>26.911200000000001</v>
      </c>
      <c r="J6" s="31">
        <f t="shared" si="0"/>
        <v>8.1926666666666731E-2</v>
      </c>
      <c r="K6" s="32">
        <f t="shared" si="1"/>
        <v>0.63684189112214118</v>
      </c>
      <c r="M6" s="46">
        <v>9.1006099999999996</v>
      </c>
      <c r="N6" s="47">
        <v>160.35300000000001</v>
      </c>
      <c r="O6" s="47">
        <v>10.4376</v>
      </c>
      <c r="P6" s="47">
        <v>10.4376</v>
      </c>
      <c r="Q6" s="47">
        <v>92.497100000000003</v>
      </c>
      <c r="R6" s="47">
        <v>3726.27</v>
      </c>
      <c r="S6" s="47">
        <v>1856.27</v>
      </c>
      <c r="T6" s="47">
        <v>204.95099999999999</v>
      </c>
      <c r="U6" s="52">
        <v>27.497599999999998</v>
      </c>
      <c r="V6" s="50">
        <f t="shared" si="2"/>
        <v>6.8432500000000007E-2</v>
      </c>
      <c r="W6" s="51">
        <f t="shared" si="3"/>
        <v>0.58580718225989115</v>
      </c>
      <c r="Y6" s="46">
        <v>9.1006099999999996</v>
      </c>
      <c r="Z6" s="47">
        <v>160.35300000000001</v>
      </c>
      <c r="AA6" s="47">
        <v>10.4376</v>
      </c>
      <c r="AB6" s="47">
        <v>10.4376</v>
      </c>
      <c r="AC6" s="47">
        <v>92.497100000000003</v>
      </c>
      <c r="AD6" s="47">
        <v>3726.27</v>
      </c>
      <c r="AE6" s="47">
        <v>1856.27</v>
      </c>
      <c r="AF6" s="47">
        <v>204.95099999999999</v>
      </c>
      <c r="AG6" s="52">
        <v>27.497599999999998</v>
      </c>
      <c r="AH6" s="50">
        <f t="shared" si="4"/>
        <v>6.8432500000000007E-2</v>
      </c>
      <c r="AI6" s="51">
        <f t="shared" si="5"/>
        <v>0.58580718225989115</v>
      </c>
    </row>
    <row r="7" spans="1:35">
      <c r="A7" s="35">
        <v>12.130800000000001</v>
      </c>
      <c r="B7" s="36">
        <v>181.39500000000001</v>
      </c>
      <c r="C7" s="36">
        <v>16.5169</v>
      </c>
      <c r="D7" s="36">
        <v>16.5169</v>
      </c>
      <c r="E7" s="36">
        <v>90.515000000000001</v>
      </c>
      <c r="F7" s="36">
        <v>2695.06</v>
      </c>
      <c r="G7" s="36">
        <v>2789.06</v>
      </c>
      <c r="H7" s="36">
        <v>272.166</v>
      </c>
      <c r="I7" s="39">
        <v>43.513599999999997</v>
      </c>
      <c r="J7" s="31">
        <f t="shared" si="0"/>
        <v>0.10164666666666669</v>
      </c>
      <c r="K7" s="32">
        <f t="shared" si="1"/>
        <v>0.59485472551977436</v>
      </c>
      <c r="M7" s="46">
        <v>12.130800000000001</v>
      </c>
      <c r="N7" s="47">
        <v>186.059</v>
      </c>
      <c r="O7" s="47">
        <v>16.898299999999999</v>
      </c>
      <c r="P7" s="47">
        <v>16.898299999999999</v>
      </c>
      <c r="Q7" s="47">
        <v>121.884</v>
      </c>
      <c r="R7" s="47">
        <v>3658.26</v>
      </c>
      <c r="S7" s="47">
        <v>1812.99</v>
      </c>
      <c r="T7" s="47">
        <v>248.233</v>
      </c>
      <c r="U7" s="52">
        <v>44.518500000000003</v>
      </c>
      <c r="V7" s="50">
        <f t="shared" si="2"/>
        <v>8.5434999999999942E-2</v>
      </c>
      <c r="W7" s="51">
        <f t="shared" si="3"/>
        <v>0.54444607011178126</v>
      </c>
      <c r="Y7" s="46">
        <v>12.130800000000001</v>
      </c>
      <c r="Z7" s="47">
        <v>186.059</v>
      </c>
      <c r="AA7" s="47">
        <v>16.898299999999999</v>
      </c>
      <c r="AB7" s="47">
        <v>16.898299999999999</v>
      </c>
      <c r="AC7" s="47">
        <v>121.884</v>
      </c>
      <c r="AD7" s="47">
        <v>3658.26</v>
      </c>
      <c r="AE7" s="47">
        <v>1812.99</v>
      </c>
      <c r="AF7" s="47">
        <v>248.233</v>
      </c>
      <c r="AG7" s="52">
        <v>44.518500000000003</v>
      </c>
      <c r="AH7" s="50">
        <f t="shared" si="4"/>
        <v>8.5434999999999942E-2</v>
      </c>
      <c r="AI7" s="51">
        <f t="shared" si="5"/>
        <v>0.54444607011178126</v>
      </c>
    </row>
    <row r="8" spans="1:35">
      <c r="A8" s="35">
        <v>15.161</v>
      </c>
      <c r="B8" s="36">
        <v>198.00899999999999</v>
      </c>
      <c r="C8" s="36">
        <v>23.5959</v>
      </c>
      <c r="D8" s="36">
        <v>23.5959</v>
      </c>
      <c r="E8" s="36">
        <v>111.69499999999999</v>
      </c>
      <c r="F8" s="36">
        <v>2643.1</v>
      </c>
      <c r="G8" s="36">
        <v>2742.17</v>
      </c>
      <c r="H8" s="36">
        <v>319.05599999999998</v>
      </c>
      <c r="I8" s="39">
        <v>62.163200000000003</v>
      </c>
      <c r="J8" s="31">
        <f t="shared" si="0"/>
        <v>0.11896666666666669</v>
      </c>
      <c r="K8" s="32">
        <f t="shared" si="1"/>
        <v>0.55480246567665992</v>
      </c>
      <c r="M8" s="46">
        <v>15.161</v>
      </c>
      <c r="N8" s="47">
        <v>203.41</v>
      </c>
      <c r="O8" s="47">
        <v>24.1526</v>
      </c>
      <c r="P8" s="47">
        <v>24.1526</v>
      </c>
      <c r="Q8" s="47">
        <v>150.67099999999999</v>
      </c>
      <c r="R8" s="47">
        <v>3597.61</v>
      </c>
      <c r="S8" s="47">
        <v>1771.7</v>
      </c>
      <c r="T8" s="47">
        <v>289.52800000000002</v>
      </c>
      <c r="U8" s="52">
        <v>63.6297</v>
      </c>
      <c r="V8" s="50">
        <f t="shared" si="2"/>
        <v>0.10059749999999996</v>
      </c>
      <c r="W8" s="51">
        <f t="shared" si="3"/>
        <v>0.50550460995551594</v>
      </c>
      <c r="Y8" s="46">
        <v>15.161</v>
      </c>
      <c r="Z8" s="47">
        <v>203.41</v>
      </c>
      <c r="AA8" s="47">
        <v>24.1526</v>
      </c>
      <c r="AB8" s="47">
        <v>24.1526</v>
      </c>
      <c r="AC8" s="47">
        <v>150.67099999999999</v>
      </c>
      <c r="AD8" s="47">
        <v>3597.61</v>
      </c>
      <c r="AE8" s="47">
        <v>1771.7</v>
      </c>
      <c r="AF8" s="47">
        <v>289.52800000000002</v>
      </c>
      <c r="AG8" s="52">
        <v>63.6297</v>
      </c>
      <c r="AH8" s="50">
        <f t="shared" si="4"/>
        <v>0.10059749999999996</v>
      </c>
      <c r="AI8" s="51">
        <f t="shared" si="5"/>
        <v>0.50550460995551594</v>
      </c>
    </row>
    <row r="9" spans="1:35">
      <c r="A9" s="35">
        <v>18.191199999999998</v>
      </c>
      <c r="B9" s="36">
        <v>208.97800000000001</v>
      </c>
      <c r="C9" s="36">
        <v>31.127600000000001</v>
      </c>
      <c r="D9" s="36">
        <v>31.127600000000001</v>
      </c>
      <c r="E9" s="36">
        <v>132.423</v>
      </c>
      <c r="F9" s="36">
        <v>2596.34</v>
      </c>
      <c r="G9" s="36">
        <v>2697.18</v>
      </c>
      <c r="H9" s="36">
        <v>364.04500000000002</v>
      </c>
      <c r="I9" s="39">
        <v>82.005200000000002</v>
      </c>
      <c r="J9" s="31">
        <f t="shared" si="0"/>
        <v>0.13455333333333327</v>
      </c>
      <c r="K9" s="32">
        <f t="shared" si="1"/>
        <v>0.51770797205569064</v>
      </c>
      <c r="M9" s="46">
        <v>18.191199999999998</v>
      </c>
      <c r="N9" s="47">
        <v>214.715</v>
      </c>
      <c r="O9" s="47">
        <v>31.911300000000001</v>
      </c>
      <c r="P9" s="47">
        <v>31.911300000000001</v>
      </c>
      <c r="Q9" s="47">
        <v>178.90799999999999</v>
      </c>
      <c r="R9" s="47">
        <v>3542.55</v>
      </c>
      <c r="S9" s="47">
        <v>1732.23</v>
      </c>
      <c r="T9" s="47">
        <v>328.99299999999999</v>
      </c>
      <c r="U9" s="52">
        <v>84.069900000000004</v>
      </c>
      <c r="V9" s="50">
        <f t="shared" si="2"/>
        <v>0.11436249999999995</v>
      </c>
      <c r="W9" s="51">
        <f t="shared" si="3"/>
        <v>0.46937370204393941</v>
      </c>
      <c r="Y9" s="46">
        <v>18.191199999999998</v>
      </c>
      <c r="Z9" s="47">
        <v>214.715</v>
      </c>
      <c r="AA9" s="47">
        <v>31.911300000000001</v>
      </c>
      <c r="AB9" s="47">
        <v>31.911300000000001</v>
      </c>
      <c r="AC9" s="47">
        <v>178.90799999999999</v>
      </c>
      <c r="AD9" s="47">
        <v>3542.55</v>
      </c>
      <c r="AE9" s="47">
        <v>1732.23</v>
      </c>
      <c r="AF9" s="47">
        <v>328.99299999999999</v>
      </c>
      <c r="AG9" s="52">
        <v>84.069900000000004</v>
      </c>
      <c r="AH9" s="50">
        <f t="shared" si="4"/>
        <v>0.11436249999999995</v>
      </c>
      <c r="AI9" s="51">
        <f t="shared" si="5"/>
        <v>0.46937370204393941</v>
      </c>
    </row>
    <row r="10" spans="1:35">
      <c r="A10" s="35">
        <v>21.221399999999999</v>
      </c>
      <c r="B10" s="36">
        <v>215.66399999999999</v>
      </c>
      <c r="C10" s="36">
        <v>38.946899999999999</v>
      </c>
      <c r="D10" s="36">
        <v>38.946899999999999</v>
      </c>
      <c r="E10" s="36">
        <v>152.73099999999999</v>
      </c>
      <c r="F10" s="36">
        <v>2553.71</v>
      </c>
      <c r="G10" s="36">
        <v>2653.96</v>
      </c>
      <c r="H10" s="36">
        <v>407.262</v>
      </c>
      <c r="I10" s="39">
        <v>102.605</v>
      </c>
      <c r="J10" s="31">
        <f t="shared" si="0"/>
        <v>0.14876333333333333</v>
      </c>
      <c r="K10" s="32">
        <f t="shared" si="1"/>
        <v>0.48323735687557418</v>
      </c>
      <c r="M10" s="46">
        <v>21.221399999999999</v>
      </c>
      <c r="N10" s="47">
        <v>221.81800000000001</v>
      </c>
      <c r="O10" s="47">
        <v>39.945700000000002</v>
      </c>
      <c r="P10" s="47">
        <v>39.945700000000002</v>
      </c>
      <c r="Q10" s="47">
        <v>206.637</v>
      </c>
      <c r="R10" s="47">
        <v>3491.65</v>
      </c>
      <c r="S10" s="47">
        <v>1694.45</v>
      </c>
      <c r="T10" s="47">
        <v>366.77</v>
      </c>
      <c r="U10" s="52">
        <v>105.23699999999999</v>
      </c>
      <c r="V10" s="50">
        <f t="shared" si="2"/>
        <v>0.12708749999999996</v>
      </c>
      <c r="W10" s="51">
        <f t="shared" si="3"/>
        <v>0.43634897216484714</v>
      </c>
      <c r="Y10" s="46">
        <v>21.221399999999999</v>
      </c>
      <c r="Z10" s="47">
        <v>221.81800000000001</v>
      </c>
      <c r="AA10" s="47">
        <v>39.945700000000002</v>
      </c>
      <c r="AB10" s="47">
        <v>39.945700000000002</v>
      </c>
      <c r="AC10" s="47">
        <v>206.637</v>
      </c>
      <c r="AD10" s="47">
        <v>3491.65</v>
      </c>
      <c r="AE10" s="47">
        <v>1694.45</v>
      </c>
      <c r="AF10" s="47">
        <v>366.77</v>
      </c>
      <c r="AG10" s="52">
        <v>105.23699999999999</v>
      </c>
      <c r="AH10" s="50">
        <f t="shared" si="4"/>
        <v>0.12708749999999996</v>
      </c>
      <c r="AI10" s="51">
        <f t="shared" si="5"/>
        <v>0.43634897216484714</v>
      </c>
    </row>
    <row r="11" spans="1:35">
      <c r="A11" s="35">
        <v>24.2516</v>
      </c>
      <c r="B11" s="36">
        <v>219.215</v>
      </c>
      <c r="C11" s="36">
        <v>46.918999999999997</v>
      </c>
      <c r="D11" s="36">
        <v>46.918999999999997</v>
      </c>
      <c r="E11" s="36">
        <v>172.65</v>
      </c>
      <c r="F11" s="36">
        <v>2514.3000000000002</v>
      </c>
      <c r="G11" s="36">
        <v>2612.38</v>
      </c>
      <c r="H11" s="36">
        <v>448.84300000000002</v>
      </c>
      <c r="I11" s="39">
        <v>123.608</v>
      </c>
      <c r="J11" s="31">
        <f t="shared" si="0"/>
        <v>0.16189999999999993</v>
      </c>
      <c r="K11" s="32">
        <f t="shared" si="1"/>
        <v>0.45133827465513709</v>
      </c>
      <c r="M11" s="46">
        <v>24.2516</v>
      </c>
      <c r="N11" s="47">
        <v>225.69</v>
      </c>
      <c r="O11" s="47">
        <v>48.139699999999998</v>
      </c>
      <c r="P11" s="47">
        <v>48.139699999999998</v>
      </c>
      <c r="Q11" s="47">
        <v>233.88300000000001</v>
      </c>
      <c r="R11" s="47">
        <v>3444.15</v>
      </c>
      <c r="S11" s="47">
        <v>1658.27</v>
      </c>
      <c r="T11" s="47">
        <v>402.95699999999999</v>
      </c>
      <c r="U11" s="52">
        <v>126.824</v>
      </c>
      <c r="V11" s="50">
        <f t="shared" si="2"/>
        <v>0.13896249999999999</v>
      </c>
      <c r="W11" s="51">
        <f t="shared" si="3"/>
        <v>0.40602680579292982</v>
      </c>
      <c r="Y11" s="46">
        <v>24.2516</v>
      </c>
      <c r="Z11" s="47">
        <v>225.69</v>
      </c>
      <c r="AA11" s="47">
        <v>48.139699999999998</v>
      </c>
      <c r="AB11" s="47">
        <v>48.139699999999998</v>
      </c>
      <c r="AC11" s="47">
        <v>233.88300000000001</v>
      </c>
      <c r="AD11" s="47">
        <v>3444.15</v>
      </c>
      <c r="AE11" s="47">
        <v>1658.27</v>
      </c>
      <c r="AF11" s="47">
        <v>402.95699999999999</v>
      </c>
      <c r="AG11" s="52">
        <v>126.824</v>
      </c>
      <c r="AH11" s="50">
        <f t="shared" si="4"/>
        <v>0.13896249999999999</v>
      </c>
      <c r="AI11" s="51">
        <f t="shared" si="5"/>
        <v>0.40602680579292982</v>
      </c>
    </row>
    <row r="12" spans="1:35">
      <c r="A12" s="35">
        <v>27.2818</v>
      </c>
      <c r="B12" s="36">
        <v>220.24199999999999</v>
      </c>
      <c r="C12" s="36">
        <v>54.976999999999997</v>
      </c>
      <c r="D12" s="36">
        <v>54.976999999999997</v>
      </c>
      <c r="E12" s="36">
        <v>192.202</v>
      </c>
      <c r="F12" s="36">
        <v>2477.6</v>
      </c>
      <c r="G12" s="36">
        <v>2572.33</v>
      </c>
      <c r="H12" s="36">
        <v>488.892</v>
      </c>
      <c r="I12" s="39">
        <v>144.83600000000001</v>
      </c>
      <c r="J12" s="31">
        <f t="shared" si="0"/>
        <v>0.17413333333333336</v>
      </c>
      <c r="K12" s="32">
        <f t="shared" si="1"/>
        <v>0.42159647779479315</v>
      </c>
      <c r="M12" s="46">
        <v>27.2818</v>
      </c>
      <c r="N12" s="47">
        <v>227.06</v>
      </c>
      <c r="O12" s="47">
        <v>56.415900000000001</v>
      </c>
      <c r="P12" s="47">
        <v>56.415900000000001</v>
      </c>
      <c r="Q12" s="47">
        <v>260.678</v>
      </c>
      <c r="R12" s="47">
        <v>3399.43</v>
      </c>
      <c r="S12" s="47">
        <v>1623.53</v>
      </c>
      <c r="T12" s="47">
        <v>437.69200000000001</v>
      </c>
      <c r="U12" s="52">
        <v>148.62700000000001</v>
      </c>
      <c r="V12" s="50">
        <f t="shared" si="2"/>
        <v>0.15014250000000004</v>
      </c>
      <c r="W12" s="51">
        <f t="shared" si="3"/>
        <v>0.37807416287859857</v>
      </c>
      <c r="Y12" s="46">
        <v>27.2818</v>
      </c>
      <c r="Z12" s="47">
        <v>227.06</v>
      </c>
      <c r="AA12" s="47">
        <v>56.415900000000001</v>
      </c>
      <c r="AB12" s="47">
        <v>56.415900000000001</v>
      </c>
      <c r="AC12" s="47">
        <v>260.678</v>
      </c>
      <c r="AD12" s="47">
        <v>3399.43</v>
      </c>
      <c r="AE12" s="47">
        <v>1623.53</v>
      </c>
      <c r="AF12" s="47">
        <v>437.69200000000001</v>
      </c>
      <c r="AG12" s="52">
        <v>148.62700000000001</v>
      </c>
      <c r="AH12" s="50">
        <f t="shared" si="4"/>
        <v>0.15014250000000004</v>
      </c>
      <c r="AI12" s="51">
        <f t="shared" si="5"/>
        <v>0.37807416287859857</v>
      </c>
    </row>
    <row r="13" spans="1:35">
      <c r="A13" s="35">
        <v>30.312000000000001</v>
      </c>
      <c r="B13" s="36">
        <v>219.73500000000001</v>
      </c>
      <c r="C13" s="36">
        <v>63</v>
      </c>
      <c r="D13" s="36">
        <v>63</v>
      </c>
      <c r="E13" s="36">
        <v>211.40799999999999</v>
      </c>
      <c r="F13" s="36">
        <v>2442.86</v>
      </c>
      <c r="G13" s="36">
        <v>2533.73</v>
      </c>
      <c r="H13" s="36">
        <v>527.49800000000005</v>
      </c>
      <c r="I13" s="39">
        <v>165.97300000000001</v>
      </c>
      <c r="J13" s="31">
        <f t="shared" si="0"/>
        <v>0.18571333333333329</v>
      </c>
      <c r="K13" s="32">
        <f t="shared" si="1"/>
        <v>0.39439817640090474</v>
      </c>
      <c r="M13" s="46">
        <v>30.312000000000001</v>
      </c>
      <c r="N13" s="47">
        <v>226.52600000000001</v>
      </c>
      <c r="O13" s="47">
        <v>64.696600000000004</v>
      </c>
      <c r="P13" s="47">
        <v>64.696600000000004</v>
      </c>
      <c r="Q13" s="47">
        <v>287.03100000000001</v>
      </c>
      <c r="R13" s="47">
        <v>3357.05</v>
      </c>
      <c r="S13" s="47">
        <v>1590.23</v>
      </c>
      <c r="T13" s="47">
        <v>470.99799999999999</v>
      </c>
      <c r="U13" s="52">
        <v>170.44300000000001</v>
      </c>
      <c r="V13" s="50">
        <f t="shared" si="2"/>
        <v>0.16073749999999995</v>
      </c>
      <c r="W13" s="51">
        <f t="shared" si="3"/>
        <v>0.3523228866941443</v>
      </c>
      <c r="Y13" s="46">
        <v>30.312000000000001</v>
      </c>
      <c r="Z13" s="47">
        <v>226.52600000000001</v>
      </c>
      <c r="AA13" s="47">
        <v>64.696600000000004</v>
      </c>
      <c r="AB13" s="47">
        <v>64.696600000000004</v>
      </c>
      <c r="AC13" s="47">
        <v>287.03100000000001</v>
      </c>
      <c r="AD13" s="47">
        <v>3357.05</v>
      </c>
      <c r="AE13" s="47">
        <v>1590.23</v>
      </c>
      <c r="AF13" s="47">
        <v>470.99799999999999</v>
      </c>
      <c r="AG13" s="52">
        <v>170.44300000000001</v>
      </c>
      <c r="AH13" s="50">
        <f t="shared" si="4"/>
        <v>0.16073749999999995</v>
      </c>
      <c r="AI13" s="51">
        <f t="shared" si="5"/>
        <v>0.3523228866941443</v>
      </c>
    </row>
    <row r="14" spans="1:35">
      <c r="A14" s="35">
        <v>33.342199999999998</v>
      </c>
      <c r="B14" s="36">
        <v>218.05699999999999</v>
      </c>
      <c r="C14" s="36">
        <v>70.953299999999999</v>
      </c>
      <c r="D14" s="36">
        <v>70.953299999999999</v>
      </c>
      <c r="E14" s="36">
        <v>230.286</v>
      </c>
      <c r="F14" s="36">
        <v>2409.75</v>
      </c>
      <c r="G14" s="36">
        <v>2496.4699999999998</v>
      </c>
      <c r="H14" s="36">
        <v>564.75400000000002</v>
      </c>
      <c r="I14" s="39">
        <v>186.92599999999999</v>
      </c>
      <c r="J14" s="31">
        <f t="shared" si="0"/>
        <v>0.19675000000000001</v>
      </c>
      <c r="K14" s="32">
        <f t="shared" si="1"/>
        <v>0.369431596781025</v>
      </c>
      <c r="M14" s="46">
        <v>33.342199999999998</v>
      </c>
      <c r="N14" s="47">
        <v>224.91</v>
      </c>
      <c r="O14" s="47">
        <v>72.892499999999998</v>
      </c>
      <c r="P14" s="47">
        <v>72.892499999999998</v>
      </c>
      <c r="Q14" s="47">
        <v>312.97199999999998</v>
      </c>
      <c r="R14" s="47">
        <v>3316.33</v>
      </c>
      <c r="S14" s="47">
        <v>1558.21</v>
      </c>
      <c r="T14" s="47">
        <v>503.017</v>
      </c>
      <c r="U14" s="52">
        <v>192.035</v>
      </c>
      <c r="V14" s="50">
        <f t="shared" si="2"/>
        <v>0.17091750000000003</v>
      </c>
      <c r="W14" s="51">
        <f t="shared" si="3"/>
        <v>0.32897450524375793</v>
      </c>
      <c r="Y14" s="46">
        <v>33.342199999999998</v>
      </c>
      <c r="Z14" s="47">
        <v>224.91</v>
      </c>
      <c r="AA14" s="47">
        <v>72.892499999999998</v>
      </c>
      <c r="AB14" s="47">
        <v>72.892499999999998</v>
      </c>
      <c r="AC14" s="47">
        <v>312.97199999999998</v>
      </c>
      <c r="AD14" s="47">
        <v>3316.33</v>
      </c>
      <c r="AE14" s="47">
        <v>1558.21</v>
      </c>
      <c r="AF14" s="47">
        <v>503.017</v>
      </c>
      <c r="AG14" s="52">
        <v>192.035</v>
      </c>
      <c r="AH14" s="50">
        <f t="shared" si="4"/>
        <v>0.17091750000000003</v>
      </c>
      <c r="AI14" s="51">
        <f t="shared" si="5"/>
        <v>0.32897450524375793</v>
      </c>
    </row>
    <row r="15" spans="1:35">
      <c r="A15" s="35">
        <v>36.372399999999999</v>
      </c>
      <c r="B15" s="36">
        <v>215.64</v>
      </c>
      <c r="C15" s="36">
        <v>78.790700000000001</v>
      </c>
      <c r="D15" s="36">
        <v>78.790700000000001</v>
      </c>
      <c r="E15" s="36">
        <v>248.851</v>
      </c>
      <c r="F15" s="36">
        <v>2377.9299999999998</v>
      </c>
      <c r="G15" s="36">
        <v>2460.48</v>
      </c>
      <c r="H15" s="36">
        <v>600.74199999999996</v>
      </c>
      <c r="I15" s="39">
        <v>207.57300000000001</v>
      </c>
      <c r="J15" s="31">
        <f t="shared" si="0"/>
        <v>0.20735666666666672</v>
      </c>
      <c r="K15" s="32">
        <f t="shared" si="1"/>
        <v>0.34664909093831875</v>
      </c>
      <c r="M15" s="46">
        <v>36.372399999999999</v>
      </c>
      <c r="N15" s="47">
        <v>222.43199999999999</v>
      </c>
      <c r="O15" s="47">
        <v>80.983599999999996</v>
      </c>
      <c r="P15" s="47">
        <v>80.983599999999996</v>
      </c>
      <c r="Q15" s="47">
        <v>338.51499999999999</v>
      </c>
      <c r="R15" s="47">
        <v>3277.09</v>
      </c>
      <c r="S15" s="47">
        <v>1527.42</v>
      </c>
      <c r="T15" s="47">
        <v>533.80899999999997</v>
      </c>
      <c r="U15" s="52">
        <v>213.35</v>
      </c>
      <c r="V15" s="50">
        <f t="shared" si="2"/>
        <v>0.18072749999999996</v>
      </c>
      <c r="W15" s="51">
        <f t="shared" si="3"/>
        <v>0.30768975391127529</v>
      </c>
      <c r="Y15" s="46">
        <v>36.372399999999999</v>
      </c>
      <c r="Z15" s="47">
        <v>222.43199999999999</v>
      </c>
      <c r="AA15" s="47">
        <v>80.983599999999996</v>
      </c>
      <c r="AB15" s="47">
        <v>80.983599999999996</v>
      </c>
      <c r="AC15" s="47">
        <v>338.51499999999999</v>
      </c>
      <c r="AD15" s="47">
        <v>3277.09</v>
      </c>
      <c r="AE15" s="47">
        <v>1527.42</v>
      </c>
      <c r="AF15" s="47">
        <v>533.80899999999997</v>
      </c>
      <c r="AG15" s="52">
        <v>213.35</v>
      </c>
      <c r="AH15" s="50">
        <f t="shared" si="4"/>
        <v>0.18072749999999996</v>
      </c>
      <c r="AI15" s="51">
        <f t="shared" si="5"/>
        <v>0.30768975391127529</v>
      </c>
    </row>
    <row r="16" spans="1:35">
      <c r="A16" s="35">
        <v>39.4026</v>
      </c>
      <c r="B16" s="36">
        <v>212.53800000000001</v>
      </c>
      <c r="C16" s="36">
        <v>86.514399999999995</v>
      </c>
      <c r="D16" s="36">
        <v>86.514399999999995</v>
      </c>
      <c r="E16" s="36">
        <v>267.113</v>
      </c>
      <c r="F16" s="36">
        <v>2347.3200000000002</v>
      </c>
      <c r="G16" s="36">
        <v>2425.6999999999998</v>
      </c>
      <c r="H16" s="36">
        <v>635.52099999999996</v>
      </c>
      <c r="I16" s="39">
        <v>227.92099999999999</v>
      </c>
      <c r="J16" s="31">
        <f t="shared" si="0"/>
        <v>0.21755999999999995</v>
      </c>
      <c r="K16" s="32">
        <f t="shared" si="1"/>
        <v>0.32563890421033287</v>
      </c>
      <c r="M16" s="46">
        <v>39.4026</v>
      </c>
      <c r="N16" s="47">
        <v>219.43600000000001</v>
      </c>
      <c r="O16" s="47">
        <v>88.934600000000003</v>
      </c>
      <c r="P16" s="47">
        <v>88.934600000000003</v>
      </c>
      <c r="Q16" s="47">
        <v>363.67599999999999</v>
      </c>
      <c r="R16" s="47">
        <v>3239.02</v>
      </c>
      <c r="S16" s="47">
        <v>1497.78</v>
      </c>
      <c r="T16" s="47">
        <v>563.44799999999998</v>
      </c>
      <c r="U16" s="52">
        <v>234.297</v>
      </c>
      <c r="V16" s="50">
        <f t="shared" si="2"/>
        <v>0.190245</v>
      </c>
      <c r="W16" s="51">
        <f t="shared" si="3"/>
        <v>0.28835974664248731</v>
      </c>
      <c r="Y16" s="46">
        <v>39.4026</v>
      </c>
      <c r="Z16" s="47">
        <v>219.43600000000001</v>
      </c>
      <c r="AA16" s="47">
        <v>88.934600000000003</v>
      </c>
      <c r="AB16" s="47">
        <v>88.934600000000003</v>
      </c>
      <c r="AC16" s="47">
        <v>363.67599999999999</v>
      </c>
      <c r="AD16" s="47">
        <v>3239.02</v>
      </c>
      <c r="AE16" s="47">
        <v>1497.78</v>
      </c>
      <c r="AF16" s="47">
        <v>563.44799999999998</v>
      </c>
      <c r="AG16" s="52">
        <v>234.297</v>
      </c>
      <c r="AH16" s="50">
        <f t="shared" si="4"/>
        <v>0.190245</v>
      </c>
      <c r="AI16" s="51">
        <f t="shared" si="5"/>
        <v>0.28835974664248731</v>
      </c>
    </row>
    <row r="17" spans="1:35">
      <c r="A17" s="35">
        <v>42.4328</v>
      </c>
      <c r="B17" s="36">
        <v>209.048</v>
      </c>
      <c r="C17" s="36">
        <v>94.094700000000003</v>
      </c>
      <c r="D17" s="36">
        <v>94.094700000000003</v>
      </c>
      <c r="E17" s="36">
        <v>285.08499999999998</v>
      </c>
      <c r="F17" s="36">
        <v>2317.6799999999998</v>
      </c>
      <c r="G17" s="36">
        <v>2392.06</v>
      </c>
      <c r="H17" s="36">
        <v>669.16</v>
      </c>
      <c r="I17" s="39">
        <v>247.892</v>
      </c>
      <c r="J17" s="31">
        <f t="shared" si="0"/>
        <v>0.22744000000000006</v>
      </c>
      <c r="K17" s="32">
        <f t="shared" si="1"/>
        <v>0.30637823894946647</v>
      </c>
      <c r="M17" s="46">
        <v>42.4328</v>
      </c>
      <c r="N17" s="47">
        <v>215.928</v>
      </c>
      <c r="O17" s="47">
        <v>96.753900000000002</v>
      </c>
      <c r="P17" s="47">
        <v>96.753900000000002</v>
      </c>
      <c r="Q17" s="47">
        <v>388.46300000000002</v>
      </c>
      <c r="R17" s="47">
        <v>3202.1</v>
      </c>
      <c r="S17" s="47">
        <v>1469.23</v>
      </c>
      <c r="T17" s="47">
        <v>591.99099999999999</v>
      </c>
      <c r="U17" s="52">
        <v>254.89699999999999</v>
      </c>
      <c r="V17" s="50">
        <f t="shared" si="2"/>
        <v>0.19947500000000001</v>
      </c>
      <c r="W17" s="51">
        <f t="shared" si="3"/>
        <v>0.27062037849354553</v>
      </c>
      <c r="Y17" s="46">
        <v>42.4328</v>
      </c>
      <c r="Z17" s="47">
        <v>215.928</v>
      </c>
      <c r="AA17" s="47">
        <v>96.753900000000002</v>
      </c>
      <c r="AB17" s="47">
        <v>96.753900000000002</v>
      </c>
      <c r="AC17" s="47">
        <v>388.46300000000002</v>
      </c>
      <c r="AD17" s="47">
        <v>3202.1</v>
      </c>
      <c r="AE17" s="47">
        <v>1469.23</v>
      </c>
      <c r="AF17" s="47">
        <v>591.99099999999999</v>
      </c>
      <c r="AG17" s="52">
        <v>254.89699999999999</v>
      </c>
      <c r="AH17" s="50">
        <f t="shared" si="4"/>
        <v>0.19947500000000001</v>
      </c>
      <c r="AI17" s="51">
        <f t="shared" si="5"/>
        <v>0.27062037849354553</v>
      </c>
    </row>
    <row r="18" spans="1:35">
      <c r="A18" s="35">
        <v>45.463000000000001</v>
      </c>
      <c r="B18" s="36">
        <v>205.309</v>
      </c>
      <c r="C18" s="36">
        <v>101.52200000000001</v>
      </c>
      <c r="D18" s="36">
        <v>101.52200000000001</v>
      </c>
      <c r="E18" s="36">
        <v>302.77600000000001</v>
      </c>
      <c r="F18" s="36">
        <v>2288.87</v>
      </c>
      <c r="G18" s="36">
        <v>2359.5100000000002</v>
      </c>
      <c r="H18" s="36">
        <v>701.71600000000001</v>
      </c>
      <c r="I18" s="39">
        <v>267.45800000000003</v>
      </c>
      <c r="J18" s="31">
        <f t="shared" si="0"/>
        <v>0.23704333333333336</v>
      </c>
      <c r="K18" s="32">
        <f t="shared" si="1"/>
        <v>0.28870811244076322</v>
      </c>
      <c r="M18" s="46">
        <v>45.463000000000001</v>
      </c>
      <c r="N18" s="47">
        <v>212.15600000000001</v>
      </c>
      <c r="O18" s="47">
        <v>104.41800000000001</v>
      </c>
      <c r="P18" s="47">
        <v>104.41800000000001</v>
      </c>
      <c r="Q18" s="47">
        <v>412.89100000000002</v>
      </c>
      <c r="R18" s="47">
        <v>3166.12</v>
      </c>
      <c r="S18" s="47">
        <v>1441.73</v>
      </c>
      <c r="T18" s="47">
        <v>619.49900000000002</v>
      </c>
      <c r="U18" s="52">
        <v>275.08699999999999</v>
      </c>
      <c r="V18" s="50">
        <f t="shared" si="2"/>
        <v>0.20847000000000002</v>
      </c>
      <c r="W18" s="51">
        <f t="shared" si="3"/>
        <v>0.25442030028301432</v>
      </c>
      <c r="Y18" s="46">
        <v>45.463000000000001</v>
      </c>
      <c r="Z18" s="47">
        <v>212.15600000000001</v>
      </c>
      <c r="AA18" s="47">
        <v>104.41800000000001</v>
      </c>
      <c r="AB18" s="47">
        <v>104.41800000000001</v>
      </c>
      <c r="AC18" s="47">
        <v>412.89100000000002</v>
      </c>
      <c r="AD18" s="47">
        <v>3166.12</v>
      </c>
      <c r="AE18" s="47">
        <v>1441.73</v>
      </c>
      <c r="AF18" s="47">
        <v>619.49900000000002</v>
      </c>
      <c r="AG18" s="52">
        <v>275.08699999999999</v>
      </c>
      <c r="AH18" s="50">
        <f t="shared" si="4"/>
        <v>0.20847000000000002</v>
      </c>
      <c r="AI18" s="51">
        <f t="shared" si="5"/>
        <v>0.25442030028301432</v>
      </c>
    </row>
    <row r="19" spans="1:35">
      <c r="A19" s="35">
        <v>48.493200000000002</v>
      </c>
      <c r="B19" s="36">
        <v>201.42599999999999</v>
      </c>
      <c r="C19" s="36">
        <v>108.789</v>
      </c>
      <c r="D19" s="36">
        <v>108.789</v>
      </c>
      <c r="E19" s="36">
        <v>320.19499999999999</v>
      </c>
      <c r="F19" s="36">
        <v>2260.8000000000002</v>
      </c>
      <c r="G19" s="36">
        <v>2327.98</v>
      </c>
      <c r="H19" s="36">
        <v>733.24300000000005</v>
      </c>
      <c r="I19" s="39">
        <v>286.60500000000002</v>
      </c>
      <c r="J19" s="31">
        <f t="shared" si="0"/>
        <v>0.24639999999999995</v>
      </c>
      <c r="K19" s="32">
        <f t="shared" si="1"/>
        <v>0.27249188311688316</v>
      </c>
      <c r="M19" s="46">
        <v>48.493200000000002</v>
      </c>
      <c r="N19" s="47">
        <v>208.22900000000001</v>
      </c>
      <c r="O19" s="47">
        <v>111.92</v>
      </c>
      <c r="P19" s="47">
        <v>111.92</v>
      </c>
      <c r="Q19" s="47">
        <v>436.971</v>
      </c>
      <c r="R19" s="47">
        <v>3130.96</v>
      </c>
      <c r="S19" s="47">
        <v>1415.2</v>
      </c>
      <c r="T19" s="47">
        <v>646.02800000000002</v>
      </c>
      <c r="U19" s="52">
        <v>294.85199999999998</v>
      </c>
      <c r="V19" s="50">
        <f t="shared" si="2"/>
        <v>0.21725999999999998</v>
      </c>
      <c r="W19" s="51">
        <f t="shared" si="3"/>
        <v>0.23960807327625888</v>
      </c>
      <c r="Y19" s="46">
        <v>48.493200000000002</v>
      </c>
      <c r="Z19" s="47">
        <v>208.22900000000001</v>
      </c>
      <c r="AA19" s="47">
        <v>111.92</v>
      </c>
      <c r="AB19" s="47">
        <v>111.92</v>
      </c>
      <c r="AC19" s="47">
        <v>436.971</v>
      </c>
      <c r="AD19" s="47">
        <v>3130.96</v>
      </c>
      <c r="AE19" s="47">
        <v>1415.2</v>
      </c>
      <c r="AF19" s="47">
        <v>646.02800000000002</v>
      </c>
      <c r="AG19" s="52">
        <v>294.85199999999998</v>
      </c>
      <c r="AH19" s="50">
        <f t="shared" si="4"/>
        <v>0.21725999999999998</v>
      </c>
      <c r="AI19" s="51">
        <f t="shared" si="5"/>
        <v>0.23960807327625888</v>
      </c>
    </row>
    <row r="20" spans="1:35">
      <c r="A20" s="35">
        <v>51.523400000000002</v>
      </c>
      <c r="B20" s="36">
        <v>197.47</v>
      </c>
      <c r="C20" s="36">
        <v>115.896</v>
      </c>
      <c r="D20" s="36">
        <v>115.896</v>
      </c>
      <c r="E20" s="36">
        <v>337.35</v>
      </c>
      <c r="F20" s="36">
        <v>2233.39</v>
      </c>
      <c r="G20" s="36">
        <v>2297.4299999999998</v>
      </c>
      <c r="H20" s="36">
        <v>763.79100000000005</v>
      </c>
      <c r="I20" s="39">
        <v>305.327</v>
      </c>
      <c r="J20" s="31">
        <f t="shared" si="0"/>
        <v>0.25553666666666669</v>
      </c>
      <c r="K20" s="32">
        <f t="shared" si="1"/>
        <v>0.25758860437510595</v>
      </c>
      <c r="M20" s="46">
        <v>51.523400000000002</v>
      </c>
      <c r="N20" s="47">
        <v>204.227</v>
      </c>
      <c r="O20" s="47">
        <v>119.258</v>
      </c>
      <c r="P20" s="47">
        <v>119.258</v>
      </c>
      <c r="Q20" s="47">
        <v>460.71100000000001</v>
      </c>
      <c r="R20" s="47">
        <v>3096.55</v>
      </c>
      <c r="S20" s="47">
        <v>1389.6</v>
      </c>
      <c r="T20" s="47">
        <v>671.62699999999995</v>
      </c>
      <c r="U20" s="52">
        <v>314.185</v>
      </c>
      <c r="V20" s="50">
        <f t="shared" si="2"/>
        <v>0.22586249999999997</v>
      </c>
      <c r="W20" s="51">
        <f t="shared" si="3"/>
        <v>0.22605235486191824</v>
      </c>
      <c r="Y20" s="46">
        <v>51.523400000000002</v>
      </c>
      <c r="Z20" s="47">
        <v>204.227</v>
      </c>
      <c r="AA20" s="47">
        <v>119.258</v>
      </c>
      <c r="AB20" s="47">
        <v>119.258</v>
      </c>
      <c r="AC20" s="47">
        <v>460.71100000000001</v>
      </c>
      <c r="AD20" s="47">
        <v>3096.55</v>
      </c>
      <c r="AE20" s="47">
        <v>1389.6</v>
      </c>
      <c r="AF20" s="47">
        <v>671.62699999999995</v>
      </c>
      <c r="AG20" s="52">
        <v>314.185</v>
      </c>
      <c r="AH20" s="50">
        <f t="shared" si="4"/>
        <v>0.22586249999999997</v>
      </c>
      <c r="AI20" s="51">
        <f t="shared" si="5"/>
        <v>0.22605235486191824</v>
      </c>
    </row>
    <row r="21" spans="1:35">
      <c r="A21" s="35">
        <v>54.553600000000003</v>
      </c>
      <c r="B21" s="36">
        <v>193.49799999999999</v>
      </c>
      <c r="C21" s="36">
        <v>122.84099999999999</v>
      </c>
      <c r="D21" s="36">
        <v>122.84099999999999</v>
      </c>
      <c r="E21" s="36">
        <v>354.24900000000002</v>
      </c>
      <c r="F21" s="36">
        <v>2206.5700000000002</v>
      </c>
      <c r="G21" s="36">
        <v>2267.8200000000002</v>
      </c>
      <c r="H21" s="36">
        <v>793.40499999999997</v>
      </c>
      <c r="I21" s="39">
        <v>323.625</v>
      </c>
      <c r="J21" s="31">
        <f t="shared" si="0"/>
        <v>0.26447666666666664</v>
      </c>
      <c r="K21" s="32">
        <f t="shared" si="1"/>
        <v>0.24387532611572543</v>
      </c>
      <c r="M21" s="46">
        <v>54.553600000000003</v>
      </c>
      <c r="N21" s="47">
        <v>200.20599999999999</v>
      </c>
      <c r="O21" s="47">
        <v>126.432</v>
      </c>
      <c r="P21" s="47">
        <v>126.432</v>
      </c>
      <c r="Q21" s="47">
        <v>484.12099999999998</v>
      </c>
      <c r="R21" s="47">
        <v>3062.81</v>
      </c>
      <c r="S21" s="47">
        <v>1364.88</v>
      </c>
      <c r="T21" s="47">
        <v>696.34299999999996</v>
      </c>
      <c r="U21" s="52">
        <v>333.084</v>
      </c>
      <c r="V21" s="50">
        <f t="shared" si="2"/>
        <v>0.23429750000000002</v>
      </c>
      <c r="W21" s="51">
        <f t="shared" si="3"/>
        <v>0.21362370490508859</v>
      </c>
      <c r="Y21" s="46">
        <v>54.553600000000003</v>
      </c>
      <c r="Z21" s="47">
        <v>200.20599999999999</v>
      </c>
      <c r="AA21" s="47">
        <v>126.432</v>
      </c>
      <c r="AB21" s="47">
        <v>126.432</v>
      </c>
      <c r="AC21" s="47">
        <v>484.12099999999998</v>
      </c>
      <c r="AD21" s="47">
        <v>3062.81</v>
      </c>
      <c r="AE21" s="47">
        <v>1364.88</v>
      </c>
      <c r="AF21" s="47">
        <v>696.34299999999996</v>
      </c>
      <c r="AG21" s="52">
        <v>333.084</v>
      </c>
      <c r="AH21" s="50">
        <f t="shared" si="4"/>
        <v>0.23429750000000002</v>
      </c>
      <c r="AI21" s="51">
        <f t="shared" si="5"/>
        <v>0.21362370490508859</v>
      </c>
    </row>
    <row r="22" spans="1:35">
      <c r="A22" s="35">
        <v>57.583799999999997</v>
      </c>
      <c r="B22" s="36">
        <v>189.55500000000001</v>
      </c>
      <c r="C22" s="36">
        <v>129.626</v>
      </c>
      <c r="D22" s="36">
        <v>129.626</v>
      </c>
      <c r="E22" s="36">
        <v>370.899</v>
      </c>
      <c r="F22" s="36">
        <v>2180.29</v>
      </c>
      <c r="G22" s="36">
        <v>2239.1</v>
      </c>
      <c r="H22" s="36">
        <v>822.12800000000004</v>
      </c>
      <c r="I22" s="39">
        <v>341.49799999999999</v>
      </c>
      <c r="J22" s="31">
        <f t="shared" si="0"/>
        <v>0.27323666666666668</v>
      </c>
      <c r="K22" s="32">
        <f t="shared" si="1"/>
        <v>0.2312464164155616</v>
      </c>
      <c r="M22" s="46">
        <v>57.583799999999997</v>
      </c>
      <c r="N22" s="47">
        <v>196.20599999999999</v>
      </c>
      <c r="O22" s="47">
        <v>133.44300000000001</v>
      </c>
      <c r="P22" s="47">
        <v>133.44300000000001</v>
      </c>
      <c r="Q22" s="47">
        <v>507.209</v>
      </c>
      <c r="R22" s="47">
        <v>3029.7</v>
      </c>
      <c r="S22" s="47">
        <v>1341.01</v>
      </c>
      <c r="T22" s="47">
        <v>720.21900000000005</v>
      </c>
      <c r="U22" s="52">
        <v>351.55500000000001</v>
      </c>
      <c r="V22" s="50">
        <f t="shared" si="2"/>
        <v>0.24257500000000004</v>
      </c>
      <c r="W22" s="51">
        <f t="shared" si="3"/>
        <v>0.20221168710708023</v>
      </c>
      <c r="Y22" s="46">
        <v>57.583799999999997</v>
      </c>
      <c r="Z22" s="47">
        <v>196.20599999999999</v>
      </c>
      <c r="AA22" s="47">
        <v>133.44300000000001</v>
      </c>
      <c r="AB22" s="47">
        <v>133.44300000000001</v>
      </c>
      <c r="AC22" s="47">
        <v>507.209</v>
      </c>
      <c r="AD22" s="47">
        <v>3029.7</v>
      </c>
      <c r="AE22" s="47">
        <v>1341.01</v>
      </c>
      <c r="AF22" s="47">
        <v>720.21900000000005</v>
      </c>
      <c r="AG22" s="52">
        <v>351.55500000000001</v>
      </c>
      <c r="AH22" s="50">
        <f t="shared" si="4"/>
        <v>0.24257500000000004</v>
      </c>
      <c r="AI22" s="51">
        <f t="shared" si="5"/>
        <v>0.20221168710708023</v>
      </c>
    </row>
    <row r="23" spans="1:35">
      <c r="A23" s="35">
        <v>60.613999999999997</v>
      </c>
      <c r="B23" s="36">
        <v>185.661</v>
      </c>
      <c r="C23" s="36">
        <v>136.25299999999999</v>
      </c>
      <c r="D23" s="36">
        <v>136.25299999999999</v>
      </c>
      <c r="E23" s="36">
        <v>387.30700000000002</v>
      </c>
      <c r="F23" s="36">
        <v>2154.5300000000002</v>
      </c>
      <c r="G23" s="36">
        <v>2211.2199999999998</v>
      </c>
      <c r="H23" s="36">
        <v>850</v>
      </c>
      <c r="I23" s="39">
        <v>358.95800000000003</v>
      </c>
      <c r="J23" s="31">
        <f t="shared" si="0"/>
        <v>0.28182333333333326</v>
      </c>
      <c r="K23" s="32">
        <f t="shared" si="1"/>
        <v>0.21959501815558216</v>
      </c>
      <c r="M23" s="46">
        <v>60.613999999999997</v>
      </c>
      <c r="N23" s="47">
        <v>192.262</v>
      </c>
      <c r="O23" s="47">
        <v>140.29400000000001</v>
      </c>
      <c r="P23" s="47">
        <v>140.29400000000001</v>
      </c>
      <c r="Q23" s="47">
        <v>529.98400000000004</v>
      </c>
      <c r="R23" s="47">
        <v>2997.17</v>
      </c>
      <c r="S23" s="47">
        <v>1317.93</v>
      </c>
      <c r="T23" s="47">
        <v>743.29700000000003</v>
      </c>
      <c r="U23" s="52">
        <v>369.60300000000001</v>
      </c>
      <c r="V23" s="50">
        <f t="shared" si="2"/>
        <v>0.25070749999999997</v>
      </c>
      <c r="W23" s="51">
        <f t="shared" si="3"/>
        <v>0.19171943400177499</v>
      </c>
      <c r="Y23" s="46">
        <v>60.613999999999997</v>
      </c>
      <c r="Z23" s="47">
        <v>192.262</v>
      </c>
      <c r="AA23" s="47">
        <v>140.29400000000001</v>
      </c>
      <c r="AB23" s="47">
        <v>140.29400000000001</v>
      </c>
      <c r="AC23" s="47">
        <v>529.98400000000004</v>
      </c>
      <c r="AD23" s="47">
        <v>2997.17</v>
      </c>
      <c r="AE23" s="47">
        <v>1317.93</v>
      </c>
      <c r="AF23" s="47">
        <v>743.29700000000003</v>
      </c>
      <c r="AG23" s="52">
        <v>369.60300000000001</v>
      </c>
      <c r="AH23" s="50">
        <f t="shared" si="4"/>
        <v>0.25070749999999997</v>
      </c>
      <c r="AI23" s="51">
        <f t="shared" si="5"/>
        <v>0.19171943400177499</v>
      </c>
    </row>
    <row r="24" spans="1:35">
      <c r="A24" s="35">
        <v>63.644199999999998</v>
      </c>
      <c r="B24" s="36">
        <v>181.83699999999999</v>
      </c>
      <c r="C24" s="36">
        <v>142.726</v>
      </c>
      <c r="D24" s="36">
        <v>142.726</v>
      </c>
      <c r="E24" s="36">
        <v>403.47699999999998</v>
      </c>
      <c r="F24" s="36">
        <v>2129.23</v>
      </c>
      <c r="G24" s="36">
        <v>2184.17</v>
      </c>
      <c r="H24" s="36">
        <v>877.05799999999999</v>
      </c>
      <c r="I24" s="39">
        <v>376.01100000000002</v>
      </c>
      <c r="J24" s="31">
        <f t="shared" si="0"/>
        <v>0.29025666666666666</v>
      </c>
      <c r="K24" s="32">
        <f t="shared" si="1"/>
        <v>0.20882322542117895</v>
      </c>
      <c r="M24" s="46">
        <v>63.644199999999998</v>
      </c>
      <c r="N24" s="47">
        <v>188.38800000000001</v>
      </c>
      <c r="O24" s="47">
        <v>146.988</v>
      </c>
      <c r="P24" s="47">
        <v>146.988</v>
      </c>
      <c r="Q24" s="47">
        <v>552.452</v>
      </c>
      <c r="R24" s="47">
        <v>2965.18</v>
      </c>
      <c r="S24" s="47">
        <v>1295.6099999999999</v>
      </c>
      <c r="T24" s="47">
        <v>765.61400000000003</v>
      </c>
      <c r="U24" s="52">
        <v>387.23899999999998</v>
      </c>
      <c r="V24" s="50">
        <f t="shared" si="2"/>
        <v>0.25870500000000002</v>
      </c>
      <c r="W24" s="51">
        <f t="shared" si="3"/>
        <v>0.18204905200904503</v>
      </c>
      <c r="Y24" s="46">
        <v>63.644199999999998</v>
      </c>
      <c r="Z24" s="47">
        <v>188.38800000000001</v>
      </c>
      <c r="AA24" s="47">
        <v>146.988</v>
      </c>
      <c r="AB24" s="47">
        <v>146.988</v>
      </c>
      <c r="AC24" s="47">
        <v>552.452</v>
      </c>
      <c r="AD24" s="47">
        <v>2965.18</v>
      </c>
      <c r="AE24" s="47">
        <v>1295.6099999999999</v>
      </c>
      <c r="AF24" s="47">
        <v>765.61400000000003</v>
      </c>
      <c r="AG24" s="52">
        <v>387.23899999999998</v>
      </c>
      <c r="AH24" s="50">
        <f t="shared" si="4"/>
        <v>0.25870500000000002</v>
      </c>
      <c r="AI24" s="51">
        <f t="shared" si="5"/>
        <v>0.18204905200904503</v>
      </c>
    </row>
    <row r="25" spans="1:35">
      <c r="A25" s="35">
        <v>66.674400000000006</v>
      </c>
      <c r="B25" s="36">
        <v>178.09299999999999</v>
      </c>
      <c r="C25" s="36">
        <v>149.04900000000001</v>
      </c>
      <c r="D25" s="36">
        <v>149.04900000000001</v>
      </c>
      <c r="E25" s="36">
        <v>419.41699999999997</v>
      </c>
      <c r="F25" s="36">
        <v>2104.39</v>
      </c>
      <c r="G25" s="36">
        <v>2157.89</v>
      </c>
      <c r="H25" s="36">
        <v>903.33699999999999</v>
      </c>
      <c r="I25" s="39">
        <v>392.66899999999998</v>
      </c>
      <c r="J25" s="31">
        <f t="shared" si="0"/>
        <v>0.29853666666666673</v>
      </c>
      <c r="K25" s="32">
        <f t="shared" si="1"/>
        <v>0.19885106240439474</v>
      </c>
      <c r="M25" s="46">
        <v>66.674400000000006</v>
      </c>
      <c r="N25" s="47">
        <v>184.59899999999999</v>
      </c>
      <c r="O25" s="47">
        <v>153.53</v>
      </c>
      <c r="P25" s="47">
        <v>153.53</v>
      </c>
      <c r="Q25" s="47">
        <v>574.62199999999996</v>
      </c>
      <c r="R25" s="47">
        <v>2933.72</v>
      </c>
      <c r="S25" s="47">
        <v>1274.02</v>
      </c>
      <c r="T25" s="47">
        <v>787.20600000000002</v>
      </c>
      <c r="U25" s="52">
        <v>404.47199999999998</v>
      </c>
      <c r="V25" s="50">
        <f t="shared" si="2"/>
        <v>0.26657000000000003</v>
      </c>
      <c r="W25" s="51">
        <f t="shared" si="3"/>
        <v>0.17312432006602388</v>
      </c>
      <c r="Y25" s="46">
        <v>66.674400000000006</v>
      </c>
      <c r="Z25" s="47">
        <v>184.59899999999999</v>
      </c>
      <c r="AA25" s="47">
        <v>153.53</v>
      </c>
      <c r="AB25" s="47">
        <v>153.53</v>
      </c>
      <c r="AC25" s="47">
        <v>574.62199999999996</v>
      </c>
      <c r="AD25" s="47">
        <v>2933.72</v>
      </c>
      <c r="AE25" s="47">
        <v>1274.02</v>
      </c>
      <c r="AF25" s="47">
        <v>787.20600000000002</v>
      </c>
      <c r="AG25" s="52">
        <v>404.47199999999998</v>
      </c>
      <c r="AH25" s="50">
        <f t="shared" si="4"/>
        <v>0.26657000000000003</v>
      </c>
      <c r="AI25" s="51">
        <f t="shared" si="5"/>
        <v>0.17312432006602388</v>
      </c>
    </row>
    <row r="26" spans="1:35">
      <c r="A26" s="35">
        <v>69.704599999999999</v>
      </c>
      <c r="B26" s="36">
        <v>174.43299999999999</v>
      </c>
      <c r="C26" s="36">
        <v>155.227</v>
      </c>
      <c r="D26" s="36">
        <v>155.227</v>
      </c>
      <c r="E26" s="36">
        <v>435.13099999999997</v>
      </c>
      <c r="F26" s="36">
        <v>2079.98</v>
      </c>
      <c r="G26" s="36">
        <v>2132.35</v>
      </c>
      <c r="H26" s="36">
        <v>928.87</v>
      </c>
      <c r="I26" s="39">
        <v>408.94400000000002</v>
      </c>
      <c r="J26" s="31">
        <f t="shared" si="0"/>
        <v>0.30667333333333335</v>
      </c>
      <c r="K26" s="32">
        <f t="shared" si="1"/>
        <v>0.18959696528336339</v>
      </c>
      <c r="M26" s="46">
        <v>69.704599999999999</v>
      </c>
      <c r="N26" s="47">
        <v>180.90600000000001</v>
      </c>
      <c r="O26" s="47">
        <v>159.923</v>
      </c>
      <c r="P26" s="47">
        <v>159.923</v>
      </c>
      <c r="Q26" s="47">
        <v>596.49900000000002</v>
      </c>
      <c r="R26" s="47">
        <v>2902.75</v>
      </c>
      <c r="S26" s="47">
        <v>1253.1199999999999</v>
      </c>
      <c r="T26" s="47">
        <v>808.10599999999999</v>
      </c>
      <c r="U26" s="52">
        <v>421.315</v>
      </c>
      <c r="V26" s="50">
        <f t="shared" si="2"/>
        <v>0.27431250000000001</v>
      </c>
      <c r="W26" s="51">
        <f t="shared" si="3"/>
        <v>0.16487218045112784</v>
      </c>
      <c r="Y26" s="46">
        <v>69.704599999999999</v>
      </c>
      <c r="Z26" s="47">
        <v>180.90600000000001</v>
      </c>
      <c r="AA26" s="47">
        <v>159.923</v>
      </c>
      <c r="AB26" s="47">
        <v>159.923</v>
      </c>
      <c r="AC26" s="47">
        <v>596.49900000000002</v>
      </c>
      <c r="AD26" s="47">
        <v>2902.75</v>
      </c>
      <c r="AE26" s="47">
        <v>1253.1199999999999</v>
      </c>
      <c r="AF26" s="47">
        <v>808.10599999999999</v>
      </c>
      <c r="AG26" s="52">
        <v>421.315</v>
      </c>
      <c r="AH26" s="50">
        <f t="shared" si="4"/>
        <v>0.27431250000000001</v>
      </c>
      <c r="AI26" s="51">
        <f t="shared" si="5"/>
        <v>0.16487218045112784</v>
      </c>
    </row>
    <row r="27" spans="1:35">
      <c r="A27" s="35">
        <v>72.734800000000007</v>
      </c>
      <c r="B27" s="36">
        <v>170.869</v>
      </c>
      <c r="C27" s="36">
        <v>161.26300000000001</v>
      </c>
      <c r="D27" s="36">
        <v>161.26300000000001</v>
      </c>
      <c r="E27" s="36">
        <v>450.62400000000002</v>
      </c>
      <c r="F27" s="36">
        <v>2055.98</v>
      </c>
      <c r="G27" s="36">
        <v>2107.54</v>
      </c>
      <c r="H27" s="36">
        <v>953.68700000000001</v>
      </c>
      <c r="I27" s="39">
        <v>424.846</v>
      </c>
      <c r="J27" s="31">
        <f t="shared" si="0"/>
        <v>0.3146733333333333</v>
      </c>
      <c r="K27" s="32">
        <f t="shared" si="1"/>
        <v>0.18100146183343574</v>
      </c>
      <c r="M27" s="46">
        <v>72.734800000000007</v>
      </c>
      <c r="N27" s="47">
        <v>177.316</v>
      </c>
      <c r="O27" s="47">
        <v>166.17099999999999</v>
      </c>
      <c r="P27" s="47">
        <v>166.17099999999999</v>
      </c>
      <c r="Q27" s="47">
        <v>618.09100000000001</v>
      </c>
      <c r="R27" s="47">
        <v>2872.25</v>
      </c>
      <c r="S27" s="47">
        <v>1232.8800000000001</v>
      </c>
      <c r="T27" s="47">
        <v>828.34400000000005</v>
      </c>
      <c r="U27" s="52">
        <v>437.77600000000001</v>
      </c>
      <c r="V27" s="50">
        <f t="shared" si="2"/>
        <v>0.28193750000000001</v>
      </c>
      <c r="W27" s="51">
        <f t="shared" si="3"/>
        <v>0.15722988250942141</v>
      </c>
      <c r="Y27" s="46">
        <v>72.734800000000007</v>
      </c>
      <c r="Z27" s="47">
        <v>177.316</v>
      </c>
      <c r="AA27" s="47">
        <v>166.17099999999999</v>
      </c>
      <c r="AB27" s="47">
        <v>166.17099999999999</v>
      </c>
      <c r="AC27" s="47">
        <v>618.09100000000001</v>
      </c>
      <c r="AD27" s="47">
        <v>2872.25</v>
      </c>
      <c r="AE27" s="47">
        <v>1232.8800000000001</v>
      </c>
      <c r="AF27" s="47">
        <v>828.34400000000005</v>
      </c>
      <c r="AG27" s="52">
        <v>437.77600000000001</v>
      </c>
      <c r="AH27" s="50">
        <f t="shared" si="4"/>
        <v>0.28193750000000001</v>
      </c>
      <c r="AI27" s="51">
        <f t="shared" si="5"/>
        <v>0.15722988250942141</v>
      </c>
    </row>
    <row r="28" spans="1:35">
      <c r="A28" s="35">
        <v>75.765100000000004</v>
      </c>
      <c r="B28" s="36">
        <v>167.39599999999999</v>
      </c>
      <c r="C28" s="36">
        <v>167.16200000000001</v>
      </c>
      <c r="D28" s="36">
        <v>167.16200000000001</v>
      </c>
      <c r="E28" s="36">
        <v>465.90199999999999</v>
      </c>
      <c r="F28" s="36">
        <v>2032.38</v>
      </c>
      <c r="G28" s="36">
        <v>2083.41</v>
      </c>
      <c r="H28" s="36">
        <v>977.81899999999996</v>
      </c>
      <c r="I28" s="39">
        <v>440.38799999999998</v>
      </c>
      <c r="J28" s="31">
        <f t="shared" si="0"/>
        <v>0.32253999999999994</v>
      </c>
      <c r="K28" s="32">
        <f t="shared" si="1"/>
        <v>0.1729976643723776</v>
      </c>
      <c r="M28" s="46">
        <v>75.765100000000004</v>
      </c>
      <c r="N28" s="47">
        <v>173.81800000000001</v>
      </c>
      <c r="O28" s="47">
        <v>172.28200000000001</v>
      </c>
      <c r="P28" s="47">
        <v>172.28200000000001</v>
      </c>
      <c r="Q28" s="47">
        <v>639.40200000000004</v>
      </c>
      <c r="R28" s="47">
        <v>2842.22</v>
      </c>
      <c r="S28" s="47">
        <v>1213.27</v>
      </c>
      <c r="T28" s="47">
        <v>847.952</v>
      </c>
      <c r="U28" s="52">
        <v>453.87400000000002</v>
      </c>
      <c r="V28" s="50">
        <f t="shared" si="2"/>
        <v>0.28944500000000006</v>
      </c>
      <c r="W28" s="51">
        <f t="shared" si="3"/>
        <v>0.15013042201454507</v>
      </c>
      <c r="Y28" s="46">
        <v>75.765100000000004</v>
      </c>
      <c r="Z28" s="47">
        <v>173.81800000000001</v>
      </c>
      <c r="AA28" s="47">
        <v>172.28200000000001</v>
      </c>
      <c r="AB28" s="47">
        <v>172.28200000000001</v>
      </c>
      <c r="AC28" s="47">
        <v>639.40200000000004</v>
      </c>
      <c r="AD28" s="47">
        <v>2842.22</v>
      </c>
      <c r="AE28" s="47">
        <v>1213.27</v>
      </c>
      <c r="AF28" s="47">
        <v>847.952</v>
      </c>
      <c r="AG28" s="52">
        <v>453.87400000000002</v>
      </c>
      <c r="AH28" s="50">
        <f t="shared" si="4"/>
        <v>0.28944500000000006</v>
      </c>
      <c r="AI28" s="51">
        <f t="shared" si="5"/>
        <v>0.15013042201454507</v>
      </c>
    </row>
    <row r="29" spans="1:35">
      <c r="A29" s="35">
        <v>78.795299999999997</v>
      </c>
      <c r="B29" s="36">
        <v>163.994</v>
      </c>
      <c r="C29" s="36">
        <v>172.93199999999999</v>
      </c>
      <c r="D29" s="36">
        <v>172.93199999999999</v>
      </c>
      <c r="E29" s="36">
        <v>480.96899999999999</v>
      </c>
      <c r="F29" s="36">
        <v>2009.17</v>
      </c>
      <c r="G29" s="36">
        <v>2059.94</v>
      </c>
      <c r="H29" s="36">
        <v>1001.29</v>
      </c>
      <c r="I29" s="39">
        <v>455.58699999999999</v>
      </c>
      <c r="J29" s="31">
        <f t="shared" si="0"/>
        <v>0.33027666666666666</v>
      </c>
      <c r="K29" s="32">
        <f t="shared" si="1"/>
        <v>0.16551174268037908</v>
      </c>
      <c r="M29" s="46">
        <v>78.795299999999997</v>
      </c>
      <c r="N29" s="47">
        <v>170.41900000000001</v>
      </c>
      <c r="O29" s="47">
        <v>178.25800000000001</v>
      </c>
      <c r="P29" s="47">
        <v>178.25800000000001</v>
      </c>
      <c r="Q29" s="47">
        <v>660.44</v>
      </c>
      <c r="R29" s="47">
        <v>2812.63</v>
      </c>
      <c r="S29" s="47">
        <v>1194.27</v>
      </c>
      <c r="T29" s="47">
        <v>866.95500000000004</v>
      </c>
      <c r="U29" s="52">
        <v>469.61799999999999</v>
      </c>
      <c r="V29" s="50">
        <f t="shared" si="2"/>
        <v>0.29684249999999995</v>
      </c>
      <c r="W29" s="51">
        <f t="shared" si="3"/>
        <v>0.1435264492112821</v>
      </c>
      <c r="Y29" s="46">
        <v>78.795299999999997</v>
      </c>
      <c r="Z29" s="47">
        <v>170.41900000000001</v>
      </c>
      <c r="AA29" s="47">
        <v>178.25800000000001</v>
      </c>
      <c r="AB29" s="47">
        <v>178.25800000000001</v>
      </c>
      <c r="AC29" s="47">
        <v>660.44</v>
      </c>
      <c r="AD29" s="47">
        <v>2812.63</v>
      </c>
      <c r="AE29" s="47">
        <v>1194.27</v>
      </c>
      <c r="AF29" s="47">
        <v>866.95500000000004</v>
      </c>
      <c r="AG29" s="52">
        <v>469.61799999999999</v>
      </c>
      <c r="AH29" s="50">
        <f t="shared" si="4"/>
        <v>0.29684249999999995</v>
      </c>
      <c r="AI29" s="51">
        <f t="shared" si="5"/>
        <v>0.1435264492112821</v>
      </c>
    </row>
    <row r="30" spans="1:35">
      <c r="A30" s="35">
        <v>81.825500000000005</v>
      </c>
      <c r="B30" s="36">
        <v>160.714</v>
      </c>
      <c r="C30" s="36">
        <v>178.56899999999999</v>
      </c>
      <c r="D30" s="36">
        <v>178.56899999999999</v>
      </c>
      <c r="E30" s="36">
        <v>495.83</v>
      </c>
      <c r="F30" s="36">
        <v>1986.32</v>
      </c>
      <c r="G30" s="36">
        <v>2037.1</v>
      </c>
      <c r="H30" s="36">
        <v>1024.1300000000001</v>
      </c>
      <c r="I30" s="39">
        <v>470.44</v>
      </c>
      <c r="J30" s="31">
        <f t="shared" si="0"/>
        <v>0.33789333333333338</v>
      </c>
      <c r="K30" s="32">
        <f t="shared" si="1"/>
        <v>0.15854510299108199</v>
      </c>
      <c r="M30" s="46">
        <v>81.825500000000005</v>
      </c>
      <c r="N30" s="47">
        <v>167.11699999999999</v>
      </c>
      <c r="O30" s="47">
        <v>184.10400000000001</v>
      </c>
      <c r="P30" s="47">
        <v>184.10400000000001</v>
      </c>
      <c r="Q30" s="47">
        <v>681.20899999999995</v>
      </c>
      <c r="R30" s="47">
        <v>2783.47</v>
      </c>
      <c r="S30" s="47">
        <v>1175.8399999999999</v>
      </c>
      <c r="T30" s="47">
        <v>885.38099999999997</v>
      </c>
      <c r="U30" s="52">
        <v>485.02</v>
      </c>
      <c r="V30" s="50">
        <f t="shared" si="2"/>
        <v>0.30413250000000003</v>
      </c>
      <c r="W30" s="51">
        <f t="shared" si="3"/>
        <v>0.13737186916886551</v>
      </c>
      <c r="Y30" s="46">
        <v>81.825500000000005</v>
      </c>
      <c r="Z30" s="47">
        <v>167.11699999999999</v>
      </c>
      <c r="AA30" s="47">
        <v>184.10400000000001</v>
      </c>
      <c r="AB30" s="47">
        <v>184.10400000000001</v>
      </c>
      <c r="AC30" s="47">
        <v>681.20899999999995</v>
      </c>
      <c r="AD30" s="47">
        <v>2783.47</v>
      </c>
      <c r="AE30" s="47">
        <v>1175.8399999999999</v>
      </c>
      <c r="AF30" s="47">
        <v>885.38099999999997</v>
      </c>
      <c r="AG30" s="52">
        <v>485.02</v>
      </c>
      <c r="AH30" s="50">
        <f t="shared" si="4"/>
        <v>0.30413250000000003</v>
      </c>
      <c r="AI30" s="51">
        <f t="shared" si="5"/>
        <v>0.13737186916886551</v>
      </c>
    </row>
    <row r="31" spans="1:35">
      <c r="A31" s="35">
        <v>84.855699999999999</v>
      </c>
      <c r="B31" s="36">
        <v>157.55799999999999</v>
      </c>
      <c r="C31" s="36">
        <v>184.08</v>
      </c>
      <c r="D31" s="36">
        <v>184.08</v>
      </c>
      <c r="E31" s="36">
        <v>510.49099999999999</v>
      </c>
      <c r="F31" s="36">
        <v>1963.79</v>
      </c>
      <c r="G31" s="36">
        <v>2014.86</v>
      </c>
      <c r="H31" s="36">
        <v>1046.3599999999999</v>
      </c>
      <c r="I31" s="39">
        <v>484.95699999999999</v>
      </c>
      <c r="J31" s="31">
        <f t="shared" si="0"/>
        <v>0.34540333333333334</v>
      </c>
      <c r="K31" s="32">
        <f t="shared" si="1"/>
        <v>0.15205219019310756</v>
      </c>
      <c r="M31" s="46">
        <v>84.855699999999999</v>
      </c>
      <c r="N31" s="47">
        <v>163.91399999999999</v>
      </c>
      <c r="O31" s="47">
        <v>189.82400000000001</v>
      </c>
      <c r="P31" s="47">
        <v>189.82400000000001</v>
      </c>
      <c r="Q31" s="47">
        <v>701.71600000000001</v>
      </c>
      <c r="R31" s="47">
        <v>2754.72</v>
      </c>
      <c r="S31" s="47">
        <v>1157.97</v>
      </c>
      <c r="T31" s="47">
        <v>903.25300000000004</v>
      </c>
      <c r="U31" s="52">
        <v>500.09100000000001</v>
      </c>
      <c r="V31" s="50">
        <f t="shared" si="2"/>
        <v>0.31132000000000004</v>
      </c>
      <c r="W31" s="51">
        <f t="shared" si="3"/>
        <v>0.13162822818964406</v>
      </c>
      <c r="Y31" s="46">
        <v>84.855699999999999</v>
      </c>
      <c r="Z31" s="47">
        <v>163.91399999999999</v>
      </c>
      <c r="AA31" s="47">
        <v>189.82400000000001</v>
      </c>
      <c r="AB31" s="47">
        <v>189.82400000000001</v>
      </c>
      <c r="AC31" s="47">
        <v>701.71600000000001</v>
      </c>
      <c r="AD31" s="47">
        <v>2754.72</v>
      </c>
      <c r="AE31" s="47">
        <v>1157.97</v>
      </c>
      <c r="AF31" s="47">
        <v>903.25300000000004</v>
      </c>
      <c r="AG31" s="52">
        <v>500.09100000000001</v>
      </c>
      <c r="AH31" s="50">
        <f t="shared" si="4"/>
        <v>0.31132000000000004</v>
      </c>
      <c r="AI31" s="51">
        <f t="shared" si="5"/>
        <v>0.13162822818964406</v>
      </c>
    </row>
    <row r="32" spans="1:35">
      <c r="A32" s="35">
        <v>87.885900000000007</v>
      </c>
      <c r="B32" s="36">
        <v>154.46600000000001</v>
      </c>
      <c r="C32" s="36">
        <v>189.47300000000001</v>
      </c>
      <c r="D32" s="36">
        <v>189.47300000000001</v>
      </c>
      <c r="E32" s="36">
        <v>524.95299999999997</v>
      </c>
      <c r="F32" s="36">
        <v>1941.64</v>
      </c>
      <c r="G32" s="36">
        <v>1993.21</v>
      </c>
      <c r="H32" s="36">
        <v>1068.01</v>
      </c>
      <c r="I32" s="39">
        <v>499.16399999999999</v>
      </c>
      <c r="J32" s="31">
        <f t="shared" si="0"/>
        <v>0.35278666666666664</v>
      </c>
      <c r="K32" s="32">
        <f t="shared" si="1"/>
        <v>0.14594844854302885</v>
      </c>
      <c r="M32" s="46">
        <v>87.885900000000007</v>
      </c>
      <c r="N32" s="47">
        <v>160.80699999999999</v>
      </c>
      <c r="O32" s="47">
        <v>195.423</v>
      </c>
      <c r="P32" s="47">
        <v>195.423</v>
      </c>
      <c r="Q32" s="47">
        <v>721.96500000000003</v>
      </c>
      <c r="R32" s="47">
        <v>2726.38</v>
      </c>
      <c r="S32" s="47">
        <v>1140.6300000000001</v>
      </c>
      <c r="T32" s="47">
        <v>920.59500000000003</v>
      </c>
      <c r="U32" s="52">
        <v>514.84100000000001</v>
      </c>
      <c r="V32" s="50">
        <f t="shared" si="2"/>
        <v>0.31840499999999999</v>
      </c>
      <c r="W32" s="51">
        <f t="shared" si="3"/>
        <v>0.12625979491528086</v>
      </c>
      <c r="Y32" s="46">
        <v>87.885900000000007</v>
      </c>
      <c r="Z32" s="47">
        <v>160.80699999999999</v>
      </c>
      <c r="AA32" s="47">
        <v>195.423</v>
      </c>
      <c r="AB32" s="47">
        <v>195.423</v>
      </c>
      <c r="AC32" s="47">
        <v>721.96500000000003</v>
      </c>
      <c r="AD32" s="47">
        <v>2726.38</v>
      </c>
      <c r="AE32" s="47">
        <v>1140.6300000000001</v>
      </c>
      <c r="AF32" s="47">
        <v>920.59500000000003</v>
      </c>
      <c r="AG32" s="52">
        <v>514.84100000000001</v>
      </c>
      <c r="AH32" s="50">
        <f t="shared" si="4"/>
        <v>0.31840499999999999</v>
      </c>
      <c r="AI32" s="51">
        <f t="shared" si="5"/>
        <v>0.12625979491528086</v>
      </c>
    </row>
    <row r="33" spans="1:35">
      <c r="A33" s="35">
        <v>90.9161</v>
      </c>
      <c r="B33" s="36">
        <v>151.46700000000001</v>
      </c>
      <c r="C33" s="36">
        <v>194.749</v>
      </c>
      <c r="D33" s="36">
        <v>194.749</v>
      </c>
      <c r="E33" s="36">
        <v>539.221</v>
      </c>
      <c r="F33" s="36">
        <v>1919.81</v>
      </c>
      <c r="G33" s="36">
        <v>1972.13</v>
      </c>
      <c r="H33" s="36">
        <v>1089.0999999999999</v>
      </c>
      <c r="I33" s="39">
        <v>513.06399999999996</v>
      </c>
      <c r="J33" s="31">
        <f t="shared" si="0"/>
        <v>0.36006333333333335</v>
      </c>
      <c r="K33" s="32">
        <f t="shared" si="1"/>
        <v>0.14022255343967266</v>
      </c>
      <c r="M33" s="46">
        <v>90.9161</v>
      </c>
      <c r="N33" s="47">
        <v>157.79400000000001</v>
      </c>
      <c r="O33" s="47">
        <v>200.905</v>
      </c>
      <c r="P33" s="47">
        <v>200.905</v>
      </c>
      <c r="Q33" s="47">
        <v>741.96199999999999</v>
      </c>
      <c r="R33" s="47">
        <v>2698.43</v>
      </c>
      <c r="S33" s="47">
        <v>1123.8</v>
      </c>
      <c r="T33" s="47">
        <v>937.42899999999997</v>
      </c>
      <c r="U33" s="52">
        <v>529.28200000000004</v>
      </c>
      <c r="V33" s="50">
        <f t="shared" si="2"/>
        <v>0.32539250000000003</v>
      </c>
      <c r="W33" s="51">
        <f t="shared" si="3"/>
        <v>0.12123358712938988</v>
      </c>
      <c r="Y33" s="46">
        <v>90.9161</v>
      </c>
      <c r="Z33" s="47">
        <v>157.79400000000001</v>
      </c>
      <c r="AA33" s="47">
        <v>200.905</v>
      </c>
      <c r="AB33" s="47">
        <v>200.905</v>
      </c>
      <c r="AC33" s="47">
        <v>741.96199999999999</v>
      </c>
      <c r="AD33" s="47">
        <v>2698.43</v>
      </c>
      <c r="AE33" s="47">
        <v>1123.8</v>
      </c>
      <c r="AF33" s="47">
        <v>937.42899999999997</v>
      </c>
      <c r="AG33" s="52">
        <v>529.28200000000004</v>
      </c>
      <c r="AH33" s="50">
        <f t="shared" si="4"/>
        <v>0.32539250000000003</v>
      </c>
      <c r="AI33" s="51">
        <f t="shared" si="5"/>
        <v>0.12123358712938988</v>
      </c>
    </row>
    <row r="34" spans="1:35">
      <c r="A34" s="35">
        <v>93.946299999999994</v>
      </c>
      <c r="B34" s="36">
        <v>148.55600000000001</v>
      </c>
      <c r="C34" s="36">
        <v>199.91200000000001</v>
      </c>
      <c r="D34" s="36">
        <v>199.91200000000001</v>
      </c>
      <c r="E34" s="36">
        <v>553.29999999999995</v>
      </c>
      <c r="F34" s="36">
        <v>1898.32</v>
      </c>
      <c r="G34" s="36">
        <v>1951.58</v>
      </c>
      <c r="H34" s="36">
        <v>1109.6400000000001</v>
      </c>
      <c r="I34" s="39">
        <v>526.66700000000003</v>
      </c>
      <c r="J34" s="31">
        <f t="shared" si="0"/>
        <v>0.3672266666666667</v>
      </c>
      <c r="K34" s="32">
        <f t="shared" si="1"/>
        <v>0.13484496405489799</v>
      </c>
      <c r="M34" s="46">
        <v>93.946299999999994</v>
      </c>
      <c r="N34" s="47">
        <v>154.81800000000001</v>
      </c>
      <c r="O34" s="47">
        <v>206.279</v>
      </c>
      <c r="P34" s="47">
        <v>206.279</v>
      </c>
      <c r="Q34" s="47">
        <v>761.71</v>
      </c>
      <c r="R34" s="47">
        <v>2670.91</v>
      </c>
      <c r="S34" s="47">
        <v>1107.46</v>
      </c>
      <c r="T34" s="47">
        <v>953.76800000000003</v>
      </c>
      <c r="U34" s="52">
        <v>543.44000000000005</v>
      </c>
      <c r="V34" s="50">
        <f t="shared" si="2"/>
        <v>0.33227250000000003</v>
      </c>
      <c r="W34" s="51">
        <f t="shared" si="3"/>
        <v>0.11648421100151231</v>
      </c>
      <c r="Y34" s="46">
        <v>93.946299999999994</v>
      </c>
      <c r="Z34" s="47">
        <v>154.81800000000001</v>
      </c>
      <c r="AA34" s="47">
        <v>206.279</v>
      </c>
      <c r="AB34" s="47">
        <v>206.279</v>
      </c>
      <c r="AC34" s="47">
        <v>761.71</v>
      </c>
      <c r="AD34" s="47">
        <v>2670.91</v>
      </c>
      <c r="AE34" s="47">
        <v>1107.46</v>
      </c>
      <c r="AF34" s="47">
        <v>953.76800000000003</v>
      </c>
      <c r="AG34" s="52">
        <v>543.44000000000005</v>
      </c>
      <c r="AH34" s="50">
        <f t="shared" si="4"/>
        <v>0.33227250000000003</v>
      </c>
      <c r="AI34" s="51">
        <f t="shared" si="5"/>
        <v>0.11648421100151231</v>
      </c>
    </row>
    <row r="35" spans="1:35">
      <c r="A35" s="35">
        <v>96.976500000000001</v>
      </c>
      <c r="B35" s="36">
        <v>145.69499999999999</v>
      </c>
      <c r="C35" s="36">
        <v>204.97</v>
      </c>
      <c r="D35" s="36">
        <v>204.97</v>
      </c>
      <c r="E35" s="36">
        <v>567.19200000000001</v>
      </c>
      <c r="F35" s="36">
        <v>1877.17</v>
      </c>
      <c r="G35" s="36">
        <v>1931.57</v>
      </c>
      <c r="H35" s="36">
        <v>1129.6500000000001</v>
      </c>
      <c r="I35" s="39">
        <v>539.99199999999996</v>
      </c>
      <c r="J35" s="31">
        <f t="shared" ref="J35:J66" si="6">(3000-F35)/3000</f>
        <v>0.37427666666666665</v>
      </c>
      <c r="K35" s="32">
        <f t="shared" ref="K35:K66" si="7">B35/(3000-F35)</f>
        <v>0.12975695341235985</v>
      </c>
      <c r="M35" s="46">
        <v>96.976500000000001</v>
      </c>
      <c r="N35" s="47">
        <v>152.03800000000001</v>
      </c>
      <c r="O35" s="47">
        <v>211.53</v>
      </c>
      <c r="P35" s="47">
        <v>211.53</v>
      </c>
      <c r="Q35" s="47">
        <v>781.21900000000005</v>
      </c>
      <c r="R35" s="47">
        <v>2643.68</v>
      </c>
      <c r="S35" s="47">
        <v>1091.57</v>
      </c>
      <c r="T35" s="47">
        <v>969.65499999999997</v>
      </c>
      <c r="U35" s="52">
        <v>557.27499999999998</v>
      </c>
      <c r="V35" s="50">
        <f t="shared" ref="V35:V66" si="8">(4000-R35)/4000</f>
        <v>0.33908000000000005</v>
      </c>
      <c r="W35" s="51">
        <f t="shared" ref="W35:W66" si="9">N35/(4000-R35)</f>
        <v>0.1120959655538516</v>
      </c>
      <c r="Y35" s="46">
        <v>96.976500000000001</v>
      </c>
      <c r="Z35" s="47">
        <v>152.03800000000001</v>
      </c>
      <c r="AA35" s="47">
        <v>211.53</v>
      </c>
      <c r="AB35" s="47">
        <v>211.53</v>
      </c>
      <c r="AC35" s="47">
        <v>781.21900000000005</v>
      </c>
      <c r="AD35" s="47">
        <v>2643.68</v>
      </c>
      <c r="AE35" s="47">
        <v>1091.57</v>
      </c>
      <c r="AF35" s="47">
        <v>969.65499999999997</v>
      </c>
      <c r="AG35" s="52">
        <v>557.27499999999998</v>
      </c>
      <c r="AH35" s="50">
        <f t="shared" ref="AH35:AH66" si="10">(4000-AD35)/4000</f>
        <v>0.33908000000000005</v>
      </c>
      <c r="AI35" s="51">
        <f t="shared" ref="AI35:AI66" si="11">Z35/(4000-AD35)</f>
        <v>0.1120959655538516</v>
      </c>
    </row>
    <row r="36" spans="1:35">
      <c r="A36" s="35">
        <v>100.00700000000001</v>
      </c>
      <c r="B36" s="36">
        <v>142.953</v>
      </c>
      <c r="C36" s="36">
        <v>209.91900000000001</v>
      </c>
      <c r="D36" s="36">
        <v>209.91900000000001</v>
      </c>
      <c r="E36" s="36">
        <v>580.90300000000002</v>
      </c>
      <c r="F36" s="36">
        <v>1856.31</v>
      </c>
      <c r="G36" s="36">
        <v>1912.05</v>
      </c>
      <c r="H36" s="36">
        <v>1149.17</v>
      </c>
      <c r="I36" s="39">
        <v>553.029</v>
      </c>
      <c r="J36" s="31">
        <f t="shared" si="6"/>
        <v>0.38123000000000001</v>
      </c>
      <c r="K36" s="32">
        <f t="shared" si="7"/>
        <v>0.12499278650683314</v>
      </c>
      <c r="M36" s="46">
        <v>100.00700000000001</v>
      </c>
      <c r="N36" s="47">
        <v>149.29</v>
      </c>
      <c r="O36" s="47">
        <v>216.68199999999999</v>
      </c>
      <c r="P36" s="47">
        <v>216.68199999999999</v>
      </c>
      <c r="Q36" s="47">
        <v>800.48699999999997</v>
      </c>
      <c r="R36" s="47">
        <v>2616.86</v>
      </c>
      <c r="S36" s="47">
        <v>1076.1400000000001</v>
      </c>
      <c r="T36" s="47">
        <v>985.08500000000004</v>
      </c>
      <c r="U36" s="52">
        <v>570.84699999999998</v>
      </c>
      <c r="V36" s="50">
        <f t="shared" si="8"/>
        <v>0.34578499999999995</v>
      </c>
      <c r="W36" s="51">
        <f t="shared" si="9"/>
        <v>0.10793556689850631</v>
      </c>
      <c r="Y36" s="46">
        <v>100.00700000000001</v>
      </c>
      <c r="Z36" s="47">
        <v>149.29</v>
      </c>
      <c r="AA36" s="47">
        <v>216.68199999999999</v>
      </c>
      <c r="AB36" s="47">
        <v>216.68199999999999</v>
      </c>
      <c r="AC36" s="47">
        <v>800.48699999999997</v>
      </c>
      <c r="AD36" s="47">
        <v>2616.86</v>
      </c>
      <c r="AE36" s="47">
        <v>1076.1400000000001</v>
      </c>
      <c r="AF36" s="47">
        <v>985.08500000000004</v>
      </c>
      <c r="AG36" s="52">
        <v>570.84699999999998</v>
      </c>
      <c r="AH36" s="50">
        <f t="shared" si="10"/>
        <v>0.34578499999999995</v>
      </c>
      <c r="AI36" s="51">
        <f t="shared" si="11"/>
        <v>0.10793556689850631</v>
      </c>
    </row>
    <row r="37" spans="1:35">
      <c r="A37" s="35">
        <v>103.03700000000001</v>
      </c>
      <c r="B37" s="36">
        <v>140.292</v>
      </c>
      <c r="C37" s="36">
        <v>214.76499999999999</v>
      </c>
      <c r="D37" s="36">
        <v>214.76499999999999</v>
      </c>
      <c r="E37" s="36">
        <v>594.43600000000004</v>
      </c>
      <c r="F37" s="36">
        <v>1835.74</v>
      </c>
      <c r="G37" s="36">
        <v>1893.02</v>
      </c>
      <c r="H37" s="36">
        <v>1168.2</v>
      </c>
      <c r="I37" s="39">
        <v>565.79700000000003</v>
      </c>
      <c r="J37" s="31">
        <f t="shared" si="6"/>
        <v>0.38808666666666669</v>
      </c>
      <c r="K37" s="32">
        <f t="shared" si="7"/>
        <v>0.1204988576434817</v>
      </c>
      <c r="M37" s="46">
        <v>103.03700000000001</v>
      </c>
      <c r="N37" s="47">
        <v>146.624</v>
      </c>
      <c r="O37" s="47">
        <v>221.73099999999999</v>
      </c>
      <c r="P37" s="47">
        <v>221.73099999999999</v>
      </c>
      <c r="Q37" s="47">
        <v>819.52200000000005</v>
      </c>
      <c r="R37" s="47">
        <v>2590.39</v>
      </c>
      <c r="S37" s="47">
        <v>1061.1400000000001</v>
      </c>
      <c r="T37" s="47">
        <v>1000.08</v>
      </c>
      <c r="U37" s="52">
        <v>584.14700000000005</v>
      </c>
      <c r="V37" s="50">
        <f t="shared" si="8"/>
        <v>0.35240250000000001</v>
      </c>
      <c r="W37" s="51">
        <f t="shared" si="9"/>
        <v>0.10401742325891557</v>
      </c>
      <c r="Y37" s="46">
        <v>103.03700000000001</v>
      </c>
      <c r="Z37" s="47">
        <v>146.624</v>
      </c>
      <c r="AA37" s="47">
        <v>221.73099999999999</v>
      </c>
      <c r="AB37" s="47">
        <v>221.73099999999999</v>
      </c>
      <c r="AC37" s="47">
        <v>819.52200000000005</v>
      </c>
      <c r="AD37" s="47">
        <v>2590.39</v>
      </c>
      <c r="AE37" s="47">
        <v>1061.1400000000001</v>
      </c>
      <c r="AF37" s="47">
        <v>1000.08</v>
      </c>
      <c r="AG37" s="52">
        <v>584.14700000000005</v>
      </c>
      <c r="AH37" s="50">
        <f t="shared" si="10"/>
        <v>0.35240250000000001</v>
      </c>
      <c r="AI37" s="51">
        <f t="shared" si="11"/>
        <v>0.10401742325891557</v>
      </c>
    </row>
    <row r="38" spans="1:35">
      <c r="A38" s="35">
        <v>106.06699999999999</v>
      </c>
      <c r="B38" s="36">
        <v>137.68600000000001</v>
      </c>
      <c r="C38" s="36">
        <v>219.51499999999999</v>
      </c>
      <c r="D38" s="36">
        <v>219.51499999999999</v>
      </c>
      <c r="E38" s="36">
        <v>607.79300000000001</v>
      </c>
      <c r="F38" s="36">
        <v>1815.49</v>
      </c>
      <c r="G38" s="36">
        <v>1874.46</v>
      </c>
      <c r="H38" s="36">
        <v>1186.76</v>
      </c>
      <c r="I38" s="39">
        <v>578.30899999999997</v>
      </c>
      <c r="J38" s="31">
        <f t="shared" si="6"/>
        <v>0.39483666666666667</v>
      </c>
      <c r="K38" s="32">
        <f t="shared" si="7"/>
        <v>0.11623878228128087</v>
      </c>
      <c r="M38" s="46">
        <v>106.06699999999999</v>
      </c>
      <c r="N38" s="47">
        <v>144.036</v>
      </c>
      <c r="O38" s="47">
        <v>226.68</v>
      </c>
      <c r="P38" s="47">
        <v>226.68</v>
      </c>
      <c r="Q38" s="47">
        <v>838.327</v>
      </c>
      <c r="R38" s="47">
        <v>2564.2800000000002</v>
      </c>
      <c r="S38" s="47">
        <v>1046.56</v>
      </c>
      <c r="T38" s="47">
        <v>1014.67</v>
      </c>
      <c r="U38" s="52">
        <v>597.18600000000004</v>
      </c>
      <c r="V38" s="50">
        <f t="shared" si="8"/>
        <v>0.35892999999999997</v>
      </c>
      <c r="W38" s="51">
        <f t="shared" si="9"/>
        <v>0.10032318279330232</v>
      </c>
      <c r="Y38" s="46">
        <v>106.06699999999999</v>
      </c>
      <c r="Z38" s="47">
        <v>144.036</v>
      </c>
      <c r="AA38" s="47">
        <v>226.68</v>
      </c>
      <c r="AB38" s="47">
        <v>226.68</v>
      </c>
      <c r="AC38" s="47">
        <v>838.327</v>
      </c>
      <c r="AD38" s="47">
        <v>2564.2800000000002</v>
      </c>
      <c r="AE38" s="47">
        <v>1046.56</v>
      </c>
      <c r="AF38" s="47">
        <v>1014.67</v>
      </c>
      <c r="AG38" s="52">
        <v>597.18600000000004</v>
      </c>
      <c r="AH38" s="50">
        <f t="shared" si="10"/>
        <v>0.35892999999999997</v>
      </c>
      <c r="AI38" s="51">
        <f t="shared" si="11"/>
        <v>0.10032318279330232</v>
      </c>
    </row>
    <row r="39" spans="1:35">
      <c r="A39" s="35">
        <v>109.09699999999999</v>
      </c>
      <c r="B39" s="36">
        <v>135.22399999999999</v>
      </c>
      <c r="C39" s="36">
        <v>224.16200000000001</v>
      </c>
      <c r="D39" s="36">
        <v>224.16200000000001</v>
      </c>
      <c r="E39" s="36">
        <v>620.98099999999999</v>
      </c>
      <c r="F39" s="36">
        <v>1795.47</v>
      </c>
      <c r="G39" s="36">
        <v>1856.33</v>
      </c>
      <c r="H39" s="36">
        <v>1204.9000000000001</v>
      </c>
      <c r="I39" s="39">
        <v>590.553</v>
      </c>
      <c r="J39" s="31">
        <f t="shared" si="6"/>
        <v>0.40150999999999998</v>
      </c>
      <c r="K39" s="32">
        <f t="shared" si="7"/>
        <v>0.11226287431612329</v>
      </c>
      <c r="M39" s="46">
        <v>109.09699999999999</v>
      </c>
      <c r="N39" s="47">
        <v>141.52500000000001</v>
      </c>
      <c r="O39" s="47">
        <v>231.53299999999999</v>
      </c>
      <c r="P39" s="47">
        <v>231.53299999999999</v>
      </c>
      <c r="Q39" s="47">
        <v>856.90599999999995</v>
      </c>
      <c r="R39" s="47">
        <v>2538.5</v>
      </c>
      <c r="S39" s="47">
        <v>1032.3699999999999</v>
      </c>
      <c r="T39" s="47">
        <v>1028.8499999999999</v>
      </c>
      <c r="U39" s="52">
        <v>609.971</v>
      </c>
      <c r="V39" s="50">
        <f t="shared" si="8"/>
        <v>0.36537500000000001</v>
      </c>
      <c r="W39" s="51">
        <f t="shared" si="9"/>
        <v>9.6835443037974686E-2</v>
      </c>
      <c r="Y39" s="46">
        <v>109.09699999999999</v>
      </c>
      <c r="Z39" s="47">
        <v>141.52500000000001</v>
      </c>
      <c r="AA39" s="47">
        <v>231.53299999999999</v>
      </c>
      <c r="AB39" s="47">
        <v>231.53299999999999</v>
      </c>
      <c r="AC39" s="47">
        <v>856.90599999999995</v>
      </c>
      <c r="AD39" s="47">
        <v>2538.5</v>
      </c>
      <c r="AE39" s="47">
        <v>1032.3699999999999</v>
      </c>
      <c r="AF39" s="47">
        <v>1028.8499999999999</v>
      </c>
      <c r="AG39" s="52">
        <v>609.971</v>
      </c>
      <c r="AH39" s="50">
        <f t="shared" si="10"/>
        <v>0.36537500000000001</v>
      </c>
      <c r="AI39" s="51">
        <f t="shared" si="11"/>
        <v>9.6835443037974686E-2</v>
      </c>
    </row>
    <row r="40" spans="1:35">
      <c r="A40" s="35">
        <v>112.127</v>
      </c>
      <c r="B40" s="36">
        <v>132.77799999999999</v>
      </c>
      <c r="C40" s="36">
        <v>228.72200000000001</v>
      </c>
      <c r="D40" s="36">
        <v>228.72200000000001</v>
      </c>
      <c r="E40" s="36">
        <v>633.99800000000005</v>
      </c>
      <c r="F40" s="36">
        <v>1775.78</v>
      </c>
      <c r="G40" s="36">
        <v>1838.65</v>
      </c>
      <c r="H40" s="36">
        <v>1222.58</v>
      </c>
      <c r="I40" s="39">
        <v>602.56500000000005</v>
      </c>
      <c r="J40" s="31">
        <f t="shared" si="6"/>
        <v>0.40807333333333334</v>
      </c>
      <c r="K40" s="32">
        <f t="shared" si="7"/>
        <v>0.10845926385780333</v>
      </c>
      <c r="M40" s="46">
        <v>112.127</v>
      </c>
      <c r="N40" s="47">
        <v>139.08600000000001</v>
      </c>
      <c r="O40" s="47">
        <v>236.29300000000001</v>
      </c>
      <c r="P40" s="47">
        <v>236.29300000000001</v>
      </c>
      <c r="Q40" s="47">
        <v>875.26499999999999</v>
      </c>
      <c r="R40" s="47">
        <v>2513.06</v>
      </c>
      <c r="S40" s="47">
        <v>1018.57</v>
      </c>
      <c r="T40" s="47">
        <v>1042.6500000000001</v>
      </c>
      <c r="U40" s="52">
        <v>622.51099999999997</v>
      </c>
      <c r="V40" s="50">
        <f t="shared" si="8"/>
        <v>0.37173500000000004</v>
      </c>
      <c r="W40" s="51">
        <f t="shared" si="9"/>
        <v>9.3538407736694154E-2</v>
      </c>
      <c r="Y40" s="46">
        <v>112.127</v>
      </c>
      <c r="Z40" s="47">
        <v>139.08600000000001</v>
      </c>
      <c r="AA40" s="47">
        <v>236.29300000000001</v>
      </c>
      <c r="AB40" s="47">
        <v>236.29300000000001</v>
      </c>
      <c r="AC40" s="47">
        <v>875.26499999999999</v>
      </c>
      <c r="AD40" s="47">
        <v>2513.06</v>
      </c>
      <c r="AE40" s="47">
        <v>1018.57</v>
      </c>
      <c r="AF40" s="47">
        <v>1042.6500000000001</v>
      </c>
      <c r="AG40" s="52">
        <v>622.51099999999997</v>
      </c>
      <c r="AH40" s="50">
        <f t="shared" si="10"/>
        <v>0.37173500000000004</v>
      </c>
      <c r="AI40" s="51">
        <f t="shared" si="11"/>
        <v>9.3538407736694154E-2</v>
      </c>
    </row>
    <row r="41" spans="1:35">
      <c r="A41" s="35">
        <v>115.158</v>
      </c>
      <c r="B41" s="36">
        <v>130.4</v>
      </c>
      <c r="C41" s="36">
        <v>233.191</v>
      </c>
      <c r="D41" s="36">
        <v>233.191</v>
      </c>
      <c r="E41" s="36">
        <v>646.84900000000005</v>
      </c>
      <c r="F41" s="36">
        <v>1756.37</v>
      </c>
      <c r="G41" s="36">
        <v>1821.39</v>
      </c>
      <c r="H41" s="36">
        <v>1239.8399999999999</v>
      </c>
      <c r="I41" s="39">
        <v>614.34</v>
      </c>
      <c r="J41" s="31">
        <f t="shared" si="6"/>
        <v>0.41454333333333337</v>
      </c>
      <c r="K41" s="32">
        <f t="shared" si="7"/>
        <v>0.10485433770494439</v>
      </c>
      <c r="M41" s="46">
        <v>115.158</v>
      </c>
      <c r="N41" s="47">
        <v>136.71600000000001</v>
      </c>
      <c r="O41" s="47">
        <v>240.96199999999999</v>
      </c>
      <c r="P41" s="47">
        <v>240.96199999999999</v>
      </c>
      <c r="Q41" s="47">
        <v>893.40599999999995</v>
      </c>
      <c r="R41" s="47">
        <v>2487.9499999999998</v>
      </c>
      <c r="S41" s="47">
        <v>1005.14</v>
      </c>
      <c r="T41" s="47">
        <v>1056.08</v>
      </c>
      <c r="U41" s="52">
        <v>634.81299999999999</v>
      </c>
      <c r="V41" s="50">
        <f t="shared" si="8"/>
        <v>0.37801250000000003</v>
      </c>
      <c r="W41" s="51">
        <f t="shared" si="9"/>
        <v>9.0417644919149498E-2</v>
      </c>
      <c r="Y41" s="46">
        <v>115.158</v>
      </c>
      <c r="Z41" s="47">
        <v>136.71600000000001</v>
      </c>
      <c r="AA41" s="47">
        <v>240.96199999999999</v>
      </c>
      <c r="AB41" s="47">
        <v>240.96199999999999</v>
      </c>
      <c r="AC41" s="47">
        <v>893.40599999999995</v>
      </c>
      <c r="AD41" s="47">
        <v>2487.9499999999998</v>
      </c>
      <c r="AE41" s="47">
        <v>1005.14</v>
      </c>
      <c r="AF41" s="47">
        <v>1056.08</v>
      </c>
      <c r="AG41" s="52">
        <v>634.81299999999999</v>
      </c>
      <c r="AH41" s="50">
        <f t="shared" si="10"/>
        <v>0.37801250000000003</v>
      </c>
      <c r="AI41" s="51">
        <f t="shared" si="11"/>
        <v>9.0417644919149498E-2</v>
      </c>
    </row>
    <row r="42" spans="1:35">
      <c r="A42" s="35">
        <v>118.188</v>
      </c>
      <c r="B42" s="36">
        <v>128.08699999999999</v>
      </c>
      <c r="C42" s="36">
        <v>237.57300000000001</v>
      </c>
      <c r="D42" s="36">
        <v>237.57300000000001</v>
      </c>
      <c r="E42" s="36">
        <v>659.53800000000001</v>
      </c>
      <c r="F42" s="36">
        <v>1737.23</v>
      </c>
      <c r="G42" s="36">
        <v>1804.53</v>
      </c>
      <c r="H42" s="36">
        <v>1256.69</v>
      </c>
      <c r="I42" s="39">
        <v>625.88499999999999</v>
      </c>
      <c r="J42" s="31">
        <f t="shared" si="6"/>
        <v>0.42092333333333332</v>
      </c>
      <c r="K42" s="32">
        <f t="shared" si="7"/>
        <v>0.10143335682665884</v>
      </c>
      <c r="M42" s="46">
        <v>118.188</v>
      </c>
      <c r="N42" s="47">
        <v>134.41300000000001</v>
      </c>
      <c r="O42" s="47">
        <v>245.54400000000001</v>
      </c>
      <c r="P42" s="47">
        <v>245.54400000000001</v>
      </c>
      <c r="Q42" s="47">
        <v>911.33399999999995</v>
      </c>
      <c r="R42" s="47">
        <v>2463.16</v>
      </c>
      <c r="S42" s="47">
        <v>992.06399999999996</v>
      </c>
      <c r="T42" s="47">
        <v>1069.1600000000001</v>
      </c>
      <c r="U42" s="52">
        <v>646.88400000000001</v>
      </c>
      <c r="V42" s="50">
        <f t="shared" si="8"/>
        <v>0.38421000000000005</v>
      </c>
      <c r="W42" s="51">
        <f t="shared" si="9"/>
        <v>8.7460633507717128E-2</v>
      </c>
      <c r="Y42" s="46">
        <v>118.188</v>
      </c>
      <c r="Z42" s="47">
        <v>134.41300000000001</v>
      </c>
      <c r="AA42" s="47">
        <v>245.54400000000001</v>
      </c>
      <c r="AB42" s="47">
        <v>245.54400000000001</v>
      </c>
      <c r="AC42" s="47">
        <v>911.33399999999995</v>
      </c>
      <c r="AD42" s="47">
        <v>2463.16</v>
      </c>
      <c r="AE42" s="47">
        <v>992.06399999999996</v>
      </c>
      <c r="AF42" s="47">
        <v>1069.1600000000001</v>
      </c>
      <c r="AG42" s="52">
        <v>646.88400000000001</v>
      </c>
      <c r="AH42" s="50">
        <f t="shared" si="10"/>
        <v>0.38421000000000005</v>
      </c>
      <c r="AI42" s="51">
        <f t="shared" si="11"/>
        <v>8.7460633507717128E-2</v>
      </c>
    </row>
    <row r="43" spans="1:35">
      <c r="A43" s="35">
        <v>121.218</v>
      </c>
      <c r="B43" s="36">
        <v>125.836</v>
      </c>
      <c r="C43" s="36">
        <v>241.87100000000001</v>
      </c>
      <c r="D43" s="36">
        <v>241.87100000000001</v>
      </c>
      <c r="E43" s="36">
        <v>672.06799999999998</v>
      </c>
      <c r="F43" s="36">
        <v>1718.35</v>
      </c>
      <c r="G43" s="36">
        <v>1788.08</v>
      </c>
      <c r="H43" s="36">
        <v>1273.1500000000001</v>
      </c>
      <c r="I43" s="39">
        <v>637.20699999999999</v>
      </c>
      <c r="J43" s="31">
        <f t="shared" si="6"/>
        <v>0.42721666666666669</v>
      </c>
      <c r="K43" s="32">
        <f t="shared" si="7"/>
        <v>9.818281121991182E-2</v>
      </c>
      <c r="M43" s="46">
        <v>121.218</v>
      </c>
      <c r="N43" s="47">
        <v>132.166</v>
      </c>
      <c r="O43" s="47">
        <v>250.04300000000001</v>
      </c>
      <c r="P43" s="47">
        <v>250.04300000000001</v>
      </c>
      <c r="Q43" s="47">
        <v>929.05200000000002</v>
      </c>
      <c r="R43" s="47">
        <v>2438.6999999999998</v>
      </c>
      <c r="S43" s="47">
        <v>979.33100000000002</v>
      </c>
      <c r="T43" s="47">
        <v>1081.8900000000001</v>
      </c>
      <c r="U43" s="52">
        <v>658.73500000000001</v>
      </c>
      <c r="V43" s="50">
        <f t="shared" si="8"/>
        <v>0.39032500000000003</v>
      </c>
      <c r="W43" s="51">
        <f t="shared" si="9"/>
        <v>8.465125216166014E-2</v>
      </c>
      <c r="Y43" s="46">
        <v>121.218</v>
      </c>
      <c r="Z43" s="47">
        <v>132.166</v>
      </c>
      <c r="AA43" s="47">
        <v>250.04300000000001</v>
      </c>
      <c r="AB43" s="47">
        <v>250.04300000000001</v>
      </c>
      <c r="AC43" s="47">
        <v>929.05200000000002</v>
      </c>
      <c r="AD43" s="47">
        <v>2438.6999999999998</v>
      </c>
      <c r="AE43" s="47">
        <v>979.33100000000002</v>
      </c>
      <c r="AF43" s="47">
        <v>1081.8900000000001</v>
      </c>
      <c r="AG43" s="52">
        <v>658.73500000000001</v>
      </c>
      <c r="AH43" s="50">
        <f t="shared" si="10"/>
        <v>0.39032500000000003</v>
      </c>
      <c r="AI43" s="51">
        <f t="shared" si="11"/>
        <v>8.465125216166014E-2</v>
      </c>
    </row>
    <row r="44" spans="1:35">
      <c r="A44" s="35">
        <v>124.248</v>
      </c>
      <c r="B44" s="36">
        <v>123.646</v>
      </c>
      <c r="C44" s="36">
        <v>246.08600000000001</v>
      </c>
      <c r="D44" s="36">
        <v>246.08600000000001</v>
      </c>
      <c r="E44" s="36">
        <v>684.44</v>
      </c>
      <c r="F44" s="36">
        <v>1699.74</v>
      </c>
      <c r="G44" s="36">
        <v>1772</v>
      </c>
      <c r="H44" s="36">
        <v>1289.23</v>
      </c>
      <c r="I44" s="39">
        <v>648.31200000000001</v>
      </c>
      <c r="J44" s="31">
        <f t="shared" si="6"/>
        <v>0.43341999999999997</v>
      </c>
      <c r="K44" s="32">
        <f t="shared" si="7"/>
        <v>9.5093289034500789E-2</v>
      </c>
      <c r="M44" s="46">
        <v>124.248</v>
      </c>
      <c r="N44" s="47">
        <v>129.982</v>
      </c>
      <c r="O44" s="47">
        <v>254.458</v>
      </c>
      <c r="P44" s="47">
        <v>254.458</v>
      </c>
      <c r="Q44" s="47">
        <v>946.56299999999999</v>
      </c>
      <c r="R44" s="47">
        <v>2414.54</v>
      </c>
      <c r="S44" s="47">
        <v>966.92899999999997</v>
      </c>
      <c r="T44" s="47">
        <v>1094.3</v>
      </c>
      <c r="U44" s="52">
        <v>670.36800000000005</v>
      </c>
      <c r="V44" s="50">
        <f t="shared" si="8"/>
        <v>0.39636500000000002</v>
      </c>
      <c r="W44" s="51">
        <f t="shared" si="9"/>
        <v>8.1983777578746864E-2</v>
      </c>
      <c r="Y44" s="46">
        <v>124.248</v>
      </c>
      <c r="Z44" s="47">
        <v>129.982</v>
      </c>
      <c r="AA44" s="47">
        <v>254.458</v>
      </c>
      <c r="AB44" s="47">
        <v>254.458</v>
      </c>
      <c r="AC44" s="47">
        <v>946.56299999999999</v>
      </c>
      <c r="AD44" s="47">
        <v>2414.54</v>
      </c>
      <c r="AE44" s="47">
        <v>966.92899999999997</v>
      </c>
      <c r="AF44" s="47">
        <v>1094.3</v>
      </c>
      <c r="AG44" s="52">
        <v>670.36800000000005</v>
      </c>
      <c r="AH44" s="50">
        <f t="shared" si="10"/>
        <v>0.39636500000000002</v>
      </c>
      <c r="AI44" s="51">
        <f t="shared" si="11"/>
        <v>8.1983777578746864E-2</v>
      </c>
    </row>
    <row r="45" spans="1:35">
      <c r="A45" s="35">
        <v>127.27800000000001</v>
      </c>
      <c r="B45" s="36">
        <v>121.524</v>
      </c>
      <c r="C45" s="36">
        <v>250.22200000000001</v>
      </c>
      <c r="D45" s="36">
        <v>250.22200000000001</v>
      </c>
      <c r="E45" s="36">
        <v>696.66</v>
      </c>
      <c r="F45" s="36">
        <v>1681.37</v>
      </c>
      <c r="G45" s="36">
        <v>1756.27</v>
      </c>
      <c r="H45" s="36">
        <v>1304.95</v>
      </c>
      <c r="I45" s="39">
        <v>659.20899999999995</v>
      </c>
      <c r="J45" s="31">
        <f t="shared" si="6"/>
        <v>0.4395433333333334</v>
      </c>
      <c r="K45" s="32">
        <f t="shared" si="7"/>
        <v>9.2159286532234208E-2</v>
      </c>
      <c r="M45" s="46">
        <v>127.27800000000001</v>
      </c>
      <c r="N45" s="47">
        <v>127.858</v>
      </c>
      <c r="O45" s="47">
        <v>258.79399999999998</v>
      </c>
      <c r="P45" s="47">
        <v>258.79399999999998</v>
      </c>
      <c r="Q45" s="47">
        <v>963.87099999999998</v>
      </c>
      <c r="R45" s="47">
        <v>2390.6799999999998</v>
      </c>
      <c r="S45" s="47">
        <v>954.846</v>
      </c>
      <c r="T45" s="47">
        <v>1106.3800000000001</v>
      </c>
      <c r="U45" s="52">
        <v>681.79</v>
      </c>
      <c r="V45" s="50">
        <f t="shared" si="8"/>
        <v>0.40233000000000002</v>
      </c>
      <c r="W45" s="51">
        <f t="shared" si="9"/>
        <v>7.9448462704744857E-2</v>
      </c>
      <c r="Y45" s="46">
        <v>127.27800000000001</v>
      </c>
      <c r="Z45" s="47">
        <v>127.858</v>
      </c>
      <c r="AA45" s="47">
        <v>258.79399999999998</v>
      </c>
      <c r="AB45" s="47">
        <v>258.79399999999998</v>
      </c>
      <c r="AC45" s="47">
        <v>963.87099999999998</v>
      </c>
      <c r="AD45" s="47">
        <v>2390.6799999999998</v>
      </c>
      <c r="AE45" s="47">
        <v>954.846</v>
      </c>
      <c r="AF45" s="47">
        <v>1106.3800000000001</v>
      </c>
      <c r="AG45" s="52">
        <v>681.79</v>
      </c>
      <c r="AH45" s="50">
        <f t="shared" si="10"/>
        <v>0.40233000000000002</v>
      </c>
      <c r="AI45" s="51">
        <f t="shared" si="11"/>
        <v>7.9448462704744857E-2</v>
      </c>
    </row>
    <row r="46" spans="1:35">
      <c r="A46" s="35">
        <v>130.309</v>
      </c>
      <c r="B46" s="36">
        <v>119.45</v>
      </c>
      <c r="C46" s="36">
        <v>254.28100000000001</v>
      </c>
      <c r="D46" s="36">
        <v>254.28100000000001</v>
      </c>
      <c r="E46" s="36">
        <v>708.72799999999995</v>
      </c>
      <c r="F46" s="36">
        <v>1663.26</v>
      </c>
      <c r="G46" s="36">
        <v>1740.92</v>
      </c>
      <c r="H46" s="36">
        <v>1320.31</v>
      </c>
      <c r="I46" s="39">
        <v>669.90099999999995</v>
      </c>
      <c r="J46" s="31">
        <f t="shared" si="6"/>
        <v>0.44557999999999998</v>
      </c>
      <c r="K46" s="32">
        <f t="shared" si="7"/>
        <v>8.9359187276508517E-2</v>
      </c>
      <c r="M46" s="46">
        <v>130.309</v>
      </c>
      <c r="N46" s="47">
        <v>125.79300000000001</v>
      </c>
      <c r="O46" s="47">
        <v>263.05099999999999</v>
      </c>
      <c r="P46" s="47">
        <v>263.05099999999999</v>
      </c>
      <c r="Q46" s="47">
        <v>980.97900000000004</v>
      </c>
      <c r="R46" s="47">
        <v>2367.13</v>
      </c>
      <c r="S46" s="47">
        <v>943.07</v>
      </c>
      <c r="T46" s="47">
        <v>1118.1500000000001</v>
      </c>
      <c r="U46" s="52">
        <v>693.00699999999995</v>
      </c>
      <c r="V46" s="50">
        <f t="shared" si="8"/>
        <v>0.40821749999999996</v>
      </c>
      <c r="W46" s="51">
        <f t="shared" si="9"/>
        <v>7.7037976078928525E-2</v>
      </c>
      <c r="Y46" s="46">
        <v>130.309</v>
      </c>
      <c r="Z46" s="47">
        <v>125.79300000000001</v>
      </c>
      <c r="AA46" s="47">
        <v>263.05099999999999</v>
      </c>
      <c r="AB46" s="47">
        <v>263.05099999999999</v>
      </c>
      <c r="AC46" s="47">
        <v>980.97900000000004</v>
      </c>
      <c r="AD46" s="47">
        <v>2367.13</v>
      </c>
      <c r="AE46" s="47">
        <v>943.07</v>
      </c>
      <c r="AF46" s="47">
        <v>1118.1500000000001</v>
      </c>
      <c r="AG46" s="52">
        <v>693.00699999999995</v>
      </c>
      <c r="AH46" s="50">
        <f t="shared" si="10"/>
        <v>0.40821749999999996</v>
      </c>
      <c r="AI46" s="51">
        <f t="shared" si="11"/>
        <v>7.7037976078928525E-2</v>
      </c>
    </row>
    <row r="47" spans="1:35">
      <c r="A47" s="35">
        <v>133.339</v>
      </c>
      <c r="B47" s="36">
        <v>117.429</v>
      </c>
      <c r="C47" s="36">
        <v>258.26400000000001</v>
      </c>
      <c r="D47" s="36">
        <v>258.26400000000001</v>
      </c>
      <c r="E47" s="36">
        <v>720.64800000000002</v>
      </c>
      <c r="F47" s="36">
        <v>1645.39</v>
      </c>
      <c r="G47" s="36">
        <v>1725.9</v>
      </c>
      <c r="H47" s="36">
        <v>1335.32</v>
      </c>
      <c r="I47" s="39">
        <v>680.39499999999998</v>
      </c>
      <c r="J47" s="31">
        <f t="shared" si="6"/>
        <v>0.45153666666666664</v>
      </c>
      <c r="K47" s="32">
        <f t="shared" si="7"/>
        <v>8.6688419545108933E-2</v>
      </c>
      <c r="M47" s="46">
        <v>133.339</v>
      </c>
      <c r="N47" s="47">
        <v>123.78100000000001</v>
      </c>
      <c r="O47" s="47">
        <v>267.23399999999998</v>
      </c>
      <c r="P47" s="47">
        <v>267.23399999999998</v>
      </c>
      <c r="Q47" s="47">
        <v>997.89099999999996</v>
      </c>
      <c r="R47" s="47">
        <v>2343.86</v>
      </c>
      <c r="S47" s="47">
        <v>931.59199999999998</v>
      </c>
      <c r="T47" s="47">
        <v>1129.6300000000001</v>
      </c>
      <c r="U47" s="52">
        <v>704.02499999999998</v>
      </c>
      <c r="V47" s="50">
        <f t="shared" si="8"/>
        <v>0.41403499999999999</v>
      </c>
      <c r="W47" s="51">
        <f t="shared" si="9"/>
        <v>7.4740662021326704E-2</v>
      </c>
      <c r="Y47" s="46">
        <v>133.339</v>
      </c>
      <c r="Z47" s="47">
        <v>123.78100000000001</v>
      </c>
      <c r="AA47" s="47">
        <v>267.23399999999998</v>
      </c>
      <c r="AB47" s="47">
        <v>267.23399999999998</v>
      </c>
      <c r="AC47" s="47">
        <v>997.89099999999996</v>
      </c>
      <c r="AD47" s="47">
        <v>2343.86</v>
      </c>
      <c r="AE47" s="47">
        <v>931.59199999999998</v>
      </c>
      <c r="AF47" s="47">
        <v>1129.6300000000001</v>
      </c>
      <c r="AG47" s="52">
        <v>704.02499999999998</v>
      </c>
      <c r="AH47" s="50">
        <f t="shared" si="10"/>
        <v>0.41403499999999999</v>
      </c>
      <c r="AI47" s="51">
        <f t="shared" si="11"/>
        <v>7.4740662021326704E-2</v>
      </c>
    </row>
    <row r="48" spans="1:35">
      <c r="A48" s="35">
        <v>136.369</v>
      </c>
      <c r="B48" s="36">
        <v>115.461</v>
      </c>
      <c r="C48" s="36">
        <v>262.17399999999998</v>
      </c>
      <c r="D48" s="36">
        <v>262.17399999999998</v>
      </c>
      <c r="E48" s="36">
        <v>732.42100000000005</v>
      </c>
      <c r="F48" s="36">
        <v>1627.77</v>
      </c>
      <c r="G48" s="36">
        <v>1711.22</v>
      </c>
      <c r="H48" s="36">
        <v>1350.01</v>
      </c>
      <c r="I48" s="39">
        <v>690.69600000000003</v>
      </c>
      <c r="J48" s="31">
        <f t="shared" si="6"/>
        <v>0.45740999999999998</v>
      </c>
      <c r="K48" s="32">
        <f t="shared" si="7"/>
        <v>8.4141142519839965E-2</v>
      </c>
      <c r="M48" s="46">
        <v>136.369</v>
      </c>
      <c r="N48" s="47">
        <v>121.819</v>
      </c>
      <c r="O48" s="47">
        <v>271.34300000000002</v>
      </c>
      <c r="P48" s="47">
        <v>271.34300000000002</v>
      </c>
      <c r="Q48" s="47">
        <v>1014.61</v>
      </c>
      <c r="R48" s="47">
        <v>2320.88</v>
      </c>
      <c r="S48" s="47">
        <v>920.40099999999995</v>
      </c>
      <c r="T48" s="47">
        <v>1140.82</v>
      </c>
      <c r="U48" s="52">
        <v>714.85199999999998</v>
      </c>
      <c r="V48" s="50">
        <f t="shared" si="8"/>
        <v>0.41977999999999999</v>
      </c>
      <c r="W48" s="51">
        <f t="shared" si="9"/>
        <v>7.2549311544142181E-2</v>
      </c>
      <c r="Y48" s="46">
        <v>136.369</v>
      </c>
      <c r="Z48" s="47">
        <v>121.819</v>
      </c>
      <c r="AA48" s="47">
        <v>271.34300000000002</v>
      </c>
      <c r="AB48" s="47">
        <v>271.34300000000002</v>
      </c>
      <c r="AC48" s="47">
        <v>1014.61</v>
      </c>
      <c r="AD48" s="47">
        <v>2320.88</v>
      </c>
      <c r="AE48" s="47">
        <v>920.40099999999995</v>
      </c>
      <c r="AF48" s="47">
        <v>1140.82</v>
      </c>
      <c r="AG48" s="52">
        <v>714.85199999999998</v>
      </c>
      <c r="AH48" s="50">
        <f t="shared" si="10"/>
        <v>0.41977999999999999</v>
      </c>
      <c r="AI48" s="51">
        <f t="shared" si="11"/>
        <v>7.2549311544142181E-2</v>
      </c>
    </row>
    <row r="49" spans="1:35">
      <c r="A49" s="35">
        <v>139.399</v>
      </c>
      <c r="B49" s="36">
        <v>113.542</v>
      </c>
      <c r="C49" s="36">
        <v>266.01400000000001</v>
      </c>
      <c r="D49" s="36">
        <v>266.01400000000001</v>
      </c>
      <c r="E49" s="36">
        <v>744.05100000000004</v>
      </c>
      <c r="F49" s="36">
        <v>1610.38</v>
      </c>
      <c r="G49" s="36">
        <v>1696.86</v>
      </c>
      <c r="H49" s="36">
        <v>1364.36</v>
      </c>
      <c r="I49" s="39">
        <v>700.81</v>
      </c>
      <c r="J49" s="31">
        <f t="shared" si="6"/>
        <v>0.46320666666666666</v>
      </c>
      <c r="K49" s="32">
        <f t="shared" si="7"/>
        <v>8.1707229314488858E-2</v>
      </c>
      <c r="M49" s="46">
        <v>139.399</v>
      </c>
      <c r="N49" s="47">
        <v>119.907</v>
      </c>
      <c r="O49" s="47">
        <v>275.38200000000001</v>
      </c>
      <c r="P49" s="47">
        <v>275.38200000000001</v>
      </c>
      <c r="Q49" s="47">
        <v>1031.1400000000001</v>
      </c>
      <c r="R49" s="47">
        <v>2298.19</v>
      </c>
      <c r="S49" s="47">
        <v>909.48800000000006</v>
      </c>
      <c r="T49" s="47">
        <v>1151.74</v>
      </c>
      <c r="U49" s="52">
        <v>725.49099999999999</v>
      </c>
      <c r="V49" s="50">
        <f t="shared" si="8"/>
        <v>0.42545250000000001</v>
      </c>
      <c r="W49" s="51">
        <f t="shared" si="9"/>
        <v>7.0458511819768366E-2</v>
      </c>
      <c r="Y49" s="46">
        <v>139.399</v>
      </c>
      <c r="Z49" s="47">
        <v>119.907</v>
      </c>
      <c r="AA49" s="47">
        <v>275.38200000000001</v>
      </c>
      <c r="AB49" s="47">
        <v>275.38200000000001</v>
      </c>
      <c r="AC49" s="47">
        <v>1031.1400000000001</v>
      </c>
      <c r="AD49" s="47">
        <v>2298.19</v>
      </c>
      <c r="AE49" s="47">
        <v>909.48800000000006</v>
      </c>
      <c r="AF49" s="47">
        <v>1151.74</v>
      </c>
      <c r="AG49" s="52">
        <v>725.49099999999999</v>
      </c>
      <c r="AH49" s="50">
        <f t="shared" si="10"/>
        <v>0.42545250000000001</v>
      </c>
      <c r="AI49" s="51">
        <f t="shared" si="11"/>
        <v>7.0458511819768366E-2</v>
      </c>
    </row>
    <row r="50" spans="1:35">
      <c r="A50" s="35">
        <v>142.429</v>
      </c>
      <c r="B50" s="36">
        <v>111.67</v>
      </c>
      <c r="C50" s="36">
        <v>269.78300000000002</v>
      </c>
      <c r="D50" s="36">
        <v>269.78300000000002</v>
      </c>
      <c r="E50" s="36">
        <v>755.54</v>
      </c>
      <c r="F50" s="36">
        <v>1593.22</v>
      </c>
      <c r="G50" s="36">
        <v>1682.82</v>
      </c>
      <c r="H50" s="36">
        <v>1378.4</v>
      </c>
      <c r="I50" s="39">
        <v>710.74199999999996</v>
      </c>
      <c r="J50" s="31">
        <f t="shared" si="6"/>
        <v>0.46892666666666666</v>
      </c>
      <c r="K50" s="32">
        <f t="shared" si="7"/>
        <v>7.9379860390395088E-2</v>
      </c>
      <c r="M50" s="46">
        <v>142.429</v>
      </c>
      <c r="N50" s="47">
        <v>118.045</v>
      </c>
      <c r="O50" s="47">
        <v>279.351</v>
      </c>
      <c r="P50" s="47">
        <v>279.351</v>
      </c>
      <c r="Q50" s="47">
        <v>1047.48</v>
      </c>
      <c r="R50" s="47">
        <v>2275.77</v>
      </c>
      <c r="S50" s="47">
        <v>898.84100000000001</v>
      </c>
      <c r="T50" s="47">
        <v>1162.3800000000001</v>
      </c>
      <c r="U50" s="52">
        <v>735.947</v>
      </c>
      <c r="V50" s="50">
        <f t="shared" si="8"/>
        <v>0.43105749999999998</v>
      </c>
      <c r="W50" s="51">
        <f t="shared" si="9"/>
        <v>6.8462444105484771E-2</v>
      </c>
      <c r="Y50" s="46">
        <v>142.429</v>
      </c>
      <c r="Z50" s="47">
        <v>118.045</v>
      </c>
      <c r="AA50" s="47">
        <v>279.351</v>
      </c>
      <c r="AB50" s="47">
        <v>279.351</v>
      </c>
      <c r="AC50" s="47">
        <v>1047.48</v>
      </c>
      <c r="AD50" s="47">
        <v>2275.77</v>
      </c>
      <c r="AE50" s="47">
        <v>898.84100000000001</v>
      </c>
      <c r="AF50" s="47">
        <v>1162.3800000000001</v>
      </c>
      <c r="AG50" s="52">
        <v>735.947</v>
      </c>
      <c r="AH50" s="50">
        <f t="shared" si="10"/>
        <v>0.43105749999999998</v>
      </c>
      <c r="AI50" s="51">
        <f t="shared" si="11"/>
        <v>6.8462444105484771E-2</v>
      </c>
    </row>
    <row r="51" spans="1:35">
      <c r="A51" s="35">
        <v>145.46</v>
      </c>
      <c r="B51" s="36">
        <v>109.84399999999999</v>
      </c>
      <c r="C51" s="36">
        <v>273.48599999999999</v>
      </c>
      <c r="D51" s="36">
        <v>273.48599999999999</v>
      </c>
      <c r="E51" s="36">
        <v>766.89</v>
      </c>
      <c r="F51" s="36">
        <v>1576.29</v>
      </c>
      <c r="G51" s="36">
        <v>1669.08</v>
      </c>
      <c r="H51" s="36">
        <v>1392.15</v>
      </c>
      <c r="I51" s="39">
        <v>720.49699999999996</v>
      </c>
      <c r="J51" s="31">
        <f t="shared" si="6"/>
        <v>0.47456999999999999</v>
      </c>
      <c r="K51" s="32">
        <f t="shared" si="7"/>
        <v>7.7153352859781837E-2</v>
      </c>
      <c r="M51" s="46">
        <v>145.46</v>
      </c>
      <c r="N51" s="47">
        <v>116.252</v>
      </c>
      <c r="O51" s="47">
        <v>283.25299999999999</v>
      </c>
      <c r="P51" s="47">
        <v>283.25299999999999</v>
      </c>
      <c r="Q51" s="47">
        <v>1063.6400000000001</v>
      </c>
      <c r="R51" s="47">
        <v>2253.6</v>
      </c>
      <c r="S51" s="47">
        <v>888.43200000000002</v>
      </c>
      <c r="T51" s="47">
        <v>1172.79</v>
      </c>
      <c r="U51" s="52">
        <v>746.226</v>
      </c>
      <c r="V51" s="50">
        <f t="shared" si="8"/>
        <v>0.43660000000000004</v>
      </c>
      <c r="W51" s="51">
        <f t="shared" si="9"/>
        <v>6.6566651397159865E-2</v>
      </c>
      <c r="Y51" s="46">
        <v>145.46</v>
      </c>
      <c r="Z51" s="47">
        <v>116.252</v>
      </c>
      <c r="AA51" s="47">
        <v>283.25299999999999</v>
      </c>
      <c r="AB51" s="47">
        <v>283.25299999999999</v>
      </c>
      <c r="AC51" s="47">
        <v>1063.6400000000001</v>
      </c>
      <c r="AD51" s="47">
        <v>2253.6</v>
      </c>
      <c r="AE51" s="47">
        <v>888.43200000000002</v>
      </c>
      <c r="AF51" s="47">
        <v>1172.79</v>
      </c>
      <c r="AG51" s="52">
        <v>746.226</v>
      </c>
      <c r="AH51" s="50">
        <f t="shared" si="10"/>
        <v>0.43660000000000004</v>
      </c>
      <c r="AI51" s="51">
        <f t="shared" si="11"/>
        <v>6.6566651397159865E-2</v>
      </c>
    </row>
    <row r="52" spans="1:35">
      <c r="A52" s="35">
        <v>148.49</v>
      </c>
      <c r="B52" s="36">
        <v>108.06399999999999</v>
      </c>
      <c r="C52" s="36">
        <v>277.12400000000002</v>
      </c>
      <c r="D52" s="36">
        <v>277.12400000000002</v>
      </c>
      <c r="E52" s="36">
        <v>778.10299999999995</v>
      </c>
      <c r="F52" s="36">
        <v>1559.58</v>
      </c>
      <c r="G52" s="36">
        <v>1655.63</v>
      </c>
      <c r="H52" s="36">
        <v>1405.59</v>
      </c>
      <c r="I52" s="39">
        <v>730.08100000000002</v>
      </c>
      <c r="J52" s="31">
        <f t="shared" si="6"/>
        <v>0.48014000000000001</v>
      </c>
      <c r="K52" s="32">
        <f t="shared" si="7"/>
        <v>7.5022562863609213E-2</v>
      </c>
      <c r="M52" s="46">
        <v>148.49</v>
      </c>
      <c r="N52" s="47">
        <v>114.483</v>
      </c>
      <c r="O52" s="47">
        <v>287.08999999999997</v>
      </c>
      <c r="P52" s="47">
        <v>287.08999999999997</v>
      </c>
      <c r="Q52" s="47">
        <v>1079.6199999999999</v>
      </c>
      <c r="R52" s="47">
        <v>2231.7199999999998</v>
      </c>
      <c r="S52" s="47">
        <v>878.28800000000001</v>
      </c>
      <c r="T52" s="47">
        <v>1182.94</v>
      </c>
      <c r="U52" s="52">
        <v>756.33500000000004</v>
      </c>
      <c r="V52" s="50">
        <f t="shared" si="8"/>
        <v>0.44207000000000007</v>
      </c>
      <c r="W52" s="51">
        <f t="shared" si="9"/>
        <v>6.4742574705363404E-2</v>
      </c>
      <c r="Y52" s="46">
        <v>148.49</v>
      </c>
      <c r="Z52" s="47">
        <v>114.483</v>
      </c>
      <c r="AA52" s="47">
        <v>287.08999999999997</v>
      </c>
      <c r="AB52" s="47">
        <v>287.08999999999997</v>
      </c>
      <c r="AC52" s="47">
        <v>1079.6199999999999</v>
      </c>
      <c r="AD52" s="47">
        <v>2231.7199999999998</v>
      </c>
      <c r="AE52" s="47">
        <v>878.28800000000001</v>
      </c>
      <c r="AF52" s="47">
        <v>1182.94</v>
      </c>
      <c r="AG52" s="52">
        <v>756.33500000000004</v>
      </c>
      <c r="AH52" s="50">
        <f t="shared" si="10"/>
        <v>0.44207000000000007</v>
      </c>
      <c r="AI52" s="51">
        <f t="shared" si="11"/>
        <v>6.4742574705363404E-2</v>
      </c>
    </row>
    <row r="53" spans="1:35">
      <c r="A53" s="35">
        <v>151.52000000000001</v>
      </c>
      <c r="B53" s="36">
        <v>106.327</v>
      </c>
      <c r="C53" s="36">
        <v>280.69799999999998</v>
      </c>
      <c r="D53" s="36">
        <v>280.69799999999998</v>
      </c>
      <c r="E53" s="36">
        <v>789.18299999999999</v>
      </c>
      <c r="F53" s="36">
        <v>1543.1</v>
      </c>
      <c r="G53" s="36">
        <v>1642.47</v>
      </c>
      <c r="H53" s="36">
        <v>1418.76</v>
      </c>
      <c r="I53" s="39">
        <v>739.49599999999998</v>
      </c>
      <c r="J53" s="31">
        <f t="shared" si="6"/>
        <v>0.48563333333333336</v>
      </c>
      <c r="K53" s="32">
        <f t="shared" si="7"/>
        <v>7.2981673416157591E-2</v>
      </c>
      <c r="M53" s="46">
        <v>151.52000000000001</v>
      </c>
      <c r="N53" s="47">
        <v>112.756</v>
      </c>
      <c r="O53" s="47">
        <v>290.863</v>
      </c>
      <c r="P53" s="47">
        <v>290.863</v>
      </c>
      <c r="Q53" s="47">
        <v>1095.42</v>
      </c>
      <c r="R53" s="47">
        <v>2210.1</v>
      </c>
      <c r="S53" s="47">
        <v>868.38499999999999</v>
      </c>
      <c r="T53" s="47">
        <v>1192.8399999999999</v>
      </c>
      <c r="U53" s="52">
        <v>766.27599999999995</v>
      </c>
      <c r="V53" s="50">
        <f t="shared" si="8"/>
        <v>0.44747500000000001</v>
      </c>
      <c r="W53" s="51">
        <f t="shared" si="9"/>
        <v>6.299569808369182E-2</v>
      </c>
      <c r="Y53" s="46">
        <v>151.52000000000001</v>
      </c>
      <c r="Z53" s="47">
        <v>112.756</v>
      </c>
      <c r="AA53" s="47">
        <v>290.863</v>
      </c>
      <c r="AB53" s="47">
        <v>290.863</v>
      </c>
      <c r="AC53" s="47">
        <v>1095.42</v>
      </c>
      <c r="AD53" s="47">
        <v>2210.1</v>
      </c>
      <c r="AE53" s="47">
        <v>868.38499999999999</v>
      </c>
      <c r="AF53" s="47">
        <v>1192.8399999999999</v>
      </c>
      <c r="AG53" s="52">
        <v>766.27599999999995</v>
      </c>
      <c r="AH53" s="50">
        <f t="shared" si="10"/>
        <v>0.44747500000000001</v>
      </c>
      <c r="AI53" s="51">
        <f t="shared" si="11"/>
        <v>6.299569808369182E-2</v>
      </c>
    </row>
    <row r="54" spans="1:35">
      <c r="A54" s="35">
        <v>154.55000000000001</v>
      </c>
      <c r="B54" s="36">
        <v>104.63200000000001</v>
      </c>
      <c r="C54" s="36">
        <v>284.209</v>
      </c>
      <c r="D54" s="36">
        <v>284.209</v>
      </c>
      <c r="E54" s="36">
        <v>800.13</v>
      </c>
      <c r="F54" s="36">
        <v>1526.82</v>
      </c>
      <c r="G54" s="36">
        <v>1629.59</v>
      </c>
      <c r="H54" s="36">
        <v>1431.64</v>
      </c>
      <c r="I54" s="39">
        <v>748.74699999999996</v>
      </c>
      <c r="J54" s="31">
        <f t="shared" si="6"/>
        <v>0.49106</v>
      </c>
      <c r="K54" s="32">
        <f t="shared" si="7"/>
        <v>7.1024586269159237E-2</v>
      </c>
      <c r="M54" s="46">
        <v>154.55000000000001</v>
      </c>
      <c r="N54" s="47">
        <v>111.072</v>
      </c>
      <c r="O54" s="47">
        <v>294.57400000000001</v>
      </c>
      <c r="P54" s="47">
        <v>294.57400000000001</v>
      </c>
      <c r="Q54" s="47">
        <v>1111.04</v>
      </c>
      <c r="R54" s="47">
        <v>2188.7399999999998</v>
      </c>
      <c r="S54" s="47">
        <v>858.71900000000005</v>
      </c>
      <c r="T54" s="47">
        <v>1202.51</v>
      </c>
      <c r="U54" s="52">
        <v>776.053</v>
      </c>
      <c r="V54" s="50">
        <f t="shared" si="8"/>
        <v>0.45281500000000008</v>
      </c>
      <c r="W54" s="51">
        <f t="shared" si="9"/>
        <v>6.1323056877532763E-2</v>
      </c>
      <c r="Y54" s="46">
        <v>154.55000000000001</v>
      </c>
      <c r="Z54" s="47">
        <v>111.072</v>
      </c>
      <c r="AA54" s="47">
        <v>294.57400000000001</v>
      </c>
      <c r="AB54" s="47">
        <v>294.57400000000001</v>
      </c>
      <c r="AC54" s="47">
        <v>1111.04</v>
      </c>
      <c r="AD54" s="47">
        <v>2188.7399999999998</v>
      </c>
      <c r="AE54" s="47">
        <v>858.71900000000005</v>
      </c>
      <c r="AF54" s="47">
        <v>1202.51</v>
      </c>
      <c r="AG54" s="52">
        <v>776.053</v>
      </c>
      <c r="AH54" s="50">
        <f t="shared" si="10"/>
        <v>0.45281500000000008</v>
      </c>
      <c r="AI54" s="51">
        <f t="shared" si="11"/>
        <v>6.1323056877532763E-2</v>
      </c>
    </row>
    <row r="55" spans="1:35">
      <c r="A55" s="35">
        <v>157.58099999999999</v>
      </c>
      <c r="B55" s="36">
        <v>102.977</v>
      </c>
      <c r="C55" s="36">
        <v>287.661</v>
      </c>
      <c r="D55" s="36">
        <v>287.661</v>
      </c>
      <c r="E55" s="36">
        <v>810.947</v>
      </c>
      <c r="F55" s="36">
        <v>1510.75</v>
      </c>
      <c r="G55" s="36">
        <v>1616.97</v>
      </c>
      <c r="H55" s="36">
        <v>1444.26</v>
      </c>
      <c r="I55" s="39">
        <v>757.84</v>
      </c>
      <c r="J55" s="31">
        <f t="shared" si="6"/>
        <v>0.49641666666666667</v>
      </c>
      <c r="K55" s="32">
        <f t="shared" si="7"/>
        <v>6.9146886016451234E-2</v>
      </c>
      <c r="M55" s="46">
        <v>157.58099999999999</v>
      </c>
      <c r="N55" s="47">
        <v>109.42700000000001</v>
      </c>
      <c r="O55" s="47">
        <v>298.22500000000002</v>
      </c>
      <c r="P55" s="47">
        <v>298.22500000000002</v>
      </c>
      <c r="Q55" s="47">
        <v>1126.5</v>
      </c>
      <c r="R55" s="47">
        <v>2167.63</v>
      </c>
      <c r="S55" s="47">
        <v>849.27499999999998</v>
      </c>
      <c r="T55" s="47">
        <v>1211.95</v>
      </c>
      <c r="U55" s="52">
        <v>785.67200000000003</v>
      </c>
      <c r="V55" s="50">
        <f t="shared" si="8"/>
        <v>0.45809249999999996</v>
      </c>
      <c r="W55" s="51">
        <f t="shared" si="9"/>
        <v>5.9718834078270229E-2</v>
      </c>
      <c r="Y55" s="46">
        <v>157.58099999999999</v>
      </c>
      <c r="Z55" s="47">
        <v>109.42700000000001</v>
      </c>
      <c r="AA55" s="47">
        <v>298.22500000000002</v>
      </c>
      <c r="AB55" s="47">
        <v>298.22500000000002</v>
      </c>
      <c r="AC55" s="47">
        <v>1126.5</v>
      </c>
      <c r="AD55" s="47">
        <v>2167.63</v>
      </c>
      <c r="AE55" s="47">
        <v>849.27499999999998</v>
      </c>
      <c r="AF55" s="47">
        <v>1211.95</v>
      </c>
      <c r="AG55" s="52">
        <v>785.67200000000003</v>
      </c>
      <c r="AH55" s="50">
        <f t="shared" si="10"/>
        <v>0.45809249999999996</v>
      </c>
      <c r="AI55" s="51">
        <f t="shared" si="11"/>
        <v>5.9718834078270229E-2</v>
      </c>
    </row>
    <row r="56" spans="1:35">
      <c r="A56" s="35">
        <v>160.61099999999999</v>
      </c>
      <c r="B56" s="36">
        <v>101.36</v>
      </c>
      <c r="C56" s="36">
        <v>291.05399999999997</v>
      </c>
      <c r="D56" s="36">
        <v>291.05399999999997</v>
      </c>
      <c r="E56" s="36">
        <v>821.63699999999994</v>
      </c>
      <c r="F56" s="36">
        <v>1494.89</v>
      </c>
      <c r="G56" s="36">
        <v>1604.61</v>
      </c>
      <c r="H56" s="36">
        <v>1456.61</v>
      </c>
      <c r="I56" s="39">
        <v>766.779</v>
      </c>
      <c r="J56" s="31">
        <f t="shared" si="6"/>
        <v>0.50170333333333328</v>
      </c>
      <c r="K56" s="32">
        <f t="shared" si="7"/>
        <v>6.7343915062686457E-2</v>
      </c>
      <c r="M56" s="46">
        <v>160.61099999999999</v>
      </c>
      <c r="N56" s="47">
        <v>107.821</v>
      </c>
      <c r="O56" s="47">
        <v>301.81799999999998</v>
      </c>
      <c r="P56" s="47">
        <v>301.81799999999998</v>
      </c>
      <c r="Q56" s="47">
        <v>1141.78</v>
      </c>
      <c r="R56" s="47">
        <v>2146.77</v>
      </c>
      <c r="S56" s="47">
        <v>840.05100000000004</v>
      </c>
      <c r="T56" s="47">
        <v>1221.17</v>
      </c>
      <c r="U56" s="52">
        <v>795.13499999999999</v>
      </c>
      <c r="V56" s="50">
        <f t="shared" si="8"/>
        <v>0.46330749999999998</v>
      </c>
      <c r="W56" s="51">
        <f t="shared" si="9"/>
        <v>5.8180042412436662E-2</v>
      </c>
      <c r="Y56" s="46">
        <v>160.61099999999999</v>
      </c>
      <c r="Z56" s="47">
        <v>107.821</v>
      </c>
      <c r="AA56" s="47">
        <v>301.81799999999998</v>
      </c>
      <c r="AB56" s="47">
        <v>301.81799999999998</v>
      </c>
      <c r="AC56" s="47">
        <v>1141.78</v>
      </c>
      <c r="AD56" s="47">
        <v>2146.77</v>
      </c>
      <c r="AE56" s="47">
        <v>840.05100000000004</v>
      </c>
      <c r="AF56" s="47">
        <v>1221.17</v>
      </c>
      <c r="AG56" s="52">
        <v>795.13499999999999</v>
      </c>
      <c r="AH56" s="50">
        <f t="shared" si="10"/>
        <v>0.46330749999999998</v>
      </c>
      <c r="AI56" s="51">
        <f t="shared" si="11"/>
        <v>5.8180042412436662E-2</v>
      </c>
    </row>
    <row r="57" spans="1:35">
      <c r="A57" s="35">
        <v>163.64099999999999</v>
      </c>
      <c r="B57" s="36">
        <v>99.780500000000004</v>
      </c>
      <c r="C57" s="36">
        <v>294.39</v>
      </c>
      <c r="D57" s="36">
        <v>294.39</v>
      </c>
      <c r="E57" s="36">
        <v>832.202</v>
      </c>
      <c r="F57" s="36">
        <v>1479.24</v>
      </c>
      <c r="G57" s="36">
        <v>1592.51</v>
      </c>
      <c r="H57" s="36">
        <v>1468.72</v>
      </c>
      <c r="I57" s="39">
        <v>775.56799999999998</v>
      </c>
      <c r="J57" s="31">
        <f t="shared" si="6"/>
        <v>0.50692000000000004</v>
      </c>
      <c r="K57" s="32">
        <f t="shared" si="7"/>
        <v>6.561225965964386E-2</v>
      </c>
      <c r="M57" s="46">
        <v>163.64099999999999</v>
      </c>
      <c r="N57" s="47">
        <v>106.252</v>
      </c>
      <c r="O57" s="47">
        <v>305.35199999999998</v>
      </c>
      <c r="P57" s="47">
        <v>305.35199999999998</v>
      </c>
      <c r="Q57" s="47">
        <v>1156.8900000000001</v>
      </c>
      <c r="R57" s="47">
        <v>2126.15</v>
      </c>
      <c r="S57" s="47">
        <v>831.03899999999999</v>
      </c>
      <c r="T57" s="47">
        <v>1230.19</v>
      </c>
      <c r="U57" s="52">
        <v>804.44799999999998</v>
      </c>
      <c r="V57" s="50">
        <f t="shared" si="8"/>
        <v>0.4684625</v>
      </c>
      <c r="W57" s="51">
        <f t="shared" si="9"/>
        <v>5.6702510873335644E-2</v>
      </c>
      <c r="Y57" s="46">
        <v>163.64099999999999</v>
      </c>
      <c r="Z57" s="47">
        <v>106.252</v>
      </c>
      <c r="AA57" s="47">
        <v>305.35199999999998</v>
      </c>
      <c r="AB57" s="47">
        <v>305.35199999999998</v>
      </c>
      <c r="AC57" s="47">
        <v>1156.8900000000001</v>
      </c>
      <c r="AD57" s="47">
        <v>2126.15</v>
      </c>
      <c r="AE57" s="47">
        <v>831.03899999999999</v>
      </c>
      <c r="AF57" s="47">
        <v>1230.19</v>
      </c>
      <c r="AG57" s="52">
        <v>804.44799999999998</v>
      </c>
      <c r="AH57" s="50">
        <f t="shared" si="10"/>
        <v>0.4684625</v>
      </c>
      <c r="AI57" s="51">
        <f t="shared" si="11"/>
        <v>5.6702510873335644E-2</v>
      </c>
    </row>
    <row r="58" spans="1:35">
      <c r="A58" s="35">
        <v>166.67099999999999</v>
      </c>
      <c r="B58" s="36">
        <v>98.237399999999994</v>
      </c>
      <c r="C58" s="36">
        <v>297.67</v>
      </c>
      <c r="D58" s="36">
        <v>297.67</v>
      </c>
      <c r="E58" s="36">
        <v>842.64200000000005</v>
      </c>
      <c r="F58" s="36">
        <v>1463.78</v>
      </c>
      <c r="G58" s="36">
        <v>1580.65</v>
      </c>
      <c r="H58" s="36">
        <v>1480.58</v>
      </c>
      <c r="I58" s="39">
        <v>784.20899999999995</v>
      </c>
      <c r="J58" s="31">
        <f t="shared" si="6"/>
        <v>0.51207333333333338</v>
      </c>
      <c r="K58" s="32">
        <f t="shared" si="7"/>
        <v>6.3947481480517113E-2</v>
      </c>
      <c r="M58" s="46">
        <v>166.67099999999999</v>
      </c>
      <c r="N58" s="47">
        <v>104.71899999999999</v>
      </c>
      <c r="O58" s="47">
        <v>308.83100000000002</v>
      </c>
      <c r="P58" s="47">
        <v>308.83100000000002</v>
      </c>
      <c r="Q58" s="47">
        <v>1171.8399999999999</v>
      </c>
      <c r="R58" s="47">
        <v>2105.7800000000002</v>
      </c>
      <c r="S58" s="47">
        <v>822.23299999999995</v>
      </c>
      <c r="T58" s="47">
        <v>1238.99</v>
      </c>
      <c r="U58" s="52">
        <v>813.61199999999997</v>
      </c>
      <c r="V58" s="50">
        <f t="shared" si="8"/>
        <v>0.47355499999999995</v>
      </c>
      <c r="W58" s="51">
        <f t="shared" si="9"/>
        <v>5.5283441205351017E-2</v>
      </c>
      <c r="Y58" s="46">
        <v>166.67099999999999</v>
      </c>
      <c r="Z58" s="47">
        <v>104.71899999999999</v>
      </c>
      <c r="AA58" s="47">
        <v>308.83100000000002</v>
      </c>
      <c r="AB58" s="47">
        <v>308.83100000000002</v>
      </c>
      <c r="AC58" s="47">
        <v>1171.8399999999999</v>
      </c>
      <c r="AD58" s="47">
        <v>2105.7800000000002</v>
      </c>
      <c r="AE58" s="47">
        <v>822.23299999999995</v>
      </c>
      <c r="AF58" s="47">
        <v>1238.99</v>
      </c>
      <c r="AG58" s="52">
        <v>813.61199999999997</v>
      </c>
      <c r="AH58" s="50">
        <f t="shared" si="10"/>
        <v>0.47355499999999995</v>
      </c>
      <c r="AI58" s="51">
        <f t="shared" si="11"/>
        <v>5.5283441205351017E-2</v>
      </c>
    </row>
    <row r="59" spans="1:35">
      <c r="A59" s="35">
        <v>169.70099999999999</v>
      </c>
      <c r="B59" s="36">
        <v>96.729299999999995</v>
      </c>
      <c r="C59" s="36">
        <v>300.89600000000002</v>
      </c>
      <c r="D59" s="36">
        <v>300.89600000000002</v>
      </c>
      <c r="E59" s="36">
        <v>852.96100000000001</v>
      </c>
      <c r="F59" s="36">
        <v>1448.52</v>
      </c>
      <c r="G59" s="36">
        <v>1569.03</v>
      </c>
      <c r="H59" s="36">
        <v>1492.2</v>
      </c>
      <c r="I59" s="39">
        <v>792.70699999999999</v>
      </c>
      <c r="J59" s="31">
        <f t="shared" si="6"/>
        <v>0.51715999999999995</v>
      </c>
      <c r="K59" s="32">
        <f t="shared" si="7"/>
        <v>6.2346469177817304E-2</v>
      </c>
      <c r="M59" s="46">
        <v>169.70099999999999</v>
      </c>
      <c r="N59" s="47">
        <v>103.22</v>
      </c>
      <c r="O59" s="47">
        <v>312.25599999999997</v>
      </c>
      <c r="P59" s="47">
        <v>312.25599999999997</v>
      </c>
      <c r="Q59" s="47">
        <v>1186.6300000000001</v>
      </c>
      <c r="R59" s="47">
        <v>2085.64</v>
      </c>
      <c r="S59" s="47">
        <v>813.62099999999998</v>
      </c>
      <c r="T59" s="47">
        <v>1247.5999999999999</v>
      </c>
      <c r="U59" s="52">
        <v>822.63599999999997</v>
      </c>
      <c r="V59" s="50">
        <f t="shared" si="8"/>
        <v>0.47859000000000002</v>
      </c>
      <c r="W59" s="51">
        <f t="shared" si="9"/>
        <v>5.3918803150922498E-2</v>
      </c>
      <c r="Y59" s="46">
        <v>169.70099999999999</v>
      </c>
      <c r="Z59" s="47">
        <v>103.22</v>
      </c>
      <c r="AA59" s="47">
        <v>312.25599999999997</v>
      </c>
      <c r="AB59" s="47">
        <v>312.25599999999997</v>
      </c>
      <c r="AC59" s="47">
        <v>1186.6300000000001</v>
      </c>
      <c r="AD59" s="47">
        <v>2085.64</v>
      </c>
      <c r="AE59" s="47">
        <v>813.62099999999998</v>
      </c>
      <c r="AF59" s="47">
        <v>1247.5999999999999</v>
      </c>
      <c r="AG59" s="52">
        <v>822.63599999999997</v>
      </c>
      <c r="AH59" s="50">
        <f t="shared" si="10"/>
        <v>0.47859000000000002</v>
      </c>
      <c r="AI59" s="51">
        <f t="shared" si="11"/>
        <v>5.3918803150922498E-2</v>
      </c>
    </row>
    <row r="60" spans="1:35">
      <c r="A60" s="35">
        <v>172.732</v>
      </c>
      <c r="B60" s="36">
        <v>95.254999999999995</v>
      </c>
      <c r="C60" s="36">
        <v>304.06900000000002</v>
      </c>
      <c r="D60" s="36">
        <v>304.06900000000002</v>
      </c>
      <c r="E60" s="36">
        <v>863.16</v>
      </c>
      <c r="F60" s="36">
        <v>1433.45</v>
      </c>
      <c r="G60" s="36">
        <v>1557.64</v>
      </c>
      <c r="H60" s="36">
        <v>1503.59</v>
      </c>
      <c r="I60" s="39">
        <v>801.06600000000003</v>
      </c>
      <c r="J60" s="31">
        <f t="shared" si="6"/>
        <v>0.52218333333333333</v>
      </c>
      <c r="K60" s="32">
        <f t="shared" si="7"/>
        <v>6.0805591905780214E-2</v>
      </c>
      <c r="M60" s="46">
        <v>172.732</v>
      </c>
      <c r="N60" s="47">
        <v>101.755</v>
      </c>
      <c r="O60" s="47">
        <v>315.62799999999999</v>
      </c>
      <c r="P60" s="47">
        <v>315.62799999999999</v>
      </c>
      <c r="Q60" s="47">
        <v>1201.25</v>
      </c>
      <c r="R60" s="47">
        <v>2065.7399999999998</v>
      </c>
      <c r="S60" s="47">
        <v>805.2</v>
      </c>
      <c r="T60" s="47">
        <v>1256.02</v>
      </c>
      <c r="U60" s="52">
        <v>831.52</v>
      </c>
      <c r="V60" s="50">
        <f t="shared" si="8"/>
        <v>0.48356500000000008</v>
      </c>
      <c r="W60" s="51">
        <f t="shared" si="9"/>
        <v>5.2606681625014209E-2</v>
      </c>
      <c r="Y60" s="46">
        <v>172.732</v>
      </c>
      <c r="Z60" s="47">
        <v>101.755</v>
      </c>
      <c r="AA60" s="47">
        <v>315.62799999999999</v>
      </c>
      <c r="AB60" s="47">
        <v>315.62799999999999</v>
      </c>
      <c r="AC60" s="47">
        <v>1201.25</v>
      </c>
      <c r="AD60" s="47">
        <v>2065.7399999999998</v>
      </c>
      <c r="AE60" s="47">
        <v>805.2</v>
      </c>
      <c r="AF60" s="47">
        <v>1256.02</v>
      </c>
      <c r="AG60" s="52">
        <v>831.52</v>
      </c>
      <c r="AH60" s="50">
        <f t="shared" si="10"/>
        <v>0.48356500000000008</v>
      </c>
      <c r="AI60" s="51">
        <f t="shared" si="11"/>
        <v>5.2606681625014209E-2</v>
      </c>
    </row>
    <row r="61" spans="1:35">
      <c r="A61" s="35">
        <v>175.762</v>
      </c>
      <c r="B61" s="36">
        <v>93.813599999999994</v>
      </c>
      <c r="C61" s="36">
        <v>307.18900000000002</v>
      </c>
      <c r="D61" s="36">
        <v>307.18900000000002</v>
      </c>
      <c r="E61" s="36">
        <v>873.24099999999999</v>
      </c>
      <c r="F61" s="36">
        <v>1418.57</v>
      </c>
      <c r="G61" s="36">
        <v>1546.47</v>
      </c>
      <c r="H61" s="36">
        <v>1514.75</v>
      </c>
      <c r="I61" s="39">
        <v>809.28700000000003</v>
      </c>
      <c r="J61" s="31">
        <f t="shared" si="6"/>
        <v>0.52714333333333341</v>
      </c>
      <c r="K61" s="32">
        <f t="shared" si="7"/>
        <v>5.9322006032514869E-2</v>
      </c>
      <c r="M61" s="46">
        <v>175.762</v>
      </c>
      <c r="N61" s="47">
        <v>100.321</v>
      </c>
      <c r="O61" s="47">
        <v>318.94900000000001</v>
      </c>
      <c r="P61" s="47">
        <v>318.94900000000001</v>
      </c>
      <c r="Q61" s="47">
        <v>1215.72</v>
      </c>
      <c r="R61" s="47">
        <v>2046.06</v>
      </c>
      <c r="S61" s="47">
        <v>796.96699999999998</v>
      </c>
      <c r="T61" s="47">
        <v>1264.26</v>
      </c>
      <c r="U61" s="52">
        <v>840.26700000000005</v>
      </c>
      <c r="V61" s="50">
        <f t="shared" si="8"/>
        <v>0.488485</v>
      </c>
      <c r="W61" s="51">
        <f t="shared" si="9"/>
        <v>5.1342927623161408E-2</v>
      </c>
      <c r="Y61" s="46">
        <v>175.762</v>
      </c>
      <c r="Z61" s="47">
        <v>100.321</v>
      </c>
      <c r="AA61" s="47">
        <v>318.94900000000001</v>
      </c>
      <c r="AB61" s="47">
        <v>318.94900000000001</v>
      </c>
      <c r="AC61" s="47">
        <v>1215.72</v>
      </c>
      <c r="AD61" s="47">
        <v>2046.06</v>
      </c>
      <c r="AE61" s="47">
        <v>796.96699999999998</v>
      </c>
      <c r="AF61" s="47">
        <v>1264.26</v>
      </c>
      <c r="AG61" s="52">
        <v>840.26700000000005</v>
      </c>
      <c r="AH61" s="50">
        <f t="shared" si="10"/>
        <v>0.488485</v>
      </c>
      <c r="AI61" s="51">
        <f t="shared" si="11"/>
        <v>5.1342927623161408E-2</v>
      </c>
    </row>
    <row r="62" spans="1:35">
      <c r="A62" s="35">
        <v>178.792</v>
      </c>
      <c r="B62" s="36">
        <v>92.403999999999996</v>
      </c>
      <c r="C62" s="36">
        <v>310.25900000000001</v>
      </c>
      <c r="D62" s="36">
        <v>310.25900000000001</v>
      </c>
      <c r="E62" s="36">
        <v>883.20500000000004</v>
      </c>
      <c r="F62" s="36">
        <v>1403.87</v>
      </c>
      <c r="G62" s="36">
        <v>1535.53</v>
      </c>
      <c r="H62" s="36">
        <v>1525.69</v>
      </c>
      <c r="I62" s="39">
        <v>817.375</v>
      </c>
      <c r="J62" s="31">
        <f t="shared" si="6"/>
        <v>0.53204333333333342</v>
      </c>
      <c r="K62" s="32">
        <f t="shared" si="7"/>
        <v>5.7892527551014011E-2</v>
      </c>
      <c r="M62" s="46">
        <v>178.792</v>
      </c>
      <c r="N62" s="47">
        <v>98.919300000000007</v>
      </c>
      <c r="O62" s="47">
        <v>322.21899999999999</v>
      </c>
      <c r="P62" s="47">
        <v>322.21899999999999</v>
      </c>
      <c r="Q62" s="47">
        <v>1230.03</v>
      </c>
      <c r="R62" s="47">
        <v>2026.61</v>
      </c>
      <c r="S62" s="47">
        <v>788.91300000000001</v>
      </c>
      <c r="T62" s="47">
        <v>1272.31</v>
      </c>
      <c r="U62" s="52">
        <v>848.88199999999995</v>
      </c>
      <c r="V62" s="50">
        <f t="shared" si="8"/>
        <v>0.49334750000000005</v>
      </c>
      <c r="W62" s="51">
        <f t="shared" si="9"/>
        <v>5.01265842028185E-2</v>
      </c>
      <c r="Y62" s="46">
        <v>178.792</v>
      </c>
      <c r="Z62" s="47">
        <v>98.919300000000007</v>
      </c>
      <c r="AA62" s="47">
        <v>322.21899999999999</v>
      </c>
      <c r="AB62" s="47">
        <v>322.21899999999999</v>
      </c>
      <c r="AC62" s="47">
        <v>1230.03</v>
      </c>
      <c r="AD62" s="47">
        <v>2026.61</v>
      </c>
      <c r="AE62" s="47">
        <v>788.91300000000001</v>
      </c>
      <c r="AF62" s="47">
        <v>1272.31</v>
      </c>
      <c r="AG62" s="52">
        <v>848.88199999999995</v>
      </c>
      <c r="AH62" s="50">
        <f t="shared" si="10"/>
        <v>0.49334750000000005</v>
      </c>
      <c r="AI62" s="51">
        <f t="shared" si="11"/>
        <v>5.01265842028185E-2</v>
      </c>
    </row>
    <row r="63" spans="1:35">
      <c r="A63" s="35">
        <v>181.822</v>
      </c>
      <c r="B63" s="36">
        <v>91.025300000000001</v>
      </c>
      <c r="C63" s="36">
        <v>313.279</v>
      </c>
      <c r="D63" s="36">
        <v>313.279</v>
      </c>
      <c r="E63" s="36">
        <v>893.05499999999995</v>
      </c>
      <c r="F63" s="36">
        <v>1389.36</v>
      </c>
      <c r="G63" s="36">
        <v>1524.81</v>
      </c>
      <c r="H63" s="36">
        <v>1536.42</v>
      </c>
      <c r="I63" s="39">
        <v>825.33199999999999</v>
      </c>
      <c r="J63" s="31">
        <f t="shared" si="6"/>
        <v>0.53688000000000002</v>
      </c>
      <c r="K63" s="32">
        <f t="shared" si="7"/>
        <v>5.6514987830924353E-2</v>
      </c>
      <c r="M63" s="46">
        <v>181.822</v>
      </c>
      <c r="N63" s="47">
        <v>97.547399999999996</v>
      </c>
      <c r="O63" s="47">
        <v>325.43900000000002</v>
      </c>
      <c r="P63" s="47">
        <v>325.43900000000002</v>
      </c>
      <c r="Q63" s="47">
        <v>1244.19</v>
      </c>
      <c r="R63" s="47">
        <v>2007.38</v>
      </c>
      <c r="S63" s="47">
        <v>781.03399999999999</v>
      </c>
      <c r="T63" s="47">
        <v>1280.19</v>
      </c>
      <c r="U63" s="52">
        <v>857.36699999999996</v>
      </c>
      <c r="V63" s="50">
        <f t="shared" si="8"/>
        <v>0.49815499999999996</v>
      </c>
      <c r="W63" s="51">
        <f t="shared" si="9"/>
        <v>4.8954341520209575E-2</v>
      </c>
      <c r="Y63" s="46">
        <v>181.822</v>
      </c>
      <c r="Z63" s="47">
        <v>97.547399999999996</v>
      </c>
      <c r="AA63" s="47">
        <v>325.43900000000002</v>
      </c>
      <c r="AB63" s="47">
        <v>325.43900000000002</v>
      </c>
      <c r="AC63" s="47">
        <v>1244.19</v>
      </c>
      <c r="AD63" s="47">
        <v>2007.38</v>
      </c>
      <c r="AE63" s="47">
        <v>781.03399999999999</v>
      </c>
      <c r="AF63" s="47">
        <v>1280.19</v>
      </c>
      <c r="AG63" s="52">
        <v>857.36699999999996</v>
      </c>
      <c r="AH63" s="50">
        <f t="shared" si="10"/>
        <v>0.49815499999999996</v>
      </c>
      <c r="AI63" s="51">
        <f t="shared" si="11"/>
        <v>4.8954341520209575E-2</v>
      </c>
    </row>
    <row r="64" spans="1:35">
      <c r="A64" s="35">
        <v>184.852</v>
      </c>
      <c r="B64" s="36">
        <v>89.677400000000006</v>
      </c>
      <c r="C64" s="36">
        <v>316.25099999999998</v>
      </c>
      <c r="D64" s="36">
        <v>316.25099999999998</v>
      </c>
      <c r="E64" s="36">
        <v>902.79100000000005</v>
      </c>
      <c r="F64" s="36">
        <v>1375.03</v>
      </c>
      <c r="G64" s="36">
        <v>1514.29</v>
      </c>
      <c r="H64" s="36">
        <v>1546.93</v>
      </c>
      <c r="I64" s="39">
        <v>833.16</v>
      </c>
      <c r="J64" s="31">
        <f t="shared" si="6"/>
        <v>0.54165666666666668</v>
      </c>
      <c r="K64" s="32">
        <f t="shared" si="7"/>
        <v>5.5187111146667328E-2</v>
      </c>
      <c r="M64" s="46">
        <v>184.852</v>
      </c>
      <c r="N64" s="47">
        <v>96.204700000000003</v>
      </c>
      <c r="O64" s="47">
        <v>328.61200000000002</v>
      </c>
      <c r="P64" s="47">
        <v>328.61200000000002</v>
      </c>
      <c r="Q64" s="47">
        <v>1258.2</v>
      </c>
      <c r="R64" s="47">
        <v>1988.37</v>
      </c>
      <c r="S64" s="47">
        <v>773.32600000000002</v>
      </c>
      <c r="T64" s="47">
        <v>1287.9000000000001</v>
      </c>
      <c r="U64" s="52">
        <v>865.72400000000005</v>
      </c>
      <c r="V64" s="50">
        <f t="shared" si="8"/>
        <v>0.50290750000000006</v>
      </c>
      <c r="W64" s="51">
        <f t="shared" si="9"/>
        <v>4.7824251974766731E-2</v>
      </c>
      <c r="Y64" s="46">
        <v>184.852</v>
      </c>
      <c r="Z64" s="47">
        <v>96.204700000000003</v>
      </c>
      <c r="AA64" s="47">
        <v>328.61200000000002</v>
      </c>
      <c r="AB64" s="47">
        <v>328.61200000000002</v>
      </c>
      <c r="AC64" s="47">
        <v>1258.2</v>
      </c>
      <c r="AD64" s="47">
        <v>1988.37</v>
      </c>
      <c r="AE64" s="47">
        <v>773.32600000000002</v>
      </c>
      <c r="AF64" s="47">
        <v>1287.9000000000001</v>
      </c>
      <c r="AG64" s="52">
        <v>865.72400000000005</v>
      </c>
      <c r="AH64" s="50">
        <f t="shared" si="10"/>
        <v>0.50290750000000006</v>
      </c>
      <c r="AI64" s="51">
        <f t="shared" si="11"/>
        <v>4.7824251974766731E-2</v>
      </c>
    </row>
    <row r="65" spans="1:35">
      <c r="A65" s="35">
        <v>187.88300000000001</v>
      </c>
      <c r="B65" s="36">
        <v>88.375799999999998</v>
      </c>
      <c r="C65" s="36">
        <v>319.14999999999998</v>
      </c>
      <c r="D65" s="36">
        <v>319.14999999999998</v>
      </c>
      <c r="E65" s="36">
        <v>912.40200000000004</v>
      </c>
      <c r="F65" s="36">
        <v>1360.92</v>
      </c>
      <c r="G65" s="36">
        <v>1504.13</v>
      </c>
      <c r="H65" s="36">
        <v>1557.09</v>
      </c>
      <c r="I65" s="39">
        <v>840.798</v>
      </c>
      <c r="J65" s="31">
        <f t="shared" si="6"/>
        <v>0.54635999999999996</v>
      </c>
      <c r="K65" s="32">
        <f t="shared" si="7"/>
        <v>5.3917929570246728E-2</v>
      </c>
      <c r="M65" s="46">
        <v>187.88300000000001</v>
      </c>
      <c r="N65" s="47">
        <v>94.8904</v>
      </c>
      <c r="O65" s="47">
        <v>331.73700000000002</v>
      </c>
      <c r="P65" s="47">
        <v>331.73700000000002</v>
      </c>
      <c r="Q65" s="47">
        <v>1272.06</v>
      </c>
      <c r="R65" s="47">
        <v>1969.58</v>
      </c>
      <c r="S65" s="47">
        <v>765.78300000000002</v>
      </c>
      <c r="T65" s="47">
        <v>1295.44</v>
      </c>
      <c r="U65" s="52">
        <v>873.95699999999999</v>
      </c>
      <c r="V65" s="50">
        <f t="shared" si="8"/>
        <v>0.50760499999999997</v>
      </c>
      <c r="W65" s="51">
        <f t="shared" si="9"/>
        <v>4.6734370228819648E-2</v>
      </c>
      <c r="Y65" s="46">
        <v>187.88300000000001</v>
      </c>
      <c r="Z65" s="47">
        <v>94.8904</v>
      </c>
      <c r="AA65" s="47">
        <v>331.73700000000002</v>
      </c>
      <c r="AB65" s="47">
        <v>331.73700000000002</v>
      </c>
      <c r="AC65" s="47">
        <v>1272.06</v>
      </c>
      <c r="AD65" s="47">
        <v>1969.58</v>
      </c>
      <c r="AE65" s="47">
        <v>765.78300000000002</v>
      </c>
      <c r="AF65" s="47">
        <v>1295.44</v>
      </c>
      <c r="AG65" s="52">
        <v>873.95699999999999</v>
      </c>
      <c r="AH65" s="50">
        <f t="shared" si="10"/>
        <v>0.50760499999999997</v>
      </c>
      <c r="AI65" s="51">
        <f t="shared" si="11"/>
        <v>4.6734370228819648E-2</v>
      </c>
    </row>
    <row r="66" spans="1:35">
      <c r="A66" s="35">
        <v>190.91300000000001</v>
      </c>
      <c r="B66" s="36">
        <v>87.084500000000006</v>
      </c>
      <c r="C66" s="36">
        <v>322.02800000000002</v>
      </c>
      <c r="D66" s="36">
        <v>322.02800000000002</v>
      </c>
      <c r="E66" s="36">
        <v>921.91800000000001</v>
      </c>
      <c r="F66" s="36">
        <v>1346.94</v>
      </c>
      <c r="G66" s="36">
        <v>1494.02</v>
      </c>
      <c r="H66" s="36">
        <v>1567.21</v>
      </c>
      <c r="I66" s="39">
        <v>848.37900000000002</v>
      </c>
      <c r="J66" s="31">
        <f t="shared" si="6"/>
        <v>0.55101999999999995</v>
      </c>
      <c r="K66" s="32">
        <f t="shared" si="7"/>
        <v>5.2680785936384651E-2</v>
      </c>
      <c r="M66" s="46">
        <v>190.91300000000001</v>
      </c>
      <c r="N66" s="47">
        <v>93.6036</v>
      </c>
      <c r="O66" s="47">
        <v>334.81599999999997</v>
      </c>
      <c r="P66" s="47">
        <v>334.81599999999997</v>
      </c>
      <c r="Q66" s="47">
        <v>1285.77</v>
      </c>
      <c r="R66" s="47">
        <v>1950.99</v>
      </c>
      <c r="S66" s="47">
        <v>758.40099999999995</v>
      </c>
      <c r="T66" s="47">
        <v>1302.82</v>
      </c>
      <c r="U66" s="52">
        <v>882.06799999999998</v>
      </c>
      <c r="V66" s="50">
        <f t="shared" si="8"/>
        <v>0.5122525</v>
      </c>
      <c r="W66" s="51">
        <f t="shared" si="9"/>
        <v>4.5682353917257598E-2</v>
      </c>
      <c r="Y66" s="46">
        <v>190.91300000000001</v>
      </c>
      <c r="Z66" s="47">
        <v>93.6036</v>
      </c>
      <c r="AA66" s="47">
        <v>334.81599999999997</v>
      </c>
      <c r="AB66" s="47">
        <v>334.81599999999997</v>
      </c>
      <c r="AC66" s="47">
        <v>1285.77</v>
      </c>
      <c r="AD66" s="47">
        <v>1950.99</v>
      </c>
      <c r="AE66" s="47">
        <v>758.40099999999995</v>
      </c>
      <c r="AF66" s="47">
        <v>1302.82</v>
      </c>
      <c r="AG66" s="52">
        <v>882.06799999999998</v>
      </c>
      <c r="AH66" s="50">
        <f t="shared" si="10"/>
        <v>0.5122525</v>
      </c>
      <c r="AI66" s="51">
        <f t="shared" si="11"/>
        <v>4.5682353917257598E-2</v>
      </c>
    </row>
    <row r="67" spans="1:35">
      <c r="A67" s="35">
        <v>193.94300000000001</v>
      </c>
      <c r="B67" s="36">
        <v>85.8202</v>
      </c>
      <c r="C67" s="36">
        <v>324.86</v>
      </c>
      <c r="D67" s="36">
        <v>324.86</v>
      </c>
      <c r="E67" s="36">
        <v>931.32500000000005</v>
      </c>
      <c r="F67" s="36">
        <v>1333.13</v>
      </c>
      <c r="G67" s="36">
        <v>1484.1</v>
      </c>
      <c r="H67" s="36">
        <v>1577.12</v>
      </c>
      <c r="I67" s="39">
        <v>855.84199999999998</v>
      </c>
      <c r="J67" s="31">
        <f t="shared" ref="J67:J102" si="12">(3000-F67)/3000</f>
        <v>0.55562333333333325</v>
      </c>
      <c r="K67" s="32">
        <f t="shared" ref="K67:K102" si="13">B67/(3000-F67)</f>
        <v>5.1485838727675225E-2</v>
      </c>
      <c r="M67" s="46">
        <v>193.94300000000001</v>
      </c>
      <c r="N67" s="47">
        <v>92.343500000000006</v>
      </c>
      <c r="O67" s="47">
        <v>337.84899999999999</v>
      </c>
      <c r="P67" s="47">
        <v>337.84899999999999</v>
      </c>
      <c r="Q67" s="47">
        <v>1299.3399999999999</v>
      </c>
      <c r="R67" s="47">
        <v>1932.62</v>
      </c>
      <c r="S67" s="47">
        <v>751.17700000000002</v>
      </c>
      <c r="T67" s="47">
        <v>1310.05</v>
      </c>
      <c r="U67" s="52">
        <v>890.06100000000004</v>
      </c>
      <c r="V67" s="50">
        <f t="shared" ref="V67:V102" si="14">(4000-R67)/4000</f>
        <v>0.516845</v>
      </c>
      <c r="W67" s="51">
        <f t="shared" ref="W67:W102" si="15">N67/(4000-R67)</f>
        <v>4.4666921417446236E-2</v>
      </c>
      <c r="Y67" s="46">
        <v>193.94300000000001</v>
      </c>
      <c r="Z67" s="47">
        <v>92.343500000000006</v>
      </c>
      <c r="AA67" s="47">
        <v>337.84899999999999</v>
      </c>
      <c r="AB67" s="47">
        <v>337.84899999999999</v>
      </c>
      <c r="AC67" s="47">
        <v>1299.3399999999999</v>
      </c>
      <c r="AD67" s="47">
        <v>1932.62</v>
      </c>
      <c r="AE67" s="47">
        <v>751.17700000000002</v>
      </c>
      <c r="AF67" s="47">
        <v>1310.05</v>
      </c>
      <c r="AG67" s="52">
        <v>890.06100000000004</v>
      </c>
      <c r="AH67" s="50">
        <f t="shared" ref="AH67:AH102" si="16">(4000-AD67)/4000</f>
        <v>0.516845</v>
      </c>
      <c r="AI67" s="51">
        <f t="shared" ref="AI67:AI102" si="17">Z67/(4000-AD67)</f>
        <v>4.4666921417446236E-2</v>
      </c>
    </row>
    <row r="68" spans="1:35">
      <c r="A68" s="35">
        <v>196.97300000000001</v>
      </c>
      <c r="B68" s="36">
        <v>84.561899999999994</v>
      </c>
      <c r="C68" s="36">
        <v>327.67500000000001</v>
      </c>
      <c r="D68" s="36">
        <v>327.67500000000001</v>
      </c>
      <c r="E68" s="36">
        <v>940.63900000000001</v>
      </c>
      <c r="F68" s="36">
        <v>1319.45</v>
      </c>
      <c r="G68" s="36">
        <v>1474.21</v>
      </c>
      <c r="H68" s="36">
        <v>1587.01</v>
      </c>
      <c r="I68" s="39">
        <v>863.25699999999995</v>
      </c>
      <c r="J68" s="31">
        <f t="shared" si="12"/>
        <v>0.56018333333333337</v>
      </c>
      <c r="K68" s="32">
        <f t="shared" si="13"/>
        <v>5.0317991133854989E-2</v>
      </c>
      <c r="M68" s="46">
        <v>196.97300000000001</v>
      </c>
      <c r="N68" s="47">
        <v>91.109499999999997</v>
      </c>
      <c r="O68" s="47">
        <v>340.83800000000002</v>
      </c>
      <c r="P68" s="47">
        <v>340.83800000000002</v>
      </c>
      <c r="Q68" s="47">
        <v>1312.76</v>
      </c>
      <c r="R68" s="47">
        <v>1914.45</v>
      </c>
      <c r="S68" s="47">
        <v>744.10599999999999</v>
      </c>
      <c r="T68" s="47">
        <v>1317.12</v>
      </c>
      <c r="U68" s="52">
        <v>897.93600000000004</v>
      </c>
      <c r="V68" s="50">
        <f t="shared" si="14"/>
        <v>0.5213875</v>
      </c>
      <c r="W68" s="51">
        <f t="shared" si="15"/>
        <v>4.3686078012994171E-2</v>
      </c>
      <c r="Y68" s="46">
        <v>196.97300000000001</v>
      </c>
      <c r="Z68" s="47">
        <v>91.109499999999997</v>
      </c>
      <c r="AA68" s="47">
        <v>340.83800000000002</v>
      </c>
      <c r="AB68" s="47">
        <v>340.83800000000002</v>
      </c>
      <c r="AC68" s="47">
        <v>1312.76</v>
      </c>
      <c r="AD68" s="47">
        <v>1914.45</v>
      </c>
      <c r="AE68" s="47">
        <v>744.10599999999999</v>
      </c>
      <c r="AF68" s="47">
        <v>1317.12</v>
      </c>
      <c r="AG68" s="52">
        <v>897.93600000000004</v>
      </c>
      <c r="AH68" s="50">
        <f t="shared" si="16"/>
        <v>0.5213875</v>
      </c>
      <c r="AI68" s="51">
        <f t="shared" si="17"/>
        <v>4.3686078012994171E-2</v>
      </c>
    </row>
    <row r="69" spans="1:35">
      <c r="A69" s="35">
        <v>200.00299999999999</v>
      </c>
      <c r="B69" s="36">
        <v>83.347999999999999</v>
      </c>
      <c r="C69" s="36">
        <v>330.42200000000003</v>
      </c>
      <c r="D69" s="36">
        <v>330.42200000000003</v>
      </c>
      <c r="E69" s="36">
        <v>949.83600000000001</v>
      </c>
      <c r="F69" s="36">
        <v>1305.97</v>
      </c>
      <c r="G69" s="36">
        <v>1464.66</v>
      </c>
      <c r="H69" s="36">
        <v>1596.57</v>
      </c>
      <c r="I69" s="39">
        <v>870.49400000000003</v>
      </c>
      <c r="J69" s="31">
        <f t="shared" si="12"/>
        <v>0.5646766666666666</v>
      </c>
      <c r="K69" s="32">
        <f t="shared" si="13"/>
        <v>4.920101769154029E-2</v>
      </c>
      <c r="M69" s="46">
        <v>200.00299999999999</v>
      </c>
      <c r="N69" s="47">
        <v>89.900800000000004</v>
      </c>
      <c r="O69" s="47">
        <v>343.78399999999999</v>
      </c>
      <c r="P69" s="47">
        <v>343.78399999999999</v>
      </c>
      <c r="Q69" s="47">
        <v>1326.05</v>
      </c>
      <c r="R69" s="47">
        <v>1896.48</v>
      </c>
      <c r="S69" s="47">
        <v>737.18499999999995</v>
      </c>
      <c r="T69" s="47">
        <v>1324.04</v>
      </c>
      <c r="U69" s="52">
        <v>905.69600000000003</v>
      </c>
      <c r="V69" s="50">
        <f t="shared" si="14"/>
        <v>0.52588000000000001</v>
      </c>
      <c r="W69" s="51">
        <f t="shared" si="15"/>
        <v>4.2738267285312243E-2</v>
      </c>
      <c r="Y69" s="46">
        <v>200.00299999999999</v>
      </c>
      <c r="Z69" s="47">
        <v>89.900800000000004</v>
      </c>
      <c r="AA69" s="47">
        <v>343.78399999999999</v>
      </c>
      <c r="AB69" s="47">
        <v>343.78399999999999</v>
      </c>
      <c r="AC69" s="47">
        <v>1326.05</v>
      </c>
      <c r="AD69" s="47">
        <v>1896.48</v>
      </c>
      <c r="AE69" s="47">
        <v>737.18499999999995</v>
      </c>
      <c r="AF69" s="47">
        <v>1324.04</v>
      </c>
      <c r="AG69" s="52">
        <v>905.69600000000003</v>
      </c>
      <c r="AH69" s="50">
        <f t="shared" si="16"/>
        <v>0.52588000000000001</v>
      </c>
      <c r="AI69" s="51">
        <f t="shared" si="17"/>
        <v>4.2738267285312243E-2</v>
      </c>
    </row>
    <row r="70" spans="1:35">
      <c r="A70" s="35">
        <v>203.03399999999999</v>
      </c>
      <c r="B70" s="36">
        <v>82.1678</v>
      </c>
      <c r="C70" s="36">
        <v>333.10199999999998</v>
      </c>
      <c r="D70" s="36">
        <v>333.10199999999998</v>
      </c>
      <c r="E70" s="36">
        <v>958.91600000000005</v>
      </c>
      <c r="F70" s="36">
        <v>1292.71</v>
      </c>
      <c r="G70" s="36">
        <v>1455.44</v>
      </c>
      <c r="H70" s="36">
        <v>1605.79</v>
      </c>
      <c r="I70" s="39">
        <v>877.553</v>
      </c>
      <c r="J70" s="31">
        <f t="shared" si="12"/>
        <v>0.5690966666666667</v>
      </c>
      <c r="K70" s="32">
        <f t="shared" si="13"/>
        <v>4.81276174522196E-2</v>
      </c>
      <c r="M70" s="46">
        <v>203.03399999999999</v>
      </c>
      <c r="N70" s="47">
        <v>88.716700000000003</v>
      </c>
      <c r="O70" s="47">
        <v>346.68799999999999</v>
      </c>
      <c r="P70" s="47">
        <v>346.68799999999999</v>
      </c>
      <c r="Q70" s="47">
        <v>1339.19</v>
      </c>
      <c r="R70" s="47">
        <v>1878.72</v>
      </c>
      <c r="S70" s="47">
        <v>730.40700000000004</v>
      </c>
      <c r="T70" s="47">
        <v>1330.82</v>
      </c>
      <c r="U70" s="52">
        <v>913.34500000000003</v>
      </c>
      <c r="V70" s="50">
        <f t="shared" si="14"/>
        <v>0.5303199999999999</v>
      </c>
      <c r="W70" s="51">
        <f t="shared" si="15"/>
        <v>4.1822248830894561E-2</v>
      </c>
      <c r="Y70" s="46">
        <v>203.03399999999999</v>
      </c>
      <c r="Z70" s="47">
        <v>88.716700000000003</v>
      </c>
      <c r="AA70" s="47">
        <v>346.68799999999999</v>
      </c>
      <c r="AB70" s="47">
        <v>346.68799999999999</v>
      </c>
      <c r="AC70" s="47">
        <v>1339.19</v>
      </c>
      <c r="AD70" s="47">
        <v>1878.72</v>
      </c>
      <c r="AE70" s="47">
        <v>730.40700000000004</v>
      </c>
      <c r="AF70" s="47">
        <v>1330.82</v>
      </c>
      <c r="AG70" s="52">
        <v>913.34500000000003</v>
      </c>
      <c r="AH70" s="50">
        <f t="shared" si="16"/>
        <v>0.5303199999999999</v>
      </c>
      <c r="AI70" s="51">
        <f t="shared" si="17"/>
        <v>4.1822248830894561E-2</v>
      </c>
    </row>
    <row r="71" spans="1:35">
      <c r="A71" s="35">
        <v>206.06399999999999</v>
      </c>
      <c r="B71" s="36">
        <v>81.006100000000004</v>
      </c>
      <c r="C71" s="36">
        <v>335.76299999999998</v>
      </c>
      <c r="D71" s="36">
        <v>335.76299999999998</v>
      </c>
      <c r="E71" s="36">
        <v>967.90800000000002</v>
      </c>
      <c r="F71" s="36">
        <v>1279.56</v>
      </c>
      <c r="G71" s="36">
        <v>1446.24</v>
      </c>
      <c r="H71" s="36">
        <v>1614.98</v>
      </c>
      <c r="I71" s="39">
        <v>884.56600000000003</v>
      </c>
      <c r="J71" s="31">
        <f t="shared" si="12"/>
        <v>0.57347999999999999</v>
      </c>
      <c r="K71" s="32">
        <f t="shared" si="13"/>
        <v>4.7084524888981891E-2</v>
      </c>
      <c r="M71" s="46">
        <v>206.06399999999999</v>
      </c>
      <c r="N71" s="47">
        <v>87.552499999999995</v>
      </c>
      <c r="O71" s="47">
        <v>349.55399999999997</v>
      </c>
      <c r="P71" s="47">
        <v>349.55399999999997</v>
      </c>
      <c r="Q71" s="47">
        <v>1352.2</v>
      </c>
      <c r="R71" s="47">
        <v>1861.14</v>
      </c>
      <c r="S71" s="47">
        <v>723.745</v>
      </c>
      <c r="T71" s="47">
        <v>1337.48</v>
      </c>
      <c r="U71" s="52">
        <v>920.89700000000005</v>
      </c>
      <c r="V71" s="50">
        <f t="shared" si="14"/>
        <v>0.53471499999999994</v>
      </c>
      <c r="W71" s="51">
        <f t="shared" si="15"/>
        <v>4.0934189240997544E-2</v>
      </c>
      <c r="Y71" s="46">
        <v>206.06399999999999</v>
      </c>
      <c r="Z71" s="47">
        <v>87.552499999999995</v>
      </c>
      <c r="AA71" s="47">
        <v>349.55399999999997</v>
      </c>
      <c r="AB71" s="47">
        <v>349.55399999999997</v>
      </c>
      <c r="AC71" s="47">
        <v>1352.2</v>
      </c>
      <c r="AD71" s="47">
        <v>1861.14</v>
      </c>
      <c r="AE71" s="47">
        <v>723.745</v>
      </c>
      <c r="AF71" s="47">
        <v>1337.48</v>
      </c>
      <c r="AG71" s="52">
        <v>920.89700000000005</v>
      </c>
      <c r="AH71" s="50">
        <f t="shared" si="16"/>
        <v>0.53471499999999994</v>
      </c>
      <c r="AI71" s="51">
        <f t="shared" si="17"/>
        <v>4.0934189240997544E-2</v>
      </c>
    </row>
    <row r="72" spans="1:35">
      <c r="A72" s="35">
        <v>209.09399999999999</v>
      </c>
      <c r="B72" s="36">
        <v>79.867999999999995</v>
      </c>
      <c r="C72" s="36">
        <v>338.38499999999999</v>
      </c>
      <c r="D72" s="36">
        <v>338.38499999999999</v>
      </c>
      <c r="E72" s="36">
        <v>976.79899999999998</v>
      </c>
      <c r="F72" s="36">
        <v>1266.56</v>
      </c>
      <c r="G72" s="36">
        <v>1437.22</v>
      </c>
      <c r="H72" s="36">
        <v>1624.01</v>
      </c>
      <c r="I72" s="39">
        <v>891.47199999999998</v>
      </c>
      <c r="J72" s="31">
        <f t="shared" si="12"/>
        <v>0.5778133333333334</v>
      </c>
      <c r="K72" s="32">
        <f t="shared" si="13"/>
        <v>4.6074856931881111E-2</v>
      </c>
      <c r="M72" s="46">
        <v>209.09399999999999</v>
      </c>
      <c r="N72" s="47">
        <v>86.410600000000002</v>
      </c>
      <c r="O72" s="47">
        <v>352.38099999999997</v>
      </c>
      <c r="P72" s="47">
        <v>352.38099999999997</v>
      </c>
      <c r="Q72" s="47">
        <v>1365.07</v>
      </c>
      <c r="R72" s="47">
        <v>1843.75</v>
      </c>
      <c r="S72" s="47">
        <v>717.21500000000003</v>
      </c>
      <c r="T72" s="47">
        <v>1344.01</v>
      </c>
      <c r="U72" s="52">
        <v>928.34400000000005</v>
      </c>
      <c r="V72" s="50">
        <f t="shared" si="14"/>
        <v>0.5390625</v>
      </c>
      <c r="W72" s="51">
        <f t="shared" si="15"/>
        <v>4.0074481159420292E-2</v>
      </c>
      <c r="Y72" s="46">
        <v>209.09399999999999</v>
      </c>
      <c r="Z72" s="47">
        <v>86.410600000000002</v>
      </c>
      <c r="AA72" s="47">
        <v>352.38099999999997</v>
      </c>
      <c r="AB72" s="47">
        <v>352.38099999999997</v>
      </c>
      <c r="AC72" s="47">
        <v>1365.07</v>
      </c>
      <c r="AD72" s="47">
        <v>1843.75</v>
      </c>
      <c r="AE72" s="47">
        <v>717.21500000000003</v>
      </c>
      <c r="AF72" s="47">
        <v>1344.01</v>
      </c>
      <c r="AG72" s="52">
        <v>928.34400000000005</v>
      </c>
      <c r="AH72" s="50">
        <f t="shared" si="16"/>
        <v>0.5390625</v>
      </c>
      <c r="AI72" s="51">
        <f t="shared" si="17"/>
        <v>4.0074481159420292E-2</v>
      </c>
    </row>
    <row r="73" spans="1:35">
      <c r="A73" s="35">
        <v>212.124</v>
      </c>
      <c r="B73" s="36">
        <v>78.752399999999994</v>
      </c>
      <c r="C73" s="36">
        <v>340.96699999999998</v>
      </c>
      <c r="D73" s="36">
        <v>340.96699999999998</v>
      </c>
      <c r="E73" s="36">
        <v>985.59100000000001</v>
      </c>
      <c r="F73" s="36">
        <v>1253.72</v>
      </c>
      <c r="G73" s="36">
        <v>1428.35</v>
      </c>
      <c r="H73" s="36">
        <v>1632.87</v>
      </c>
      <c r="I73" s="39">
        <v>898.27499999999998</v>
      </c>
      <c r="J73" s="31">
        <f t="shared" si="12"/>
        <v>0.58209333333333335</v>
      </c>
      <c r="K73" s="32">
        <f t="shared" si="13"/>
        <v>4.5097235265822204E-2</v>
      </c>
      <c r="M73" s="46">
        <v>212.124</v>
      </c>
      <c r="N73" s="47">
        <v>85.291600000000003</v>
      </c>
      <c r="O73" s="47">
        <v>355.16699999999997</v>
      </c>
      <c r="P73" s="47">
        <v>355.16699999999997</v>
      </c>
      <c r="Q73" s="47">
        <v>1377.81</v>
      </c>
      <c r="R73" s="47">
        <v>1826.56</v>
      </c>
      <c r="S73" s="47">
        <v>710.82100000000003</v>
      </c>
      <c r="T73" s="47">
        <v>1350.4</v>
      </c>
      <c r="U73" s="52">
        <v>935.68399999999997</v>
      </c>
      <c r="V73" s="50">
        <f t="shared" si="14"/>
        <v>0.54336000000000007</v>
      </c>
      <c r="W73" s="51">
        <f t="shared" si="15"/>
        <v>3.9242675206124851E-2</v>
      </c>
      <c r="Y73" s="46">
        <v>212.124</v>
      </c>
      <c r="Z73" s="47">
        <v>85.291600000000003</v>
      </c>
      <c r="AA73" s="47">
        <v>355.16699999999997</v>
      </c>
      <c r="AB73" s="47">
        <v>355.16699999999997</v>
      </c>
      <c r="AC73" s="47">
        <v>1377.81</v>
      </c>
      <c r="AD73" s="47">
        <v>1826.56</v>
      </c>
      <c r="AE73" s="47">
        <v>710.82100000000003</v>
      </c>
      <c r="AF73" s="47">
        <v>1350.4</v>
      </c>
      <c r="AG73" s="52">
        <v>935.68399999999997</v>
      </c>
      <c r="AH73" s="50">
        <f t="shared" si="16"/>
        <v>0.54336000000000007</v>
      </c>
      <c r="AI73" s="51">
        <f t="shared" si="17"/>
        <v>3.9242675206124851E-2</v>
      </c>
    </row>
    <row r="74" spans="1:35">
      <c r="A74" s="35">
        <v>215.154</v>
      </c>
      <c r="B74" s="36">
        <v>77.638300000000001</v>
      </c>
      <c r="C74" s="36">
        <v>343.54199999999997</v>
      </c>
      <c r="D74" s="36">
        <v>343.54199999999997</v>
      </c>
      <c r="E74" s="36">
        <v>994.3</v>
      </c>
      <c r="F74" s="36">
        <v>1240.98</v>
      </c>
      <c r="G74" s="36">
        <v>1419.46</v>
      </c>
      <c r="H74" s="36">
        <v>1641.77</v>
      </c>
      <c r="I74" s="39">
        <v>905.05899999999997</v>
      </c>
      <c r="J74" s="31">
        <f t="shared" si="12"/>
        <v>0.58633999999999997</v>
      </c>
      <c r="K74" s="32">
        <f t="shared" si="13"/>
        <v>4.4137246876101467E-2</v>
      </c>
      <c r="M74" s="46">
        <v>215.154</v>
      </c>
      <c r="N74" s="47">
        <v>84.213399999999993</v>
      </c>
      <c r="O74" s="47">
        <v>357.863</v>
      </c>
      <c r="P74" s="47">
        <v>357.863</v>
      </c>
      <c r="Q74" s="47">
        <v>1390.38</v>
      </c>
      <c r="R74" s="47">
        <v>1809.68</v>
      </c>
      <c r="S74" s="47">
        <v>704.87400000000002</v>
      </c>
      <c r="T74" s="47">
        <v>1356.35</v>
      </c>
      <c r="U74" s="52">
        <v>942.78599999999994</v>
      </c>
      <c r="V74" s="50">
        <f t="shared" si="14"/>
        <v>0.54757999999999996</v>
      </c>
      <c r="W74" s="51">
        <f t="shared" si="15"/>
        <v>3.8447989334891707E-2</v>
      </c>
      <c r="Y74" s="46">
        <v>215.154</v>
      </c>
      <c r="Z74" s="47">
        <v>84.213399999999993</v>
      </c>
      <c r="AA74" s="47">
        <v>357.863</v>
      </c>
      <c r="AB74" s="47">
        <v>357.863</v>
      </c>
      <c r="AC74" s="47">
        <v>1390.38</v>
      </c>
      <c r="AD74" s="47">
        <v>1809.68</v>
      </c>
      <c r="AE74" s="47">
        <v>704.87400000000002</v>
      </c>
      <c r="AF74" s="47">
        <v>1356.35</v>
      </c>
      <c r="AG74" s="52">
        <v>942.78599999999994</v>
      </c>
      <c r="AH74" s="50">
        <f t="shared" si="16"/>
        <v>0.54757999999999996</v>
      </c>
      <c r="AI74" s="51">
        <f t="shared" si="17"/>
        <v>3.8447989334891707E-2</v>
      </c>
    </row>
    <row r="75" spans="1:35">
      <c r="A75" s="35">
        <v>218.185</v>
      </c>
      <c r="B75" s="36">
        <v>76.563599999999994</v>
      </c>
      <c r="C75" s="36">
        <v>346.04899999999998</v>
      </c>
      <c r="D75" s="36">
        <v>346.04899999999998</v>
      </c>
      <c r="E75" s="36">
        <v>1002.9</v>
      </c>
      <c r="F75" s="36">
        <v>1228.44</v>
      </c>
      <c r="G75" s="36">
        <v>1410.91</v>
      </c>
      <c r="H75" s="36">
        <v>1650.32</v>
      </c>
      <c r="I75" s="39">
        <v>911.66399999999999</v>
      </c>
      <c r="J75" s="31">
        <f t="shared" si="12"/>
        <v>0.59051999999999993</v>
      </c>
      <c r="K75" s="32">
        <f t="shared" si="13"/>
        <v>4.3218180586601637E-2</v>
      </c>
      <c r="M75" s="46">
        <v>218.185</v>
      </c>
      <c r="N75" s="47">
        <v>83.13</v>
      </c>
      <c r="O75" s="47">
        <v>360.60300000000001</v>
      </c>
      <c r="P75" s="47">
        <v>360.60300000000001</v>
      </c>
      <c r="Q75" s="47">
        <v>1402.88</v>
      </c>
      <c r="R75" s="47">
        <v>1792.78</v>
      </c>
      <c r="S75" s="47">
        <v>698.53399999999999</v>
      </c>
      <c r="T75" s="47">
        <v>1362.69</v>
      </c>
      <c r="U75" s="52">
        <v>950.00599999999997</v>
      </c>
      <c r="V75" s="50">
        <f t="shared" si="14"/>
        <v>0.5518050000000001</v>
      </c>
      <c r="W75" s="51">
        <f t="shared" si="15"/>
        <v>3.7662761301546735E-2</v>
      </c>
      <c r="Y75" s="46">
        <v>218.185</v>
      </c>
      <c r="Z75" s="47">
        <v>83.13</v>
      </c>
      <c r="AA75" s="47">
        <v>360.60300000000001</v>
      </c>
      <c r="AB75" s="47">
        <v>360.60300000000001</v>
      </c>
      <c r="AC75" s="47">
        <v>1402.88</v>
      </c>
      <c r="AD75" s="47">
        <v>1792.78</v>
      </c>
      <c r="AE75" s="47">
        <v>698.53399999999999</v>
      </c>
      <c r="AF75" s="47">
        <v>1362.69</v>
      </c>
      <c r="AG75" s="52">
        <v>950.00599999999997</v>
      </c>
      <c r="AH75" s="50">
        <f t="shared" si="16"/>
        <v>0.5518050000000001</v>
      </c>
      <c r="AI75" s="51">
        <f t="shared" si="17"/>
        <v>3.7662761301546735E-2</v>
      </c>
    </row>
    <row r="76" spans="1:35">
      <c r="A76" s="35">
        <v>221.215</v>
      </c>
      <c r="B76" s="36">
        <v>75.509699999999995</v>
      </c>
      <c r="C76" s="36">
        <v>348.52</v>
      </c>
      <c r="D76" s="36">
        <v>348.52</v>
      </c>
      <c r="E76" s="36">
        <v>1011.4</v>
      </c>
      <c r="F76" s="36">
        <v>1216.05</v>
      </c>
      <c r="G76" s="36">
        <v>1402.51</v>
      </c>
      <c r="H76" s="36">
        <v>1658.71</v>
      </c>
      <c r="I76" s="39">
        <v>918.17200000000003</v>
      </c>
      <c r="J76" s="31">
        <f t="shared" si="12"/>
        <v>0.59465000000000001</v>
      </c>
      <c r="K76" s="32">
        <f t="shared" si="13"/>
        <v>4.232725132430841E-2</v>
      </c>
      <c r="M76" s="46">
        <v>221.215</v>
      </c>
      <c r="N76" s="47">
        <v>82.075500000000005</v>
      </c>
      <c r="O76" s="47">
        <v>363.27199999999999</v>
      </c>
      <c r="P76" s="47">
        <v>363.27199999999999</v>
      </c>
      <c r="Q76" s="47">
        <v>1415.23</v>
      </c>
      <c r="R76" s="47">
        <v>1776.15</v>
      </c>
      <c r="S76" s="47">
        <v>692.53399999999999</v>
      </c>
      <c r="T76" s="47">
        <v>1368.69</v>
      </c>
      <c r="U76" s="52">
        <v>957.03800000000001</v>
      </c>
      <c r="V76" s="50">
        <f t="shared" si="14"/>
        <v>0.55596250000000003</v>
      </c>
      <c r="W76" s="51">
        <f t="shared" si="15"/>
        <v>3.6906940665962187E-2</v>
      </c>
      <c r="Y76" s="46">
        <v>221.215</v>
      </c>
      <c r="Z76" s="47">
        <v>82.075500000000005</v>
      </c>
      <c r="AA76" s="47">
        <v>363.27199999999999</v>
      </c>
      <c r="AB76" s="47">
        <v>363.27199999999999</v>
      </c>
      <c r="AC76" s="47">
        <v>1415.23</v>
      </c>
      <c r="AD76" s="47">
        <v>1776.15</v>
      </c>
      <c r="AE76" s="47">
        <v>692.53399999999999</v>
      </c>
      <c r="AF76" s="47">
        <v>1368.69</v>
      </c>
      <c r="AG76" s="52">
        <v>957.03800000000001</v>
      </c>
      <c r="AH76" s="50">
        <f t="shared" si="16"/>
        <v>0.55596250000000003</v>
      </c>
      <c r="AI76" s="51">
        <f t="shared" si="17"/>
        <v>3.6906940665962187E-2</v>
      </c>
    </row>
    <row r="77" spans="1:35">
      <c r="A77" s="35">
        <v>224.245</v>
      </c>
      <c r="B77" s="36">
        <v>74.476100000000002</v>
      </c>
      <c r="C77" s="36">
        <v>350.95400000000001</v>
      </c>
      <c r="D77" s="36">
        <v>350.95400000000001</v>
      </c>
      <c r="E77" s="36">
        <v>1019.81</v>
      </c>
      <c r="F77" s="36">
        <v>1203.8</v>
      </c>
      <c r="G77" s="36">
        <v>1394.26</v>
      </c>
      <c r="H77" s="36">
        <v>1666.96</v>
      </c>
      <c r="I77" s="39">
        <v>924.58500000000004</v>
      </c>
      <c r="J77" s="31">
        <f t="shared" si="12"/>
        <v>0.59873333333333334</v>
      </c>
      <c r="K77" s="32">
        <f t="shared" si="13"/>
        <v>4.1463144415989313E-2</v>
      </c>
      <c r="M77" s="46">
        <v>224.245</v>
      </c>
      <c r="N77" s="47">
        <v>81.022000000000006</v>
      </c>
      <c r="O77" s="47">
        <v>365.928</v>
      </c>
      <c r="P77" s="47">
        <v>365.928</v>
      </c>
      <c r="Q77" s="47">
        <v>1427.47</v>
      </c>
      <c r="R77" s="47">
        <v>1759.65</v>
      </c>
      <c r="S77" s="47">
        <v>686.524</v>
      </c>
      <c r="T77" s="47">
        <v>1374.7</v>
      </c>
      <c r="U77" s="52">
        <v>964.03399999999999</v>
      </c>
      <c r="V77" s="50">
        <f t="shared" si="14"/>
        <v>0.56008749999999996</v>
      </c>
      <c r="W77" s="51">
        <f t="shared" si="15"/>
        <v>3.6164884951012125E-2</v>
      </c>
      <c r="Y77" s="46">
        <v>224.245</v>
      </c>
      <c r="Z77" s="47">
        <v>81.022000000000006</v>
      </c>
      <c r="AA77" s="47">
        <v>365.928</v>
      </c>
      <c r="AB77" s="47">
        <v>365.928</v>
      </c>
      <c r="AC77" s="47">
        <v>1427.47</v>
      </c>
      <c r="AD77" s="47">
        <v>1759.65</v>
      </c>
      <c r="AE77" s="47">
        <v>686.524</v>
      </c>
      <c r="AF77" s="47">
        <v>1374.7</v>
      </c>
      <c r="AG77" s="52">
        <v>964.03399999999999</v>
      </c>
      <c r="AH77" s="50">
        <f t="shared" si="16"/>
        <v>0.56008749999999996</v>
      </c>
      <c r="AI77" s="51">
        <f t="shared" si="17"/>
        <v>3.6164884951012125E-2</v>
      </c>
    </row>
    <row r="78" spans="1:35">
      <c r="A78" s="35">
        <v>227.27500000000001</v>
      </c>
      <c r="B78" s="36">
        <v>73.462199999999996</v>
      </c>
      <c r="C78" s="36">
        <v>353.35300000000001</v>
      </c>
      <c r="D78" s="36">
        <v>353.35300000000001</v>
      </c>
      <c r="E78" s="36">
        <v>1028.1300000000001</v>
      </c>
      <c r="F78" s="36">
        <v>1191.7</v>
      </c>
      <c r="G78" s="36">
        <v>1386.16</v>
      </c>
      <c r="H78" s="36">
        <v>1675.07</v>
      </c>
      <c r="I78" s="39">
        <v>930.904</v>
      </c>
      <c r="J78" s="31">
        <f t="shared" si="12"/>
        <v>0.60276666666666667</v>
      </c>
      <c r="K78" s="32">
        <f t="shared" si="13"/>
        <v>4.0625006912569817E-2</v>
      </c>
      <c r="M78" s="46">
        <v>227.27500000000001</v>
      </c>
      <c r="N78" s="47">
        <v>80.0047</v>
      </c>
      <c r="O78" s="47">
        <v>368.52699999999999</v>
      </c>
      <c r="P78" s="47">
        <v>368.52699999999999</v>
      </c>
      <c r="Q78" s="47">
        <v>1439.57</v>
      </c>
      <c r="R78" s="47">
        <v>1743.37</v>
      </c>
      <c r="S78" s="47">
        <v>680.745</v>
      </c>
      <c r="T78" s="47">
        <v>1380.48</v>
      </c>
      <c r="U78" s="52">
        <v>970.88199999999995</v>
      </c>
      <c r="V78" s="50">
        <f t="shared" si="14"/>
        <v>0.56415749999999998</v>
      </c>
      <c r="W78" s="51">
        <f t="shared" si="15"/>
        <v>3.5453175753224937E-2</v>
      </c>
      <c r="Y78" s="46">
        <v>227.27500000000001</v>
      </c>
      <c r="Z78" s="47">
        <v>80.0047</v>
      </c>
      <c r="AA78" s="47">
        <v>368.52699999999999</v>
      </c>
      <c r="AB78" s="47">
        <v>368.52699999999999</v>
      </c>
      <c r="AC78" s="47">
        <v>1439.57</v>
      </c>
      <c r="AD78" s="47">
        <v>1743.37</v>
      </c>
      <c r="AE78" s="47">
        <v>680.745</v>
      </c>
      <c r="AF78" s="47">
        <v>1380.48</v>
      </c>
      <c r="AG78" s="52">
        <v>970.88199999999995</v>
      </c>
      <c r="AH78" s="50">
        <f t="shared" si="16"/>
        <v>0.56415749999999998</v>
      </c>
      <c r="AI78" s="51">
        <f t="shared" si="17"/>
        <v>3.5453175753224937E-2</v>
      </c>
    </row>
    <row r="79" spans="1:35">
      <c r="A79" s="35">
        <v>230.30500000000001</v>
      </c>
      <c r="B79" s="36">
        <v>72.467399999999998</v>
      </c>
      <c r="C79" s="36">
        <v>355.71699999999998</v>
      </c>
      <c r="D79" s="36">
        <v>355.71699999999998</v>
      </c>
      <c r="E79" s="36">
        <v>1036.3599999999999</v>
      </c>
      <c r="F79" s="36">
        <v>1179.74</v>
      </c>
      <c r="G79" s="36">
        <v>1378.19</v>
      </c>
      <c r="H79" s="36">
        <v>1683.03</v>
      </c>
      <c r="I79" s="39">
        <v>937.13300000000004</v>
      </c>
      <c r="J79" s="31">
        <f t="shared" si="12"/>
        <v>0.60675333333333337</v>
      </c>
      <c r="K79" s="32">
        <f t="shared" si="13"/>
        <v>3.9811565380769777E-2</v>
      </c>
      <c r="M79" s="46">
        <v>230.30500000000001</v>
      </c>
      <c r="N79" s="47">
        <v>79.006699999999995</v>
      </c>
      <c r="O79" s="47">
        <v>371.09100000000001</v>
      </c>
      <c r="P79" s="47">
        <v>371.09100000000001</v>
      </c>
      <c r="Q79" s="47">
        <v>1451.54</v>
      </c>
      <c r="R79" s="47">
        <v>1727.27</v>
      </c>
      <c r="S79" s="47">
        <v>675.08</v>
      </c>
      <c r="T79" s="47">
        <v>1386.14</v>
      </c>
      <c r="U79" s="52">
        <v>977.63599999999997</v>
      </c>
      <c r="V79" s="50">
        <f t="shared" si="14"/>
        <v>0.56818250000000003</v>
      </c>
      <c r="W79" s="51">
        <f t="shared" si="15"/>
        <v>3.4762906284512458E-2</v>
      </c>
      <c r="Y79" s="46">
        <v>230.30500000000001</v>
      </c>
      <c r="Z79" s="47">
        <v>79.006699999999995</v>
      </c>
      <c r="AA79" s="47">
        <v>371.09100000000001</v>
      </c>
      <c r="AB79" s="47">
        <v>371.09100000000001</v>
      </c>
      <c r="AC79" s="47">
        <v>1451.54</v>
      </c>
      <c r="AD79" s="47">
        <v>1727.27</v>
      </c>
      <c r="AE79" s="47">
        <v>675.08</v>
      </c>
      <c r="AF79" s="47">
        <v>1386.14</v>
      </c>
      <c r="AG79" s="52">
        <v>977.63599999999997</v>
      </c>
      <c r="AH79" s="50">
        <f t="shared" si="16"/>
        <v>0.56818250000000003</v>
      </c>
      <c r="AI79" s="51">
        <f t="shared" si="17"/>
        <v>3.4762906284512458E-2</v>
      </c>
    </row>
    <row r="80" spans="1:35">
      <c r="A80" s="35">
        <v>233.33600000000001</v>
      </c>
      <c r="B80" s="36">
        <v>71.491299999999995</v>
      </c>
      <c r="C80" s="36">
        <v>358.04700000000003</v>
      </c>
      <c r="D80" s="36">
        <v>358.04700000000003</v>
      </c>
      <c r="E80" s="36">
        <v>1044.5</v>
      </c>
      <c r="F80" s="36">
        <v>1167.92</v>
      </c>
      <c r="G80" s="36">
        <v>1370.37</v>
      </c>
      <c r="H80" s="36">
        <v>1690.86</v>
      </c>
      <c r="I80" s="39">
        <v>943.27200000000005</v>
      </c>
      <c r="J80" s="31">
        <f t="shared" si="12"/>
        <v>0.61069333333333331</v>
      </c>
      <c r="K80" s="32">
        <f t="shared" si="13"/>
        <v>3.9021931356709311E-2</v>
      </c>
      <c r="M80" s="46">
        <v>233.33600000000001</v>
      </c>
      <c r="N80" s="47">
        <v>78.027799999999999</v>
      </c>
      <c r="O80" s="47">
        <v>373.62</v>
      </c>
      <c r="P80" s="47">
        <v>373.62</v>
      </c>
      <c r="Q80" s="47">
        <v>1463.39</v>
      </c>
      <c r="R80" s="47">
        <v>1711.34</v>
      </c>
      <c r="S80" s="47">
        <v>669.52700000000004</v>
      </c>
      <c r="T80" s="47">
        <v>1391.7</v>
      </c>
      <c r="U80" s="52">
        <v>984.29899999999998</v>
      </c>
      <c r="V80" s="50">
        <f t="shared" si="14"/>
        <v>0.57216499999999992</v>
      </c>
      <c r="W80" s="51">
        <f t="shared" si="15"/>
        <v>3.409322485646623E-2</v>
      </c>
      <c r="Y80" s="46">
        <v>233.33600000000001</v>
      </c>
      <c r="Z80" s="47">
        <v>78.027799999999999</v>
      </c>
      <c r="AA80" s="47">
        <v>373.62</v>
      </c>
      <c r="AB80" s="47">
        <v>373.62</v>
      </c>
      <c r="AC80" s="47">
        <v>1463.39</v>
      </c>
      <c r="AD80" s="47">
        <v>1711.34</v>
      </c>
      <c r="AE80" s="47">
        <v>669.52700000000004</v>
      </c>
      <c r="AF80" s="47">
        <v>1391.7</v>
      </c>
      <c r="AG80" s="52">
        <v>984.29899999999998</v>
      </c>
      <c r="AH80" s="50">
        <f t="shared" si="16"/>
        <v>0.57216499999999992</v>
      </c>
      <c r="AI80" s="51">
        <f t="shared" si="17"/>
        <v>3.409322485646623E-2</v>
      </c>
    </row>
    <row r="81" spans="1:35">
      <c r="A81" s="35">
        <v>236.36600000000001</v>
      </c>
      <c r="B81" s="36">
        <v>70.533500000000004</v>
      </c>
      <c r="C81" s="36">
        <v>360.34399999999999</v>
      </c>
      <c r="D81" s="36">
        <v>360.34399999999999</v>
      </c>
      <c r="E81" s="36">
        <v>1052.55</v>
      </c>
      <c r="F81" s="36">
        <v>1156.23</v>
      </c>
      <c r="G81" s="36">
        <v>1362.68</v>
      </c>
      <c r="H81" s="36">
        <v>1698.54</v>
      </c>
      <c r="I81" s="39">
        <v>949.32299999999998</v>
      </c>
      <c r="J81" s="31">
        <f t="shared" si="12"/>
        <v>0.61458999999999997</v>
      </c>
      <c r="K81" s="32">
        <f t="shared" si="13"/>
        <v>3.8255042657164402E-2</v>
      </c>
      <c r="M81" s="46">
        <v>236.36600000000001</v>
      </c>
      <c r="N81" s="47">
        <v>77.113100000000003</v>
      </c>
      <c r="O81" s="47">
        <v>376.04300000000001</v>
      </c>
      <c r="P81" s="47">
        <v>376.04300000000001</v>
      </c>
      <c r="Q81" s="47">
        <v>1475.08</v>
      </c>
      <c r="R81" s="47">
        <v>1695.72</v>
      </c>
      <c r="S81" s="47">
        <v>664.51099999999997</v>
      </c>
      <c r="T81" s="47">
        <v>1396.71</v>
      </c>
      <c r="U81" s="52">
        <v>990.68299999999999</v>
      </c>
      <c r="V81" s="50">
        <f t="shared" si="14"/>
        <v>0.57606999999999997</v>
      </c>
      <c r="W81" s="51">
        <f t="shared" si="15"/>
        <v>3.346516048396897E-2</v>
      </c>
      <c r="Y81" s="46">
        <v>236.36600000000001</v>
      </c>
      <c r="Z81" s="47">
        <v>77.113100000000003</v>
      </c>
      <c r="AA81" s="47">
        <v>376.04300000000001</v>
      </c>
      <c r="AB81" s="47">
        <v>376.04300000000001</v>
      </c>
      <c r="AC81" s="47">
        <v>1475.08</v>
      </c>
      <c r="AD81" s="47">
        <v>1695.72</v>
      </c>
      <c r="AE81" s="47">
        <v>664.51099999999997</v>
      </c>
      <c r="AF81" s="47">
        <v>1396.71</v>
      </c>
      <c r="AG81" s="52">
        <v>990.68299999999999</v>
      </c>
      <c r="AH81" s="50">
        <f t="shared" si="16"/>
        <v>0.57606999999999997</v>
      </c>
      <c r="AI81" s="51">
        <f t="shared" si="17"/>
        <v>3.346516048396897E-2</v>
      </c>
    </row>
    <row r="82" spans="1:35">
      <c r="A82" s="35">
        <v>239.39599999999999</v>
      </c>
      <c r="B82" s="36">
        <v>69.593400000000003</v>
      </c>
      <c r="C82" s="36">
        <v>362.608</v>
      </c>
      <c r="D82" s="36">
        <v>362.608</v>
      </c>
      <c r="E82" s="36">
        <v>1060.51</v>
      </c>
      <c r="F82" s="36">
        <v>1144.68</v>
      </c>
      <c r="G82" s="36">
        <v>1355.12</v>
      </c>
      <c r="H82" s="36">
        <v>1706.1</v>
      </c>
      <c r="I82" s="39">
        <v>955.28700000000003</v>
      </c>
      <c r="J82" s="31">
        <f t="shared" si="12"/>
        <v>0.61843999999999999</v>
      </c>
      <c r="K82" s="32">
        <f t="shared" si="13"/>
        <v>3.7510186921932608E-2</v>
      </c>
      <c r="M82" s="46">
        <v>239.39599999999999</v>
      </c>
      <c r="N82" s="47">
        <v>76.1648</v>
      </c>
      <c r="O82" s="47">
        <v>378.505</v>
      </c>
      <c r="P82" s="47">
        <v>378.505</v>
      </c>
      <c r="Q82" s="47">
        <v>1486.69</v>
      </c>
      <c r="R82" s="47">
        <v>1680.14</v>
      </c>
      <c r="S82" s="47">
        <v>659.18</v>
      </c>
      <c r="T82" s="47">
        <v>1402.04</v>
      </c>
      <c r="U82" s="52">
        <v>997.16700000000003</v>
      </c>
      <c r="V82" s="50">
        <f t="shared" si="14"/>
        <v>0.57996499999999995</v>
      </c>
      <c r="W82" s="51">
        <f t="shared" si="15"/>
        <v>3.2831636391851236E-2</v>
      </c>
      <c r="Y82" s="46">
        <v>239.39599999999999</v>
      </c>
      <c r="Z82" s="47">
        <v>76.1648</v>
      </c>
      <c r="AA82" s="47">
        <v>378.505</v>
      </c>
      <c r="AB82" s="47">
        <v>378.505</v>
      </c>
      <c r="AC82" s="47">
        <v>1486.69</v>
      </c>
      <c r="AD82" s="47">
        <v>1680.14</v>
      </c>
      <c r="AE82" s="47">
        <v>659.18</v>
      </c>
      <c r="AF82" s="47">
        <v>1402.04</v>
      </c>
      <c r="AG82" s="52">
        <v>997.16700000000003</v>
      </c>
      <c r="AH82" s="50">
        <f t="shared" si="16"/>
        <v>0.57996499999999995</v>
      </c>
      <c r="AI82" s="51">
        <f t="shared" si="17"/>
        <v>3.2831636391851236E-2</v>
      </c>
    </row>
    <row r="83" spans="1:35">
      <c r="A83" s="35">
        <v>242.42599999999999</v>
      </c>
      <c r="B83" s="36">
        <v>68.670599999999993</v>
      </c>
      <c r="C83" s="36">
        <v>364.84</v>
      </c>
      <c r="D83" s="36">
        <v>364.84</v>
      </c>
      <c r="E83" s="36">
        <v>1068.3800000000001</v>
      </c>
      <c r="F83" s="36">
        <v>1133.27</v>
      </c>
      <c r="G83" s="36">
        <v>1347.7</v>
      </c>
      <c r="H83" s="36">
        <v>1713.52</v>
      </c>
      <c r="I83" s="39">
        <v>961.16700000000003</v>
      </c>
      <c r="J83" s="31">
        <f t="shared" si="12"/>
        <v>0.62224333333333337</v>
      </c>
      <c r="K83" s="32">
        <f t="shared" si="13"/>
        <v>3.6786573312691175E-2</v>
      </c>
      <c r="M83" s="46">
        <v>242.42599999999999</v>
      </c>
      <c r="N83" s="47">
        <v>75.233599999999996</v>
      </c>
      <c r="O83" s="47">
        <v>380.93400000000003</v>
      </c>
      <c r="P83" s="47">
        <v>380.93400000000003</v>
      </c>
      <c r="Q83" s="47">
        <v>1498.18</v>
      </c>
      <c r="R83" s="47">
        <v>1664.72</v>
      </c>
      <c r="S83" s="47">
        <v>653.95000000000005</v>
      </c>
      <c r="T83" s="47">
        <v>1407.27</v>
      </c>
      <c r="U83" s="52">
        <v>1003.57</v>
      </c>
      <c r="V83" s="50">
        <f t="shared" si="14"/>
        <v>0.58381999999999989</v>
      </c>
      <c r="W83" s="51">
        <f t="shared" si="15"/>
        <v>3.221609400157583E-2</v>
      </c>
      <c r="Y83" s="46">
        <v>242.42599999999999</v>
      </c>
      <c r="Z83" s="47">
        <v>75.233599999999996</v>
      </c>
      <c r="AA83" s="47">
        <v>380.93400000000003</v>
      </c>
      <c r="AB83" s="47">
        <v>380.93400000000003</v>
      </c>
      <c r="AC83" s="47">
        <v>1498.18</v>
      </c>
      <c r="AD83" s="47">
        <v>1664.72</v>
      </c>
      <c r="AE83" s="47">
        <v>653.95000000000005</v>
      </c>
      <c r="AF83" s="47">
        <v>1407.27</v>
      </c>
      <c r="AG83" s="52">
        <v>1003.57</v>
      </c>
      <c r="AH83" s="50">
        <f t="shared" si="16"/>
        <v>0.58381999999999989</v>
      </c>
      <c r="AI83" s="51">
        <f t="shared" si="17"/>
        <v>3.221609400157583E-2</v>
      </c>
    </row>
    <row r="84" spans="1:35">
      <c r="A84" s="35">
        <v>245.45599999999999</v>
      </c>
      <c r="B84" s="36">
        <v>67.764700000000005</v>
      </c>
      <c r="C84" s="36">
        <v>367.04</v>
      </c>
      <c r="D84" s="36">
        <v>367.04</v>
      </c>
      <c r="E84" s="36">
        <v>1076.17</v>
      </c>
      <c r="F84" s="36">
        <v>1121.98</v>
      </c>
      <c r="G84" s="36">
        <v>1340.4</v>
      </c>
      <c r="H84" s="36">
        <v>1720.82</v>
      </c>
      <c r="I84" s="39">
        <v>966.96299999999997</v>
      </c>
      <c r="J84" s="31">
        <f t="shared" si="12"/>
        <v>0.62600666666666671</v>
      </c>
      <c r="K84" s="32">
        <f t="shared" si="13"/>
        <v>3.6083055558513759E-2</v>
      </c>
      <c r="M84" s="46">
        <v>245.45599999999999</v>
      </c>
      <c r="N84" s="47">
        <v>74.319400000000002</v>
      </c>
      <c r="O84" s="47">
        <v>383.33100000000002</v>
      </c>
      <c r="P84" s="47">
        <v>383.33100000000002</v>
      </c>
      <c r="Q84" s="47">
        <v>1509.56</v>
      </c>
      <c r="R84" s="47">
        <v>1649.46</v>
      </c>
      <c r="S84" s="47">
        <v>648.81700000000001</v>
      </c>
      <c r="T84" s="47">
        <v>1412.41</v>
      </c>
      <c r="U84" s="52">
        <v>1009.88</v>
      </c>
      <c r="V84" s="50">
        <f t="shared" si="14"/>
        <v>0.58763500000000002</v>
      </c>
      <c r="W84" s="51">
        <f t="shared" si="15"/>
        <v>3.1618011180409612E-2</v>
      </c>
      <c r="Y84" s="46">
        <v>245.45599999999999</v>
      </c>
      <c r="Z84" s="47">
        <v>74.319400000000002</v>
      </c>
      <c r="AA84" s="47">
        <v>383.33100000000002</v>
      </c>
      <c r="AB84" s="47">
        <v>383.33100000000002</v>
      </c>
      <c r="AC84" s="47">
        <v>1509.56</v>
      </c>
      <c r="AD84" s="47">
        <v>1649.46</v>
      </c>
      <c r="AE84" s="47">
        <v>648.81700000000001</v>
      </c>
      <c r="AF84" s="47">
        <v>1412.41</v>
      </c>
      <c r="AG84" s="52">
        <v>1009.88</v>
      </c>
      <c r="AH84" s="50">
        <f t="shared" si="16"/>
        <v>0.58763500000000002</v>
      </c>
      <c r="AI84" s="51">
        <f t="shared" si="17"/>
        <v>3.1618011180409612E-2</v>
      </c>
    </row>
    <row r="85" spans="1:35">
      <c r="A85" s="35">
        <v>248.48699999999999</v>
      </c>
      <c r="B85" s="36">
        <v>66.909700000000001</v>
      </c>
      <c r="C85" s="36">
        <v>369.14800000000002</v>
      </c>
      <c r="D85" s="36">
        <v>369.14800000000002</v>
      </c>
      <c r="E85" s="36">
        <v>1083.8499999999999</v>
      </c>
      <c r="F85" s="36">
        <v>1110.94</v>
      </c>
      <c r="G85" s="36">
        <v>1333.62</v>
      </c>
      <c r="H85" s="36">
        <v>1727.61</v>
      </c>
      <c r="I85" s="39">
        <v>972.51700000000005</v>
      </c>
      <c r="J85" s="31">
        <f t="shared" si="12"/>
        <v>0.62968666666666662</v>
      </c>
      <c r="K85" s="32">
        <f t="shared" si="13"/>
        <v>3.5419573756259731E-2</v>
      </c>
      <c r="M85" s="46">
        <v>248.48699999999999</v>
      </c>
      <c r="N85" s="47">
        <v>73.421899999999994</v>
      </c>
      <c r="O85" s="47">
        <v>385.697</v>
      </c>
      <c r="P85" s="47">
        <v>385.697</v>
      </c>
      <c r="Q85" s="47">
        <v>1520.83</v>
      </c>
      <c r="R85" s="47">
        <v>1634.36</v>
      </c>
      <c r="S85" s="47">
        <v>643.78099999999995</v>
      </c>
      <c r="T85" s="47">
        <v>1417.44</v>
      </c>
      <c r="U85" s="52">
        <v>1016.11</v>
      </c>
      <c r="V85" s="50">
        <f t="shared" si="14"/>
        <v>0.5914100000000001</v>
      </c>
      <c r="W85" s="51">
        <f t="shared" si="15"/>
        <v>3.1036801880252273E-2</v>
      </c>
      <c r="Y85" s="46">
        <v>248.48699999999999</v>
      </c>
      <c r="Z85" s="47">
        <v>73.421899999999994</v>
      </c>
      <c r="AA85" s="47">
        <v>385.697</v>
      </c>
      <c r="AB85" s="47">
        <v>385.697</v>
      </c>
      <c r="AC85" s="47">
        <v>1520.83</v>
      </c>
      <c r="AD85" s="47">
        <v>1634.36</v>
      </c>
      <c r="AE85" s="47">
        <v>643.78099999999995</v>
      </c>
      <c r="AF85" s="47">
        <v>1417.44</v>
      </c>
      <c r="AG85" s="52">
        <v>1016.11</v>
      </c>
      <c r="AH85" s="50">
        <f t="shared" si="16"/>
        <v>0.5914100000000001</v>
      </c>
      <c r="AI85" s="51">
        <f t="shared" si="17"/>
        <v>3.1036801880252273E-2</v>
      </c>
    </row>
    <row r="86" spans="1:35">
      <c r="A86" s="35">
        <v>251.517</v>
      </c>
      <c r="B86" s="36">
        <v>66.035200000000003</v>
      </c>
      <c r="C86" s="36">
        <v>371.28699999999998</v>
      </c>
      <c r="D86" s="36">
        <v>371.28699999999998</v>
      </c>
      <c r="E86" s="36">
        <v>1091.48</v>
      </c>
      <c r="F86" s="36">
        <v>1099.9100000000001</v>
      </c>
      <c r="G86" s="36">
        <v>1326.57</v>
      </c>
      <c r="H86" s="36">
        <v>1734.66</v>
      </c>
      <c r="I86" s="39">
        <v>978.15200000000004</v>
      </c>
      <c r="J86" s="31">
        <f t="shared" si="12"/>
        <v>0.63336333333333328</v>
      </c>
      <c r="K86" s="32">
        <f t="shared" si="13"/>
        <v>3.4753722192106692E-2</v>
      </c>
      <c r="M86" s="46">
        <v>251.517</v>
      </c>
      <c r="N86" s="47">
        <v>72.540800000000004</v>
      </c>
      <c r="O86" s="47">
        <v>388.03199999999998</v>
      </c>
      <c r="P86" s="47">
        <v>388.03199999999998</v>
      </c>
      <c r="Q86" s="47">
        <v>1531.98</v>
      </c>
      <c r="R86" s="47">
        <v>1619.42</v>
      </c>
      <c r="S86" s="47">
        <v>638.83699999999999</v>
      </c>
      <c r="T86" s="47">
        <v>1422.39</v>
      </c>
      <c r="U86" s="52">
        <v>1022.27</v>
      </c>
      <c r="V86" s="50">
        <f t="shared" si="14"/>
        <v>0.59514500000000004</v>
      </c>
      <c r="W86" s="51">
        <f t="shared" si="15"/>
        <v>3.0471901805442375E-2</v>
      </c>
      <c r="Y86" s="46">
        <v>251.517</v>
      </c>
      <c r="Z86" s="47">
        <v>72.540800000000004</v>
      </c>
      <c r="AA86" s="47">
        <v>388.03199999999998</v>
      </c>
      <c r="AB86" s="47">
        <v>388.03199999999998</v>
      </c>
      <c r="AC86" s="47">
        <v>1531.98</v>
      </c>
      <c r="AD86" s="47">
        <v>1619.42</v>
      </c>
      <c r="AE86" s="47">
        <v>638.83699999999999</v>
      </c>
      <c r="AF86" s="47">
        <v>1422.39</v>
      </c>
      <c r="AG86" s="52">
        <v>1022.27</v>
      </c>
      <c r="AH86" s="50">
        <f t="shared" si="16"/>
        <v>0.59514500000000004</v>
      </c>
      <c r="AI86" s="51">
        <f t="shared" si="17"/>
        <v>3.0471901805442375E-2</v>
      </c>
    </row>
    <row r="87" spans="1:35">
      <c r="A87" s="35">
        <v>254.547</v>
      </c>
      <c r="B87" s="36">
        <v>65.1751</v>
      </c>
      <c r="C87" s="36">
        <v>373.39699999999999</v>
      </c>
      <c r="D87" s="36">
        <v>373.39699999999999</v>
      </c>
      <c r="E87" s="36">
        <v>1099.02</v>
      </c>
      <c r="F87" s="36">
        <v>1089.01</v>
      </c>
      <c r="G87" s="36">
        <v>1319.63</v>
      </c>
      <c r="H87" s="36">
        <v>1741.59</v>
      </c>
      <c r="I87" s="39">
        <v>983.71</v>
      </c>
      <c r="J87" s="31">
        <f t="shared" si="12"/>
        <v>0.63699666666666666</v>
      </c>
      <c r="K87" s="32">
        <f t="shared" si="13"/>
        <v>3.4105411331299483E-2</v>
      </c>
      <c r="M87" s="46">
        <v>254.547</v>
      </c>
      <c r="N87" s="47">
        <v>71.675899999999999</v>
      </c>
      <c r="O87" s="47">
        <v>390.33800000000002</v>
      </c>
      <c r="P87" s="47">
        <v>390.33800000000002</v>
      </c>
      <c r="Q87" s="47">
        <v>1543.02</v>
      </c>
      <c r="R87" s="47">
        <v>1604.63</v>
      </c>
      <c r="S87" s="47">
        <v>633.98400000000004</v>
      </c>
      <c r="T87" s="47">
        <v>1427.24</v>
      </c>
      <c r="U87" s="52">
        <v>1028.3399999999999</v>
      </c>
      <c r="V87" s="50">
        <f t="shared" si="14"/>
        <v>0.59884249999999994</v>
      </c>
      <c r="W87" s="51">
        <f t="shared" si="15"/>
        <v>2.9922684178227164E-2</v>
      </c>
      <c r="Y87" s="46">
        <v>254.547</v>
      </c>
      <c r="Z87" s="47">
        <v>71.675899999999999</v>
      </c>
      <c r="AA87" s="47">
        <v>390.33800000000002</v>
      </c>
      <c r="AB87" s="47">
        <v>390.33800000000002</v>
      </c>
      <c r="AC87" s="47">
        <v>1543.02</v>
      </c>
      <c r="AD87" s="47">
        <v>1604.63</v>
      </c>
      <c r="AE87" s="47">
        <v>633.98400000000004</v>
      </c>
      <c r="AF87" s="47">
        <v>1427.24</v>
      </c>
      <c r="AG87" s="52">
        <v>1028.3399999999999</v>
      </c>
      <c r="AH87" s="50">
        <f t="shared" si="16"/>
        <v>0.59884249999999994</v>
      </c>
      <c r="AI87" s="51">
        <f t="shared" si="17"/>
        <v>2.9922684178227164E-2</v>
      </c>
    </row>
    <row r="88" spans="1:35">
      <c r="A88" s="35">
        <v>257.577</v>
      </c>
      <c r="B88" s="36">
        <v>64.331500000000005</v>
      </c>
      <c r="C88" s="36">
        <v>375.47699999999998</v>
      </c>
      <c r="D88" s="36">
        <v>375.47699999999998</v>
      </c>
      <c r="E88" s="36">
        <v>1106.48</v>
      </c>
      <c r="F88" s="36">
        <v>1078.23</v>
      </c>
      <c r="G88" s="36">
        <v>1312.82</v>
      </c>
      <c r="H88" s="36">
        <v>1748.41</v>
      </c>
      <c r="I88" s="39">
        <v>989.19</v>
      </c>
      <c r="J88" s="31">
        <f t="shared" si="12"/>
        <v>0.64058999999999999</v>
      </c>
      <c r="K88" s="32">
        <f t="shared" si="13"/>
        <v>3.3475129698142862E-2</v>
      </c>
      <c r="M88" s="46">
        <v>257.577</v>
      </c>
      <c r="N88" s="47">
        <v>70.825400000000002</v>
      </c>
      <c r="O88" s="47">
        <v>392.61399999999998</v>
      </c>
      <c r="P88" s="47">
        <v>392.61399999999998</v>
      </c>
      <c r="Q88" s="47">
        <v>1553.95</v>
      </c>
      <c r="R88" s="47">
        <v>1590</v>
      </c>
      <c r="S88" s="47">
        <v>629.21900000000005</v>
      </c>
      <c r="T88" s="47">
        <v>1432</v>
      </c>
      <c r="U88" s="52">
        <v>1034.3399999999999</v>
      </c>
      <c r="V88" s="50">
        <f t="shared" si="14"/>
        <v>0.60250000000000004</v>
      </c>
      <c r="W88" s="51">
        <f t="shared" si="15"/>
        <v>2.9388132780082989E-2</v>
      </c>
      <c r="Y88" s="46">
        <v>257.577</v>
      </c>
      <c r="Z88" s="47">
        <v>70.825400000000002</v>
      </c>
      <c r="AA88" s="47">
        <v>392.61399999999998</v>
      </c>
      <c r="AB88" s="47">
        <v>392.61399999999998</v>
      </c>
      <c r="AC88" s="47">
        <v>1553.95</v>
      </c>
      <c r="AD88" s="47">
        <v>1590</v>
      </c>
      <c r="AE88" s="47">
        <v>629.21900000000005</v>
      </c>
      <c r="AF88" s="47">
        <v>1432</v>
      </c>
      <c r="AG88" s="52">
        <v>1034.3399999999999</v>
      </c>
      <c r="AH88" s="50">
        <f t="shared" si="16"/>
        <v>0.60250000000000004</v>
      </c>
      <c r="AI88" s="51">
        <f t="shared" si="17"/>
        <v>2.9388132780082989E-2</v>
      </c>
    </row>
    <row r="89" spans="1:35">
      <c r="A89" s="35">
        <v>260.60700000000003</v>
      </c>
      <c r="B89" s="36">
        <v>63.505200000000002</v>
      </c>
      <c r="C89" s="36">
        <v>377.505</v>
      </c>
      <c r="D89" s="36">
        <v>377.505</v>
      </c>
      <c r="E89" s="36">
        <v>1113.8399999999999</v>
      </c>
      <c r="F89" s="36">
        <v>1067.6400000000001</v>
      </c>
      <c r="G89" s="36">
        <v>1306.26</v>
      </c>
      <c r="H89" s="36">
        <v>1754.96</v>
      </c>
      <c r="I89" s="39">
        <v>994.53300000000002</v>
      </c>
      <c r="J89" s="31">
        <f t="shared" si="12"/>
        <v>0.64411999999999991</v>
      </c>
      <c r="K89" s="32">
        <f t="shared" si="13"/>
        <v>3.2864062597031611E-2</v>
      </c>
      <c r="M89" s="46">
        <v>260.60700000000003</v>
      </c>
      <c r="N89" s="47">
        <v>69.988200000000006</v>
      </c>
      <c r="O89" s="47">
        <v>394.86099999999999</v>
      </c>
      <c r="P89" s="47">
        <v>394.86099999999999</v>
      </c>
      <c r="Q89" s="47">
        <v>1564.77</v>
      </c>
      <c r="R89" s="47">
        <v>1575.52</v>
      </c>
      <c r="S89" s="47">
        <v>624.54200000000003</v>
      </c>
      <c r="T89" s="47">
        <v>1436.68</v>
      </c>
      <c r="U89" s="52">
        <v>1040.26</v>
      </c>
      <c r="V89" s="50">
        <f t="shared" si="14"/>
        <v>0.60611999999999999</v>
      </c>
      <c r="W89" s="51">
        <f t="shared" si="15"/>
        <v>2.8867303504256585E-2</v>
      </c>
      <c r="Y89" s="46">
        <v>260.60700000000003</v>
      </c>
      <c r="Z89" s="47">
        <v>69.988200000000006</v>
      </c>
      <c r="AA89" s="47">
        <v>394.86099999999999</v>
      </c>
      <c r="AB89" s="47">
        <v>394.86099999999999</v>
      </c>
      <c r="AC89" s="47">
        <v>1564.77</v>
      </c>
      <c r="AD89" s="47">
        <v>1575.52</v>
      </c>
      <c r="AE89" s="47">
        <v>624.54200000000003</v>
      </c>
      <c r="AF89" s="47">
        <v>1436.68</v>
      </c>
      <c r="AG89" s="52">
        <v>1040.26</v>
      </c>
      <c r="AH89" s="50">
        <f t="shared" si="16"/>
        <v>0.60611999999999999</v>
      </c>
      <c r="AI89" s="51">
        <f t="shared" si="17"/>
        <v>2.8867303504256585E-2</v>
      </c>
    </row>
    <row r="90" spans="1:35">
      <c r="A90" s="35">
        <v>263.63799999999998</v>
      </c>
      <c r="B90" s="36">
        <v>62.690199999999997</v>
      </c>
      <c r="C90" s="36">
        <v>379.53</v>
      </c>
      <c r="D90" s="36">
        <v>379.53</v>
      </c>
      <c r="E90" s="36">
        <v>1121.1500000000001</v>
      </c>
      <c r="F90" s="36">
        <v>1057.0999999999999</v>
      </c>
      <c r="G90" s="36">
        <v>1299.6600000000001</v>
      </c>
      <c r="H90" s="36">
        <v>1761.57</v>
      </c>
      <c r="I90" s="39">
        <v>999.86900000000003</v>
      </c>
      <c r="J90" s="31">
        <f t="shared" si="12"/>
        <v>0.64763333333333339</v>
      </c>
      <c r="K90" s="32">
        <f t="shared" si="13"/>
        <v>3.2266302949199646E-2</v>
      </c>
      <c r="M90" s="46">
        <v>263.63799999999998</v>
      </c>
      <c r="N90" s="47">
        <v>69.165199999999999</v>
      </c>
      <c r="O90" s="47">
        <v>397.08</v>
      </c>
      <c r="P90" s="47">
        <v>397.08</v>
      </c>
      <c r="Q90" s="47">
        <v>1575.48</v>
      </c>
      <c r="R90" s="47">
        <v>1561.19</v>
      </c>
      <c r="S90" s="47">
        <v>619.95000000000005</v>
      </c>
      <c r="T90" s="47">
        <v>1441.27</v>
      </c>
      <c r="U90" s="52">
        <v>1046.0999999999999</v>
      </c>
      <c r="V90" s="50">
        <f t="shared" si="14"/>
        <v>0.60970250000000004</v>
      </c>
      <c r="W90" s="51">
        <f t="shared" si="15"/>
        <v>2.8360224863765524E-2</v>
      </c>
      <c r="Y90" s="46">
        <v>263.63799999999998</v>
      </c>
      <c r="Z90" s="47">
        <v>69.165199999999999</v>
      </c>
      <c r="AA90" s="47">
        <v>397.08</v>
      </c>
      <c r="AB90" s="47">
        <v>397.08</v>
      </c>
      <c r="AC90" s="47">
        <v>1575.48</v>
      </c>
      <c r="AD90" s="47">
        <v>1561.19</v>
      </c>
      <c r="AE90" s="47">
        <v>619.95000000000005</v>
      </c>
      <c r="AF90" s="47">
        <v>1441.27</v>
      </c>
      <c r="AG90" s="52">
        <v>1046.0999999999999</v>
      </c>
      <c r="AH90" s="50">
        <f t="shared" si="16"/>
        <v>0.60970250000000004</v>
      </c>
      <c r="AI90" s="51">
        <f t="shared" si="17"/>
        <v>2.8360224863765524E-2</v>
      </c>
    </row>
    <row r="91" spans="1:35">
      <c r="A91" s="35">
        <v>266.66800000000001</v>
      </c>
      <c r="B91" s="36">
        <v>61.889000000000003</v>
      </c>
      <c r="C91" s="36">
        <v>381.52800000000002</v>
      </c>
      <c r="D91" s="36">
        <v>381.52800000000002</v>
      </c>
      <c r="E91" s="36">
        <v>1128.3800000000001</v>
      </c>
      <c r="F91" s="36">
        <v>1046.68</v>
      </c>
      <c r="G91" s="36">
        <v>1293.17</v>
      </c>
      <c r="H91" s="36">
        <v>1768.06</v>
      </c>
      <c r="I91" s="39">
        <v>1005.13</v>
      </c>
      <c r="J91" s="31">
        <f t="shared" si="12"/>
        <v>0.65110666666666661</v>
      </c>
      <c r="K91" s="32">
        <f t="shared" si="13"/>
        <v>3.168400466897385E-2</v>
      </c>
      <c r="M91" s="46">
        <v>266.66800000000001</v>
      </c>
      <c r="N91" s="47">
        <v>68.343500000000006</v>
      </c>
      <c r="O91" s="47">
        <v>399.32799999999997</v>
      </c>
      <c r="P91" s="47">
        <v>399.32799999999997</v>
      </c>
      <c r="Q91" s="47">
        <v>1586.13</v>
      </c>
      <c r="R91" s="47">
        <v>1546.87</v>
      </c>
      <c r="S91" s="47">
        <v>615.077</v>
      </c>
      <c r="T91" s="47">
        <v>1446.15</v>
      </c>
      <c r="U91" s="52">
        <v>1052.03</v>
      </c>
      <c r="V91" s="50">
        <f t="shared" si="14"/>
        <v>0.61328250000000006</v>
      </c>
      <c r="W91" s="51">
        <f t="shared" si="15"/>
        <v>2.7859713916506667E-2</v>
      </c>
      <c r="Y91" s="46">
        <v>266.66800000000001</v>
      </c>
      <c r="Z91" s="47">
        <v>68.343500000000006</v>
      </c>
      <c r="AA91" s="47">
        <v>399.32799999999997</v>
      </c>
      <c r="AB91" s="47">
        <v>399.32799999999997</v>
      </c>
      <c r="AC91" s="47">
        <v>1586.13</v>
      </c>
      <c r="AD91" s="47">
        <v>1546.87</v>
      </c>
      <c r="AE91" s="47">
        <v>615.077</v>
      </c>
      <c r="AF91" s="47">
        <v>1446.15</v>
      </c>
      <c r="AG91" s="52">
        <v>1052.03</v>
      </c>
      <c r="AH91" s="50">
        <f t="shared" si="16"/>
        <v>0.61328250000000006</v>
      </c>
      <c r="AI91" s="51">
        <f t="shared" si="17"/>
        <v>2.7859713916506667E-2</v>
      </c>
    </row>
    <row r="92" spans="1:35">
      <c r="A92" s="35">
        <v>269.69799999999998</v>
      </c>
      <c r="B92" s="36">
        <v>61.101500000000001</v>
      </c>
      <c r="C92" s="36">
        <v>383.49900000000002</v>
      </c>
      <c r="D92" s="36">
        <v>383.49900000000002</v>
      </c>
      <c r="E92" s="36">
        <v>1135.53</v>
      </c>
      <c r="F92" s="36">
        <v>1036.3699999999999</v>
      </c>
      <c r="G92" s="36">
        <v>1286.78</v>
      </c>
      <c r="H92" s="36">
        <v>1774.45</v>
      </c>
      <c r="I92" s="39">
        <v>1010.32</v>
      </c>
      <c r="J92" s="31">
        <f t="shared" si="12"/>
        <v>0.65454333333333337</v>
      </c>
      <c r="K92" s="32">
        <f t="shared" si="13"/>
        <v>3.1116605470480691E-2</v>
      </c>
      <c r="M92" s="46">
        <v>269.69799999999998</v>
      </c>
      <c r="N92" s="47">
        <v>67.549700000000001</v>
      </c>
      <c r="O92" s="47">
        <v>401.49099999999999</v>
      </c>
      <c r="P92" s="47">
        <v>401.49099999999999</v>
      </c>
      <c r="Q92" s="47">
        <v>1596.63</v>
      </c>
      <c r="R92" s="47">
        <v>1532.84</v>
      </c>
      <c r="S92" s="47">
        <v>610.649</v>
      </c>
      <c r="T92" s="47">
        <v>1450.58</v>
      </c>
      <c r="U92" s="52">
        <v>1057.73</v>
      </c>
      <c r="V92" s="50">
        <f t="shared" si="14"/>
        <v>0.61678999999999995</v>
      </c>
      <c r="W92" s="51">
        <f t="shared" si="15"/>
        <v>2.7379537605992318E-2</v>
      </c>
      <c r="Y92" s="46">
        <v>269.69799999999998</v>
      </c>
      <c r="Z92" s="47">
        <v>67.549700000000001</v>
      </c>
      <c r="AA92" s="47">
        <v>401.49099999999999</v>
      </c>
      <c r="AB92" s="47">
        <v>401.49099999999999</v>
      </c>
      <c r="AC92" s="47">
        <v>1596.63</v>
      </c>
      <c r="AD92" s="47">
        <v>1532.84</v>
      </c>
      <c r="AE92" s="47">
        <v>610.649</v>
      </c>
      <c r="AF92" s="47">
        <v>1450.58</v>
      </c>
      <c r="AG92" s="52">
        <v>1057.73</v>
      </c>
      <c r="AH92" s="50">
        <f t="shared" si="16"/>
        <v>0.61678999999999995</v>
      </c>
      <c r="AI92" s="51">
        <f t="shared" si="17"/>
        <v>2.7379537605992318E-2</v>
      </c>
    </row>
    <row r="93" spans="1:35">
      <c r="A93" s="35">
        <v>272.72800000000001</v>
      </c>
      <c r="B93" s="36">
        <v>60.327300000000001</v>
      </c>
      <c r="C93" s="36">
        <v>385.44400000000002</v>
      </c>
      <c r="D93" s="36">
        <v>385.44400000000002</v>
      </c>
      <c r="E93" s="36">
        <v>1142.5999999999999</v>
      </c>
      <c r="F93" s="36">
        <v>1026.18</v>
      </c>
      <c r="G93" s="36">
        <v>1280.49</v>
      </c>
      <c r="H93" s="36">
        <v>1780.73</v>
      </c>
      <c r="I93" s="39">
        <v>1015.45</v>
      </c>
      <c r="J93" s="31">
        <f t="shared" si="12"/>
        <v>0.65793999999999997</v>
      </c>
      <c r="K93" s="32">
        <f t="shared" si="13"/>
        <v>3.0563729215429981E-2</v>
      </c>
      <c r="M93" s="46">
        <v>272.72800000000001</v>
      </c>
      <c r="N93" s="47">
        <v>66.767300000000006</v>
      </c>
      <c r="O93" s="47">
        <v>403.62900000000002</v>
      </c>
      <c r="P93" s="47">
        <v>403.62900000000002</v>
      </c>
      <c r="Q93" s="47">
        <v>1607.03</v>
      </c>
      <c r="R93" s="47">
        <v>1518.94</v>
      </c>
      <c r="S93" s="47">
        <v>606.29399999999998</v>
      </c>
      <c r="T93" s="47">
        <v>1454.93</v>
      </c>
      <c r="U93" s="52">
        <v>1063.3599999999999</v>
      </c>
      <c r="V93" s="50">
        <f t="shared" si="14"/>
        <v>0.62026499999999996</v>
      </c>
      <c r="W93" s="51">
        <f t="shared" si="15"/>
        <v>2.6910796191950217E-2</v>
      </c>
      <c r="Y93" s="46">
        <v>272.72800000000001</v>
      </c>
      <c r="Z93" s="47">
        <v>66.767300000000006</v>
      </c>
      <c r="AA93" s="47">
        <v>403.62900000000002</v>
      </c>
      <c r="AB93" s="47">
        <v>403.62900000000002</v>
      </c>
      <c r="AC93" s="47">
        <v>1607.03</v>
      </c>
      <c r="AD93" s="47">
        <v>1518.94</v>
      </c>
      <c r="AE93" s="47">
        <v>606.29399999999998</v>
      </c>
      <c r="AF93" s="47">
        <v>1454.93</v>
      </c>
      <c r="AG93" s="52">
        <v>1063.3599999999999</v>
      </c>
      <c r="AH93" s="50">
        <f t="shared" si="16"/>
        <v>0.62026499999999996</v>
      </c>
      <c r="AI93" s="51">
        <f t="shared" si="17"/>
        <v>2.6910796191950217E-2</v>
      </c>
    </row>
    <row r="94" spans="1:35">
      <c r="A94" s="35">
        <v>275.75799999999998</v>
      </c>
      <c r="B94" s="36">
        <v>59.566099999999999</v>
      </c>
      <c r="C94" s="36">
        <v>387.363</v>
      </c>
      <c r="D94" s="36">
        <v>387.363</v>
      </c>
      <c r="E94" s="36">
        <v>1149.5999999999999</v>
      </c>
      <c r="F94" s="36">
        <v>1016.1</v>
      </c>
      <c r="G94" s="36">
        <v>1274.3</v>
      </c>
      <c r="H94" s="36">
        <v>1786.92</v>
      </c>
      <c r="I94" s="39">
        <v>1020.5</v>
      </c>
      <c r="J94" s="31">
        <f t="shared" si="12"/>
        <v>0.6613</v>
      </c>
      <c r="K94" s="32">
        <f t="shared" si="13"/>
        <v>3.002474923131206E-2</v>
      </c>
      <c r="M94" s="46">
        <v>275.75799999999998</v>
      </c>
      <c r="N94" s="47">
        <v>65.997500000000002</v>
      </c>
      <c r="O94" s="47">
        <v>405.74</v>
      </c>
      <c r="P94" s="47">
        <v>405.74</v>
      </c>
      <c r="Q94" s="47">
        <v>1617.33</v>
      </c>
      <c r="R94" s="47">
        <v>1505.19</v>
      </c>
      <c r="S94" s="47">
        <v>602.01499999999999</v>
      </c>
      <c r="T94" s="47">
        <v>1459.21</v>
      </c>
      <c r="U94" s="52">
        <v>1068.92</v>
      </c>
      <c r="V94" s="50">
        <f t="shared" si="14"/>
        <v>0.62370249999999994</v>
      </c>
      <c r="W94" s="51">
        <f t="shared" si="15"/>
        <v>2.6453918334462347E-2</v>
      </c>
      <c r="Y94" s="46">
        <v>275.75799999999998</v>
      </c>
      <c r="Z94" s="47">
        <v>65.997500000000002</v>
      </c>
      <c r="AA94" s="47">
        <v>405.74</v>
      </c>
      <c r="AB94" s="47">
        <v>405.74</v>
      </c>
      <c r="AC94" s="47">
        <v>1617.33</v>
      </c>
      <c r="AD94" s="47">
        <v>1505.19</v>
      </c>
      <c r="AE94" s="47">
        <v>602.01499999999999</v>
      </c>
      <c r="AF94" s="47">
        <v>1459.21</v>
      </c>
      <c r="AG94" s="52">
        <v>1068.92</v>
      </c>
      <c r="AH94" s="50">
        <f t="shared" si="16"/>
        <v>0.62370249999999994</v>
      </c>
      <c r="AI94" s="51">
        <f t="shared" si="17"/>
        <v>2.6453918334462347E-2</v>
      </c>
    </row>
    <row r="95" spans="1:35">
      <c r="A95" s="35">
        <v>278.78899999999999</v>
      </c>
      <c r="B95" s="36">
        <v>58.817700000000002</v>
      </c>
      <c r="C95" s="36">
        <v>389.25700000000001</v>
      </c>
      <c r="D95" s="36">
        <v>389.25700000000001</v>
      </c>
      <c r="E95" s="36">
        <v>1156.53</v>
      </c>
      <c r="F95" s="36">
        <v>1006.14</v>
      </c>
      <c r="G95" s="36">
        <v>1268.22</v>
      </c>
      <c r="H95" s="36">
        <v>1793.01</v>
      </c>
      <c r="I95" s="39">
        <v>1025.49</v>
      </c>
      <c r="J95" s="31">
        <f t="shared" si="12"/>
        <v>0.66461999999999999</v>
      </c>
      <c r="K95" s="32">
        <f t="shared" si="13"/>
        <v>2.9499413198519453E-2</v>
      </c>
      <c r="M95" s="46">
        <v>278.78899999999999</v>
      </c>
      <c r="N95" s="47">
        <v>65.239999999999995</v>
      </c>
      <c r="O95" s="47">
        <v>407.82499999999999</v>
      </c>
      <c r="P95" s="47">
        <v>407.82499999999999</v>
      </c>
      <c r="Q95" s="47">
        <v>1627.53</v>
      </c>
      <c r="R95" s="47">
        <v>1491.58</v>
      </c>
      <c r="S95" s="47">
        <v>597.81200000000001</v>
      </c>
      <c r="T95" s="47">
        <v>1463.41</v>
      </c>
      <c r="U95" s="52">
        <v>1074.4100000000001</v>
      </c>
      <c r="V95" s="50">
        <f t="shared" si="14"/>
        <v>0.62710500000000002</v>
      </c>
      <c r="W95" s="51">
        <f t="shared" si="15"/>
        <v>2.6008403696350688E-2</v>
      </c>
      <c r="Y95" s="46">
        <v>278.78899999999999</v>
      </c>
      <c r="Z95" s="47">
        <v>65.239999999999995</v>
      </c>
      <c r="AA95" s="47">
        <v>407.82499999999999</v>
      </c>
      <c r="AB95" s="47">
        <v>407.82499999999999</v>
      </c>
      <c r="AC95" s="47">
        <v>1627.53</v>
      </c>
      <c r="AD95" s="47">
        <v>1491.58</v>
      </c>
      <c r="AE95" s="47">
        <v>597.81200000000001</v>
      </c>
      <c r="AF95" s="47">
        <v>1463.41</v>
      </c>
      <c r="AG95" s="52">
        <v>1074.4100000000001</v>
      </c>
      <c r="AH95" s="50">
        <f t="shared" si="16"/>
        <v>0.62710500000000002</v>
      </c>
      <c r="AI95" s="51">
        <f t="shared" si="17"/>
        <v>2.6008403696350688E-2</v>
      </c>
    </row>
    <row r="96" spans="1:35">
      <c r="A96" s="35">
        <v>281.81900000000002</v>
      </c>
      <c r="B96" s="36">
        <v>58.081699999999998</v>
      </c>
      <c r="C96" s="36">
        <v>391.125</v>
      </c>
      <c r="D96" s="36">
        <v>391.125</v>
      </c>
      <c r="E96" s="36">
        <v>1163.3900000000001</v>
      </c>
      <c r="F96" s="36">
        <v>996.28</v>
      </c>
      <c r="G96" s="36">
        <v>1262.22</v>
      </c>
      <c r="H96" s="36">
        <v>1799</v>
      </c>
      <c r="I96" s="39">
        <v>1030.42</v>
      </c>
      <c r="J96" s="31">
        <f t="shared" si="12"/>
        <v>0.66790666666666665</v>
      </c>
      <c r="K96" s="32">
        <f t="shared" si="13"/>
        <v>2.8986934302197911E-2</v>
      </c>
      <c r="M96" s="46">
        <v>281.81900000000002</v>
      </c>
      <c r="N96" s="47">
        <v>64.494600000000005</v>
      </c>
      <c r="O96" s="47">
        <v>409.88499999999999</v>
      </c>
      <c r="P96" s="47">
        <v>409.88499999999999</v>
      </c>
      <c r="Q96" s="47">
        <v>1637.62</v>
      </c>
      <c r="R96" s="47">
        <v>1478.11</v>
      </c>
      <c r="S96" s="47">
        <v>593.68200000000002</v>
      </c>
      <c r="T96" s="47">
        <v>1467.54</v>
      </c>
      <c r="U96" s="52">
        <v>1079.8399999999999</v>
      </c>
      <c r="V96" s="50">
        <f t="shared" si="14"/>
        <v>0.6304725000000001</v>
      </c>
      <c r="W96" s="51">
        <f t="shared" si="15"/>
        <v>2.5573914801993742E-2</v>
      </c>
      <c r="Y96" s="46">
        <v>281.81900000000002</v>
      </c>
      <c r="Z96" s="47">
        <v>64.494600000000005</v>
      </c>
      <c r="AA96" s="47">
        <v>409.88499999999999</v>
      </c>
      <c r="AB96" s="47">
        <v>409.88499999999999</v>
      </c>
      <c r="AC96" s="47">
        <v>1637.62</v>
      </c>
      <c r="AD96" s="47">
        <v>1478.11</v>
      </c>
      <c r="AE96" s="47">
        <v>593.68200000000002</v>
      </c>
      <c r="AF96" s="47">
        <v>1467.54</v>
      </c>
      <c r="AG96" s="52">
        <v>1079.8399999999999</v>
      </c>
      <c r="AH96" s="50">
        <f t="shared" si="16"/>
        <v>0.6304725000000001</v>
      </c>
      <c r="AI96" s="51">
        <f t="shared" si="17"/>
        <v>2.5573914801993742E-2</v>
      </c>
    </row>
    <row r="97" spans="1:35">
      <c r="A97" s="35">
        <v>284.84899999999999</v>
      </c>
      <c r="B97" s="36">
        <v>57.357900000000001</v>
      </c>
      <c r="C97" s="36">
        <v>392.96899999999999</v>
      </c>
      <c r="D97" s="36">
        <v>392.96899999999999</v>
      </c>
      <c r="E97" s="36">
        <v>1170.17</v>
      </c>
      <c r="F97" s="36">
        <v>986.53200000000004</v>
      </c>
      <c r="G97" s="36">
        <v>1256.33</v>
      </c>
      <c r="H97" s="36">
        <v>1804.9</v>
      </c>
      <c r="I97" s="39">
        <v>1035.27</v>
      </c>
      <c r="J97" s="31">
        <f t="shared" si="12"/>
        <v>0.67115599999999997</v>
      </c>
      <c r="K97" s="32">
        <f t="shared" si="13"/>
        <v>2.8487117749077712E-2</v>
      </c>
      <c r="M97" s="46">
        <v>284.84899999999999</v>
      </c>
      <c r="N97" s="47">
        <v>63.761099999999999</v>
      </c>
      <c r="O97" s="47">
        <v>411.92</v>
      </c>
      <c r="P97" s="47">
        <v>411.92</v>
      </c>
      <c r="Q97" s="47">
        <v>1647.62</v>
      </c>
      <c r="R97" s="47">
        <v>1464.78</v>
      </c>
      <c r="S97" s="47">
        <v>589.625</v>
      </c>
      <c r="T97" s="47">
        <v>1471.6</v>
      </c>
      <c r="U97" s="52">
        <v>1085.2</v>
      </c>
      <c r="V97" s="50">
        <f t="shared" si="14"/>
        <v>0.63380500000000006</v>
      </c>
      <c r="W97" s="51">
        <f t="shared" si="15"/>
        <v>2.5150125038458197E-2</v>
      </c>
      <c r="Y97" s="46">
        <v>284.84899999999999</v>
      </c>
      <c r="Z97" s="47">
        <v>63.761099999999999</v>
      </c>
      <c r="AA97" s="47">
        <v>411.92</v>
      </c>
      <c r="AB97" s="47">
        <v>411.92</v>
      </c>
      <c r="AC97" s="47">
        <v>1647.62</v>
      </c>
      <c r="AD97" s="47">
        <v>1464.78</v>
      </c>
      <c r="AE97" s="47">
        <v>589.625</v>
      </c>
      <c r="AF97" s="47">
        <v>1471.6</v>
      </c>
      <c r="AG97" s="52">
        <v>1085.2</v>
      </c>
      <c r="AH97" s="50">
        <f t="shared" si="16"/>
        <v>0.63380500000000006</v>
      </c>
      <c r="AI97" s="51">
        <f t="shared" si="17"/>
        <v>2.5150125038458197E-2</v>
      </c>
    </row>
    <row r="98" spans="1:35">
      <c r="A98" s="35">
        <v>287.87900000000002</v>
      </c>
      <c r="B98" s="36">
        <v>56.6462</v>
      </c>
      <c r="C98" s="36">
        <v>394.78899999999999</v>
      </c>
      <c r="D98" s="36">
        <v>394.78899999999999</v>
      </c>
      <c r="E98" s="36">
        <v>1176.8800000000001</v>
      </c>
      <c r="F98" s="36">
        <v>976.89200000000005</v>
      </c>
      <c r="G98" s="36">
        <v>1250.52</v>
      </c>
      <c r="H98" s="36">
        <v>1810.7</v>
      </c>
      <c r="I98" s="39">
        <v>1040.07</v>
      </c>
      <c r="J98" s="31">
        <f t="shared" si="12"/>
        <v>0.67436933333333327</v>
      </c>
      <c r="K98" s="32">
        <f t="shared" si="13"/>
        <v>2.7999592705876306E-2</v>
      </c>
      <c r="M98" s="46">
        <v>287.87900000000002</v>
      </c>
      <c r="N98" s="47">
        <v>63.039099999999998</v>
      </c>
      <c r="O98" s="47">
        <v>413.92899999999997</v>
      </c>
      <c r="P98" s="47">
        <v>413.92899999999997</v>
      </c>
      <c r="Q98" s="47">
        <v>1657.52</v>
      </c>
      <c r="R98" s="47">
        <v>1451.58</v>
      </c>
      <c r="S98" s="47">
        <v>585.63900000000001</v>
      </c>
      <c r="T98" s="47">
        <v>1475.59</v>
      </c>
      <c r="U98" s="52">
        <v>1090.49</v>
      </c>
      <c r="V98" s="50">
        <f t="shared" si="14"/>
        <v>0.63710500000000003</v>
      </c>
      <c r="W98" s="51">
        <f t="shared" si="15"/>
        <v>2.4736542642107659E-2</v>
      </c>
      <c r="Y98" s="46">
        <v>287.87900000000002</v>
      </c>
      <c r="Z98" s="47">
        <v>63.039099999999998</v>
      </c>
      <c r="AA98" s="47">
        <v>413.92899999999997</v>
      </c>
      <c r="AB98" s="47">
        <v>413.92899999999997</v>
      </c>
      <c r="AC98" s="47">
        <v>1657.52</v>
      </c>
      <c r="AD98" s="47">
        <v>1451.58</v>
      </c>
      <c r="AE98" s="47">
        <v>585.63900000000001</v>
      </c>
      <c r="AF98" s="47">
        <v>1475.59</v>
      </c>
      <c r="AG98" s="52">
        <v>1090.49</v>
      </c>
      <c r="AH98" s="50">
        <f t="shared" si="16"/>
        <v>0.63710500000000003</v>
      </c>
      <c r="AI98" s="51">
        <f t="shared" si="17"/>
        <v>2.4736542642107659E-2</v>
      </c>
    </row>
    <row r="99" spans="1:35">
      <c r="A99" s="35">
        <v>290.90899999999999</v>
      </c>
      <c r="B99" s="36">
        <v>55.946199999999997</v>
      </c>
      <c r="C99" s="36">
        <v>396.58499999999998</v>
      </c>
      <c r="D99" s="36">
        <v>396.58499999999998</v>
      </c>
      <c r="E99" s="36">
        <v>1183.53</v>
      </c>
      <c r="F99" s="36">
        <v>967.35699999999997</v>
      </c>
      <c r="G99" s="36">
        <v>1244.81</v>
      </c>
      <c r="H99" s="36">
        <v>1816.42</v>
      </c>
      <c r="I99" s="39">
        <v>1044.8</v>
      </c>
      <c r="J99" s="31">
        <f t="shared" si="12"/>
        <v>0.67754766666666666</v>
      </c>
      <c r="K99" s="32">
        <f t="shared" si="13"/>
        <v>2.7523869169352413E-2</v>
      </c>
      <c r="M99" s="46">
        <v>290.90899999999999</v>
      </c>
      <c r="N99" s="47">
        <v>62.328600000000002</v>
      </c>
      <c r="O99" s="47">
        <v>415.91399999999999</v>
      </c>
      <c r="P99" s="47">
        <v>415.91399999999999</v>
      </c>
      <c r="Q99" s="47">
        <v>1667.32</v>
      </c>
      <c r="R99" s="47">
        <v>1438.52</v>
      </c>
      <c r="S99" s="47">
        <v>581.72299999999996</v>
      </c>
      <c r="T99" s="47">
        <v>1479.5</v>
      </c>
      <c r="U99" s="52">
        <v>1095.72</v>
      </c>
      <c r="V99" s="50">
        <f t="shared" si="14"/>
        <v>0.64036999999999999</v>
      </c>
      <c r="W99" s="51">
        <f t="shared" si="15"/>
        <v>2.4333041835189032E-2</v>
      </c>
      <c r="Y99" s="46">
        <v>290.90899999999999</v>
      </c>
      <c r="Z99" s="47">
        <v>62.328600000000002</v>
      </c>
      <c r="AA99" s="47">
        <v>415.91399999999999</v>
      </c>
      <c r="AB99" s="47">
        <v>415.91399999999999</v>
      </c>
      <c r="AC99" s="47">
        <v>1667.32</v>
      </c>
      <c r="AD99" s="47">
        <v>1438.52</v>
      </c>
      <c r="AE99" s="47">
        <v>581.72299999999996</v>
      </c>
      <c r="AF99" s="47">
        <v>1479.5</v>
      </c>
      <c r="AG99" s="52">
        <v>1095.72</v>
      </c>
      <c r="AH99" s="50">
        <f t="shared" si="16"/>
        <v>0.64036999999999999</v>
      </c>
      <c r="AI99" s="51">
        <f t="shared" si="17"/>
        <v>2.4333041835189032E-2</v>
      </c>
    </row>
    <row r="100" spans="1:35">
      <c r="A100" s="35">
        <v>293.94</v>
      </c>
      <c r="B100" s="36">
        <v>55.257800000000003</v>
      </c>
      <c r="C100" s="36">
        <v>398.358</v>
      </c>
      <c r="D100" s="36">
        <v>398.358</v>
      </c>
      <c r="E100" s="36">
        <v>1190.0999999999999</v>
      </c>
      <c r="F100" s="36">
        <v>957.92700000000002</v>
      </c>
      <c r="G100" s="36">
        <v>1239.18</v>
      </c>
      <c r="H100" s="36">
        <v>1822.04</v>
      </c>
      <c r="I100" s="39">
        <v>1049.47</v>
      </c>
      <c r="J100" s="31">
        <f t="shared" si="12"/>
        <v>0.68069099999999993</v>
      </c>
      <c r="K100" s="32">
        <f t="shared" si="13"/>
        <v>2.7059659473486014E-2</v>
      </c>
      <c r="M100" s="46">
        <v>293.94</v>
      </c>
      <c r="N100" s="47">
        <v>61.6524</v>
      </c>
      <c r="O100" s="47">
        <v>417.81400000000002</v>
      </c>
      <c r="P100" s="47">
        <v>417.81400000000002</v>
      </c>
      <c r="Q100" s="47">
        <v>1677</v>
      </c>
      <c r="R100" s="47">
        <v>1425.72</v>
      </c>
      <c r="S100" s="47">
        <v>578.25900000000001</v>
      </c>
      <c r="T100" s="47">
        <v>1482.97</v>
      </c>
      <c r="U100" s="52">
        <v>1100.73</v>
      </c>
      <c r="V100" s="50">
        <f t="shared" si="14"/>
        <v>0.64356999999999998</v>
      </c>
      <c r="W100" s="51">
        <f t="shared" si="15"/>
        <v>2.3949376136240038E-2</v>
      </c>
      <c r="Y100" s="46">
        <v>293.94</v>
      </c>
      <c r="Z100" s="47">
        <v>61.6524</v>
      </c>
      <c r="AA100" s="47">
        <v>417.81400000000002</v>
      </c>
      <c r="AB100" s="47">
        <v>417.81400000000002</v>
      </c>
      <c r="AC100" s="47">
        <v>1677</v>
      </c>
      <c r="AD100" s="47">
        <v>1425.72</v>
      </c>
      <c r="AE100" s="47">
        <v>578.25900000000001</v>
      </c>
      <c r="AF100" s="47">
        <v>1482.97</v>
      </c>
      <c r="AG100" s="52">
        <v>1100.73</v>
      </c>
      <c r="AH100" s="50">
        <f t="shared" si="16"/>
        <v>0.64356999999999998</v>
      </c>
      <c r="AI100" s="51">
        <f t="shared" si="17"/>
        <v>2.3949376136240038E-2</v>
      </c>
    </row>
    <row r="101" spans="1:35">
      <c r="A101" s="35">
        <v>296.97000000000003</v>
      </c>
      <c r="B101" s="36">
        <v>54.5807</v>
      </c>
      <c r="C101" s="36">
        <v>400.108</v>
      </c>
      <c r="D101" s="36">
        <v>400.108</v>
      </c>
      <c r="E101" s="36">
        <v>1196.5999999999999</v>
      </c>
      <c r="F101" s="36">
        <v>948.59799999999996</v>
      </c>
      <c r="G101" s="36">
        <v>1233.6400000000001</v>
      </c>
      <c r="H101" s="36">
        <v>1827.58</v>
      </c>
      <c r="I101" s="39">
        <v>1054.08</v>
      </c>
      <c r="J101" s="31">
        <f t="shared" si="12"/>
        <v>0.68380066666666672</v>
      </c>
      <c r="K101" s="32">
        <f t="shared" si="13"/>
        <v>2.6606535432840563E-2</v>
      </c>
      <c r="M101" s="46">
        <v>296.97000000000003</v>
      </c>
      <c r="N101" s="47">
        <v>60.9619</v>
      </c>
      <c r="O101" s="47">
        <v>419.75299999999999</v>
      </c>
      <c r="P101" s="47">
        <v>419.75299999999999</v>
      </c>
      <c r="Q101" s="47">
        <v>1686.61</v>
      </c>
      <c r="R101" s="47">
        <v>1412.92</v>
      </c>
      <c r="S101" s="47">
        <v>574.47400000000005</v>
      </c>
      <c r="T101" s="47">
        <v>1486.75</v>
      </c>
      <c r="U101" s="52">
        <v>1105.83</v>
      </c>
      <c r="V101" s="50">
        <f t="shared" si="14"/>
        <v>0.64676999999999996</v>
      </c>
      <c r="W101" s="51">
        <f t="shared" si="15"/>
        <v>2.3563979467198543E-2</v>
      </c>
      <c r="Y101" s="46">
        <v>296.97000000000003</v>
      </c>
      <c r="Z101" s="47">
        <v>60.9619</v>
      </c>
      <c r="AA101" s="47">
        <v>419.75299999999999</v>
      </c>
      <c r="AB101" s="47">
        <v>419.75299999999999</v>
      </c>
      <c r="AC101" s="47">
        <v>1686.61</v>
      </c>
      <c r="AD101" s="47">
        <v>1412.92</v>
      </c>
      <c r="AE101" s="47">
        <v>574.47400000000005</v>
      </c>
      <c r="AF101" s="47">
        <v>1486.75</v>
      </c>
      <c r="AG101" s="52">
        <v>1105.83</v>
      </c>
      <c r="AH101" s="50">
        <f t="shared" si="16"/>
        <v>0.64676999999999996</v>
      </c>
      <c r="AI101" s="51">
        <f t="shared" si="17"/>
        <v>2.3563979467198543E-2</v>
      </c>
    </row>
    <row r="102" spans="1:35" ht="15" thickBot="1">
      <c r="A102" s="40">
        <v>300</v>
      </c>
      <c r="B102" s="33">
        <v>53.915100000000002</v>
      </c>
      <c r="C102" s="33">
        <v>401.83499999999998</v>
      </c>
      <c r="D102" s="33">
        <v>401.83499999999998</v>
      </c>
      <c r="E102" s="33">
        <v>1203.04</v>
      </c>
      <c r="F102" s="33">
        <v>939.37199999999996</v>
      </c>
      <c r="G102" s="33">
        <v>1228.19</v>
      </c>
      <c r="H102" s="33">
        <v>1833.03</v>
      </c>
      <c r="I102" s="34">
        <v>1058.6300000000001</v>
      </c>
      <c r="J102" s="29">
        <f t="shared" si="12"/>
        <v>0.68687600000000004</v>
      </c>
      <c r="K102" s="30">
        <f t="shared" si="13"/>
        <v>2.6164402308422482E-2</v>
      </c>
      <c r="M102" s="43">
        <v>300</v>
      </c>
      <c r="N102" s="44">
        <v>60.282600000000002</v>
      </c>
      <c r="O102" s="44">
        <v>421.66800000000001</v>
      </c>
      <c r="P102" s="44">
        <v>421.66800000000001</v>
      </c>
      <c r="Q102" s="44">
        <v>1696.13</v>
      </c>
      <c r="R102" s="44">
        <v>1400.25</v>
      </c>
      <c r="S102" s="44">
        <v>570.75199999999995</v>
      </c>
      <c r="T102" s="44">
        <v>1490.47</v>
      </c>
      <c r="U102" s="45">
        <v>1110.8800000000001</v>
      </c>
      <c r="V102" s="53">
        <f t="shared" si="14"/>
        <v>0.64993749999999995</v>
      </c>
      <c r="W102" s="54">
        <f t="shared" si="15"/>
        <v>2.318784498509472E-2</v>
      </c>
      <c r="Y102" s="43">
        <v>300</v>
      </c>
      <c r="Z102" s="44">
        <v>60.282600000000002</v>
      </c>
      <c r="AA102" s="44">
        <v>421.66800000000001</v>
      </c>
      <c r="AB102" s="44">
        <v>421.66800000000001</v>
      </c>
      <c r="AC102" s="44">
        <v>1696.13</v>
      </c>
      <c r="AD102" s="44">
        <v>1400.25</v>
      </c>
      <c r="AE102" s="44">
        <v>570.75199999999995</v>
      </c>
      <c r="AF102" s="44">
        <v>1490.47</v>
      </c>
      <c r="AG102" s="45">
        <v>1110.8800000000001</v>
      </c>
      <c r="AH102" s="53">
        <f t="shared" si="16"/>
        <v>0.64993749999999995</v>
      </c>
      <c r="AI102" s="54">
        <f t="shared" si="17"/>
        <v>2.318784498509472E-2</v>
      </c>
    </row>
  </sheetData>
  <mergeCells count="3">
    <mergeCell ref="A1:K1"/>
    <mergeCell ref="M1:W1"/>
    <mergeCell ref="Y1:A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8DEE-C4A7-427E-A09B-369DD70C362F}">
  <dimension ref="B3:O111"/>
  <sheetViews>
    <sheetView zoomScale="40" zoomScaleNormal="40" workbookViewId="0">
      <selection activeCell="D77" sqref="D77"/>
    </sheetView>
  </sheetViews>
  <sheetFormatPr defaultRowHeight="14.45"/>
  <cols>
    <col min="2" max="2" width="12" bestFit="1" customWidth="1"/>
    <col min="6" max="6" width="11" bestFit="1" customWidth="1"/>
    <col min="10" max="10" width="11" bestFit="1" customWidth="1"/>
    <col min="14" max="14" width="11" bestFit="1" customWidth="1"/>
  </cols>
  <sheetData>
    <row r="3" spans="2:15">
      <c r="B3" s="104" t="s">
        <v>102</v>
      </c>
      <c r="C3" s="104"/>
      <c r="F3" s="96" t="s">
        <v>103</v>
      </c>
      <c r="G3" s="96"/>
      <c r="J3" s="93" t="s">
        <v>104</v>
      </c>
      <c r="K3" s="93"/>
      <c r="N3" s="92" t="s">
        <v>105</v>
      </c>
      <c r="O3" s="92"/>
    </row>
    <row r="4" spans="2:15">
      <c r="B4" s="9" t="s">
        <v>59</v>
      </c>
      <c r="C4" s="9" t="s">
        <v>76</v>
      </c>
      <c r="F4" s="2" t="s">
        <v>59</v>
      </c>
      <c r="G4" s="2" t="s">
        <v>76</v>
      </c>
      <c r="J4" s="5" t="s">
        <v>59</v>
      </c>
      <c r="K4" s="5" t="s">
        <v>76</v>
      </c>
      <c r="N4" s="62" t="s">
        <v>59</v>
      </c>
      <c r="O4" s="62" t="s">
        <v>76</v>
      </c>
    </row>
    <row r="5" spans="2:15">
      <c r="B5" s="9">
        <f>'Recycle 1 bar 730K'!AT13</f>
        <v>32292732.025588106</v>
      </c>
      <c r="C5" s="9">
        <f>'Recycle 1 bar 730K'!AU13</f>
        <v>7.2486666666666685E-2</v>
      </c>
      <c r="F5" s="2">
        <f>'Recycle 1 bar 760K'!AT14</f>
        <v>32122652.48857072</v>
      </c>
      <c r="G5" s="2">
        <f>'Recycle 1 bar 760K'!AU14</f>
        <v>7.1176666666666735E-2</v>
      </c>
      <c r="J5" s="5">
        <f>'Recycle 1 bar 790K'!AT15</f>
        <v>33653164.445503384</v>
      </c>
      <c r="K5" s="5">
        <f>'Recycle 1 bar 790K'!AU15</f>
        <v>2.6296666666666624E-2</v>
      </c>
      <c r="N5" s="62">
        <f>'Level 2 recycle 1 bar'!AT15</f>
        <v>31274575.771061413</v>
      </c>
      <c r="O5" s="62">
        <f>'Level 2 recycle 1 bar'!AU15</f>
        <v>7.2829999999999923E-2</v>
      </c>
    </row>
    <row r="6" spans="2:15">
      <c r="B6" s="9">
        <f>'Recycle 1 bar 730K'!AT14</f>
        <v>31905621.103468817</v>
      </c>
      <c r="C6" s="9">
        <f>'Recycle 1 bar 730K'!AU14</f>
        <v>8.2386666666666622E-2</v>
      </c>
      <c r="F6" s="2">
        <f>'Recycle 1 bar 760K'!AT15</f>
        <v>31710194.15893656</v>
      </c>
      <c r="G6" s="2">
        <f>'Recycle 1 bar 760K'!AU15</f>
        <v>7.9386666666666619E-2</v>
      </c>
      <c r="J6" s="5">
        <f>'Recycle 1 bar 790K'!AT16</f>
        <v>33488936.375292134</v>
      </c>
      <c r="K6" s="5">
        <f>'Recycle 1 bar 790K'!AU16</f>
        <v>2.9616666666666635E-2</v>
      </c>
      <c r="N6" s="62">
        <f>'Level 2 recycle 1 bar'!AT16</f>
        <v>30793440.085799027</v>
      </c>
      <c r="O6" s="62">
        <f>'Level 2 recycle 1 bar'!AU16</f>
        <v>7.9910000000000009E-2</v>
      </c>
    </row>
    <row r="7" spans="2:15">
      <c r="B7" s="9">
        <f>'Recycle 1 bar 730K'!AT15</f>
        <v>31510200.120104302</v>
      </c>
      <c r="C7" s="9">
        <f>'Recycle 1 bar 730K'!AU15</f>
        <v>9.1800000000000034E-2</v>
      </c>
      <c r="F7" s="2">
        <f>'Recycle 1 bar 760K'!AT16</f>
        <v>31285840.720110107</v>
      </c>
      <c r="G7" s="2">
        <f>'Recycle 1 bar 760K'!AU16</f>
        <v>8.7230000000000016E-2</v>
      </c>
      <c r="J7" s="5">
        <f>'Recycle 1 bar 790K'!AT17</f>
        <v>33322058.562942896</v>
      </c>
      <c r="K7" s="5">
        <f>'Recycle 1 bar 790K'!AU17</f>
        <v>3.2856666666666721E-2</v>
      </c>
      <c r="N7" s="62">
        <f>'Level 2 recycle 1 bar'!AT17</f>
        <v>30288208.488353353</v>
      </c>
      <c r="O7" s="62">
        <f>'Level 2 recycle 1 bar'!AU17</f>
        <v>8.6656666666666604E-2</v>
      </c>
    </row>
    <row r="8" spans="2:15">
      <c r="B8" s="9">
        <f>'Recycle 1 bar 730K'!AT16</f>
        <v>31100672.998380732</v>
      </c>
      <c r="C8" s="9">
        <f>'Recycle 1 bar 730K'!AU16</f>
        <v>0.10074333333333334</v>
      </c>
      <c r="F8" s="2">
        <f>'Recycle 1 bar 760K'!AT17</f>
        <v>30855256.171677262</v>
      </c>
      <c r="G8" s="2">
        <f>'Recycle 1 bar 760K'!AU17</f>
        <v>9.4713333333333288E-2</v>
      </c>
      <c r="J8" s="5">
        <f>'Recycle 1 bar 790K'!AT18</f>
        <v>33141844.095556531</v>
      </c>
      <c r="K8" s="5">
        <f>'Recycle 1 bar 790K'!AU18</f>
        <v>3.6026666666666644E-2</v>
      </c>
      <c r="N8" s="62">
        <f>'Level 2 recycle 1 bar'!AT18</f>
        <v>29786939.366732784</v>
      </c>
      <c r="O8" s="62">
        <f>'Level 2 recycle 1 bar'!AU18</f>
        <v>9.3136666666666618E-2</v>
      </c>
    </row>
    <row r="9" spans="2:15">
      <c r="B9" s="9">
        <f>'Recycle 1 bar 730K'!AT17</f>
        <v>30692007.097477444</v>
      </c>
      <c r="C9" s="9">
        <f>'Recycle 1 bar 730K'!AU17</f>
        <v>0.10930999999999995</v>
      </c>
      <c r="F9" s="2">
        <f>'Recycle 1 bar 760K'!AT18</f>
        <v>30416514.284511968</v>
      </c>
      <c r="G9" s="2">
        <f>'Recycle 1 bar 760K'!AU18</f>
        <v>0.10192000000000007</v>
      </c>
      <c r="J9" s="5">
        <f>'Recycle 1 bar 790K'!AT19</f>
        <v>32970489.252018973</v>
      </c>
      <c r="K9" s="5">
        <f>'Recycle 1 bar 790K'!AU19</f>
        <v>3.9126666666666705E-2</v>
      </c>
      <c r="N9" s="62">
        <f>'Level 2 recycle 1 bar'!AT19</f>
        <v>29258068.331562214</v>
      </c>
      <c r="O9" s="62">
        <f>'Level 2 recycle 1 bar'!AU19</f>
        <v>9.930999999999994E-2</v>
      </c>
    </row>
    <row r="10" spans="2:15">
      <c r="B10" s="9">
        <f>'Recycle 1 bar 730K'!AT18</f>
        <v>30259674.745822296</v>
      </c>
      <c r="C10" s="9">
        <f>'Recycle 1 bar 730K'!AU18</f>
        <v>0.1174433333333333</v>
      </c>
      <c r="F10" s="2">
        <f>'Recycle 1 bar 760K'!AT19</f>
        <v>29960601.513058819</v>
      </c>
      <c r="G10" s="2">
        <f>'Recycle 1 bar 760K'!AU19</f>
        <v>0.10878999999999997</v>
      </c>
      <c r="J10" s="5">
        <f>'Recycle 1 bar 790K'!AT20</f>
        <v>32796323.956054751</v>
      </c>
      <c r="K10" s="5">
        <f>'Recycle 1 bar 790K'!AU20</f>
        <v>4.2153333333333348E-2</v>
      </c>
      <c r="N10" s="62">
        <f>'Level 2 recycle 1 bar'!AT20</f>
        <v>28718431.734106503</v>
      </c>
      <c r="O10" s="62">
        <f>'Level 2 recycle 1 bar'!AU20</f>
        <v>0.10523000000000002</v>
      </c>
    </row>
    <row r="11" spans="2:15">
      <c r="B11" s="9">
        <f>'Recycle 1 bar 730K'!AT19</f>
        <v>29817514.190603308</v>
      </c>
      <c r="C11" s="9">
        <f>'Recycle 1 bar 730K'!AU19</f>
        <v>0.12519000000000005</v>
      </c>
      <c r="F11" s="2">
        <f>'Recycle 1 bar 760K'!AT20</f>
        <v>29494407.972647227</v>
      </c>
      <c r="G11" s="2">
        <f>'Recycle 1 bar 760K'!AU20</f>
        <v>0.11539333333333328</v>
      </c>
      <c r="J11" s="5">
        <f>'Recycle 1 bar 790K'!AT21</f>
        <v>32619460.185640842</v>
      </c>
      <c r="K11" s="5">
        <f>'Recycle 1 bar 790K'!AU21</f>
        <v>4.5116666666666638E-2</v>
      </c>
      <c r="N11" s="62">
        <f>'Level 2 recycle 1 bar'!AT21</f>
        <v>28162235.325679358</v>
      </c>
      <c r="O11" s="62">
        <f>'Level 2 recycle 1 bar'!AU21</f>
        <v>0.11092000000000007</v>
      </c>
    </row>
    <row r="12" spans="2:15">
      <c r="B12" s="9">
        <f>'Recycle 1 bar 730K'!AT20</f>
        <v>29369123.058564059</v>
      </c>
      <c r="C12" s="9">
        <f>'Recycle 1 bar 730K'!AU20</f>
        <v>0.13264333333333328</v>
      </c>
      <c r="F12" s="2">
        <f>'Recycle 1 bar 760K'!AT21</f>
        <v>29013863.755723692</v>
      </c>
      <c r="G12" s="2">
        <f>'Recycle 1 bar 760K'!AU21</f>
        <v>0.12171999999999995</v>
      </c>
      <c r="J12" s="5">
        <f>'Recycle 1 bar 790K'!AT22</f>
        <v>32436597.451126669</v>
      </c>
      <c r="K12" s="5">
        <f>'Recycle 1 bar 790K'!AU22</f>
        <v>4.8016666666666728E-2</v>
      </c>
      <c r="N12" s="62">
        <f>'Level 2 recycle 1 bar'!AT22</f>
        <v>27586839.155274909</v>
      </c>
      <c r="O12" s="62">
        <f>'Level 2 recycle 1 bar'!AU22</f>
        <v>0.1163766666666667</v>
      </c>
    </row>
    <row r="13" spans="2:15">
      <c r="B13" s="9">
        <f>'Recycle 1 bar 730K'!AT21</f>
        <v>28904460.872217312</v>
      </c>
      <c r="C13" s="9">
        <f>'Recycle 1 bar 730K'!AU21</f>
        <v>0.13977666666666663</v>
      </c>
      <c r="F13" s="2">
        <f>'Recycle 1 bar 760K'!AT22</f>
        <v>28521633.307339158</v>
      </c>
      <c r="G13" s="2">
        <f>'Recycle 1 bar 760K'!AU22</f>
        <v>0.12783666666666674</v>
      </c>
      <c r="J13" s="5">
        <f>'Recycle 1 bar 790K'!AT23</f>
        <v>32255011.836097401</v>
      </c>
      <c r="K13" s="5">
        <f>'Recycle 1 bar 790K'!AU23</f>
        <v>5.0853333333333313E-2</v>
      </c>
      <c r="N13" s="62">
        <f>'Level 2 recycle 1 bar'!AT23</f>
        <v>27017493.768875808</v>
      </c>
      <c r="O13" s="62">
        <f>'Level 2 recycle 1 bar'!AU23</f>
        <v>0.12168333333333339</v>
      </c>
    </row>
    <row r="14" spans="2:15">
      <c r="B14" s="9">
        <f>'Recycle 1 bar 730K'!AT22</f>
        <v>28437935.809758928</v>
      </c>
      <c r="C14" s="9">
        <f>'Recycle 1 bar 730K'!AU22</f>
        <v>0.14665333333333336</v>
      </c>
      <c r="F14" s="2">
        <f>'Recycle 1 bar 760K'!AT23</f>
        <v>28029334.962938651</v>
      </c>
      <c r="G14" s="2">
        <f>'Recycle 1 bar 760K'!AU23</f>
        <v>0.13375333333333342</v>
      </c>
      <c r="J14" s="5">
        <f>'Recycle 1 bar 790K'!AT24</f>
        <v>32067270.371066697</v>
      </c>
      <c r="K14" s="5">
        <f>'Recycle 1 bar 790K'!AU24</f>
        <v>5.3633333333333366E-2</v>
      </c>
      <c r="N14" s="62">
        <f>'Level 2 recycle 1 bar'!AT24</f>
        <v>26429590.714547202</v>
      </c>
      <c r="O14" s="62">
        <f>'Level 2 recycle 1 bar'!AU24</f>
        <v>0.12680999999999995</v>
      </c>
    </row>
    <row r="15" spans="2:15">
      <c r="B15" s="9">
        <f>'Recycle 1 bar 730K'!AT23</f>
        <v>27961352.043073565</v>
      </c>
      <c r="C15" s="9">
        <f>'Recycle 1 bar 730K'!AU23</f>
        <v>0.15325666666666665</v>
      </c>
      <c r="F15" s="2">
        <f>'Recycle 1 bar 760K'!AT24</f>
        <v>27519947.799707733</v>
      </c>
      <c r="G15" s="2">
        <f>'Recycle 1 bar 760K'!AU24</f>
        <v>0.13946666666666668</v>
      </c>
      <c r="J15" s="5">
        <f>'Recycle 1 bar 790K'!AT25</f>
        <v>31887162.793423865</v>
      </c>
      <c r="K15" s="5">
        <f>'Recycle 1 bar 790K'!AU25</f>
        <v>5.6353333333333318E-2</v>
      </c>
      <c r="N15" s="62">
        <f>'Level 2 recycle 1 bar'!AT25</f>
        <v>25828770.439784158</v>
      </c>
      <c r="O15" s="62">
        <f>'Level 2 recycle 1 bar'!AU25</f>
        <v>0.13175333333333342</v>
      </c>
    </row>
    <row r="16" spans="2:15">
      <c r="B16" s="9">
        <f>'Recycle 1 bar 730K'!AT24</f>
        <v>27474451.520232279</v>
      </c>
      <c r="C16" s="9">
        <f>'Recycle 1 bar 730K'!AU24</f>
        <v>0.15963666666666662</v>
      </c>
      <c r="F16" s="2">
        <f>'Recycle 1 bar 760K'!AT25</f>
        <v>27005825.857449263</v>
      </c>
      <c r="G16" s="2">
        <f>'Recycle 1 bar 760K'!AU25</f>
        <v>0.14500666666666667</v>
      </c>
      <c r="J16" s="5">
        <f>'Recycle 1 bar 790K'!AT26</f>
        <v>31694538.3297191</v>
      </c>
      <c r="K16" s="5">
        <f>'Recycle 1 bar 790K'!AU26</f>
        <v>5.9023333333333386E-2</v>
      </c>
      <c r="N16" s="62">
        <f>'Level 2 recycle 1 bar'!AT26</f>
        <v>25221096.305265322</v>
      </c>
      <c r="O16" s="62">
        <f>'Level 2 recycle 1 bar'!AU26</f>
        <v>0.13657333333333327</v>
      </c>
    </row>
    <row r="17" spans="2:15">
      <c r="B17" s="9">
        <f>'Recycle 1 bar 730K'!AT25</f>
        <v>26971823.270485185</v>
      </c>
      <c r="C17" s="9">
        <f>'Recycle 1 bar 730K'!AU25</f>
        <v>0.16576333333333332</v>
      </c>
      <c r="F17" s="2">
        <f>'Recycle 1 bar 760K'!AT26</f>
        <v>26480582.410022937</v>
      </c>
      <c r="G17" s="2">
        <f>'Recycle 1 bar 760K'!AU26</f>
        <v>0.15038333333333337</v>
      </c>
      <c r="J17" s="5">
        <f>'Recycle 1 bar 790K'!AT27</f>
        <v>31499851.274730928</v>
      </c>
      <c r="K17" s="5">
        <f>'Recycle 1 bar 790K'!AU27</f>
        <v>6.1640000000000021E-2</v>
      </c>
      <c r="N17" s="62">
        <f>'Level 2 recycle 1 bar'!AT27</f>
        <v>24608694.972845376</v>
      </c>
      <c r="O17" s="62">
        <f>'Level 2 recycle 1 bar'!AU27</f>
        <v>0.14126999999999998</v>
      </c>
    </row>
    <row r="18" spans="2:15">
      <c r="B18" s="9">
        <f>'Recycle 1 bar 730K'!AT26</f>
        <v>26460026.603838719</v>
      </c>
      <c r="C18" s="9">
        <f>'Recycle 1 bar 730K'!AU26</f>
        <v>0.17168333333333338</v>
      </c>
      <c r="F18" s="2">
        <f>'Recycle 1 bar 760K'!AT27</f>
        <v>25950983.411488064</v>
      </c>
      <c r="G18" s="2">
        <f>'Recycle 1 bar 760K'!AU27</f>
        <v>0.15560000000000007</v>
      </c>
      <c r="J18" s="5">
        <f>'Recycle 1 bar 790K'!AT28</f>
        <v>31311128.532852106</v>
      </c>
      <c r="K18" s="5">
        <f>'Recycle 1 bar 790K'!AU28</f>
        <v>6.4203333333333376E-2</v>
      </c>
      <c r="N18" s="62">
        <f>'Level 2 recycle 1 bar'!AT28</f>
        <v>23975892.1594689</v>
      </c>
      <c r="O18" s="62">
        <f>'Level 2 recycle 1 bar'!AU28</f>
        <v>0.14581333333333335</v>
      </c>
    </row>
    <row r="19" spans="2:15">
      <c r="B19" s="9">
        <f>'Recycle 1 bar 730K'!AT27</f>
        <v>25939501.27825525</v>
      </c>
      <c r="C19" s="9">
        <f>'Recycle 1 bar 730K'!AU27</f>
        <v>0.17742333333333332</v>
      </c>
      <c r="F19" s="2">
        <f>'Recycle 1 bar 760K'!AT28</f>
        <v>25400337.86226454</v>
      </c>
      <c r="G19" s="2">
        <f>'Recycle 1 bar 760K'!AU28</f>
        <v>0.16064999999999993</v>
      </c>
      <c r="J19" s="5">
        <f>'Recycle 1 bar 790K'!AT29</f>
        <v>31116765.76338784</v>
      </c>
      <c r="K19" s="5">
        <f>'Recycle 1 bar 790K'!AU29</f>
        <v>6.6719999999999946E-2</v>
      </c>
      <c r="N19" s="62">
        <f>'Level 2 recycle 1 bar'!AT29</f>
        <v>23327863.743820198</v>
      </c>
      <c r="O19" s="62">
        <f>'Level 2 recycle 1 bar'!AU29</f>
        <v>0.15023666666666669</v>
      </c>
    </row>
    <row r="20" spans="2:15">
      <c r="B20" s="9">
        <f>'Recycle 1 bar 730K'!AT28</f>
        <v>25406831.491986871</v>
      </c>
      <c r="C20" s="9">
        <f>'Recycle 1 bar 730K'!AU28</f>
        <v>0.18297666666666662</v>
      </c>
      <c r="F20" s="2">
        <f>'Recycle 1 bar 760K'!AT29</f>
        <v>24843679.45186561</v>
      </c>
      <c r="G20" s="2">
        <f>'Recycle 1 bar 760K'!AU29</f>
        <v>0.16557999999999992</v>
      </c>
      <c r="J20" s="5">
        <f>'Recycle 1 bar 790K'!AT30</f>
        <v>30915010.980808701</v>
      </c>
      <c r="K20" s="5">
        <f>'Recycle 1 bar 790K'!AU30</f>
        <v>6.9193333333333315E-2</v>
      </c>
      <c r="N20" s="62">
        <f>'Level 2 recycle 1 bar'!AT30</f>
        <v>22669754.528379854</v>
      </c>
      <c r="O20" s="62">
        <f>'Level 2 recycle 1 bar'!AU30</f>
        <v>0.1545566666666667</v>
      </c>
    </row>
    <row r="21" spans="2:15">
      <c r="B21" s="9">
        <f>'Recycle 1 bar 730K'!AT29</f>
        <v>24865363.884481166</v>
      </c>
      <c r="C21" s="9">
        <f>'Recycle 1 bar 730K'!AU29</f>
        <v>0.18835999999999997</v>
      </c>
      <c r="F21" s="2">
        <f>'Recycle 1 bar 760K'!AT30</f>
        <v>24280564.223452006</v>
      </c>
      <c r="G21" s="2">
        <f>'Recycle 1 bar 760K'!AU30</f>
        <v>0.17040333333333335</v>
      </c>
      <c r="J21" s="5">
        <f>'Recycle 1 bar 790K'!AT31</f>
        <v>30718704.137347639</v>
      </c>
      <c r="K21" s="5">
        <f>'Recycle 1 bar 790K'!AU31</f>
        <v>7.1616666666666634E-2</v>
      </c>
      <c r="N21" s="62">
        <f>'Level 2 recycle 1 bar'!AT31</f>
        <v>22003764.261563629</v>
      </c>
      <c r="O21" s="62">
        <f>'Level 2 recycle 1 bar'!AU31</f>
        <v>0.15877333333333338</v>
      </c>
    </row>
    <row r="22" spans="2:15">
      <c r="B22" s="9">
        <f>'Recycle 1 bar 730K'!AT30</f>
        <v>24310388.006209977</v>
      </c>
      <c r="C22" s="9">
        <f>'Recycle 1 bar 730K'!AU30</f>
        <v>0.19359333333333339</v>
      </c>
      <c r="F22" s="2">
        <f>'Recycle 1 bar 760K'!AT31</f>
        <v>23704212.243694812</v>
      </c>
      <c r="G22" s="2">
        <f>'Recycle 1 bar 760K'!AU31</f>
        <v>0.17508666666666675</v>
      </c>
      <c r="J22" s="5">
        <f>'Recycle 1 bar 790K'!AT32</f>
        <v>30518896.375220153</v>
      </c>
      <c r="K22" s="5">
        <f>'Recycle 1 bar 790K'!AU32</f>
        <v>7.4006666666666665E-2</v>
      </c>
      <c r="N22" s="62">
        <f>'Level 2 recycle 1 bar'!AT32</f>
        <v>21323222.634985287</v>
      </c>
      <c r="O22" s="62">
        <f>'Level 2 recycle 1 bar'!AU32</f>
        <v>0.16289333333333328</v>
      </c>
    </row>
    <row r="23" spans="2:15">
      <c r="B23" s="9">
        <f>'Recycle 1 bar 730K'!AT31</f>
        <v>23748123.155718729</v>
      </c>
      <c r="C23" s="9">
        <f>'Recycle 1 bar 730K'!AU31</f>
        <v>0.19868333333333341</v>
      </c>
      <c r="F23" s="2">
        <f>'Recycle 1 bar 760K'!AT32</f>
        <v>23109139.296929121</v>
      </c>
      <c r="G23" s="2">
        <f>'Recycle 1 bar 760K'!AU32</f>
        <v>0.17964333333333327</v>
      </c>
      <c r="J23" s="5">
        <f>'Recycle 1 bar 790K'!AT33</f>
        <v>30314732.291963182</v>
      </c>
      <c r="K23" s="5">
        <f>'Recycle 1 bar 790K'!AU33</f>
        <v>7.6343333333333402E-2</v>
      </c>
      <c r="N23" s="62">
        <f>'Level 2 recycle 1 bar'!AT33</f>
        <v>20622711.940156847</v>
      </c>
      <c r="O23" s="62">
        <f>'Level 2 recycle 1 bar'!AU33</f>
        <v>0.16690333333333335</v>
      </c>
    </row>
    <row r="24" spans="2:15">
      <c r="B24" s="9">
        <f>'Recycle 1 bar 730K'!AT32</f>
        <v>23176427.609678358</v>
      </c>
      <c r="C24" s="9">
        <f>'Recycle 1 bar 730K'!AU32</f>
        <v>0.20364000000000002</v>
      </c>
      <c r="F24" s="2">
        <f>'Recycle 1 bar 760K'!AT33</f>
        <v>22509038.30761151</v>
      </c>
      <c r="G24" s="2">
        <f>'Recycle 1 bar 760K'!AU33</f>
        <v>0.18410999999999997</v>
      </c>
      <c r="J24" s="5">
        <f>'Recycle 1 bar 790K'!AT34</f>
        <v>30111338.629958976</v>
      </c>
      <c r="K24" s="5">
        <f>'Recycle 1 bar 790K'!AU34</f>
        <v>7.8640000000000029E-2</v>
      </c>
      <c r="N24" s="62">
        <f>'Level 2 recycle 1 bar'!AT34</f>
        <v>19919220.884412758</v>
      </c>
      <c r="O24" s="62">
        <f>'Level 2 recycle 1 bar'!AU34</f>
        <v>0.1708533333333333</v>
      </c>
    </row>
    <row r="25" spans="2:15">
      <c r="B25" s="9">
        <f>'Recycle 1 bar 730K'!AT33</f>
        <v>22593552.566986006</v>
      </c>
      <c r="C25" s="9">
        <f>'Recycle 1 bar 730K'!AU33</f>
        <v>0.20847333333333334</v>
      </c>
      <c r="F25" s="2">
        <f>'Recycle 1 bar 760K'!AT34</f>
        <v>21903389.65538799</v>
      </c>
      <c r="G25" s="2">
        <f>'Recycle 1 bar 760K'!AU34</f>
        <v>0.18848666666666669</v>
      </c>
      <c r="J25" s="5">
        <f>'Recycle 1 bar 790K'!AT35</f>
        <v>29902964.956810057</v>
      </c>
      <c r="K25" s="5">
        <f>'Recycle 1 bar 790K'!AU35</f>
        <v>8.0899999999999944E-2</v>
      </c>
      <c r="N25" s="62">
        <f>'Level 2 recycle 1 bar'!AT35</f>
        <v>19206094.03836954</v>
      </c>
      <c r="O25" s="62">
        <f>'Level 2 recycle 1 bar'!AU35</f>
        <v>0.17473333333333327</v>
      </c>
    </row>
    <row r="26" spans="2:15">
      <c r="B26" s="9">
        <f>'Recycle 1 bar 730K'!AT34</f>
        <v>22020142.315889593</v>
      </c>
      <c r="C26" s="9">
        <f>'Recycle 1 bar 730K'!AU34</f>
        <v>0.21324666666666658</v>
      </c>
      <c r="F26" s="2">
        <f>'Recycle 1 bar 760K'!AT35</f>
        <v>21286942.003419302</v>
      </c>
      <c r="G26" s="2">
        <f>'Recycle 1 bar 760K'!AU35</f>
        <v>0.19277666666666665</v>
      </c>
      <c r="J26" s="5">
        <f>'Recycle 1 bar 790K'!AT36</f>
        <v>29692704.081909206</v>
      </c>
      <c r="K26" s="5">
        <f>'Recycle 1 bar 790K'!AU36</f>
        <v>8.3120000000000041E-2</v>
      </c>
      <c r="N26" s="62">
        <f>'Level 2 recycle 1 bar'!AT36</f>
        <v>18483485.134718474</v>
      </c>
      <c r="O26" s="62">
        <f>'Level 2 recycle 1 bar'!AU36</f>
        <v>0.17854333333333336</v>
      </c>
    </row>
    <row r="27" spans="2:15">
      <c r="B27" s="9">
        <f>'Recycle 1 bar 730K'!AT35</f>
        <v>21417602.366831094</v>
      </c>
      <c r="C27" s="9">
        <f>'Recycle 1 bar 730K'!AU35</f>
        <v>0.21785999999999997</v>
      </c>
      <c r="F27" s="2">
        <f>'Recycle 1 bar 760K'!AT36</f>
        <v>20663289.961079516</v>
      </c>
      <c r="G27" s="2">
        <f>'Recycle 1 bar 760K'!AU36</f>
        <v>0.19698333333333326</v>
      </c>
      <c r="J27" s="5">
        <f>'Recycle 1 bar 790K'!AT37</f>
        <v>29482471.644751668</v>
      </c>
      <c r="K27" s="5">
        <f>'Recycle 1 bar 790K'!AU37</f>
        <v>8.5303333333333287E-2</v>
      </c>
      <c r="N27" s="62">
        <f>'Level 2 recycle 1 bar'!AT37</f>
        <v>17754770.691778451</v>
      </c>
      <c r="O27" s="62">
        <f>'Level 2 recycle 1 bar'!AU37</f>
        <v>0.18228666666666671</v>
      </c>
    </row>
    <row r="28" spans="2:15">
      <c r="B28" s="9">
        <f>'Recycle 1 bar 730K'!AT36</f>
        <v>20808300.016565479</v>
      </c>
      <c r="C28" s="9">
        <f>'Recycle 1 bar 730K'!AU36</f>
        <v>0.22237000000000004</v>
      </c>
      <c r="F28" s="2">
        <f>'Recycle 1 bar 760K'!AT37</f>
        <v>20029895.551843364</v>
      </c>
      <c r="G28" s="2">
        <f>'Recycle 1 bar 760K'!AU37</f>
        <v>0.20111333333333339</v>
      </c>
      <c r="J28" s="5">
        <f>'Recycle 1 bar 790K'!AT38</f>
        <v>29267165.088025212</v>
      </c>
      <c r="K28" s="5">
        <f>'Recycle 1 bar 790K'!AU38</f>
        <v>8.7453333333333369E-2</v>
      </c>
      <c r="N28" s="62">
        <f>'Level 2 recycle 1 bar'!AT38</f>
        <v>17011745.513632864</v>
      </c>
      <c r="O28" s="62">
        <f>'Level 2 recycle 1 bar'!AU38</f>
        <v>0.18597333333333335</v>
      </c>
    </row>
    <row r="29" spans="2:15">
      <c r="B29" s="9">
        <f>'Recycle 1 bar 730K'!AT37</f>
        <v>20190555.734918512</v>
      </c>
      <c r="C29" s="9">
        <f>'Recycle 1 bar 730K'!AU37</f>
        <v>0.22678333333333331</v>
      </c>
      <c r="F29" s="2">
        <f>'Recycle 1 bar 760K'!AT38</f>
        <v>19385043.814124744</v>
      </c>
      <c r="G29" s="2">
        <f>'Recycle 1 bar 760K'!AU38</f>
        <v>0.20517333333333332</v>
      </c>
      <c r="J29" s="5">
        <f>'Recycle 1 bar 790K'!AT39</f>
        <v>29066260.704504386</v>
      </c>
      <c r="K29" s="5">
        <f>'Recycle 1 bar 790K'!AU39</f>
        <v>8.9600000000000055E-2</v>
      </c>
      <c r="N29" s="62">
        <f>'Level 2 recycle 1 bar'!AT39</f>
        <v>16259615.099685995</v>
      </c>
      <c r="O29" s="62">
        <f>'Level 2 recycle 1 bar'!AU39</f>
        <v>0.18960333333333332</v>
      </c>
    </row>
    <row r="30" spans="2:15">
      <c r="B30" s="9">
        <f>'Recycle 1 bar 730K'!AT38</f>
        <v>19553810.320153162</v>
      </c>
      <c r="C30" s="9">
        <f>'Recycle 1 bar 730K'!AU38</f>
        <v>0.23108666666666675</v>
      </c>
      <c r="F30" s="2">
        <f>'Recycle 1 bar 760K'!AT39</f>
        <v>18734497.137450729</v>
      </c>
      <c r="G30" s="2">
        <f>'Recycle 1 bar 760K'!AU39</f>
        <v>0.20916333333333326</v>
      </c>
      <c r="J30" s="5">
        <f>'Recycle 1 bar 790K'!AT40</f>
        <v>28847293.593727343</v>
      </c>
      <c r="K30" s="5">
        <f>'Recycle 1 bar 790K'!AU40</f>
        <v>9.1683333333333394E-2</v>
      </c>
      <c r="N30" s="62">
        <f>'Level 2 recycle 1 bar'!AT40</f>
        <v>15498943.460247887</v>
      </c>
      <c r="O30" s="62">
        <f>'Level 2 recycle 1 bar'!AU40</f>
        <v>0.19317999999999999</v>
      </c>
    </row>
    <row r="31" spans="2:15">
      <c r="B31" s="9">
        <f>'Recycle 1 bar 730K'!AT39</f>
        <v>18918489.383332927</v>
      </c>
      <c r="C31" s="9">
        <f>'Recycle 1 bar 730K'!AU39</f>
        <v>0.23532666666666668</v>
      </c>
      <c r="F31" s="2">
        <f>'Recycle 1 bar 760K'!AT40</f>
        <v>18086439.38677435</v>
      </c>
      <c r="G31" s="2">
        <f>'Recycle 1 bar 760K'!AU40</f>
        <v>0.21312000000000003</v>
      </c>
      <c r="J31" s="5">
        <f>'Recycle 1 bar 790K'!AT41</f>
        <v>28626170.898200244</v>
      </c>
      <c r="K31" s="5">
        <f>'Recycle 1 bar 790K'!AU41</f>
        <v>9.3733333333333266E-2</v>
      </c>
      <c r="N31" s="62">
        <f>'Level 2 recycle 1 bar'!AT41</f>
        <v>14728929.236330645</v>
      </c>
      <c r="O31" s="62">
        <f>'Level 2 recycle 1 bar'!AU41</f>
        <v>0.19670666666666664</v>
      </c>
    </row>
    <row r="32" spans="2:15">
      <c r="B32" s="9">
        <f>'Recycle 1 bar 730K'!AT40</f>
        <v>18270806.842071209</v>
      </c>
      <c r="C32" s="9">
        <f>'Recycle 1 bar 730K'!AU40</f>
        <v>0.23948999999999993</v>
      </c>
      <c r="F32" s="2">
        <f>'Recycle 1 bar 760K'!AT41</f>
        <v>17419625.616904289</v>
      </c>
      <c r="G32" s="2">
        <f>'Recycle 1 bar 760K'!AU41</f>
        <v>0.21698666666666669</v>
      </c>
      <c r="J32" s="5">
        <f>'Recycle 1 bar 790K'!AT42</f>
        <v>28406046.593579233</v>
      </c>
      <c r="K32" s="5">
        <f>'Recycle 1 bar 790K'!AU42</f>
        <v>9.5750000000000002E-2</v>
      </c>
      <c r="N32" s="62">
        <f>'Level 2 recycle 1 bar'!AT42</f>
        <v>13960437.859914528</v>
      </c>
      <c r="O32" s="62">
        <f>'Level 2 recycle 1 bar'!AU42</f>
        <v>0.2002133333333333</v>
      </c>
    </row>
    <row r="33" spans="2:15">
      <c r="B33" s="9">
        <f>'Recycle 1 bar 730K'!AT41</f>
        <v>17614432.485856988</v>
      </c>
      <c r="C33" s="9">
        <f>'Recycle 1 bar 730K'!AU41</f>
        <v>0.24357999999999994</v>
      </c>
      <c r="F33" s="2">
        <f>'Recycle 1 bar 760K'!AT42</f>
        <v>16740756.465347599</v>
      </c>
      <c r="G33" s="2">
        <f>'Recycle 1 bar 760K'!AU42</f>
        <v>0.22079666666666661</v>
      </c>
      <c r="J33" s="5">
        <f>'Recycle 1 bar 790K'!AT43</f>
        <v>28183622.207894456</v>
      </c>
      <c r="K33" s="5">
        <f>'Recycle 1 bar 790K'!AU43</f>
        <v>9.773666666666668E-2</v>
      </c>
      <c r="N33" s="62">
        <f>'Level 2 recycle 1 bar'!AT43</f>
        <v>13170912.74239411</v>
      </c>
      <c r="O33" s="62">
        <f>'Level 2 recycle 1 bar'!AU43</f>
        <v>0.20364999999999994</v>
      </c>
    </row>
    <row r="34" spans="2:15">
      <c r="B34" s="9">
        <f>'Recycle 1 bar 730K'!AT42</f>
        <v>16950409.395764552</v>
      </c>
      <c r="C34" s="9">
        <f>'Recycle 1 bar 730K'!AU42</f>
        <v>0.24760000000000007</v>
      </c>
      <c r="F34" s="2">
        <f>'Recycle 1 bar 760K'!AT43</f>
        <v>16057768.877244787</v>
      </c>
      <c r="G34" s="2">
        <f>'Recycle 1 bar 760K'!AU43</f>
        <v>0.22455000000000003</v>
      </c>
      <c r="J34" s="5">
        <f>'Recycle 1 bar 790K'!AT44</f>
        <v>27955850.492002383</v>
      </c>
      <c r="K34" s="5">
        <f>'Recycle 1 bar 790K'!AU44</f>
        <v>9.9696666666666711E-2</v>
      </c>
      <c r="N34" s="62">
        <f>'Level 2 recycle 1 bar'!AT44</f>
        <v>12373699.238486355</v>
      </c>
      <c r="O34" s="62">
        <f>'Level 2 recycle 1 bar'!AU44</f>
        <v>0.20704333333333336</v>
      </c>
    </row>
    <row r="35" spans="2:15">
      <c r="B35" s="9">
        <f>'Recycle 1 bar 730K'!AT43</f>
        <v>16274350.461248076</v>
      </c>
      <c r="C35" s="9">
        <f>'Recycle 1 bar 730K'!AU43</f>
        <v>0.25155666666666671</v>
      </c>
      <c r="F35" s="2">
        <f>'Recycle 1 bar 760K'!AT44</f>
        <v>15362298.289297033</v>
      </c>
      <c r="G35" s="2">
        <f>'Recycle 1 bar 760K'!AU44</f>
        <v>0.22825666666666666</v>
      </c>
      <c r="J35" s="5">
        <f>'Recycle 1 bar 790K'!AT45</f>
        <v>27731091.525491096</v>
      </c>
      <c r="K35" s="5">
        <f>'Recycle 1 bar 790K'!AU45</f>
        <v>0.1016266666666667</v>
      </c>
      <c r="N35" s="62">
        <f>'Level 2 recycle 1 bar'!AT45</f>
        <v>11568393.701222084</v>
      </c>
      <c r="O35" s="62">
        <f>'Level 2 recycle 1 bar'!AU45</f>
        <v>0.21039666666666668</v>
      </c>
    </row>
    <row r="36" spans="2:15">
      <c r="B36" s="9">
        <f>'Recycle 1 bar 730K'!AT44</f>
        <v>15590087.568580901</v>
      </c>
      <c r="C36" s="9">
        <f>'Recycle 1 bar 730K'!AU44</f>
        <v>0.25544999999999995</v>
      </c>
      <c r="F36" s="2">
        <f>'Recycle 1 bar 760K'!AT45</f>
        <v>14664268.898328271</v>
      </c>
      <c r="G36" s="2">
        <f>'Recycle 1 bar 760K'!AU45</f>
        <v>0.23191000000000001</v>
      </c>
      <c r="J36" s="5">
        <f>'Recycle 1 bar 790K'!AT46</f>
        <v>27500178.35290375</v>
      </c>
      <c r="K36" s="5">
        <f>'Recycle 1 bar 790K'!AU46</f>
        <v>0.1035333333333333</v>
      </c>
      <c r="N36" s="62">
        <f>'Level 2 recycle 1 bar'!AT46</f>
        <v>10753452.98935991</v>
      </c>
      <c r="O36" s="62">
        <f>'Level 2 recycle 1 bar'!AU46</f>
        <v>0.21371333333333328</v>
      </c>
    </row>
    <row r="37" spans="2:15">
      <c r="B37" s="9">
        <f>'Recycle 1 bar 730K'!AT45</f>
        <v>14900529.953363381</v>
      </c>
      <c r="C37" s="9">
        <f>'Recycle 1 bar 730K'!AU45</f>
        <v>0.25928333333333331</v>
      </c>
      <c r="F37" s="2">
        <f>'Recycle 1 bar 760K'!AT46</f>
        <v>13953904.548007792</v>
      </c>
      <c r="G37" s="2">
        <f>'Recycle 1 bar 760K'!AU46</f>
        <v>0.23551999999999998</v>
      </c>
      <c r="J37" s="5">
        <f>'Recycle 1 bar 790K'!AT47</f>
        <v>27269750.709525369</v>
      </c>
      <c r="K37" s="5">
        <f>'Recycle 1 bar 790K'!AU47</f>
        <v>0.10541333333333326</v>
      </c>
      <c r="N37" s="62">
        <f>'Level 2 recycle 1 bar'!AT47</f>
        <v>9933320.3340827897</v>
      </c>
      <c r="O37" s="62">
        <f>'Level 2 recycle 1 bar'!AU47</f>
        <v>0.21699333333333334</v>
      </c>
    </row>
    <row r="38" spans="2:15">
      <c r="B38" s="9">
        <f>'Recycle 1 bar 730K'!AT46</f>
        <v>14200019.624762528</v>
      </c>
      <c r="C38" s="9">
        <f>'Recycle 1 bar 730K'!AU46</f>
        <v>0.26306333333333337</v>
      </c>
      <c r="F38" s="2">
        <f>'Recycle 1 bar 760K'!AT47</f>
        <v>13236270.837917836</v>
      </c>
      <c r="G38" s="2">
        <f>'Recycle 1 bar 760K'!AU47</f>
        <v>0.23908666666666675</v>
      </c>
      <c r="J38" s="5">
        <f>'Recycle 1 bar 790K'!AT48</f>
        <v>27021602.573454265</v>
      </c>
      <c r="K38" s="5">
        <f>'Recycle 1 bar 790K'!AU48</f>
        <v>0.10723666666666667</v>
      </c>
      <c r="N38" s="62">
        <f>'Level 2 recycle 1 bar'!AT48</f>
        <v>9098413.9581587221</v>
      </c>
      <c r="O38" s="62">
        <f>'Level 2 recycle 1 bar'!AU48</f>
        <v>0.22024333333333335</v>
      </c>
    </row>
    <row r="39" spans="2:15">
      <c r="B39" s="9">
        <f>'Recycle 1 bar 730K'!AT47</f>
        <v>13490676.757000649</v>
      </c>
      <c r="C39" s="9">
        <f>'Recycle 1 bar 730K'!AU47</f>
        <v>0.26678999999999997</v>
      </c>
      <c r="F39" s="2">
        <f>'Recycle 1 bar 760K'!AT48</f>
        <v>12509745.782478916</v>
      </c>
      <c r="G39" s="2">
        <f>'Recycle 1 bar 760K'!AU48</f>
        <v>0.24261333333333338</v>
      </c>
      <c r="J39" s="5">
        <f>'Recycle 1 bar 790K'!AT49</f>
        <v>26795693.504598282</v>
      </c>
      <c r="K39" s="5">
        <f>'Recycle 1 bar 790K'!AU49</f>
        <v>0.10908666666666673</v>
      </c>
      <c r="N39" s="62">
        <f>'Level 2 recycle 1 bar'!AT49</f>
        <v>8261596.7190413214</v>
      </c>
      <c r="O39" s="62">
        <f>'Level 2 recycle 1 bar'!AU49</f>
        <v>0.22345666666666664</v>
      </c>
    </row>
    <row r="40" spans="2:15">
      <c r="B40" s="9">
        <f>'Recycle 1 bar 730K'!AT48</f>
        <v>12773934.36942395</v>
      </c>
      <c r="C40" s="9">
        <f>'Recycle 1 bar 730K'!AU48</f>
        <v>0.27046666666666669</v>
      </c>
      <c r="F40" s="2">
        <f>'Recycle 1 bar 760K'!AT49</f>
        <v>11775792.109594099</v>
      </c>
      <c r="G40" s="2">
        <f>'Recycle 1 bar 760K'!AU49</f>
        <v>0.24610000000000007</v>
      </c>
      <c r="J40" s="5">
        <f>'Recycle 1 bar 790K'!AT50</f>
        <v>26557161.833961554</v>
      </c>
      <c r="K40" s="5">
        <f>'Recycle 1 bar 790K'!AU50</f>
        <v>0.11087999999999995</v>
      </c>
      <c r="N40" s="62">
        <f>'Level 2 recycle 1 bar'!AT50</f>
        <v>7412158.7903310135</v>
      </c>
      <c r="O40" s="62">
        <f>'Level 2 recycle 1 bar'!AU50</f>
        <v>0.22664333333333328</v>
      </c>
    </row>
    <row r="41" spans="2:15">
      <c r="B41" s="9">
        <f>'Recycle 1 bar 730K'!AT49</f>
        <v>12048322.85794476</v>
      </c>
      <c r="C41" s="9">
        <f>'Recycle 1 bar 730K'!AU49</f>
        <v>0.27409666666666666</v>
      </c>
      <c r="F41" s="2">
        <f>'Recycle 1 bar 760K'!AT50</f>
        <v>11037043.224905675</v>
      </c>
      <c r="G41" s="2">
        <f>'Recycle 1 bar 760K'!AU50</f>
        <v>0.24954666666666661</v>
      </c>
      <c r="J41" s="5">
        <f>'Recycle 1 bar 790K'!AT51</f>
        <v>26325793.057397999</v>
      </c>
      <c r="K41" s="5">
        <f>'Recycle 1 bar 790K'!AU51</f>
        <v>0.11267999999999999</v>
      </c>
      <c r="N41" s="62">
        <f>'Level 2 recycle 1 bar'!AT51</f>
        <v>6555885.5694874944</v>
      </c>
      <c r="O41" s="62">
        <f>'Level 2 recycle 1 bar'!AU51</f>
        <v>0.22980000000000003</v>
      </c>
    </row>
    <row r="42" spans="2:15">
      <c r="B42" s="9">
        <f>'Recycle 1 bar 730K'!AT50</f>
        <v>11316374.659803871</v>
      </c>
      <c r="C42" s="9">
        <f>'Recycle 1 bar 730K'!AU50</f>
        <v>0.27767999999999998</v>
      </c>
      <c r="F42" s="2">
        <f>'Recycle 1 bar 760K'!AT51</f>
        <v>10288346.533851262</v>
      </c>
      <c r="G42" s="2">
        <f>'Recycle 1 bar 760K'!AU51</f>
        <v>0.25296000000000002</v>
      </c>
      <c r="J42" s="5">
        <f>'Recycle 1 bar 790K'!AT52</f>
        <v>26083764.316039801</v>
      </c>
      <c r="K42" s="5">
        <f>'Recycle 1 bar 790K'!AU52</f>
        <v>0.11444999999999997</v>
      </c>
      <c r="N42" s="62">
        <f>'Level 2 recycle 1 bar'!AT52</f>
        <v>5695090.518478333</v>
      </c>
      <c r="O42" s="62">
        <f>'Level 2 recycle 1 bar'!AU52</f>
        <v>0.23292666666666673</v>
      </c>
    </row>
    <row r="43" spans="2:15">
      <c r="B43" s="9">
        <f>'Recycle 1 bar 730K'!AT51</f>
        <v>10573402.360925684</v>
      </c>
      <c r="C43" s="9">
        <f>'Recycle 1 bar 730K'!AU51</f>
        <v>0.28122333333333338</v>
      </c>
      <c r="F43" s="2">
        <f>'Recycle 1 bar 760K'!AT52</f>
        <v>9535093.172833439</v>
      </c>
      <c r="G43" s="2">
        <f>'Recycle 1 bar 760K'!AU52</f>
        <v>0.25633666666666671</v>
      </c>
      <c r="J43" s="5">
        <f>'Recycle 1 bar 790K'!AT53</f>
        <v>25844966.541263275</v>
      </c>
      <c r="K43" s="5">
        <f>'Recycle 1 bar 790K'!AU53</f>
        <v>0.11619666666666671</v>
      </c>
      <c r="N43" s="62">
        <f>'Level 2 recycle 1 bar'!AT53</f>
        <v>4825381.0824026298</v>
      </c>
      <c r="O43" s="62">
        <f>'Level 2 recycle 1 bar'!AU53</f>
        <v>0.23602666666666663</v>
      </c>
    </row>
    <row r="44" spans="2:15">
      <c r="B44" s="9">
        <f>'Recycle 1 bar 730K'!AT52</f>
        <v>9823625.5608672798</v>
      </c>
      <c r="C44" s="9">
        <f>'Recycle 1 bar 730K'!AU52</f>
        <v>0.28472333333333338</v>
      </c>
      <c r="F44" s="2">
        <f>'Recycle 1 bar 760K'!AT53</f>
        <v>8770861.5827916656</v>
      </c>
      <c r="G44" s="2">
        <f>'Recycle 1 bar 760K'!AU53</f>
        <v>0.25968333333333338</v>
      </c>
      <c r="J44" s="5">
        <f>'Recycle 1 bar 790K'!AT54</f>
        <v>25600382.964002609</v>
      </c>
      <c r="K44" s="5">
        <f>'Recycle 1 bar 790K'!AU54</f>
        <v>0.11792666666666674</v>
      </c>
      <c r="N44" s="62">
        <f>'Level 2 recycle 1 bar'!AT54</f>
        <v>3950703.3102431158</v>
      </c>
      <c r="O44" s="62">
        <f>'Level 2 recycle 1 bar'!AU54</f>
        <v>0.23910000000000006</v>
      </c>
    </row>
    <row r="45" spans="2:15">
      <c r="B45" s="9">
        <f>'Recycle 1 bar 730K'!AT53</f>
        <v>9069056.9104125313</v>
      </c>
      <c r="C45" s="9">
        <f>'Recycle 1 bar 730K'!AU53</f>
        <v>0.2881833333333334</v>
      </c>
      <c r="F45" s="2">
        <f>'Recycle 1 bar 760K'!AT54</f>
        <v>8000946.5034547318</v>
      </c>
      <c r="G45" s="2">
        <f>'Recycle 1 bar 760K'!AU54</f>
        <v>0.2629966666666666</v>
      </c>
      <c r="J45" s="5">
        <f>'Recycle 1 bar 790K'!AT55</f>
        <v>25353538.452881098</v>
      </c>
      <c r="K45" s="5">
        <f>'Recycle 1 bar 790K'!AU55</f>
        <v>0.11961333333333338</v>
      </c>
      <c r="N45" s="62">
        <f>'Level 2 recycle 1 bar'!AT55</f>
        <v>3065478.5267971745</v>
      </c>
      <c r="O45" s="62">
        <f>'Level 2 recycle 1 bar'!AU55</f>
        <v>0.24214999999999995</v>
      </c>
    </row>
    <row r="46" spans="2:15">
      <c r="B46" s="9">
        <f>'Recycle 1 bar 730K'!AT54</f>
        <v>8300515.3063234175</v>
      </c>
      <c r="C46" s="9">
        <f>'Recycle 1 bar 730K'!AU54</f>
        <v>0.29160999999999998</v>
      </c>
      <c r="F46" s="2">
        <f>'Recycle 1 bar 760K'!AT55</f>
        <v>7223776.5172921065</v>
      </c>
      <c r="G46" s="2">
        <f>'Recycle 1 bar 760K'!AU55</f>
        <v>0.26628000000000007</v>
      </c>
      <c r="J46" s="5">
        <f>'Recycle 1 bar 790K'!AT56</f>
        <v>25102607.582534373</v>
      </c>
      <c r="K46" s="5">
        <f>'Recycle 1 bar 790K'!AU56</f>
        <v>0.12129666666666662</v>
      </c>
      <c r="N46" s="62">
        <f>'Level 2 recycle 1 bar'!AT56</f>
        <v>2173457.7026147451</v>
      </c>
      <c r="O46" s="62">
        <f>'Level 2 recycle 1 bar'!AU56</f>
        <v>0.24517666666666674</v>
      </c>
    </row>
    <row r="47" spans="2:15">
      <c r="B47" s="9">
        <f>'Recycle 1 bar 730K'!AT55</f>
        <v>7529673.3320594067</v>
      </c>
      <c r="C47" s="9">
        <f>'Recycle 1 bar 730K'!AU55</f>
        <v>0.29499666666666657</v>
      </c>
      <c r="F47" s="2">
        <f>'Recycle 1 bar 760K'!AT56</f>
        <v>6441915.629489609</v>
      </c>
      <c r="G47" s="2">
        <f>'Recycle 1 bar 760K'!AU56</f>
        <v>0.26953333333333329</v>
      </c>
      <c r="J47" s="5">
        <f>'Recycle 1 bar 790K'!AT57</f>
        <v>24857324.41099634</v>
      </c>
      <c r="K47" s="5">
        <f>'Recycle 1 bar 790K'!AU57</f>
        <v>0.1229666666666667</v>
      </c>
      <c r="N47" s="62">
        <f>'Level 2 recycle 1 bar'!AT57</f>
        <v>1278359.5038864296</v>
      </c>
      <c r="O47" s="62">
        <f>'Level 2 recycle 1 bar'!AU57</f>
        <v>0.24817666666666674</v>
      </c>
    </row>
    <row r="48" spans="2:15">
      <c r="B48" s="9">
        <f>'Recycle 1 bar 730K'!AT56</f>
        <v>6749471.9297491834</v>
      </c>
      <c r="C48" s="9">
        <f>'Recycle 1 bar 730K'!AU56</f>
        <v>0.29835000000000006</v>
      </c>
      <c r="F48" s="2">
        <f>'Recycle 1 bar 760K'!AT57</f>
        <v>5654726.2380859461</v>
      </c>
      <c r="G48" s="2">
        <f>'Recycle 1 bar 760K'!AU57</f>
        <v>0.27275666666666665</v>
      </c>
      <c r="J48" s="5">
        <f>'Recycle 1 bar 790K'!AT58</f>
        <v>24605852.208753817</v>
      </c>
      <c r="K48" s="5">
        <f>'Recycle 1 bar 790K'!AU58</f>
        <v>0.12462333333333329</v>
      </c>
      <c r="N48" s="62">
        <f>'Level 2 recycle 1 bar'!AT58</f>
        <v>374430.4106128111</v>
      </c>
      <c r="O48" s="62">
        <f>'Level 2 recycle 1 bar'!AU58</f>
        <v>0.25115666666666658</v>
      </c>
    </row>
    <row r="49" spans="2:15">
      <c r="B49" s="9">
        <f>'Recycle 1 bar 730K'!AT57</f>
        <v>5962558.6336437846</v>
      </c>
      <c r="C49" s="9">
        <f>'Recycle 1 bar 730K'!AU57</f>
        <v>0.30167000000000005</v>
      </c>
      <c r="F49" s="2">
        <f>'Recycle 1 bar 760K'!AT58</f>
        <v>4854625.5344352107</v>
      </c>
      <c r="G49" s="2">
        <f>'Recycle 1 bar 760K'!AU58</f>
        <v>0.27595666666666663</v>
      </c>
      <c r="J49" s="5">
        <f>'Recycle 1 bar 790K'!AT59</f>
        <v>24359191.266825773</v>
      </c>
      <c r="K49" s="5">
        <f>'Recycle 1 bar 790K'!AU59</f>
        <v>0.12625666666666666</v>
      </c>
      <c r="N49" s="62">
        <f>'Level 2 recycle 1 bar'!AT59</f>
        <v>-540081.3872385188</v>
      </c>
      <c r="O49" s="62">
        <f>'Level 2 recycle 1 bar'!AU59</f>
        <v>0.25411666666666666</v>
      </c>
    </row>
    <row r="50" spans="2:15">
      <c r="B50" s="9">
        <f>'Recycle 1 bar 730K'!AT58</f>
        <v>5165864.1580592953</v>
      </c>
      <c r="C50" s="9">
        <f>'Recycle 1 bar 730K'!AU58</f>
        <v>0.30496000000000001</v>
      </c>
      <c r="F50" s="2">
        <f>'Recycle 1 bar 760K'!AT59</f>
        <v>4053850.7189058582</v>
      </c>
      <c r="G50" s="2">
        <f>'Recycle 1 bar 760K'!AU59</f>
        <v>0.27912666666666669</v>
      </c>
      <c r="J50" s="5">
        <f>'Recycle 1 bar 790K'!AT60</f>
        <v>24106834.037222143</v>
      </c>
      <c r="K50" s="5">
        <f>'Recycle 1 bar 790K'!AU60</f>
        <v>0.12787333333333328</v>
      </c>
      <c r="N50" s="62">
        <f>'Level 2 recycle 1 bar'!AT60</f>
        <v>-1457426.4773168252</v>
      </c>
      <c r="O50" s="62">
        <f>'Level 2 recycle 1 bar'!AU60</f>
        <v>0.2570533333333333</v>
      </c>
    </row>
    <row r="51" spans="2:15">
      <c r="B51" s="9">
        <f>'Recycle 1 bar 730K'!AT59</f>
        <v>4363916.9774173647</v>
      </c>
      <c r="C51" s="9">
        <f>'Recycle 1 bar 730K'!AU59</f>
        <v>0.30821666666666669</v>
      </c>
      <c r="F51" s="2">
        <f>'Recycle 1 bar 760K'!AT60</f>
        <v>3243744.5239581284</v>
      </c>
      <c r="G51" s="2">
        <f>'Recycle 1 bar 760K'!AU60</f>
        <v>0.28227333333333338</v>
      </c>
      <c r="J51" s="5">
        <f>'Recycle 1 bar 790K'!AT61</f>
        <v>23849004.466394253</v>
      </c>
      <c r="K51" s="5">
        <f>'Recycle 1 bar 790K'!AU61</f>
        <v>0.1294766666666666</v>
      </c>
      <c r="N51" s="62">
        <f>'Level 2 recycle 1 bar'!AT61</f>
        <v>-2381115.6501991209</v>
      </c>
      <c r="O51" s="62">
        <f>'Level 2 recycle 1 bar'!AU61</f>
        <v>0.25996999999999998</v>
      </c>
    </row>
    <row r="52" spans="2:15">
      <c r="B52" s="9">
        <f>'Recycle 1 bar 730K'!AT60</f>
        <v>3555598.4701660052</v>
      </c>
      <c r="C52" s="9">
        <f>'Recycle 1 bar 730K'!AU60</f>
        <v>0.31144333333333329</v>
      </c>
      <c r="F52" s="2">
        <f>'Recycle 1 bar 760K'!AT61</f>
        <v>2430485.3954474963</v>
      </c>
      <c r="G52" s="2">
        <f>'Recycle 1 bar 760K'!AU61</f>
        <v>0.28539333333333328</v>
      </c>
      <c r="J52" s="5">
        <f>'Recycle 1 bar 790K'!AT62</f>
        <v>23594476.169051778</v>
      </c>
      <c r="K52" s="5">
        <f>'Recycle 1 bar 790K'!AU62</f>
        <v>0.13106333333333336</v>
      </c>
      <c r="N52" s="62">
        <f>'Level 2 recycle 1 bar'!AT62</f>
        <v>-3311079.1910329135</v>
      </c>
      <c r="O52" s="62">
        <f>'Level 2 recycle 1 bar'!AU62</f>
        <v>0.26286666666666664</v>
      </c>
    </row>
    <row r="53" spans="2:15">
      <c r="B53" s="9">
        <f>'Recycle 1 bar 730K'!AT61</f>
        <v>2736899.2323509008</v>
      </c>
      <c r="C53" s="9">
        <f>'Recycle 1 bar 730K'!AU61</f>
        <v>0.31464333333333327</v>
      </c>
      <c r="F53" s="2">
        <f>'Recycle 1 bar 760K'!AT62</f>
        <v>1609555.5001496105</v>
      </c>
      <c r="G53" s="2">
        <f>'Recycle 1 bar 760K'!AU62</f>
        <v>0.28848999999999991</v>
      </c>
      <c r="J53" s="5">
        <f>'Recycle 1 bar 790K'!AT63</f>
        <v>23336143.700335525</v>
      </c>
      <c r="K53" s="5">
        <f>'Recycle 1 bar 790K'!AU63</f>
        <v>0.13263666666666662</v>
      </c>
      <c r="N53" s="62">
        <f>'Level 2 recycle 1 bar'!AT63</f>
        <v>-4247399.1724617667</v>
      </c>
      <c r="O53" s="62">
        <f>'Level 2 recycle 1 bar'!AU63</f>
        <v>0.26574333333333333</v>
      </c>
    </row>
    <row r="54" spans="2:15">
      <c r="B54" s="9">
        <f>'Recycle 1 bar 730K'!AT62</f>
        <v>1911274.0447673423</v>
      </c>
      <c r="C54" s="9">
        <f>'Recycle 1 bar 730K'!AU62</f>
        <v>0.31781666666666669</v>
      </c>
      <c r="F54" s="2">
        <f>'Recycle 1 bar 760K'!AT63</f>
        <v>776198.98499807459</v>
      </c>
      <c r="G54" s="2">
        <f>'Recycle 1 bar 760K'!AU63</f>
        <v>0.29156666666666659</v>
      </c>
      <c r="J54" s="5">
        <f>'Recycle 1 bar 790K'!AT64</f>
        <v>23090876.565022744</v>
      </c>
      <c r="K54" s="5">
        <f>'Recycle 1 bar 790K'!AU64</f>
        <v>0.1342133333333333</v>
      </c>
      <c r="N54" s="62">
        <f>'Level 2 recycle 1 bar'!AT64</f>
        <v>-5191977.3071655072</v>
      </c>
      <c r="O54" s="62">
        <f>'Level 2 recycle 1 bar'!AU64</f>
        <v>0.26860333333333331</v>
      </c>
    </row>
    <row r="55" spans="2:15">
      <c r="B55" s="9">
        <f>'Recycle 1 bar 730K'!AT63</f>
        <v>1081859.5623112342</v>
      </c>
      <c r="C55" s="9">
        <f>'Recycle 1 bar 730K'!AU63</f>
        <v>0.32096000000000002</v>
      </c>
      <c r="F55" s="2">
        <f>'Recycle 1 bar 760K'!AT64</f>
        <v>-56283.081926812883</v>
      </c>
      <c r="G55" s="2">
        <f>'Recycle 1 bar 760K'!AU64</f>
        <v>0.29461666666666664</v>
      </c>
      <c r="J55" s="5">
        <f>'Recycle 1 bar 790K'!AT65</f>
        <v>22821777.489374742</v>
      </c>
      <c r="K55" s="5">
        <f>'Recycle 1 bar 790K'!AU65</f>
        <v>0.13573666666666667</v>
      </c>
      <c r="N55" s="62">
        <f>'Level 2 recycle 1 bar'!AT65</f>
        <v>-6139185.925230559</v>
      </c>
      <c r="O55" s="62">
        <f>'Level 2 recycle 1 bar'!AU65</f>
        <v>0.27144333333333331</v>
      </c>
    </row>
    <row r="56" spans="2:15">
      <c r="B56" s="9">
        <f>'Recycle 1 bar 730K'!AT64</f>
        <v>241767.23932797904</v>
      </c>
      <c r="C56" s="9">
        <f>'Recycle 1 bar 730K'!AU64</f>
        <v>0.32407999999999998</v>
      </c>
      <c r="F56" s="2">
        <f>'Recycle 1 bar 760K'!AT65</f>
        <v>-896630.9722760052</v>
      </c>
      <c r="G56" s="2">
        <f>'Recycle 1 bar 760K'!AU65</f>
        <v>0.29764666666666667</v>
      </c>
      <c r="J56" s="5">
        <f>'Recycle 1 bar 790K'!AT66</f>
        <v>22558329.590264767</v>
      </c>
      <c r="K56" s="5">
        <f>'Recycle 1 bar 790K'!AU66</f>
        <v>0.13726333333333332</v>
      </c>
      <c r="N56" s="62">
        <f>'Level 2 recycle 1 bar'!AT66</f>
        <v>-7093854.5188594721</v>
      </c>
      <c r="O56" s="62">
        <f>'Level 2 recycle 1 bar'!AU66</f>
        <v>0.27426666666666671</v>
      </c>
    </row>
    <row r="57" spans="2:15">
      <c r="B57" s="9">
        <f>'Recycle 1 bar 730K'!AT65</f>
        <v>-599894.66612026445</v>
      </c>
      <c r="C57" s="9">
        <f>'Recycle 1 bar 730K'!AU65</f>
        <v>0.32717000000000002</v>
      </c>
      <c r="F57" s="2">
        <f>'Recycle 1 bar 760K'!AT66</f>
        <v>-1741165.9202910087</v>
      </c>
      <c r="G57" s="2">
        <f>'Recycle 1 bar 760K'!AU66</f>
        <v>0.30065333333333333</v>
      </c>
      <c r="J57" s="5">
        <f>'Recycle 1 bar 790K'!AT67</f>
        <v>22298132.083629549</v>
      </c>
      <c r="K57" s="5">
        <f>'Recycle 1 bar 790K'!AU67</f>
        <v>0.13879333333333338</v>
      </c>
      <c r="N57" s="62">
        <f>'Level 2 recycle 1 bar'!AT67</f>
        <v>-8052197.0638981443</v>
      </c>
      <c r="O57" s="62">
        <f>'Level 2 recycle 1 bar'!AU67</f>
        <v>0.27707000000000004</v>
      </c>
    </row>
    <row r="58" spans="2:15">
      <c r="B58" s="9">
        <f>'Recycle 1 bar 730K'!AT66</f>
        <v>-1452781.3857807196</v>
      </c>
      <c r="C58" s="9">
        <f>'Recycle 1 bar 730K'!AU66</f>
        <v>0.33024000000000003</v>
      </c>
      <c r="F58" s="2">
        <f>'Recycle 1 bar 760K'!AT67</f>
        <v>-2594119.2684661364</v>
      </c>
      <c r="G58" s="2">
        <f>'Recycle 1 bar 760K'!AU67</f>
        <v>0.30364000000000002</v>
      </c>
      <c r="J58" s="5">
        <f>'Recycle 1 bar 790K'!AT68</f>
        <v>22029505.981677737</v>
      </c>
      <c r="K58" s="5">
        <f>'Recycle 1 bar 790K'!AU68</f>
        <v>0.1402866666666667</v>
      </c>
      <c r="N58" s="62">
        <f>'Level 2 recycle 1 bar'!AT68</f>
        <v>-9021115.2767354511</v>
      </c>
      <c r="O58" s="62">
        <f>'Level 2 recycle 1 bar'!AU68</f>
        <v>0.27986</v>
      </c>
    </row>
    <row r="59" spans="2:15">
      <c r="B59" s="9">
        <f>'Recycle 1 bar 730K'!AT67</f>
        <v>-2311282.1240837509</v>
      </c>
      <c r="C59" s="9">
        <f>'Recycle 1 bar 730K'!AU67</f>
        <v>0.33328333333333332</v>
      </c>
      <c r="F59" s="2">
        <f>'Recycle 1 bar 760K'!AT68</f>
        <v>-3452671.9120395137</v>
      </c>
      <c r="G59" s="2">
        <f>'Recycle 1 bar 760K'!AU68</f>
        <v>0.30660666666666669</v>
      </c>
      <c r="J59" s="5">
        <f>'Recycle 1 bar 790K'!AT69</f>
        <v>21758928.119659539</v>
      </c>
      <c r="K59" s="5">
        <f>'Recycle 1 bar 790K'!AU69</f>
        <v>0.14177333333333339</v>
      </c>
      <c r="N59" s="62">
        <f>'Level 2 recycle 1 bar'!AT69</f>
        <v>-9993073.4606703036</v>
      </c>
      <c r="O59" s="62">
        <f>'Level 2 recycle 1 bar'!AU69</f>
        <v>0.28262999999999994</v>
      </c>
    </row>
    <row r="60" spans="2:15">
      <c r="B60" s="9">
        <f>'Recycle 1 bar 730K'!AT68</f>
        <v>-3175338.2122545736</v>
      </c>
      <c r="C60" s="9">
        <f>'Recycle 1 bar 730K'!AU68</f>
        <v>0.33630333333333334</v>
      </c>
      <c r="F60" s="2">
        <f>'Recycle 1 bar 760K'!AT69</f>
        <v>-4312064.3926448543</v>
      </c>
      <c r="G60" s="2">
        <f>'Recycle 1 bar 760K'!AU69</f>
        <v>0.30955000000000005</v>
      </c>
      <c r="J60" s="5">
        <f>'Recycle 1 bar 790K'!AT70</f>
        <v>21489027.855498541</v>
      </c>
      <c r="K60" s="5">
        <f>'Recycle 1 bar 790K'!AU70</f>
        <v>0.14324666666666661</v>
      </c>
      <c r="N60" s="62">
        <f>'Level 2 recycle 1 bar'!AT70</f>
        <v>-10967629.671488889</v>
      </c>
      <c r="O60" s="62">
        <f>'Level 2 recycle 1 bar'!AU70</f>
        <v>0.28538333333333338</v>
      </c>
    </row>
    <row r="61" spans="2:15">
      <c r="B61" s="9">
        <f>'Recycle 1 bar 730K'!AT69</f>
        <v>-4049494.9562467518</v>
      </c>
      <c r="C61" s="9">
        <f>'Recycle 1 bar 730K'!AU69</f>
        <v>0.33930333333333335</v>
      </c>
      <c r="F61" s="2">
        <f>'Recycle 1 bar 760K'!AT70</f>
        <v>-5182974.3343935404</v>
      </c>
      <c r="G61" s="2">
        <f>'Recycle 1 bar 760K'!AU70</f>
        <v>0.31247666666666662</v>
      </c>
      <c r="J61" s="5">
        <f>'Recycle 1 bar 790K'!AT71</f>
        <v>21218689.024959341</v>
      </c>
      <c r="K61" s="5">
        <f>'Recycle 1 bar 790K'!AU71</f>
        <v>0.14470666666666662</v>
      </c>
      <c r="N61" s="62">
        <f>'Level 2 recycle 1 bar'!AT71</f>
        <v>-11947563.272029569</v>
      </c>
      <c r="O61" s="62">
        <f>'Level 2 recycle 1 bar'!AU71</f>
        <v>0.28812000000000004</v>
      </c>
    </row>
    <row r="62" spans="2:15">
      <c r="B62" s="9">
        <f>'Recycle 1 bar 730K'!AT70</f>
        <v>-4926016.2636871971</v>
      </c>
      <c r="C62" s="9">
        <f>'Recycle 1 bar 730K'!AU70</f>
        <v>0.34227666666666662</v>
      </c>
      <c r="F62" s="2">
        <f>'Recycle 1 bar 760K'!AT71</f>
        <v>-6057293.6383330375</v>
      </c>
      <c r="G62" s="2">
        <f>'Recycle 1 bar 760K'!AU71</f>
        <v>0.31538333333333335</v>
      </c>
      <c r="J62" s="5">
        <f>'Recycle 1 bar 790K'!AT72</f>
        <v>20944007.742200106</v>
      </c>
      <c r="K62" s="5">
        <f>'Recycle 1 bar 790K'!AU72</f>
        <v>0.1461566666666666</v>
      </c>
      <c r="N62" s="62">
        <f>'Level 2 recycle 1 bar'!AT72</f>
        <v>-12936691.538019687</v>
      </c>
      <c r="O62" s="62">
        <f>'Level 2 recycle 1 bar'!AU72</f>
        <v>0.2908433333333334</v>
      </c>
    </row>
    <row r="63" spans="2:15">
      <c r="B63" s="9">
        <f>'Recycle 1 bar 730K'!AT71</f>
        <v>-5813319.998827938</v>
      </c>
      <c r="C63" s="9">
        <f>'Recycle 1 bar 730K'!AU71</f>
        <v>0.34523333333333334</v>
      </c>
      <c r="F63" s="2">
        <f>'Recycle 1 bar 760K'!AT72</f>
        <v>-6939619.0508373547</v>
      </c>
      <c r="G63" s="2">
        <f>'Recycle 1 bar 760K'!AU72</f>
        <v>0.3182733333333333</v>
      </c>
      <c r="J63" s="5">
        <f>'Recycle 1 bar 790K'!AT73</f>
        <v>20666253.822133876</v>
      </c>
      <c r="K63" s="5">
        <f>'Recycle 1 bar 790K'!AU73</f>
        <v>0.14759666666666665</v>
      </c>
      <c r="N63" s="62">
        <f>'Level 2 recycle 1 bar'!AT73</f>
        <v>-13931607.961234404</v>
      </c>
      <c r="O63" s="62">
        <f>'Level 2 recycle 1 bar'!AU73</f>
        <v>0.29355000000000003</v>
      </c>
    </row>
    <row r="64" spans="2:15">
      <c r="B64" s="9">
        <f>'Recycle 1 bar 730K'!AT72</f>
        <v>-6700988.9906151509</v>
      </c>
      <c r="C64" s="9">
        <f>'Recycle 1 bar 730K'!AU72</f>
        <v>0.34816333333333332</v>
      </c>
      <c r="F64" s="2">
        <f>'Recycle 1 bar 760K'!AT73</f>
        <v>-7828891.7002721578</v>
      </c>
      <c r="G64" s="2">
        <f>'Recycle 1 bar 760K'!AU73</f>
        <v>0.32113666666666668</v>
      </c>
      <c r="J64" s="5">
        <f>'Recycle 1 bar 790K'!AT74</f>
        <v>20392307.01465084</v>
      </c>
      <c r="K64" s="5">
        <f>'Recycle 1 bar 790K'!AU74</f>
        <v>0.1490233333333334</v>
      </c>
      <c r="N64" s="62">
        <f>'Level 2 recycle 1 bar'!AT74</f>
        <v>-14928552.203474509</v>
      </c>
      <c r="O64" s="62">
        <f>'Level 2 recycle 1 bar'!AU74</f>
        <v>0.29623999999999995</v>
      </c>
    </row>
    <row r="65" spans="2:15">
      <c r="B65" s="9">
        <f>'Recycle 1 bar 730K'!AT73</f>
        <v>-7599400.0960211847</v>
      </c>
      <c r="C65" s="9">
        <f>'Recycle 1 bar 730K'!AU73</f>
        <v>0.35107666666666665</v>
      </c>
      <c r="F65" s="2">
        <f>'Recycle 1 bar 760K'!AT74</f>
        <v>-8720148.374814162</v>
      </c>
      <c r="G65" s="2">
        <f>'Recycle 1 bar 760K'!AU74</f>
        <v>0.3239866666666667</v>
      </c>
      <c r="J65" s="5">
        <f>'Recycle 1 bar 790K'!AT75</f>
        <v>20115840.0240537</v>
      </c>
      <c r="K65" s="5">
        <f>'Recycle 1 bar 790K'!AU75</f>
        <v>0.15044000000000005</v>
      </c>
      <c r="N65" s="62">
        <f>'Level 2 recycle 1 bar'!AT75</f>
        <v>-15934896.478916518</v>
      </c>
      <c r="O65" s="62">
        <f>'Level 2 recycle 1 bar'!AU75</f>
        <v>0.29891666666666666</v>
      </c>
    </row>
    <row r="66" spans="2:15">
      <c r="B66" s="9">
        <f>'Recycle 1 bar 730K'!AT74</f>
        <v>-8504762.4576753303</v>
      </c>
      <c r="C66" s="9">
        <f>'Recycle 1 bar 730K'!AU74</f>
        <v>0.35397000000000001</v>
      </c>
      <c r="F66" s="2">
        <f>'Recycle 1 bar 760K'!AT75</f>
        <v>-9617629.2985593323</v>
      </c>
      <c r="G66" s="2">
        <f>'Recycle 1 bar 760K'!AU75</f>
        <v>0.32682</v>
      </c>
      <c r="J66" s="5">
        <f>'Recycle 1 bar 790K'!AT76</f>
        <v>19834944.038299959</v>
      </c>
      <c r="K66" s="5">
        <f>'Recycle 1 bar 790K'!AU76</f>
        <v>0.15184666666666666</v>
      </c>
      <c r="N66" s="62">
        <f>'Level 2 recycle 1 bar'!AT76</f>
        <v>-16944538.734789472</v>
      </c>
      <c r="O66" s="62">
        <f>'Level 2 recycle 1 bar'!AU76</f>
        <v>0.30157666666666666</v>
      </c>
    </row>
    <row r="67" spans="2:15">
      <c r="B67" s="9">
        <f>'Recycle 1 bar 730K'!AT75</f>
        <v>-9413255.8038772549</v>
      </c>
      <c r="C67" s="9">
        <f>'Recycle 1 bar 730K'!AU75</f>
        <v>0.35683999999999999</v>
      </c>
      <c r="F67" s="2">
        <f>'Recycle 1 bar 760K'!AT76</f>
        <v>-10516847.701857129</v>
      </c>
      <c r="G67" s="2">
        <f>'Recycle 1 bar 760K'!AU76</f>
        <v>0.32963333333333339</v>
      </c>
      <c r="J67" s="5">
        <f>'Recycle 1 bar 790K'!AT77</f>
        <v>19551502.387194194</v>
      </c>
      <c r="K67" s="5">
        <f>'Recycle 1 bar 790K'!AU77</f>
        <v>0.15324666666666659</v>
      </c>
      <c r="N67" s="62">
        <f>'Level 2 recycle 1 bar'!AT77</f>
        <v>-17957548.732696161</v>
      </c>
      <c r="O67" s="62">
        <f>'Level 2 recycle 1 bar'!AU77</f>
        <v>0.30421999999999993</v>
      </c>
    </row>
    <row r="68" spans="2:15">
      <c r="B68" s="9">
        <f>'Recycle 1 bar 730K'!AT76</f>
        <v>-10330203.747074528</v>
      </c>
      <c r="C68" s="9">
        <f>'Recycle 1 bar 730K'!AU76</f>
        <v>0.35969333333333331</v>
      </c>
      <c r="F68" s="2">
        <f>'Recycle 1 bar 760K'!AT77</f>
        <v>-11426599.518211937</v>
      </c>
      <c r="G68" s="2">
        <f>'Recycle 1 bar 760K'!AU77</f>
        <v>0.3324333333333333</v>
      </c>
      <c r="J68" s="5">
        <f>'Recycle 1 bar 790K'!AT78</f>
        <v>19264869.259430036</v>
      </c>
      <c r="K68" s="5">
        <f>'Recycle 1 bar 790K'!AU78</f>
        <v>0.15463333333333337</v>
      </c>
      <c r="N68" s="62">
        <f>'Level 2 recycle 1 bar'!AT78</f>
        <v>-18974475.41574866</v>
      </c>
      <c r="O68" s="62">
        <f>'Level 2 recycle 1 bar'!AU78</f>
        <v>0.30685000000000007</v>
      </c>
    </row>
    <row r="69" spans="2:15">
      <c r="B69" s="9">
        <f>'Recycle 1 bar 730K'!AT77</f>
        <v>-11254190.186099207</v>
      </c>
      <c r="C69" s="9">
        <f>'Recycle 1 bar 730K'!AU77</f>
        <v>0.36252666666666666</v>
      </c>
      <c r="F69" s="2">
        <f>'Recycle 1 bar 760K'!AT78</f>
        <v>-12337645.171115816</v>
      </c>
      <c r="G69" s="2">
        <f>'Recycle 1 bar 760K'!AU78</f>
        <v>0.33521333333333336</v>
      </c>
      <c r="J69" s="5">
        <f>'Recycle 1 bar 790K'!AT79</f>
        <v>18978796.302814677</v>
      </c>
      <c r="K69" s="5">
        <f>'Recycle 1 bar 790K'!AU79</f>
        <v>0.15601000000000007</v>
      </c>
      <c r="N69" s="62">
        <f>'Level 2 recycle 1 bar'!AT79</f>
        <v>-20001089.147790801</v>
      </c>
      <c r="O69" s="62">
        <f>'Level 2 recycle 1 bar'!AU79</f>
        <v>0.30946666666666672</v>
      </c>
    </row>
    <row r="70" spans="2:15">
      <c r="B70" s="9">
        <f>'Recycle 1 bar 730K'!AT78</f>
        <v>-12180321.631329425</v>
      </c>
      <c r="C70" s="9">
        <f>'Recycle 1 bar 730K'!AU78</f>
        <v>0.36534</v>
      </c>
      <c r="F70" s="2">
        <f>'Recycle 1 bar 760K'!AT79</f>
        <v>-13258864.301734779</v>
      </c>
      <c r="G70" s="2">
        <f>'Recycle 1 bar 760K'!AU79</f>
        <v>0.33798</v>
      </c>
      <c r="J70" s="5">
        <f>'Recycle 1 bar 790K'!AT80</f>
        <v>18693649.003575787</v>
      </c>
      <c r="K70" s="5">
        <f>'Recycle 1 bar 790K'!AU80</f>
        <v>0.15737666666666669</v>
      </c>
      <c r="N70" s="62">
        <f>'Level 2 recycle 1 bar'!AT80</f>
        <v>-21031821.232981339</v>
      </c>
      <c r="O70" s="62">
        <f>'Level 2 recycle 1 bar'!AU80</f>
        <v>0.31207000000000001</v>
      </c>
    </row>
    <row r="71" spans="2:15">
      <c r="B71" s="9">
        <f>'Recycle 1 bar 730K'!AT79</f>
        <v>-13116481.507836899</v>
      </c>
      <c r="C71" s="9">
        <f>'Recycle 1 bar 730K'!AU79</f>
        <v>0.36813666666666667</v>
      </c>
      <c r="F71" s="2">
        <f>'Recycle 1 bar 760K'!AT80</f>
        <v>-14181025.295484461</v>
      </c>
      <c r="G71" s="2">
        <f>'Recycle 1 bar 760K'!AU80</f>
        <v>0.34072666666666668</v>
      </c>
      <c r="J71" s="5">
        <f>'Recycle 1 bar 790K'!AT81</f>
        <v>18403721.849384136</v>
      </c>
      <c r="K71" s="5">
        <f>'Recycle 1 bar 790K'!AU81</f>
        <v>0.15873666666666669</v>
      </c>
      <c r="N71" s="62">
        <f>'Level 2 recycle 1 bar'!AT81</f>
        <v>-22069834.61544849</v>
      </c>
      <c r="O71" s="62">
        <f>'Level 2 recycle 1 bar'!AU81</f>
        <v>0.31466</v>
      </c>
    </row>
    <row r="72" spans="2:15">
      <c r="B72" s="9">
        <f>'Recycle 1 bar 730K'!AT80</f>
        <v>-14050818.760581139</v>
      </c>
      <c r="C72" s="9">
        <f>'Recycle 1 bar 730K'!AU80</f>
        <v>0.37091666666666667</v>
      </c>
      <c r="F72" s="2">
        <f>'Recycle 1 bar 760K'!AT81</f>
        <v>-15107532.805614289</v>
      </c>
      <c r="G72" s="2">
        <f>'Recycle 1 bar 760K'!AU81</f>
        <v>0.34345666666666663</v>
      </c>
      <c r="J72" s="5">
        <f>'Recycle 1 bar 790K'!AT82</f>
        <v>18114069.11105936</v>
      </c>
      <c r="K72" s="5">
        <f>'Recycle 1 bar 790K'!AU82</f>
        <v>0.16008666666666674</v>
      </c>
      <c r="N72" s="62">
        <f>'Level 2 recycle 1 bar'!AT82</f>
        <v>-23109290.199177805</v>
      </c>
      <c r="O72" s="62">
        <f>'Level 2 recycle 1 bar'!AU82</f>
        <v>0.31723333333333326</v>
      </c>
    </row>
    <row r="73" spans="2:15">
      <c r="B73" s="9">
        <f>'Recycle 1 bar 730K'!AT81</f>
        <v>-14995319.424317161</v>
      </c>
      <c r="C73" s="9">
        <f>'Recycle 1 bar 730K'!AU81</f>
        <v>0.37367666666666666</v>
      </c>
      <c r="F73" s="2">
        <f>'Recycle 1 bar 760K'!AT82</f>
        <v>-16043016.94523613</v>
      </c>
      <c r="G73" s="2">
        <f>'Recycle 1 bar 760K'!AU82</f>
        <v>0.34617333333333333</v>
      </c>
      <c r="J73" s="5">
        <f>'Recycle 1 bar 790K'!AT83</f>
        <v>17825761.611490976</v>
      </c>
      <c r="K73" s="5">
        <f>'Recycle 1 bar 790K'!AU83</f>
        <v>0.16142666666666675</v>
      </c>
      <c r="N73" s="62">
        <f>'Level 2 recycle 1 bar'!AT83</f>
        <v>-24153298.607319884</v>
      </c>
      <c r="O73" s="62">
        <f>'Level 2 recycle 1 bar'!AU83</f>
        <v>0.31979333333333337</v>
      </c>
    </row>
    <row r="74" spans="2:15">
      <c r="B74" s="9">
        <f>'Recycle 1 bar 730K'!AT82</f>
        <v>-15945553.371903429</v>
      </c>
      <c r="C74" s="9">
        <f>'Recycle 1 bar 730K'!AU82</f>
        <v>0.37641999999999998</v>
      </c>
      <c r="F74" s="2">
        <f>'Recycle 1 bar 760K'!AT83</f>
        <v>-16981093.249989904</v>
      </c>
      <c r="G74" s="2">
        <f>'Recycle 1 bar 760K'!AU83</f>
        <v>0.34887333333333331</v>
      </c>
      <c r="J74" s="5">
        <f>'Recycle 1 bar 790K'!AT84</f>
        <v>17533541.024721634</v>
      </c>
      <c r="K74" s="5">
        <f>'Recycle 1 bar 790K'!AU84</f>
        <v>0.16276000000000007</v>
      </c>
      <c r="N74" s="62">
        <f>'Level 2 recycle 1 bar'!AT84</f>
        <v>-25205258.616529465</v>
      </c>
      <c r="O74" s="62">
        <f>'Level 2 recycle 1 bar'!AU84</f>
        <v>0.32234000000000002</v>
      </c>
    </row>
    <row r="75" spans="2:15">
      <c r="B75" s="9">
        <f>'Recycle 1 bar 730K'!AT83</f>
        <v>-16903864.727073465</v>
      </c>
      <c r="C75" s="9">
        <f>'Recycle 1 bar 730K'!AU83</f>
        <v>0.37914666666666669</v>
      </c>
      <c r="F75" s="2">
        <f>'Recycle 1 bar 760K'!AT84</f>
        <v>-17925752.119736396</v>
      </c>
      <c r="G75" s="2">
        <f>'Recycle 1 bar 760K'!AU84</f>
        <v>0.35155666666666668</v>
      </c>
      <c r="J75" s="5">
        <f>'Recycle 1 bar 790K'!AT85</f>
        <v>17237791.10003094</v>
      </c>
      <c r="K75" s="5">
        <f>'Recycle 1 bar 790K'!AU85</f>
        <v>0.16408666666666674</v>
      </c>
      <c r="N75" s="62">
        <f>'Level 2 recycle 1 bar'!AT85</f>
        <v>-26258699.722066462</v>
      </c>
      <c r="O75" s="62">
        <f>'Level 2 recycle 1 bar'!AU85</f>
        <v>0.32487333333333329</v>
      </c>
    </row>
    <row r="76" spans="2:15">
      <c r="B76" s="9">
        <f>'Recycle 1 bar 730K'!AT84</f>
        <v>-17865721.709637001</v>
      </c>
      <c r="C76" s="9">
        <f>'Recycle 1 bar 730K'!AU84</f>
        <v>0.38185333333333332</v>
      </c>
      <c r="F76" s="2">
        <f>'Recycle 1 bar 760K'!AT85</f>
        <v>-18876454.920745861</v>
      </c>
      <c r="G76" s="2">
        <f>'Recycle 1 bar 760K'!AU85</f>
        <v>0.35422666666666669</v>
      </c>
      <c r="J76" s="5">
        <f>'Recycle 1 bar 790K'!AT86</f>
        <v>16943279.56981957</v>
      </c>
      <c r="K76" s="5">
        <f>'Recycle 1 bar 790K'!AU86</f>
        <v>0.16540333333333335</v>
      </c>
      <c r="N76" s="62">
        <f>'Level 2 recycle 1 bar'!AT86</f>
        <v>-27318457.682182837</v>
      </c>
      <c r="O76" s="62">
        <f>'Level 2 recycle 1 bar'!AU86</f>
        <v>0.32739333333333337</v>
      </c>
    </row>
    <row r="77" spans="2:15">
      <c r="B77" s="9">
        <f>'Recycle 1 bar 730K'!AT85</f>
        <v>-18836352.595326375</v>
      </c>
      <c r="C77" s="9">
        <f>'Recycle 1 bar 730K'!AU85</f>
        <v>0.3845466666666667</v>
      </c>
      <c r="F77" s="2">
        <f>'Recycle 1 bar 760K'!AT86</f>
        <v>-19827574.791749764</v>
      </c>
      <c r="G77" s="2">
        <f>'Recycle 1 bar 760K'!AU86</f>
        <v>0.35688000000000003</v>
      </c>
      <c r="J77" s="5">
        <f>'Recycle 1 bar 790K'!AT87</f>
        <v>16645268.261947088</v>
      </c>
      <c r="K77" s="5">
        <f>'Recycle 1 bar 790K'!AU87</f>
        <v>0.1667133333333333</v>
      </c>
      <c r="N77" s="62">
        <f>'Level 2 recycle 1 bar'!AT87</f>
        <v>-28381691.413635679</v>
      </c>
      <c r="O77" s="62">
        <f>'Level 2 recycle 1 bar'!AU87</f>
        <v>0.32990000000000003</v>
      </c>
    </row>
    <row r="78" spans="2:15">
      <c r="B78" s="9">
        <f>'Recycle 1 bar 730K'!AT86</f>
        <v>-19813848.426927928</v>
      </c>
      <c r="C78" s="9">
        <f>'Recycle 1 bar 730K'!AU86</f>
        <v>0.38721666666666671</v>
      </c>
      <c r="F78" s="2">
        <f>'Recycle 1 bar 760K'!AT87</f>
        <v>-20782517.348455671</v>
      </c>
      <c r="G78" s="2">
        <f>'Recycle 1 bar 760K'!AU87</f>
        <v>0.35951666666666665</v>
      </c>
      <c r="J78" s="5">
        <f>'Recycle 1 bar 790K'!AT88</f>
        <v>16325822.447480924</v>
      </c>
      <c r="K78" s="5">
        <f>'Recycle 1 bar 790K'!AU88</f>
        <v>0.16798000000000002</v>
      </c>
      <c r="N78" s="62">
        <f>'Level 2 recycle 1 bar'!AT88</f>
        <v>-29447908.28210482</v>
      </c>
      <c r="O78" s="62">
        <f>'Level 2 recycle 1 bar'!AU88</f>
        <v>0.33239333333333337</v>
      </c>
    </row>
    <row r="79" spans="2:15">
      <c r="B79" s="9">
        <f>'Recycle 1 bar 730K'!AT87</f>
        <v>-20796826.409644041</v>
      </c>
      <c r="C79" s="9">
        <f>'Recycle 1 bar 730K'!AU87</f>
        <v>0.3898766666666667</v>
      </c>
      <c r="F79" s="2">
        <f>'Recycle 1 bar 760K'!AT88</f>
        <v>-21743585.641801883</v>
      </c>
      <c r="G79" s="2">
        <f>'Recycle 1 bar 760K'!AU88</f>
        <v>0.36214000000000002</v>
      </c>
      <c r="J79" s="5">
        <f>'Recycle 1 bar 790K'!AT89</f>
        <v>16027745.713460609</v>
      </c>
      <c r="K79" s="5">
        <f>'Recycle 1 bar 790K'!AU89</f>
        <v>0.16927333333333339</v>
      </c>
      <c r="N79" s="62">
        <f>'Level 2 recycle 1 bar'!AT89</f>
        <v>-30525470.428278845</v>
      </c>
      <c r="O79" s="62">
        <f>'Level 2 recycle 1 bar'!AU89</f>
        <v>0.33487666666666671</v>
      </c>
    </row>
    <row r="80" spans="2:15">
      <c r="B80" s="9">
        <f>'Recycle 1 bar 730K'!AT88</f>
        <v>-21777397.443716589</v>
      </c>
      <c r="C80" s="9">
        <f>'Recycle 1 bar 730K'!AU88</f>
        <v>0.39251666666666662</v>
      </c>
      <c r="F80" s="2">
        <f>'Recycle 1 bar 760K'!AT89</f>
        <v>-22711927.168950208</v>
      </c>
      <c r="G80" s="2">
        <f>'Recycle 1 bar 760K'!AU89</f>
        <v>0.36475000000000002</v>
      </c>
      <c r="J80" s="5">
        <f>'Recycle 1 bar 790K'!AT90</f>
        <v>15727852.251441568</v>
      </c>
      <c r="K80" s="5">
        <f>'Recycle 1 bar 790K'!AU90</f>
        <v>0.17055999999999993</v>
      </c>
      <c r="N80" s="62">
        <f>'Level 2 recycle 1 bar'!AT90</f>
        <v>-31617436.864306394</v>
      </c>
      <c r="O80" s="62">
        <f>'Level 2 recycle 1 bar'!AU90</f>
        <v>0.33733666666666667</v>
      </c>
    </row>
    <row r="81" spans="2:15">
      <c r="B81" s="9">
        <f>'Recycle 1 bar 730K'!AT89</f>
        <v>-22768238.828066561</v>
      </c>
      <c r="C81" s="9">
        <f>'Recycle 1 bar 730K'!AU89</f>
        <v>0.39514333333333335</v>
      </c>
      <c r="F81" s="2">
        <f>'Recycle 1 bar 760K'!AT90</f>
        <v>-23683958.532313</v>
      </c>
      <c r="G81" s="2">
        <f>'Recycle 1 bar 760K'!AU90</f>
        <v>0.36734666666666665</v>
      </c>
      <c r="J81" s="5">
        <f>'Recycle 1 bar 790K'!AT91</f>
        <v>15421387.628763216</v>
      </c>
      <c r="K81" s="5">
        <f>'Recycle 1 bar 790K'!AU91</f>
        <v>0.1718433333333334</v>
      </c>
      <c r="N81" s="62">
        <f>'Level 2 recycle 1 bar'!AT91</f>
        <v>-32700681.418772262</v>
      </c>
      <c r="O81" s="62">
        <f>'Level 2 recycle 1 bar'!AU91</f>
        <v>0.33979333333333339</v>
      </c>
    </row>
    <row r="82" spans="2:15">
      <c r="B82" s="9">
        <f>'Recycle 1 bar 730K'!AT90</f>
        <v>-23767991.933669049</v>
      </c>
      <c r="C82" s="9">
        <f>'Recycle 1 bar 730K'!AU90</f>
        <v>0.39775666666666665</v>
      </c>
      <c r="F82" s="2">
        <f>'Recycle 1 bar 760K'!AT91</f>
        <v>-24659668.460210145</v>
      </c>
      <c r="G82" s="2">
        <f>'Recycle 1 bar 760K'!AU91</f>
        <v>0.36992666666666668</v>
      </c>
      <c r="J82" s="5">
        <f>'Recycle 1 bar 790K'!AT92</f>
        <v>15118826.624980081</v>
      </c>
      <c r="K82" s="5">
        <f>'Recycle 1 bar 790K'!AU92</f>
        <v>0.17311666666666664</v>
      </c>
      <c r="N82" s="62">
        <f>'Level 2 recycle 1 bar'!AT92</f>
        <v>-33788655.291443169</v>
      </c>
      <c r="O82" s="62">
        <f>'Level 2 recycle 1 bar'!AU92</f>
        <v>0.34223666666666669</v>
      </c>
    </row>
    <row r="83" spans="2:15">
      <c r="B83" s="9">
        <f>'Recycle 1 bar 730K'!AT91</f>
        <v>-24768628.849143658</v>
      </c>
      <c r="C83" s="9">
        <f>'Recycle 1 bar 730K'!AU91</f>
        <v>0.40035333333333334</v>
      </c>
      <c r="F83" s="2">
        <f>'Recycle 1 bar 760K'!AT92</f>
        <v>-25643024.815347686</v>
      </c>
      <c r="G83" s="2">
        <f>'Recycle 1 bar 760K'!AU92</f>
        <v>0.37249333333333334</v>
      </c>
      <c r="J83" s="5">
        <f>'Recycle 1 bar 790K'!AT93</f>
        <v>14810264.960894827</v>
      </c>
      <c r="K83" s="5">
        <f>'Recycle 1 bar 790K'!AU93</f>
        <v>0.17438666666666661</v>
      </c>
      <c r="N83" s="62">
        <f>'Level 2 recycle 1 bar'!AT93</f>
        <v>-34885928.111358374</v>
      </c>
      <c r="O83" s="62">
        <f>'Level 2 recycle 1 bar'!AU93</f>
        <v>0.34466999999999998</v>
      </c>
    </row>
    <row r="84" spans="2:15">
      <c r="B84" s="9">
        <f>'Recycle 1 bar 730K'!AT92</f>
        <v>-25774102.989840932</v>
      </c>
      <c r="C84" s="9">
        <f>'Recycle 1 bar 730K'!AU92</f>
        <v>0.40293333333333331</v>
      </c>
      <c r="F84" s="2">
        <f>'Recycle 1 bar 760K'!AT93</f>
        <v>-26631629.16455517</v>
      </c>
      <c r="G84" s="2">
        <f>'Recycle 1 bar 760K'!AU93</f>
        <v>0.37504666666666669</v>
      </c>
      <c r="J84" s="5">
        <f>'Recycle 1 bar 790K'!AT94</f>
        <v>14505624.868206855</v>
      </c>
      <c r="K84" s="5">
        <f>'Recycle 1 bar 790K'!AU94</f>
        <v>0.17564666666666667</v>
      </c>
      <c r="N84" s="62">
        <f>'Level 2 recycle 1 bar'!AT94</f>
        <v>-35968025.304904036</v>
      </c>
      <c r="O84" s="62">
        <f>'Level 2 recycle 1 bar'!AU94</f>
        <v>0.34709666666666666</v>
      </c>
    </row>
    <row r="85" spans="2:15">
      <c r="B85" s="9">
        <f>'Recycle 1 bar 730K'!AT93</f>
        <v>-26786206.722750504</v>
      </c>
      <c r="C85" s="9">
        <f>'Recycle 1 bar 730K'!AU93</f>
        <v>0.40550000000000003</v>
      </c>
      <c r="F85" s="2">
        <f>'Recycle 1 bar 760K'!AT94</f>
        <v>-27606517.781030562</v>
      </c>
      <c r="G85" s="2">
        <f>'Recycle 1 bar 760K'!AU94</f>
        <v>0.37759333333333334</v>
      </c>
      <c r="J85" s="5">
        <f>'Recycle 1 bar 790K'!AT95</f>
        <v>14194923.636386812</v>
      </c>
      <c r="K85" s="5">
        <f>'Recycle 1 bar 790K'!AU95</f>
        <v>0.17690333333333336</v>
      </c>
      <c r="N85" s="62">
        <f>'Level 2 recycle 1 bar'!AT95</f>
        <v>-37070083.94370205</v>
      </c>
      <c r="O85" s="62">
        <f>'Level 2 recycle 1 bar'!AU95</f>
        <v>0.34950333333333333</v>
      </c>
    </row>
    <row r="86" spans="2:15">
      <c r="B86" s="9">
        <f>'Recycle 1 bar 730K'!AT94</f>
        <v>-27806035.49958786</v>
      </c>
      <c r="C86" s="9">
        <f>'Recycle 1 bar 730K'!AU94</f>
        <v>0.40805000000000002</v>
      </c>
      <c r="F86" s="2">
        <f>'Recycle 1 bar 760K'!AT95</f>
        <v>-28599768.068304345</v>
      </c>
      <c r="G86" s="2">
        <f>'Recycle 1 bar 760K'!AU95</f>
        <v>0.38011666666666666</v>
      </c>
      <c r="J86" s="5">
        <f>'Recycle 1 bar 790K'!AT96</f>
        <v>13884751.096197519</v>
      </c>
      <c r="K86" s="5">
        <f>'Recycle 1 bar 790K'!AU96</f>
        <v>0.17815333333333336</v>
      </c>
      <c r="N86" s="62">
        <f>'Level 2 recycle 1 bar'!AT96</f>
        <v>-38180265.766686879</v>
      </c>
      <c r="O86" s="62">
        <f>'Level 2 recycle 1 bar'!AU96</f>
        <v>0.35189999999999999</v>
      </c>
    </row>
    <row r="87" spans="2:15">
      <c r="B87" s="9">
        <f>'Recycle 1 bar 730K'!AT95</f>
        <v>-28829988.927805565</v>
      </c>
      <c r="C87" s="9">
        <f>'Recycle 1 bar 730K'!AU95</f>
        <v>0.41058666666666666</v>
      </c>
      <c r="F87" s="2">
        <f>'Recycle 1 bar 760K'!AT96</f>
        <v>-29604248.547931783</v>
      </c>
      <c r="G87" s="2">
        <f>'Recycle 1 bar 760K'!AU96</f>
        <v>0.38263000000000003</v>
      </c>
      <c r="J87" s="5">
        <f>'Recycle 1 bar 790K'!AT97</f>
        <v>13573561.09941227</v>
      </c>
      <c r="K87" s="5">
        <f>'Recycle 1 bar 790K'!AU97</f>
        <v>0.17939666666666668</v>
      </c>
      <c r="N87" s="62">
        <f>'Level 2 recycle 1 bar'!AT97</f>
        <v>-39288857.648893088</v>
      </c>
      <c r="O87" s="62">
        <f>'Level 2 recycle 1 bar'!AU97</f>
        <v>0.35428333333333328</v>
      </c>
    </row>
    <row r="88" spans="2:15">
      <c r="B88" s="9">
        <f>'Recycle 1 bar 730K'!AT96</f>
        <v>-29856759.331781942</v>
      </c>
      <c r="C88" s="9">
        <f>'Recycle 1 bar 730K'!AU96</f>
        <v>0.41310666666666662</v>
      </c>
      <c r="F88" s="2">
        <f>'Recycle 1 bar 760K'!AT97</f>
        <v>-30605785.25952052</v>
      </c>
      <c r="G88" s="2">
        <f>'Recycle 1 bar 760K'!AU97</f>
        <v>0.38512666666666673</v>
      </c>
      <c r="J88" s="5">
        <f>'Recycle 1 bar 790K'!AT98</f>
        <v>13262635.111082112</v>
      </c>
      <c r="K88" s="5">
        <f>'Recycle 1 bar 790K'!AU98</f>
        <v>0.18063333333333337</v>
      </c>
      <c r="N88" s="62">
        <f>'Level 2 recycle 1 bar'!AT98</f>
        <v>-40401902.967355795</v>
      </c>
      <c r="O88" s="62">
        <f>'Level 2 recycle 1 bar'!AU98</f>
        <v>0.35665333333333332</v>
      </c>
    </row>
    <row r="89" spans="2:15">
      <c r="B89" s="9">
        <f>'Recycle 1 bar 730K'!AT97</f>
        <v>-30890639.28503811</v>
      </c>
      <c r="C89" s="9">
        <f>'Recycle 1 bar 730K'!AU97</f>
        <v>0.41561333333333328</v>
      </c>
      <c r="F89" s="2">
        <f>'Recycle 1 bar 760K'!AT98</f>
        <v>-31636543.062006589</v>
      </c>
      <c r="G89" s="2">
        <f>'Recycle 1 bar 760K'!AU98</f>
        <v>0.3876</v>
      </c>
      <c r="J89" s="5">
        <f>'Recycle 1 bar 790K'!AT99</f>
        <v>12947043.702939525</v>
      </c>
      <c r="K89" s="5">
        <f>'Recycle 1 bar 790K'!AU99</f>
        <v>0.18186666666666665</v>
      </c>
      <c r="N89" s="62">
        <f>'Level 2 recycle 1 bar'!AT99</f>
        <v>-41522745.969522975</v>
      </c>
      <c r="O89" s="62">
        <f>'Level 2 recycle 1 bar'!AU99</f>
        <v>0.3590133333333333</v>
      </c>
    </row>
    <row r="90" spans="2:15">
      <c r="B90" s="9">
        <f>'Recycle 1 bar 730K'!AT98</f>
        <v>-31930068.174559973</v>
      </c>
      <c r="C90" s="9">
        <f>'Recycle 1 bar 730K'!AU98</f>
        <v>0.41810666666666663</v>
      </c>
      <c r="F90" s="2">
        <f>'Recycle 1 bar 760K'!AT99</f>
        <v>-32644604.010977898</v>
      </c>
      <c r="G90" s="2">
        <f>'Recycle 1 bar 760K'!AU99</f>
        <v>0.39007000000000003</v>
      </c>
      <c r="J90" s="5">
        <f>'Recycle 1 bar 790K'!AT100</f>
        <v>12632503.321606841</v>
      </c>
      <c r="K90" s="5">
        <f>'Recycle 1 bar 790K'!AU100</f>
        <v>0.18309333333333341</v>
      </c>
      <c r="N90" s="62">
        <f>'Level 2 recycle 1 bar'!AT100</f>
        <v>-42648988.371858023</v>
      </c>
      <c r="O90" s="62">
        <f>'Level 2 recycle 1 bar'!AU100</f>
        <v>0.36136333333333331</v>
      </c>
    </row>
    <row r="91" spans="2:15">
      <c r="B91" s="9">
        <f>'Recycle 1 bar 730K'!AT99</f>
        <v>-32972338.155245002</v>
      </c>
      <c r="C91" s="9">
        <f>'Recycle 1 bar 730K'!AU99</f>
        <v>0.42058333333333331</v>
      </c>
      <c r="F91" s="2">
        <f>'Recycle 1 bar 760K'!AT100</f>
        <v>-33662398.019413404</v>
      </c>
      <c r="G91" s="2">
        <f>'Recycle 1 bar 760K'!AU100</f>
        <v>0.39252999999999999</v>
      </c>
      <c r="J91" s="5">
        <f>'Recycle 1 bar 790K'!AT101</f>
        <v>12317988.144352974</v>
      </c>
      <c r="K91" s="5">
        <f>'Recycle 1 bar 790K'!AU101</f>
        <v>0.18431333333333336</v>
      </c>
      <c r="N91" s="62">
        <f>'Level 2 recycle 1 bar'!AT101</f>
        <v>-43779477.592021987</v>
      </c>
      <c r="O91" s="62">
        <f>'Level 2 recycle 1 bar'!AU101</f>
        <v>0.36369999999999997</v>
      </c>
    </row>
    <row r="92" spans="2:15">
      <c r="B92" s="9">
        <f>'Recycle 1 bar 730K'!AT100</f>
        <v>-34024325.298074223</v>
      </c>
      <c r="C92" s="9">
        <f>'Recycle 1 bar 730K'!AU100</f>
        <v>0.42305000000000004</v>
      </c>
      <c r="F92" s="2">
        <f>'Recycle 1 bar 760K'!AT101</f>
        <v>-34687951.433893174</v>
      </c>
      <c r="G92" s="2">
        <f>'Recycle 1 bar 760K'!AU101</f>
        <v>0.3949766666666667</v>
      </c>
      <c r="J92" s="5">
        <f>'Recycle 1 bar 790K'!AT102</f>
        <v>12000469.029738335</v>
      </c>
      <c r="K92" s="5">
        <f>'Recycle 1 bar 790K'!AU102</f>
        <v>0.18553000000000006</v>
      </c>
      <c r="N92" s="62">
        <f>'Level 2 recycle 1 bar'!AT102</f>
        <v>-44914587.639037691</v>
      </c>
      <c r="O92" s="62">
        <f>'Level 2 recycle 1 bar'!AU102</f>
        <v>0.36602666666666667</v>
      </c>
    </row>
    <row r="93" spans="2:15">
      <c r="B93" s="9">
        <f>'Recycle 1 bar 730K'!AT101</f>
        <v>-35070651.238395542</v>
      </c>
      <c r="C93" s="9">
        <f>'Recycle 1 bar 730K'!AU101</f>
        <v>0.42550333333333334</v>
      </c>
      <c r="F93" s="2">
        <f>'Recycle 1 bar 760K'!AT102</f>
        <v>-35715917.698310569</v>
      </c>
      <c r="G93" s="2">
        <f>'Recycle 1 bar 760K'!AU102</f>
        <v>0.39740999999999999</v>
      </c>
      <c r="J93" s="5">
        <f>'Recycle 1 bar 790K'!AT103</f>
        <v>11683167.962251812</v>
      </c>
      <c r="K93" s="5">
        <f>'Recycle 1 bar 790K'!AU103</f>
        <v>0.18673999999999993</v>
      </c>
      <c r="N93" s="62">
        <f>'Level 2 recycle 1 bar'!AT103</f>
        <v>-46049105.479441173</v>
      </c>
      <c r="O93" s="62">
        <f>'Level 2 recycle 1 bar'!AU103</f>
        <v>0.36834</v>
      </c>
    </row>
    <row r="94" spans="2:15">
      <c r="B94" s="9">
        <f>'Recycle 1 bar 730K'!AT102</f>
        <v>-36093747.392349355</v>
      </c>
      <c r="C94" s="9">
        <f>'Recycle 1 bar 730K'!AU102</f>
        <v>0.42796333333333336</v>
      </c>
      <c r="F94" s="2">
        <f>'Recycle 1 bar 760K'!AT103</f>
        <v>-36743612.769890167</v>
      </c>
      <c r="G94" s="2">
        <f>'Recycle 1 bar 760K'!AU103</f>
        <v>0.39982666666666666</v>
      </c>
      <c r="J94" s="5">
        <f>'Recycle 1 bar 790K'!AT104</f>
        <v>11362388.561693601</v>
      </c>
      <c r="K94" s="5">
        <f>'Recycle 1 bar 790K'!AU104</f>
        <v>0.18794666666666671</v>
      </c>
      <c r="N94" s="62">
        <f>'Level 2 recycle 1 bar'!AT104</f>
        <v>-47192147.384754673</v>
      </c>
      <c r="O94" s="62">
        <f>'Level 2 recycle 1 bar'!AU104</f>
        <v>0.37064333333333338</v>
      </c>
    </row>
    <row r="95" spans="2:15">
      <c r="B95" s="9">
        <f>'Recycle 1 bar 730K'!AT103</f>
        <v>-37158047.170721807</v>
      </c>
      <c r="C95" s="9">
        <f>'Recycle 1 bar 730K'!AU103</f>
        <v>0.4303866666666667</v>
      </c>
      <c r="F95" s="2">
        <f>'Recycle 1 bar 760K'!AT104</f>
        <v>-37784409.551775083</v>
      </c>
      <c r="G95" s="2">
        <f>'Recycle 1 bar 760K'!AU104</f>
        <v>0.40223666666666669</v>
      </c>
      <c r="J95" s="5">
        <f>'Recycle 1 bar 790K'!AT105</f>
        <v>11037110.607189942</v>
      </c>
      <c r="K95" s="5">
        <f>'Recycle 1 bar 790K'!AU105</f>
        <v>0.18914999999999993</v>
      </c>
      <c r="N95" s="62">
        <f>'Level 2 recycle 1 bar'!AT105</f>
        <v>-48362793.018917844</v>
      </c>
      <c r="O95" s="62">
        <f>'Level 2 recycle 1 bar'!AU105</f>
        <v>0.37292666666666668</v>
      </c>
    </row>
    <row r="96" spans="2:15">
      <c r="B96" s="9">
        <f>'Recycle 1 bar 730K'!AT104</f>
        <v>-38227081.232863888</v>
      </c>
      <c r="C96" s="9">
        <f>'Recycle 1 bar 730K'!AU104</f>
        <v>0.43279666666666672</v>
      </c>
      <c r="F96" s="2">
        <f>'Recycle 1 bar 760K'!AT105</f>
        <v>-38822878.663520098</v>
      </c>
      <c r="G96" s="2">
        <f>'Recycle 1 bar 760K'!AU105</f>
        <v>0.40463000000000005</v>
      </c>
      <c r="J96" s="5">
        <f>'Recycle 1 bar 790K'!AT106</f>
        <v>10719691.078865958</v>
      </c>
      <c r="K96" s="5">
        <f>'Recycle 1 bar 790K'!AU106</f>
        <v>0.19034333333333339</v>
      </c>
      <c r="N96" s="62">
        <f>'Level 2 recycle 1 bar'!AT106</f>
        <v>-49510674.32396242</v>
      </c>
      <c r="O96" s="62">
        <f>'Level 2 recycle 1 bar'!AU106</f>
        <v>0.37520666666666663</v>
      </c>
    </row>
    <row r="97" spans="2:15">
      <c r="B97" s="9">
        <f>'Recycle 1 bar 730K'!AT105</f>
        <v>-39302767.458357148</v>
      </c>
      <c r="C97" s="9">
        <f>'Recycle 1 bar 730K'!AU105</f>
        <v>0.43519333333333332</v>
      </c>
      <c r="F97" s="2">
        <f>'Recycle 1 bar 760K'!AT106</f>
        <v>-39870620.329730622</v>
      </c>
      <c r="G97" s="2">
        <f>'Recycle 1 bar 760K'!AU106</f>
        <v>0.40701333333333334</v>
      </c>
      <c r="J97" s="5">
        <f>'Recycle 1 bar 790K'!AT107</f>
        <v>10392795.772897836</v>
      </c>
      <c r="K97" s="5">
        <f>'Recycle 1 bar 790K'!AU107</f>
        <v>0.19153666666666672</v>
      </c>
      <c r="N97" s="62">
        <f>'Level 2 recycle 1 bar'!AT107</f>
        <v>-50667105.517324351</v>
      </c>
      <c r="O97" s="62">
        <f>'Level 2 recycle 1 bar'!AU107</f>
        <v>0.37747666666666668</v>
      </c>
    </row>
    <row r="98" spans="2:15">
      <c r="B98" s="9">
        <f>'Recycle 1 bar 730K'!AT106</f>
        <v>-40383540.794113129</v>
      </c>
      <c r="C98" s="9"/>
      <c r="F98" s="2"/>
      <c r="G98" s="2"/>
      <c r="J98" s="5"/>
      <c r="K98" s="5"/>
      <c r="N98" s="62"/>
      <c r="O98" s="62"/>
    </row>
    <row r="99" spans="2:15">
      <c r="B99" s="9">
        <f>'Recycle 1 bar 730K'!AT107</f>
        <v>-41467295.540650725</v>
      </c>
      <c r="C99" s="9"/>
      <c r="F99" s="2"/>
      <c r="G99" s="2"/>
      <c r="J99" s="5"/>
      <c r="K99" s="5"/>
      <c r="N99" s="62"/>
      <c r="O99" s="62"/>
    </row>
    <row r="100" spans="2:15">
      <c r="B100" s="9">
        <f>'Recycle 1 bar 730K'!AT108</f>
        <v>-368615869.58867007</v>
      </c>
      <c r="C100" s="9"/>
      <c r="F100" s="2"/>
      <c r="G100" s="2"/>
      <c r="J100" s="5"/>
      <c r="K100" s="5"/>
      <c r="N100" s="62"/>
      <c r="O100" s="62"/>
    </row>
    <row r="101" spans="2:15">
      <c r="B101" s="9"/>
      <c r="C101" s="9"/>
      <c r="F101" s="2"/>
      <c r="G101" s="2"/>
      <c r="J101" s="5"/>
      <c r="K101" s="5"/>
      <c r="N101" s="62"/>
      <c r="O101" s="62"/>
    </row>
    <row r="102" spans="2:15">
      <c r="C102" s="9"/>
      <c r="F102" s="2"/>
      <c r="G102" s="2"/>
      <c r="J102" s="5"/>
      <c r="K102" s="5"/>
      <c r="N102" s="62"/>
      <c r="O102" s="62"/>
    </row>
    <row r="103" spans="2:15">
      <c r="B103" s="9"/>
      <c r="C103" s="9"/>
      <c r="F103" s="2"/>
      <c r="G103" s="2"/>
      <c r="J103" s="5"/>
      <c r="K103" s="5"/>
      <c r="N103" s="62"/>
      <c r="O103" s="62"/>
    </row>
    <row r="104" spans="2:15">
      <c r="B104" s="9"/>
      <c r="C104" s="9"/>
      <c r="F104" s="2"/>
      <c r="G104" s="2"/>
      <c r="J104" s="5"/>
      <c r="K104" s="5"/>
      <c r="N104" s="62"/>
      <c r="O104" s="62"/>
    </row>
    <row r="105" spans="2:15">
      <c r="B105" s="9"/>
      <c r="C105" s="9"/>
      <c r="F105" s="2"/>
      <c r="G105" s="2"/>
    </row>
    <row r="106" spans="2:15">
      <c r="B106" s="9"/>
    </row>
    <row r="107" spans="2:15">
      <c r="B107" s="9"/>
    </row>
    <row r="108" spans="2:15">
      <c r="B108" s="9"/>
    </row>
    <row r="109" spans="2:15">
      <c r="B109" s="9"/>
    </row>
    <row r="110" spans="2:15">
      <c r="B110" s="9"/>
    </row>
    <row r="111" spans="2:15">
      <c r="B111" s="9"/>
    </row>
  </sheetData>
  <mergeCells count="4">
    <mergeCell ref="B3:C3"/>
    <mergeCell ref="F3:G3"/>
    <mergeCell ref="J3:K3"/>
    <mergeCell ref="N3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8A40-74A7-4264-BE90-51D8FF6A5ABD}">
  <dimension ref="A1:BE109"/>
  <sheetViews>
    <sheetView zoomScale="55" zoomScaleNormal="55" workbookViewId="0">
      <selection activeCell="H31" sqref="H31"/>
    </sheetView>
  </sheetViews>
  <sheetFormatPr defaultRowHeight="14.45"/>
  <cols>
    <col min="18" max="18" width="18.42578125" bestFit="1" customWidth="1"/>
    <col min="45" max="45" width="12.140625" bestFit="1" customWidth="1"/>
    <col min="46" max="46" width="12.42578125" bestFit="1" customWidth="1"/>
    <col min="48" max="48" width="14.140625" bestFit="1" customWidth="1"/>
  </cols>
  <sheetData>
    <row r="1" spans="1:57">
      <c r="A1" t="s">
        <v>0</v>
      </c>
      <c r="B1" t="s">
        <v>1</v>
      </c>
      <c r="U1" s="1">
        <f>U7+V7+U7*0.02</f>
        <v>13223.04358771353</v>
      </c>
      <c r="W1" s="1">
        <f>SUM(X7:AE7)</f>
        <v>13227.21127895109</v>
      </c>
      <c r="AO1" s="11"/>
      <c r="AP1" s="11" t="s">
        <v>2</v>
      </c>
      <c r="AQ1" s="11" t="s">
        <v>3</v>
      </c>
      <c r="AR1" s="11" t="s">
        <v>4</v>
      </c>
      <c r="AS1" s="11" t="s">
        <v>5</v>
      </c>
      <c r="AT1" s="11" t="s">
        <v>6</v>
      </c>
      <c r="AU1" s="11" t="s">
        <v>7</v>
      </c>
      <c r="AV1" s="11" t="s">
        <v>64</v>
      </c>
      <c r="AW1" s="11" t="s">
        <v>65</v>
      </c>
      <c r="AX1" s="13" t="s">
        <v>66</v>
      </c>
    </row>
    <row r="2" spans="1:57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M2">
        <v>3000</v>
      </c>
      <c r="S2" s="14">
        <f>U11*8000</f>
        <v>8351102.6239164351</v>
      </c>
      <c r="U2" s="1">
        <f>T3+U3</f>
        <v>419602.52176853328</v>
      </c>
      <c r="W2" s="1">
        <f>SUM(W3:AD3)</f>
        <v>815390.71172421775</v>
      </c>
      <c r="Z2" s="15">
        <f>AA11*8000</f>
        <v>57719.759265548295</v>
      </c>
      <c r="AA2" s="15">
        <f>X7*8000</f>
        <v>1415094.3396226401</v>
      </c>
      <c r="AO2" s="11" t="s">
        <v>18</v>
      </c>
      <c r="AP2" s="11">
        <v>1.01</v>
      </c>
      <c r="AQ2" s="11">
        <v>0.76</v>
      </c>
      <c r="AR2" s="11">
        <v>0.78</v>
      </c>
      <c r="AS2" s="11">
        <v>0.83</v>
      </c>
      <c r="AT2" s="11">
        <v>0.78</v>
      </c>
      <c r="AU2" s="11">
        <v>0.38</v>
      </c>
      <c r="AV2" s="11">
        <v>8.5999999999999993E-2</v>
      </c>
      <c r="AW2" s="11">
        <v>0.155</v>
      </c>
    </row>
    <row r="3" spans="1:57">
      <c r="C3" t="s">
        <v>19</v>
      </c>
      <c r="L3" t="s">
        <v>20</v>
      </c>
      <c r="M3">
        <v>61.224489800000001</v>
      </c>
      <c r="N3" t="s">
        <v>21</v>
      </c>
      <c r="O3" s="1">
        <v>176.88679245283001</v>
      </c>
      <c r="S3" s="1"/>
      <c r="T3" s="1">
        <f>U7*AU3</f>
        <v>209801.26088426664</v>
      </c>
      <c r="U3" s="1">
        <f>V7*AU3</f>
        <v>209801.26088426664</v>
      </c>
      <c r="W3" s="1">
        <f>X7*AP3</f>
        <v>18749.999999999982</v>
      </c>
      <c r="X3" s="1">
        <f>AQ3*Y7</f>
        <v>44.014353807286888</v>
      </c>
      <c r="Y3" s="1">
        <f>Z7*AR3</f>
        <v>44.014353807286888</v>
      </c>
      <c r="Z3" s="1">
        <f>AS3*AA7</f>
        <v>430.89866875052093</v>
      </c>
      <c r="AA3" s="1">
        <f>AB7*18</f>
        <v>5557.8023252240528</v>
      </c>
      <c r="AB3" s="1">
        <f>AC7*AU3</f>
        <v>204186.94346280256</v>
      </c>
      <c r="AC3" s="1">
        <f>AD7*28</f>
        <v>41.615501682680986</v>
      </c>
      <c r="AD3" s="1">
        <f>AE7*AT3</f>
        <v>586335.42305814335</v>
      </c>
      <c r="AO3" s="11" t="s">
        <v>22</v>
      </c>
      <c r="AP3" s="11">
        <v>106</v>
      </c>
      <c r="AQ3" s="11">
        <v>106</v>
      </c>
      <c r="AR3" s="11">
        <v>106</v>
      </c>
      <c r="AS3" s="11">
        <v>78.11</v>
      </c>
      <c r="AT3" s="11">
        <v>92.15</v>
      </c>
      <c r="AU3" s="11">
        <v>32.049999999999997</v>
      </c>
      <c r="AV3" s="11">
        <v>32.049999999999997</v>
      </c>
      <c r="AW3" s="11">
        <v>106</v>
      </c>
    </row>
    <row r="4" spans="1:57">
      <c r="C4" t="s">
        <v>23</v>
      </c>
      <c r="T4" s="80" t="s">
        <v>24</v>
      </c>
      <c r="U4" s="80"/>
      <c r="V4" s="80"/>
      <c r="W4" s="80"/>
      <c r="X4" s="80"/>
      <c r="Y4" s="80"/>
      <c r="Z4" s="80"/>
      <c r="AA4" s="80"/>
      <c r="AB4" s="80"/>
      <c r="AC4" s="80"/>
      <c r="AD4" s="80"/>
      <c r="AE4" s="81"/>
      <c r="AO4" s="11" t="s">
        <v>25</v>
      </c>
      <c r="AP4" s="11">
        <f>AP3*AP2</f>
        <v>107.06</v>
      </c>
      <c r="AQ4" s="11">
        <v>80.56</v>
      </c>
      <c r="AR4" s="11">
        <v>82.68</v>
      </c>
      <c r="AS4" s="11">
        <v>64.831299999999999</v>
      </c>
      <c r="AT4" s="11">
        <v>71.876999999999995</v>
      </c>
      <c r="AU4" s="11">
        <v>12.179</v>
      </c>
      <c r="AV4" s="11">
        <f>AV3*AV2</f>
        <v>2.7562999999999995</v>
      </c>
      <c r="AW4" s="64">
        <f>AW3*AW2</f>
        <v>16.43</v>
      </c>
      <c r="AX4">
        <v>5.26</v>
      </c>
    </row>
    <row r="5" spans="1:57">
      <c r="C5" t="s">
        <v>26</v>
      </c>
      <c r="N5" s="82" t="s">
        <v>27</v>
      </c>
      <c r="O5" s="83"/>
      <c r="P5" s="83"/>
      <c r="Q5" s="83"/>
      <c r="R5" s="84"/>
      <c r="T5" s="7" t="s">
        <v>28</v>
      </c>
      <c r="U5" s="85" t="s">
        <v>29</v>
      </c>
      <c r="V5" s="86"/>
      <c r="W5" s="87"/>
      <c r="X5" s="85" t="s">
        <v>30</v>
      </c>
      <c r="Y5" s="86"/>
      <c r="Z5" s="86"/>
      <c r="AA5" s="86"/>
      <c r="AB5" s="86"/>
      <c r="AC5" s="86"/>
      <c r="AD5" s="86"/>
      <c r="AE5" s="87"/>
      <c r="AG5" s="88" t="s">
        <v>31</v>
      </c>
      <c r="AH5" s="89"/>
    </row>
    <row r="6" spans="1:57" ht="14.45" customHeight="1">
      <c r="C6" t="s">
        <v>32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M6" s="4" t="s">
        <v>34</v>
      </c>
      <c r="N6" s="2" t="s">
        <v>35</v>
      </c>
      <c r="O6" s="2" t="s">
        <v>36</v>
      </c>
      <c r="P6" s="2" t="s">
        <v>37</v>
      </c>
      <c r="Q6" s="2" t="s">
        <v>38</v>
      </c>
      <c r="R6" s="2" t="s">
        <v>39</v>
      </c>
      <c r="T6" s="5" t="s">
        <v>40</v>
      </c>
      <c r="U6" s="5" t="s">
        <v>41</v>
      </c>
      <c r="V6" s="5" t="s">
        <v>42</v>
      </c>
      <c r="W6" s="5" t="s">
        <v>43</v>
      </c>
      <c r="X6" s="8" t="s">
        <v>2</v>
      </c>
      <c r="Y6" s="5" t="s">
        <v>44</v>
      </c>
      <c r="Z6" s="5" t="s">
        <v>45</v>
      </c>
      <c r="AA6" s="5" t="s">
        <v>5</v>
      </c>
      <c r="AB6" s="5" t="s">
        <v>46</v>
      </c>
      <c r="AC6" s="5" t="s">
        <v>7</v>
      </c>
      <c r="AD6" s="5" t="s">
        <v>47</v>
      </c>
      <c r="AE6" s="5" t="s">
        <v>6</v>
      </c>
      <c r="AG6" s="12" t="s">
        <v>48</v>
      </c>
      <c r="AH6" s="55" t="s">
        <v>49</v>
      </c>
      <c r="AI6" s="59"/>
      <c r="AJ6" s="65" t="s">
        <v>50</v>
      </c>
      <c r="AK6" s="27"/>
      <c r="AL6" s="76" t="s">
        <v>51</v>
      </c>
      <c r="AM6" s="77"/>
      <c r="AN6" s="77"/>
      <c r="AO6" s="77"/>
      <c r="AP6" s="77"/>
      <c r="AQ6" s="78"/>
      <c r="AS6" s="69" t="s">
        <v>52</v>
      </c>
      <c r="AT6" s="69"/>
      <c r="BB6" s="24" t="s">
        <v>53</v>
      </c>
      <c r="BC6" s="24"/>
      <c r="BD6" s="24"/>
      <c r="BE6" s="24"/>
    </row>
    <row r="7" spans="1:57">
      <c r="A7">
        <v>1</v>
      </c>
      <c r="B7" t="s">
        <v>54</v>
      </c>
      <c r="C7">
        <v>0.1</v>
      </c>
      <c r="D7">
        <v>81.065600000000003</v>
      </c>
      <c r="E7" s="1">
        <v>0.19029599999999999</v>
      </c>
      <c r="F7" s="1">
        <v>0.19029599999999999</v>
      </c>
      <c r="G7">
        <v>2.5281899999999999</v>
      </c>
      <c r="H7">
        <v>2916.03</v>
      </c>
      <c r="I7">
        <v>2919.72</v>
      </c>
      <c r="J7">
        <v>141.505</v>
      </c>
      <c r="K7" s="1">
        <v>0.68114300000000005</v>
      </c>
      <c r="M7" s="4">
        <f>($M$2-H7)/$M$2</f>
        <v>2.7989999999999932E-2</v>
      </c>
      <c r="N7" s="2">
        <f>(D7/($M$2-H7))</f>
        <v>0.96541145647255211</v>
      </c>
      <c r="O7" s="2">
        <f>(J7-$M$3)/($M$2-H7)</f>
        <v>0.95606181017030112</v>
      </c>
      <c r="P7" s="3">
        <f>K7/($M$2-H7)</f>
        <v>8.111742288912727E-3</v>
      </c>
      <c r="Q7" s="2">
        <f>G7/($M$2-H7)</f>
        <v>3.0108252947481314E-2</v>
      </c>
      <c r="R7" s="3">
        <f>F7/($M$2-H7)</f>
        <v>2.2662379421221918E-3</v>
      </c>
      <c r="T7" s="6">
        <f>$O$3/N7</f>
        <v>183.22425248519841</v>
      </c>
      <c r="U7" s="6">
        <f>T7/M7</f>
        <v>6546.0611820364011</v>
      </c>
      <c r="V7" s="6">
        <f>U7</f>
        <v>6546.0611820364011</v>
      </c>
      <c r="W7" s="6">
        <f>(U7/98)*2</f>
        <v>133.59308534768167</v>
      </c>
      <c r="X7" s="6">
        <f>$O$3</f>
        <v>176.88679245283001</v>
      </c>
      <c r="Y7" s="6">
        <f t="shared" ref="Y7:Y70" si="0">R7*T7</f>
        <v>0.41522975289893294</v>
      </c>
      <c r="Z7" s="6">
        <f>Y7</f>
        <v>0.41522975289893294</v>
      </c>
      <c r="AA7" s="6">
        <f>Q7*T7</f>
        <v>5.5165621399375357</v>
      </c>
      <c r="AB7" s="6">
        <f t="shared" ref="AB7:AB70" si="1">O7*T7+(U7/98)*2</f>
        <v>308.76679584578073</v>
      </c>
      <c r="AC7" s="6">
        <f>U7-O7*T7</f>
        <v>6370.8874715383017</v>
      </c>
      <c r="AD7" s="6">
        <f t="shared" ref="AD7:AD70" si="2">T7*P7</f>
        <v>1.4862679172386066</v>
      </c>
      <c r="AE7" s="6">
        <f t="shared" ref="AE7:AE70" si="3">U7-T7</f>
        <v>6362.836929551203</v>
      </c>
      <c r="AG7" s="10">
        <f t="shared" ref="AG7:AG22" si="4">U7*$AT$3+V7*$AU$3+W7*18</f>
        <v>815425.47434517939</v>
      </c>
      <c r="AH7" s="56">
        <f>SUM(X7:Z7)*106+AA7*$AS$3+AB7*18+AC7*$AU$3+AD7*28+AE7*$AT$3</f>
        <v>815390.71172421775</v>
      </c>
      <c r="AI7" s="59"/>
      <c r="AJ7" s="66" t="s">
        <v>55</v>
      </c>
      <c r="AK7" s="20" t="s">
        <v>56</v>
      </c>
      <c r="AL7" s="18" t="s">
        <v>55</v>
      </c>
      <c r="AM7" s="18" t="s">
        <v>56</v>
      </c>
      <c r="AN7" s="18" t="s">
        <v>57</v>
      </c>
      <c r="AO7" s="18" t="s">
        <v>3</v>
      </c>
      <c r="AP7" s="18" t="s">
        <v>4</v>
      </c>
      <c r="AQ7" s="18" t="s">
        <v>5</v>
      </c>
      <c r="AR7" s="70" t="s">
        <v>47</v>
      </c>
      <c r="AS7" s="22" t="s">
        <v>58</v>
      </c>
      <c r="AT7" s="22" t="s">
        <v>59</v>
      </c>
      <c r="BB7" s="9" t="s">
        <v>60</v>
      </c>
      <c r="BC7" s="9" t="s">
        <v>61</v>
      </c>
      <c r="BD7" s="9" t="s">
        <v>62</v>
      </c>
      <c r="BE7" s="9" t="s">
        <v>63</v>
      </c>
    </row>
    <row r="8" spans="1:57">
      <c r="A8">
        <v>2</v>
      </c>
      <c r="B8" t="s">
        <v>54</v>
      </c>
      <c r="C8">
        <v>0.30101</v>
      </c>
      <c r="D8">
        <v>222.03399999999999</v>
      </c>
      <c r="E8">
        <v>1.5911200000000001</v>
      </c>
      <c r="F8">
        <v>1.5911200000000001</v>
      </c>
      <c r="G8">
        <v>7.40761</v>
      </c>
      <c r="H8">
        <v>2767.38</v>
      </c>
      <c r="I8">
        <v>2770.8</v>
      </c>
      <c r="J8">
        <v>290.42399999999998</v>
      </c>
      <c r="K8">
        <v>5.6952299999999996</v>
      </c>
      <c r="M8" s="4">
        <f t="shared" ref="M8:M71" si="5">($M$2-H8)/$M$2</f>
        <v>7.753999999999997E-2</v>
      </c>
      <c r="N8" s="2">
        <f t="shared" ref="N8:N71" si="6">(D8/($M$2-H8))</f>
        <v>0.954492305046858</v>
      </c>
      <c r="O8" s="2">
        <f t="shared" ref="O8:O71" si="7">(J8-$M$3)/($M$2-H8)</f>
        <v>0.98529580517582349</v>
      </c>
      <c r="P8" s="3">
        <f t="shared" ref="P8:P71" si="8">K8/($M$2-H8)</f>
        <v>2.4482976528243498E-2</v>
      </c>
      <c r="Q8" s="2">
        <f t="shared" ref="Q8:Q71" si="9">G8/($M$2-H8)</f>
        <v>3.1844252428853942E-2</v>
      </c>
      <c r="R8" s="3">
        <f t="shared" ref="R8:R71" si="10">F8/($M$2-H8)</f>
        <v>6.8399965609147999E-3</v>
      </c>
      <c r="T8" s="6">
        <f t="shared" ref="T8:T71" si="11">$O$3/N8</f>
        <v>185.32029175881755</v>
      </c>
      <c r="U8" s="6">
        <f t="shared" ref="U8:U71" si="12">T8/M8</f>
        <v>2389.9960247461649</v>
      </c>
      <c r="V8" s="6">
        <f t="shared" ref="V8:V71" si="13">U8</f>
        <v>2389.9960247461649</v>
      </c>
      <c r="W8" s="6">
        <f t="shared" ref="W8:W71" si="14">(U8/98)*2</f>
        <v>48.775429076452347</v>
      </c>
      <c r="X8" s="6">
        <f t="shared" ref="X8:X71" si="15">$O$3</f>
        <v>176.88679245283001</v>
      </c>
      <c r="Y8" s="6">
        <f t="shared" si="0"/>
        <v>1.2675901582980393</v>
      </c>
      <c r="Z8" s="6">
        <f t="shared" ref="Z8:Z71" si="16">Y8</f>
        <v>1.2675901582980393</v>
      </c>
      <c r="AA8" s="6">
        <f t="shared" ref="AA8:AA71" si="17">Q8*T8</f>
        <v>5.9013861509566468</v>
      </c>
      <c r="AB8" s="6">
        <f t="shared" si="1"/>
        <v>231.37073516037501</v>
      </c>
      <c r="AC8" s="6">
        <f t="shared" ref="AC8:AC71" si="18">U8-O8*T8</f>
        <v>2207.4007186622421</v>
      </c>
      <c r="AD8" s="6">
        <f t="shared" si="2"/>
        <v>4.5371923533383667</v>
      </c>
      <c r="AE8" s="6">
        <f t="shared" si="3"/>
        <v>2204.6757329873476</v>
      </c>
      <c r="AG8" s="10">
        <f>U8*$AT$3+V8*$AU$3+W8*18</f>
        <v>297715.46399684984</v>
      </c>
      <c r="AH8" s="56">
        <f t="shared" ref="AH8:AH22" si="19">SUM(X8:Z8)*106+AA8*$AS$3+AB8*18+AC8*$AU$3+AD8*28+AE8*$AT$3</f>
        <v>297679.46283249959</v>
      </c>
      <c r="AI8" s="60"/>
      <c r="AJ8" s="67">
        <f>U7*$AT$4</f>
        <v>470511.23958123039</v>
      </c>
      <c r="AK8" s="21">
        <f>V7*$AU$4</f>
        <v>79724.479136021328</v>
      </c>
      <c r="AL8" s="19">
        <f>AE7*$AT$4</f>
        <v>457341.62998535181</v>
      </c>
      <c r="AM8" s="19">
        <f>AC7*$AU$4</f>
        <v>77591.038515864973</v>
      </c>
      <c r="AN8" s="19">
        <f>X7*$AP$4</f>
        <v>18937.499999999982</v>
      </c>
      <c r="AO8" s="19">
        <f t="shared" ref="AO8:AO71" si="20">Y7*$AQ$4</f>
        <v>33.450908893538035</v>
      </c>
      <c r="AP8" s="19">
        <f t="shared" ref="AP8:AP71" si="21">Z7*$AR$4</f>
        <v>34.331195969683776</v>
      </c>
      <c r="AQ8" s="19">
        <f t="shared" ref="AQ8:AQ71" si="22">AA7*$AS$4</f>
        <v>357.64589506293237</v>
      </c>
      <c r="AR8" s="1">
        <f>AD7*$AX$4</f>
        <v>7.8177692446750706</v>
      </c>
      <c r="AS8" s="23">
        <f>AL8+AM8+AN8+AO8+AP8+AQ8+AR8-AJ8-AK8</f>
        <v>4067.6955531358981</v>
      </c>
      <c r="AT8" s="23">
        <f>AS8*8000</f>
        <v>32541564.425087184</v>
      </c>
      <c r="AU8">
        <f t="shared" ref="AU8:AU39" si="23">M7</f>
        <v>2.7989999999999932E-2</v>
      </c>
      <c r="AV8" s="1"/>
      <c r="AW8" s="1"/>
      <c r="AX8" s="1"/>
      <c r="BB8" s="10">
        <f t="shared" ref="BB8:BB71" si="24">U7-AC7</f>
        <v>175.17371049809935</v>
      </c>
      <c r="BC8" s="10">
        <f t="shared" ref="BC8:BC71" si="25">2*AA7</f>
        <v>11.033124279875071</v>
      </c>
      <c r="BD8" s="9">
        <f t="shared" ref="BD8:BD71" si="26">2*AD7</f>
        <v>2.9725358344772133</v>
      </c>
      <c r="BE8" s="10">
        <f t="shared" ref="BE8:BE71" si="27">Y7*2</f>
        <v>0.83045950579786587</v>
      </c>
    </row>
    <row r="9" spans="1:57">
      <c r="A9">
        <v>3</v>
      </c>
      <c r="B9" t="s">
        <v>54</v>
      </c>
      <c r="C9">
        <v>0.50202000000000002</v>
      </c>
      <c r="D9">
        <v>337.447</v>
      </c>
      <c r="E9">
        <v>4.1627599999999996</v>
      </c>
      <c r="F9">
        <v>4.1627599999999996</v>
      </c>
      <c r="G9">
        <v>12.045999999999999</v>
      </c>
      <c r="H9">
        <v>2642.18</v>
      </c>
      <c r="I9">
        <v>2636.47</v>
      </c>
      <c r="J9">
        <v>424.75099999999998</v>
      </c>
      <c r="K9">
        <v>14.9001</v>
      </c>
      <c r="M9" s="4">
        <f t="shared" si="5"/>
        <v>0.11927333333333338</v>
      </c>
      <c r="N9" s="2">
        <f t="shared" si="6"/>
        <v>0.94306355150634358</v>
      </c>
      <c r="O9" s="2">
        <f t="shared" si="7"/>
        <v>1.0159479911687435</v>
      </c>
      <c r="P9" s="3">
        <f t="shared" si="8"/>
        <v>4.1641328042032286E-2</v>
      </c>
      <c r="Q9" s="2">
        <f t="shared" si="9"/>
        <v>3.3664971214577143E-2</v>
      </c>
      <c r="R9" s="3">
        <f t="shared" si="10"/>
        <v>1.1633670560617064E-2</v>
      </c>
      <c r="T9" s="6">
        <f t="shared" si="11"/>
        <v>187.56614246228787</v>
      </c>
      <c r="U9" s="6">
        <f t="shared" si="12"/>
        <v>1572.5739963860694</v>
      </c>
      <c r="V9" s="6">
        <f t="shared" si="13"/>
        <v>1572.5739963860694</v>
      </c>
      <c r="W9" s="6">
        <f t="shared" si="14"/>
        <v>32.093346865021829</v>
      </c>
      <c r="X9" s="6">
        <f t="shared" si="15"/>
        <v>176.88679245283001</v>
      </c>
      <c r="Y9" s="6">
        <f t="shared" si="0"/>
        <v>2.1820827097320246</v>
      </c>
      <c r="Z9" s="6">
        <f t="shared" si="16"/>
        <v>2.1820827097320246</v>
      </c>
      <c r="AA9" s="6">
        <f t="shared" si="17"/>
        <v>6.314408786822197</v>
      </c>
      <c r="AB9" s="6">
        <f t="shared" si="1"/>
        <v>222.65079251085353</v>
      </c>
      <c r="AC9" s="6">
        <f t="shared" si="18"/>
        <v>1382.0165507402378</v>
      </c>
      <c r="AD9" s="6">
        <f t="shared" si="2"/>
        <v>7.8105032678506907</v>
      </c>
      <c r="AE9" s="6">
        <f t="shared" si="3"/>
        <v>1385.0078539237816</v>
      </c>
      <c r="AG9" s="10">
        <f t="shared" si="4"/>
        <v>195891.37059472021</v>
      </c>
      <c r="AH9" s="56">
        <f t="shared" si="19"/>
        <v>195854.33255179814</v>
      </c>
      <c r="AI9" s="60"/>
      <c r="AJ9" s="67">
        <f t="shared" ref="AJ9:AJ72" si="28">U8*$AT$4</f>
        <v>171785.74427068009</v>
      </c>
      <c r="AK9" s="21">
        <f t="shared" ref="AK9:AK72" si="29">V8*$AU$4</f>
        <v>29107.761585383545</v>
      </c>
      <c r="AL9" s="19">
        <f t="shared" ref="AL9:AL72" si="30">AE8*$AT$4</f>
        <v>158465.47765993158</v>
      </c>
      <c r="AM9" s="19">
        <f t="shared" ref="AM9:AM72" si="31">AC8*$AU$4</f>
        <v>26883.933352587446</v>
      </c>
      <c r="AN9" s="19">
        <f t="shared" ref="AN9:AN71" si="32">X8*$AP$4</f>
        <v>18937.499999999982</v>
      </c>
      <c r="AO9" s="19">
        <f t="shared" si="20"/>
        <v>102.11706315249005</v>
      </c>
      <c r="AP9" s="19">
        <f t="shared" si="21"/>
        <v>104.8043542880819</v>
      </c>
      <c r="AQ9" s="19">
        <f t="shared" si="22"/>
        <v>382.59453596851563</v>
      </c>
      <c r="AR9" s="1">
        <f t="shared" ref="AR9:AR72" si="33">AD8*$AX$4</f>
        <v>23.865631778559809</v>
      </c>
      <c r="AS9" s="23">
        <f t="shared" ref="AS9:AS72" si="34">AL9+AM9+AN9+AO9+AP9+AQ9+AR9-AJ9-AK9</f>
        <v>4006.7867416430236</v>
      </c>
      <c r="AT9" s="23">
        <f t="shared" ref="AT9:AT72" si="35">AS9*8000</f>
        <v>32054293.933144189</v>
      </c>
      <c r="AU9">
        <f t="shared" si="23"/>
        <v>7.753999999999997E-2</v>
      </c>
      <c r="BB9" s="10">
        <f t="shared" si="24"/>
        <v>182.59530608392288</v>
      </c>
      <c r="BC9" s="10">
        <f t="shared" si="25"/>
        <v>11.802772301913294</v>
      </c>
      <c r="BD9" s="9">
        <f t="shared" si="26"/>
        <v>9.0743847066767334</v>
      </c>
      <c r="BE9" s="10">
        <f t="shared" si="27"/>
        <v>2.5351803165960787</v>
      </c>
    </row>
    <row r="10" spans="1:57">
      <c r="A10">
        <v>4</v>
      </c>
      <c r="B10" t="s">
        <v>54</v>
      </c>
      <c r="C10">
        <v>0.70303000000000004</v>
      </c>
      <c r="D10">
        <v>431.86</v>
      </c>
      <c r="E10">
        <v>7.6749000000000001</v>
      </c>
      <c r="F10">
        <v>7.6749000000000001</v>
      </c>
      <c r="G10">
        <v>16.479900000000001</v>
      </c>
      <c r="H10">
        <v>2536.31</v>
      </c>
      <c r="I10">
        <v>2514.33</v>
      </c>
      <c r="J10">
        <v>546.89700000000005</v>
      </c>
      <c r="K10">
        <v>27.471399999999999</v>
      </c>
      <c r="M10" s="4">
        <f t="shared" si="5"/>
        <v>0.15456333333333336</v>
      </c>
      <c r="N10" s="2">
        <f t="shared" si="6"/>
        <v>0.93135500010783057</v>
      </c>
      <c r="O10" s="2">
        <f t="shared" si="7"/>
        <v>1.047407772865492</v>
      </c>
      <c r="P10" s="3">
        <f t="shared" si="8"/>
        <v>5.9245185360909218E-2</v>
      </c>
      <c r="Q10" s="2">
        <f t="shared" si="9"/>
        <v>3.5540770773577174E-2</v>
      </c>
      <c r="R10" s="3">
        <f t="shared" si="10"/>
        <v>1.6551791067307899E-2</v>
      </c>
      <c r="T10" s="6">
        <f t="shared" si="11"/>
        <v>189.92413465579762</v>
      </c>
      <c r="U10" s="6">
        <f t="shared" si="12"/>
        <v>1228.7787184700828</v>
      </c>
      <c r="V10" s="6">
        <f t="shared" si="13"/>
        <v>1228.7787184700828</v>
      </c>
      <c r="W10" s="6">
        <f t="shared" si="14"/>
        <v>25.077116703471077</v>
      </c>
      <c r="X10" s="6">
        <f t="shared" si="15"/>
        <v>176.88679245283001</v>
      </c>
      <c r="Y10" s="6">
        <f t="shared" si="0"/>
        <v>3.1435845954620136</v>
      </c>
      <c r="Z10" s="6">
        <f t="shared" si="16"/>
        <v>3.1435845954620136</v>
      </c>
      <c r="AA10" s="6">
        <f t="shared" si="17"/>
        <v>6.7500501341717074</v>
      </c>
      <c r="AB10" s="6">
        <f t="shared" si="1"/>
        <v>224.00513159670589</v>
      </c>
      <c r="AC10" s="6">
        <f t="shared" si="18"/>
        <v>1029.850703576848</v>
      </c>
      <c r="AD10" s="6">
        <f t="shared" si="2"/>
        <v>11.252090562193011</v>
      </c>
      <c r="AE10" s="6">
        <f t="shared" si="3"/>
        <v>1038.8545838142852</v>
      </c>
      <c r="AG10" s="10">
        <f t="shared" si="4"/>
        <v>153065.70493464675</v>
      </c>
      <c r="AH10" s="56">
        <f t="shared" si="19"/>
        <v>153028.00220282454</v>
      </c>
      <c r="AI10" s="60"/>
      <c r="AJ10" s="67">
        <f t="shared" si="28"/>
        <v>113031.9011382415</v>
      </c>
      <c r="AK10" s="21">
        <f t="shared" si="29"/>
        <v>19152.378701985941</v>
      </c>
      <c r="AL10" s="19">
        <f t="shared" si="30"/>
        <v>99550.209516479648</v>
      </c>
      <c r="AM10" s="19">
        <f t="shared" si="31"/>
        <v>16831.579571465358</v>
      </c>
      <c r="AN10" s="19">
        <f t="shared" si="32"/>
        <v>18937.499999999982</v>
      </c>
      <c r="AO10" s="19">
        <f t="shared" si="20"/>
        <v>175.78858309601191</v>
      </c>
      <c r="AP10" s="19">
        <f t="shared" si="21"/>
        <v>180.4145984406438</v>
      </c>
      <c r="AQ10" s="19">
        <f t="shared" si="22"/>
        <v>409.37133038110591</v>
      </c>
      <c r="AR10" s="1">
        <f t="shared" si="33"/>
        <v>41.083247188894632</v>
      </c>
      <c r="AS10" s="23">
        <f t="shared" si="34"/>
        <v>3941.6670068241692</v>
      </c>
      <c r="AT10" s="23">
        <f t="shared" si="35"/>
        <v>31533336.054593354</v>
      </c>
      <c r="AU10">
        <f t="shared" si="23"/>
        <v>0.11927333333333338</v>
      </c>
      <c r="BB10" s="10">
        <f t="shared" si="24"/>
        <v>190.55744564583165</v>
      </c>
      <c r="BC10" s="10">
        <f t="shared" si="25"/>
        <v>12.628817573644394</v>
      </c>
      <c r="BD10" s="9">
        <f t="shared" si="26"/>
        <v>15.621006535701381</v>
      </c>
      <c r="BE10" s="10">
        <f t="shared" si="27"/>
        <v>4.3641654194640491</v>
      </c>
    </row>
    <row r="11" spans="1:57">
      <c r="A11">
        <v>5</v>
      </c>
      <c r="B11" t="s">
        <v>54</v>
      </c>
      <c r="C11">
        <v>0.90403999999999995</v>
      </c>
      <c r="D11">
        <v>508.35</v>
      </c>
      <c r="E11">
        <v>11.967499999999999</v>
      </c>
      <c r="F11">
        <v>11.967499999999999</v>
      </c>
      <c r="G11">
        <v>20.7349</v>
      </c>
      <c r="H11">
        <v>2446.98</v>
      </c>
      <c r="I11">
        <v>2402.7800000000002</v>
      </c>
      <c r="J11">
        <v>658.447</v>
      </c>
      <c r="K11">
        <v>42.836199999999998</v>
      </c>
      <c r="M11" s="4">
        <f t="shared" si="5"/>
        <v>0.18434</v>
      </c>
      <c r="N11" s="2">
        <f>(D11/($M$2-H11))</f>
        <v>0.91922534447217108</v>
      </c>
      <c r="O11" s="2">
        <f t="shared" si="7"/>
        <v>1.0799293157571155</v>
      </c>
      <c r="P11" s="3">
        <f t="shared" si="8"/>
        <v>7.7458681422010053E-2</v>
      </c>
      <c r="Q11" s="2">
        <f t="shared" si="9"/>
        <v>3.7493942352898629E-2</v>
      </c>
      <c r="R11" s="3">
        <f t="shared" si="10"/>
        <v>2.1640266174821888E-2</v>
      </c>
      <c r="S11" s="25"/>
      <c r="T11" s="6">
        <f t="shared" si="11"/>
        <v>192.43028221159446</v>
      </c>
      <c r="U11" s="6">
        <f t="shared" si="12"/>
        <v>1043.8878279895544</v>
      </c>
      <c r="V11" s="6">
        <f t="shared" si="13"/>
        <v>1043.8878279895544</v>
      </c>
      <c r="W11" s="6">
        <f t="shared" si="14"/>
        <v>21.30383322427662</v>
      </c>
      <c r="X11" s="6">
        <f t="shared" si="15"/>
        <v>176.88679245283001</v>
      </c>
      <c r="Y11" s="6">
        <f t="shared" si="0"/>
        <v>4.1642425271549977</v>
      </c>
      <c r="Z11" s="6">
        <f t="shared" si="16"/>
        <v>4.1642425271549977</v>
      </c>
      <c r="AA11" s="6">
        <f t="shared" si="17"/>
        <v>7.2149699081935372</v>
      </c>
      <c r="AB11" s="6">
        <f t="shared" si="1"/>
        <v>229.11493622399246</v>
      </c>
      <c r="AC11" s="6">
        <f t="shared" si="18"/>
        <v>836.07672498983857</v>
      </c>
      <c r="AD11" s="6">
        <f t="shared" si="2"/>
        <v>14.905395925775384</v>
      </c>
      <c r="AE11" s="6">
        <f t="shared" si="3"/>
        <v>851.45754577795992</v>
      </c>
      <c r="AG11" s="10">
        <f t="shared" si="4"/>
        <v>130034.33723433963</v>
      </c>
      <c r="AH11" s="56">
        <f t="shared" si="19"/>
        <v>129995.87253260275</v>
      </c>
      <c r="AI11" s="60"/>
      <c r="AJ11" s="67">
        <f t="shared" si="28"/>
        <v>88320.927947474134</v>
      </c>
      <c r="AK11" s="21">
        <f t="shared" si="29"/>
        <v>14965.29601224714</v>
      </c>
      <c r="AL11" s="19">
        <f t="shared" si="30"/>
        <v>74669.750920819366</v>
      </c>
      <c r="AM11" s="19">
        <f t="shared" si="31"/>
        <v>12542.551718862433</v>
      </c>
      <c r="AN11" s="19">
        <f t="shared" si="32"/>
        <v>18937.499999999982</v>
      </c>
      <c r="AO11" s="19">
        <f t="shared" si="20"/>
        <v>253.24717501041982</v>
      </c>
      <c r="AP11" s="19">
        <f t="shared" si="21"/>
        <v>259.91157435279933</v>
      </c>
      <c r="AQ11" s="19">
        <f t="shared" si="22"/>
        <v>437.61452526352622</v>
      </c>
      <c r="AR11" s="1">
        <f t="shared" si="33"/>
        <v>59.185996357135238</v>
      </c>
      <c r="AS11" s="23">
        <f t="shared" si="34"/>
        <v>3873.5379509443901</v>
      </c>
      <c r="AT11" s="23">
        <f t="shared" si="35"/>
        <v>30988303.607555121</v>
      </c>
      <c r="AU11">
        <f t="shared" si="23"/>
        <v>0.15456333333333336</v>
      </c>
      <c r="BB11" s="10">
        <f t="shared" si="24"/>
        <v>198.92801489323483</v>
      </c>
      <c r="BC11" s="10">
        <f t="shared" si="25"/>
        <v>13.500100268343415</v>
      </c>
      <c r="BD11" s="9">
        <f t="shared" si="26"/>
        <v>22.504181124386022</v>
      </c>
      <c r="BE11" s="10">
        <f t="shared" si="27"/>
        <v>6.2871691909240273</v>
      </c>
    </row>
    <row r="12" spans="1:57">
      <c r="A12">
        <v>6</v>
      </c>
      <c r="B12" t="s">
        <v>54</v>
      </c>
      <c r="C12">
        <v>1.1050500000000001</v>
      </c>
      <c r="D12">
        <v>570.38099999999997</v>
      </c>
      <c r="E12">
        <v>16.862200000000001</v>
      </c>
      <c r="F12">
        <v>16.862200000000001</v>
      </c>
      <c r="G12">
        <v>24.8398</v>
      </c>
      <c r="H12">
        <v>2371.0500000000002</v>
      </c>
      <c r="I12">
        <v>2300.02</v>
      </c>
      <c r="J12">
        <v>761.20299999999997</v>
      </c>
      <c r="K12">
        <v>60.356400000000001</v>
      </c>
      <c r="M12" s="4">
        <f t="shared" si="5"/>
        <v>0.20964999999999995</v>
      </c>
      <c r="N12" s="2">
        <f t="shared" si="6"/>
        <v>0.90687813021702857</v>
      </c>
      <c r="O12" s="2">
        <f t="shared" si="7"/>
        <v>1.112931886795453</v>
      </c>
      <c r="P12" s="3">
        <f t="shared" si="8"/>
        <v>9.5963749105652307E-2</v>
      </c>
      <c r="Q12" s="2">
        <f t="shared" si="9"/>
        <v>3.9494077430638375E-2</v>
      </c>
      <c r="R12" s="3">
        <f t="shared" si="10"/>
        <v>2.6810080292551088E-2</v>
      </c>
      <c r="T12" s="6">
        <f t="shared" si="11"/>
        <v>195.05023504150282</v>
      </c>
      <c r="U12" s="6">
        <f t="shared" si="12"/>
        <v>930.3612451299922</v>
      </c>
      <c r="V12" s="6">
        <f t="shared" si="13"/>
        <v>930.3612451299922</v>
      </c>
      <c r="W12" s="6">
        <f t="shared" si="14"/>
        <v>18.986964186326372</v>
      </c>
      <c r="X12" s="6">
        <f t="shared" si="15"/>
        <v>176.88679245283001</v>
      </c>
      <c r="Y12" s="6">
        <f t="shared" si="0"/>
        <v>5.2293124625436525</v>
      </c>
      <c r="Z12" s="6">
        <f t="shared" si="16"/>
        <v>5.2293124625436525</v>
      </c>
      <c r="AA12" s="6">
        <f t="shared" si="17"/>
        <v>7.7033290855933263</v>
      </c>
      <c r="AB12" s="6">
        <f t="shared" si="1"/>
        <v>236.06459029096266</v>
      </c>
      <c r="AC12" s="6">
        <f t="shared" si="18"/>
        <v>713.28361902535585</v>
      </c>
      <c r="AD12" s="6">
        <f t="shared" si="2"/>
        <v>18.71775181852129</v>
      </c>
      <c r="AE12" s="6">
        <f t="shared" si="3"/>
        <v>735.31101008848941</v>
      </c>
      <c r="AG12" s="10">
        <f t="shared" si="4"/>
        <v>115892.63200049891</v>
      </c>
      <c r="AH12" s="56">
        <f t="shared" si="19"/>
        <v>115853.2305225078</v>
      </c>
      <c r="AI12" s="60"/>
      <c r="AJ12" s="67">
        <f t="shared" si="28"/>
        <v>75031.525412405186</v>
      </c>
      <c r="AK12" s="21">
        <f t="shared" si="29"/>
        <v>12713.509857084782</v>
      </c>
      <c r="AL12" s="19">
        <f t="shared" si="30"/>
        <v>61200.214017882419</v>
      </c>
      <c r="AM12" s="19">
        <f t="shared" si="31"/>
        <v>10182.578433651244</v>
      </c>
      <c r="AN12" s="19">
        <f t="shared" si="32"/>
        <v>18937.499999999982</v>
      </c>
      <c r="AO12" s="19">
        <f t="shared" si="20"/>
        <v>335.47137798760662</v>
      </c>
      <c r="AP12" s="19">
        <f t="shared" si="21"/>
        <v>344.29957214517526</v>
      </c>
      <c r="AQ12" s="19">
        <f t="shared" si="22"/>
        <v>467.75587860906768</v>
      </c>
      <c r="AR12" s="1">
        <f t="shared" si="33"/>
        <v>78.402382569578521</v>
      </c>
      <c r="AS12" s="23">
        <f t="shared" si="34"/>
        <v>3801.1863933551012</v>
      </c>
      <c r="AT12" s="23">
        <f t="shared" si="35"/>
        <v>30409491.146840811</v>
      </c>
      <c r="AU12">
        <f t="shared" si="23"/>
        <v>0.18434</v>
      </c>
      <c r="BB12" s="10">
        <f t="shared" si="24"/>
        <v>207.81110299971579</v>
      </c>
      <c r="BC12" s="10">
        <f t="shared" si="25"/>
        <v>14.429939816387074</v>
      </c>
      <c r="BD12" s="9">
        <f t="shared" si="26"/>
        <v>29.810791851550768</v>
      </c>
      <c r="BE12" s="10">
        <f t="shared" si="27"/>
        <v>8.3284850543099953</v>
      </c>
    </row>
    <row r="13" spans="1:57">
      <c r="A13">
        <v>7</v>
      </c>
      <c r="B13" t="s">
        <v>54</v>
      </c>
      <c r="C13">
        <v>1.30606</v>
      </c>
      <c r="D13">
        <v>619.71900000000005</v>
      </c>
      <c r="E13">
        <v>22.259599999999999</v>
      </c>
      <c r="F13">
        <v>22.259599999999999</v>
      </c>
      <c r="G13">
        <v>28.811399999999999</v>
      </c>
      <c r="H13">
        <v>2306.9499999999998</v>
      </c>
      <c r="I13">
        <v>2205.2199999999998</v>
      </c>
      <c r="J13">
        <v>856.00199999999995</v>
      </c>
      <c r="K13">
        <v>79.675600000000003</v>
      </c>
      <c r="M13" s="4">
        <f t="shared" si="5"/>
        <v>0.23101666666666673</v>
      </c>
      <c r="N13" s="2">
        <f t="shared" si="6"/>
        <v>0.89419089531779794</v>
      </c>
      <c r="O13" s="2">
        <f t="shared" si="7"/>
        <v>1.1467823536541371</v>
      </c>
      <c r="P13" s="3">
        <f t="shared" si="8"/>
        <v>0.11496371113195293</v>
      </c>
      <c r="Q13" s="2">
        <f t="shared" si="9"/>
        <v>4.1571892359858587E-2</v>
      </c>
      <c r="R13" s="3">
        <f t="shared" si="10"/>
        <v>3.2118317581704053E-2</v>
      </c>
      <c r="T13" s="6">
        <f t="shared" si="11"/>
        <v>197.81770691141287</v>
      </c>
      <c r="U13" s="6">
        <f t="shared" si="12"/>
        <v>856.29192804882541</v>
      </c>
      <c r="V13" s="6">
        <f t="shared" si="13"/>
        <v>856.29192804882541</v>
      </c>
      <c r="W13" s="6">
        <f t="shared" si="14"/>
        <v>17.475345470384191</v>
      </c>
      <c r="X13" s="6">
        <f t="shared" si="15"/>
        <v>176.88679245283001</v>
      </c>
      <c r="Y13" s="6">
        <f t="shared" si="0"/>
        <v>6.3535719338652115</v>
      </c>
      <c r="Z13" s="6">
        <f t="shared" si="16"/>
        <v>6.3535719338652115</v>
      </c>
      <c r="AA13" s="6">
        <f t="shared" si="17"/>
        <v>8.2236564185953096</v>
      </c>
      <c r="AB13" s="6">
        <f t="shared" si="1"/>
        <v>244.3292009967185</v>
      </c>
      <c r="AC13" s="6">
        <f t="shared" si="18"/>
        <v>629.4380725224911</v>
      </c>
      <c r="AD13" s="6">
        <f t="shared" si="2"/>
        <v>22.741857714148999</v>
      </c>
      <c r="AE13" s="6">
        <f t="shared" si="3"/>
        <v>658.47422113741254</v>
      </c>
      <c r="AG13" s="10">
        <f t="shared" si="4"/>
        <v>106666.01368213103</v>
      </c>
      <c r="AH13" s="56">
        <f t="shared" si="19"/>
        <v>106625.8943889314</v>
      </c>
      <c r="AI13" s="60"/>
      <c r="AJ13" s="67">
        <f t="shared" si="28"/>
        <v>66871.575216208439</v>
      </c>
      <c r="AK13" s="21">
        <f t="shared" si="29"/>
        <v>11330.869604438176</v>
      </c>
      <c r="AL13" s="19">
        <f t="shared" si="30"/>
        <v>52851.949472130349</v>
      </c>
      <c r="AM13" s="19">
        <f t="shared" si="31"/>
        <v>8687.0811961098098</v>
      </c>
      <c r="AN13" s="19">
        <f t="shared" si="32"/>
        <v>18937.499999999982</v>
      </c>
      <c r="AO13" s="19">
        <f t="shared" si="20"/>
        <v>421.27341198251668</v>
      </c>
      <c r="AP13" s="19">
        <f t="shared" si="21"/>
        <v>432.3595544031092</v>
      </c>
      <c r="AQ13" s="19">
        <f t="shared" si="22"/>
        <v>499.4168389468266</v>
      </c>
      <c r="AR13" s="1">
        <f t="shared" si="33"/>
        <v>98.455374565421977</v>
      </c>
      <c r="AS13" s="23">
        <f t="shared" si="34"/>
        <v>3725.5910274914095</v>
      </c>
      <c r="AT13" s="23">
        <f t="shared" si="35"/>
        <v>29804728.219931275</v>
      </c>
      <c r="AU13">
        <f t="shared" si="23"/>
        <v>0.20964999999999995</v>
      </c>
      <c r="BB13" s="10">
        <f t="shared" si="24"/>
        <v>217.07762610463635</v>
      </c>
      <c r="BC13" s="10">
        <f t="shared" si="25"/>
        <v>15.406658171186653</v>
      </c>
      <c r="BD13" s="9">
        <f t="shared" si="26"/>
        <v>37.435503637042579</v>
      </c>
      <c r="BE13" s="10">
        <f t="shared" si="27"/>
        <v>10.458624925087305</v>
      </c>
    </row>
    <row r="14" spans="1:57">
      <c r="A14">
        <v>8</v>
      </c>
      <c r="B14" t="s">
        <v>54</v>
      </c>
      <c r="C14">
        <v>1.5070699999999999</v>
      </c>
      <c r="D14">
        <v>659.17</v>
      </c>
      <c r="E14">
        <v>28.0183</v>
      </c>
      <c r="F14">
        <v>28.0183</v>
      </c>
      <c r="G14">
        <v>32.672699999999999</v>
      </c>
      <c r="H14">
        <v>2252.12</v>
      </c>
      <c r="I14">
        <v>2116.89</v>
      </c>
      <c r="J14">
        <v>944.33500000000004</v>
      </c>
      <c r="K14">
        <v>100.288</v>
      </c>
      <c r="M14" s="4">
        <f t="shared" si="5"/>
        <v>0.24929333333333337</v>
      </c>
      <c r="N14" s="2">
        <f t="shared" si="6"/>
        <v>0.88138471412526054</v>
      </c>
      <c r="O14" s="2">
        <f t="shared" si="7"/>
        <v>1.1808184604482002</v>
      </c>
      <c r="P14" s="3">
        <f t="shared" si="8"/>
        <v>0.13409637909825103</v>
      </c>
      <c r="Q14" s="2">
        <f t="shared" si="9"/>
        <v>4.3687088837781454E-2</v>
      </c>
      <c r="R14" s="3">
        <f t="shared" si="10"/>
        <v>3.7463630528961858E-2</v>
      </c>
      <c r="T14" s="6">
        <f t="shared" si="11"/>
        <v>200.69192217428363</v>
      </c>
      <c r="U14" s="6">
        <f t="shared" si="12"/>
        <v>805.0432776954201</v>
      </c>
      <c r="V14" s="6">
        <f t="shared" si="13"/>
        <v>805.0432776954201</v>
      </c>
      <c r="W14" s="6">
        <f t="shared" si="14"/>
        <v>16.429454646845308</v>
      </c>
      <c r="X14" s="6">
        <f t="shared" si="15"/>
        <v>176.88679245283001</v>
      </c>
      <c r="Y14" s="6">
        <f t="shared" si="0"/>
        <v>7.5186480224845296</v>
      </c>
      <c r="Z14" s="6">
        <f t="shared" si="16"/>
        <v>7.5186480224845296</v>
      </c>
      <c r="AA14" s="6">
        <f t="shared" si="17"/>
        <v>8.7676458330530505</v>
      </c>
      <c r="AB14" s="6">
        <f t="shared" si="1"/>
        <v>253.41018121307289</v>
      </c>
      <c r="AC14" s="6">
        <f t="shared" si="18"/>
        <v>568.06255112919257</v>
      </c>
      <c r="AD14" s="6">
        <f t="shared" si="2"/>
        <v>26.912060077839431</v>
      </c>
      <c r="AE14" s="6">
        <f t="shared" si="3"/>
        <v>604.3513555211365</v>
      </c>
      <c r="AG14" s="10">
        <f t="shared" si="4"/>
        <v>100282.10527341439</v>
      </c>
      <c r="AH14" s="56">
        <f t="shared" si="19"/>
        <v>100241.09731576465</v>
      </c>
      <c r="AI14" s="60"/>
      <c r="AJ14" s="67">
        <f t="shared" si="28"/>
        <v>61547.694912365419</v>
      </c>
      <c r="AK14" s="21">
        <f t="shared" si="29"/>
        <v>10428.779391706645</v>
      </c>
      <c r="AL14" s="19">
        <f t="shared" si="30"/>
        <v>47329.151592693801</v>
      </c>
      <c r="AM14" s="19">
        <f t="shared" si="31"/>
        <v>7665.9262852514194</v>
      </c>
      <c r="AN14" s="19">
        <f t="shared" si="32"/>
        <v>18937.499999999982</v>
      </c>
      <c r="AO14" s="19">
        <f t="shared" si="20"/>
        <v>511.84375499218146</v>
      </c>
      <c r="AP14" s="19">
        <f t="shared" si="21"/>
        <v>525.31332749197577</v>
      </c>
      <c r="AQ14" s="19">
        <f t="shared" si="22"/>
        <v>533.15033637087811</v>
      </c>
      <c r="AR14" s="1">
        <f t="shared" si="33"/>
        <v>119.62217157642372</v>
      </c>
      <c r="AS14" s="23">
        <f t="shared" si="34"/>
        <v>3646.0331643046084</v>
      </c>
      <c r="AT14" s="23">
        <f t="shared" si="35"/>
        <v>29168265.314436868</v>
      </c>
      <c r="AU14">
        <f t="shared" si="23"/>
        <v>0.23101666666666673</v>
      </c>
      <c r="BB14" s="10">
        <f t="shared" si="24"/>
        <v>226.85385552633431</v>
      </c>
      <c r="BC14" s="10">
        <f t="shared" si="25"/>
        <v>16.447312837190619</v>
      </c>
      <c r="BD14" s="9">
        <f t="shared" si="26"/>
        <v>45.483715428297998</v>
      </c>
      <c r="BE14" s="10">
        <f t="shared" si="27"/>
        <v>12.707143867730423</v>
      </c>
    </row>
    <row r="15" spans="1:57">
      <c r="A15">
        <v>9</v>
      </c>
      <c r="B15" t="s">
        <v>54</v>
      </c>
      <c r="C15">
        <v>1.70808</v>
      </c>
      <c r="D15">
        <v>689.62099999999998</v>
      </c>
      <c r="E15">
        <v>34.081899999999997</v>
      </c>
      <c r="F15">
        <v>34.081899999999997</v>
      </c>
      <c r="G15">
        <v>36.433599999999998</v>
      </c>
      <c r="H15">
        <v>2205.7800000000002</v>
      </c>
      <c r="I15">
        <v>2034.66</v>
      </c>
      <c r="J15">
        <v>1026.56</v>
      </c>
      <c r="K15">
        <v>121.992</v>
      </c>
      <c r="M15" s="4">
        <f t="shared" si="5"/>
        <v>0.26473999999999992</v>
      </c>
      <c r="N15" s="2">
        <f t="shared" si="6"/>
        <v>0.86829971544408369</v>
      </c>
      <c r="O15" s="2">
        <f t="shared" si="7"/>
        <v>1.2154510213794669</v>
      </c>
      <c r="P15" s="3">
        <f t="shared" si="8"/>
        <v>0.15359975825338071</v>
      </c>
      <c r="Q15" s="2">
        <f t="shared" si="9"/>
        <v>4.5873435572007765E-2</v>
      </c>
      <c r="R15" s="3">
        <f t="shared" si="10"/>
        <v>4.291241721437386E-2</v>
      </c>
      <c r="T15" s="6">
        <f t="shared" si="11"/>
        <v>203.71628517966624</v>
      </c>
      <c r="U15" s="6">
        <f t="shared" si="12"/>
        <v>769.49567568054056</v>
      </c>
      <c r="V15" s="6">
        <f t="shared" si="13"/>
        <v>769.49567568054056</v>
      </c>
      <c r="W15" s="6">
        <f t="shared" si="14"/>
        <v>15.703993381235522</v>
      </c>
      <c r="X15" s="6">
        <f t="shared" si="15"/>
        <v>176.88679245283001</v>
      </c>
      <c r="Y15" s="6">
        <f t="shared" si="0"/>
        <v>8.7419582229922046</v>
      </c>
      <c r="Z15" s="6">
        <f t="shared" si="16"/>
        <v>8.7419582229922046</v>
      </c>
      <c r="AA15" s="6">
        <f t="shared" si="17"/>
        <v>9.3451658831581792</v>
      </c>
      <c r="AB15" s="6">
        <f t="shared" si="1"/>
        <v>263.31116027449161</v>
      </c>
      <c r="AC15" s="6">
        <f t="shared" si="18"/>
        <v>521.88850878728442</v>
      </c>
      <c r="AD15" s="6">
        <f t="shared" si="2"/>
        <v>31.290772155873498</v>
      </c>
      <c r="AE15" s="6">
        <f t="shared" si="3"/>
        <v>565.77939050087434</v>
      </c>
      <c r="AG15" s="10">
        <f t="shared" si="4"/>
        <v>95854.034800385372</v>
      </c>
      <c r="AH15" s="56">
        <f t="shared" si="19"/>
        <v>95812.086097001156</v>
      </c>
      <c r="AI15" s="60"/>
      <c r="AJ15" s="67">
        <f t="shared" si="28"/>
        <v>57864.09567091371</v>
      </c>
      <c r="AK15" s="21">
        <f t="shared" si="29"/>
        <v>9804.6220790525222</v>
      </c>
      <c r="AL15" s="19">
        <f t="shared" si="30"/>
        <v>43438.962380792727</v>
      </c>
      <c r="AM15" s="19">
        <f t="shared" si="31"/>
        <v>6918.4338102024367</v>
      </c>
      <c r="AN15" s="19">
        <f t="shared" si="32"/>
        <v>18937.499999999982</v>
      </c>
      <c r="AO15" s="19">
        <f t="shared" si="20"/>
        <v>605.70228469135373</v>
      </c>
      <c r="AP15" s="19">
        <f t="shared" si="21"/>
        <v>621.64181849902093</v>
      </c>
      <c r="AQ15" s="19">
        <f t="shared" si="22"/>
        <v>568.41787729641226</v>
      </c>
      <c r="AR15" s="1">
        <f t="shared" si="33"/>
        <v>141.55743600943541</v>
      </c>
      <c r="AS15" s="23">
        <f t="shared" si="34"/>
        <v>3563.4978575251334</v>
      </c>
      <c r="AT15" s="23">
        <f t="shared" si="35"/>
        <v>28507982.860201068</v>
      </c>
      <c r="AU15">
        <f t="shared" si="23"/>
        <v>0.24929333333333337</v>
      </c>
      <c r="BB15" s="10">
        <f t="shared" si="24"/>
        <v>236.98072656622753</v>
      </c>
      <c r="BC15" s="10">
        <f t="shared" si="25"/>
        <v>17.535291666106101</v>
      </c>
      <c r="BD15" s="9">
        <f t="shared" si="26"/>
        <v>53.824120155678862</v>
      </c>
      <c r="BE15" s="10">
        <f t="shared" si="27"/>
        <v>15.037296044969059</v>
      </c>
    </row>
    <row r="16" spans="1:57">
      <c r="A16">
        <v>10</v>
      </c>
      <c r="B16" t="s">
        <v>54</v>
      </c>
      <c r="C16">
        <v>1.90909</v>
      </c>
      <c r="D16">
        <v>713.00699999999995</v>
      </c>
      <c r="E16">
        <v>40.3536</v>
      </c>
      <c r="F16">
        <v>40.3536</v>
      </c>
      <c r="G16">
        <v>40.110500000000002</v>
      </c>
      <c r="H16">
        <v>2166.1799999999998</v>
      </c>
      <c r="I16">
        <v>1957.51</v>
      </c>
      <c r="J16">
        <v>1103.71</v>
      </c>
      <c r="K16">
        <v>144.441</v>
      </c>
      <c r="M16" s="4">
        <f t="shared" si="5"/>
        <v>0.27794000000000008</v>
      </c>
      <c r="N16" s="2">
        <f t="shared" si="6"/>
        <v>0.85510901633446046</v>
      </c>
      <c r="O16" s="2">
        <f t="shared" si="7"/>
        <v>1.2502524648005564</v>
      </c>
      <c r="P16" s="3">
        <f t="shared" si="8"/>
        <v>0.17322803482766061</v>
      </c>
      <c r="Q16" s="2">
        <f t="shared" si="9"/>
        <v>4.810450696793072E-2</v>
      </c>
      <c r="R16" s="3">
        <f t="shared" si="10"/>
        <v>4.8396056702885507E-2</v>
      </c>
      <c r="T16" s="6">
        <f t="shared" si="11"/>
        <v>206.85876195187251</v>
      </c>
      <c r="U16" s="6">
        <f t="shared" si="12"/>
        <v>744.25689699889347</v>
      </c>
      <c r="V16" s="6">
        <f t="shared" si="13"/>
        <v>744.25689699889347</v>
      </c>
      <c r="W16" s="6">
        <f t="shared" si="14"/>
        <v>15.18891626528354</v>
      </c>
      <c r="X16" s="6">
        <f t="shared" si="15"/>
        <v>176.88679245283001</v>
      </c>
      <c r="Y16" s="6">
        <f t="shared" si="0"/>
        <v>10.011148372911517</v>
      </c>
      <c r="Z16" s="6">
        <f t="shared" si="16"/>
        <v>10.011148372911517</v>
      </c>
      <c r="AA16" s="6">
        <f t="shared" si="17"/>
        <v>9.9508387556913735</v>
      </c>
      <c r="AB16" s="6">
        <f t="shared" si="1"/>
        <v>273.8145932612037</v>
      </c>
      <c r="AC16" s="6">
        <f t="shared" si="18"/>
        <v>485.63122000297329</v>
      </c>
      <c r="AD16" s="6">
        <f t="shared" si="2"/>
        <v>35.833736819805729</v>
      </c>
      <c r="AE16" s="6">
        <f t="shared" si="3"/>
        <v>537.39813504702101</v>
      </c>
      <c r="AG16" s="10">
        <f t="shared" si="4"/>
        <v>92710.107100037669</v>
      </c>
      <c r="AH16" s="56">
        <f t="shared" si="19"/>
        <v>92667.34952559878</v>
      </c>
      <c r="AI16" s="60"/>
      <c r="AJ16" s="67">
        <f t="shared" si="28"/>
        <v>55309.040680890212</v>
      </c>
      <c r="AK16" s="21">
        <f t="shared" si="29"/>
        <v>9371.6878341133033</v>
      </c>
      <c r="AL16" s="19">
        <f t="shared" si="30"/>
        <v>40666.525251031344</v>
      </c>
      <c r="AM16" s="19">
        <f t="shared" si="31"/>
        <v>6356.0801485203374</v>
      </c>
      <c r="AN16" s="19">
        <f t="shared" si="32"/>
        <v>18937.499999999982</v>
      </c>
      <c r="AO16" s="19">
        <f t="shared" si="20"/>
        <v>704.25215444425203</v>
      </c>
      <c r="AP16" s="19">
        <f t="shared" si="21"/>
        <v>722.78510587699554</v>
      </c>
      <c r="AQ16" s="19">
        <f t="shared" si="22"/>
        <v>605.85925292079287</v>
      </c>
      <c r="AR16" s="1">
        <f t="shared" si="33"/>
        <v>164.58946153989459</v>
      </c>
      <c r="AS16" s="23">
        <f t="shared" si="34"/>
        <v>3476.8628593300982</v>
      </c>
      <c r="AT16" s="23">
        <f t="shared" si="35"/>
        <v>27814902.874640785</v>
      </c>
      <c r="AU16">
        <f t="shared" si="23"/>
        <v>0.26473999999999992</v>
      </c>
      <c r="BB16" s="10">
        <f t="shared" si="24"/>
        <v>247.60716689325614</v>
      </c>
      <c r="BC16" s="10">
        <f t="shared" si="25"/>
        <v>18.690331766316358</v>
      </c>
      <c r="BD16" s="9">
        <f t="shared" si="26"/>
        <v>62.581544311746995</v>
      </c>
      <c r="BE16" s="10">
        <f t="shared" si="27"/>
        <v>17.483916445984409</v>
      </c>
    </row>
    <row r="17" spans="1:57">
      <c r="A17">
        <v>11</v>
      </c>
      <c r="B17" t="s">
        <v>54</v>
      </c>
      <c r="C17">
        <v>2.1101000000000001</v>
      </c>
      <c r="D17">
        <v>730.12599999999998</v>
      </c>
      <c r="E17">
        <v>46.785699999999999</v>
      </c>
      <c r="F17">
        <v>46.785699999999999</v>
      </c>
      <c r="G17">
        <v>43.712200000000003</v>
      </c>
      <c r="H17">
        <v>2132.59</v>
      </c>
      <c r="I17">
        <v>1885.09</v>
      </c>
      <c r="J17">
        <v>1176.1400000000001</v>
      </c>
      <c r="K17">
        <v>167.464</v>
      </c>
      <c r="M17" s="4">
        <f t="shared" si="5"/>
        <v>0.2891366666666666</v>
      </c>
      <c r="N17" s="2">
        <f t="shared" si="6"/>
        <v>0.84173113060721005</v>
      </c>
      <c r="O17" s="2">
        <f t="shared" si="7"/>
        <v>1.2853385483220165</v>
      </c>
      <c r="P17" s="3">
        <f t="shared" si="8"/>
        <v>0.19306210442581942</v>
      </c>
      <c r="Q17" s="2">
        <f t="shared" si="9"/>
        <v>5.0393931358872976E-2</v>
      </c>
      <c r="R17" s="3">
        <f t="shared" si="10"/>
        <v>5.3937238445487146E-2</v>
      </c>
      <c r="T17" s="6">
        <f t="shared" si="11"/>
        <v>210.1464303990123</v>
      </c>
      <c r="U17" s="6">
        <f t="shared" si="12"/>
        <v>726.80657497266236</v>
      </c>
      <c r="V17" s="6">
        <f t="shared" si="13"/>
        <v>726.80657497266236</v>
      </c>
      <c r="W17" s="6">
        <f t="shared" si="14"/>
        <v>14.832787244340048</v>
      </c>
      <c r="X17" s="6">
        <f t="shared" si="15"/>
        <v>176.88679245283001</v>
      </c>
      <c r="Y17" s="6">
        <f t="shared" si="0"/>
        <v>11.334718124899496</v>
      </c>
      <c r="Z17" s="6">
        <f t="shared" si="16"/>
        <v>11.334718124899496</v>
      </c>
      <c r="AA17" s="6">
        <f t="shared" si="17"/>
        <v>10.590104788840003</v>
      </c>
      <c r="AB17" s="6">
        <f t="shared" si="1"/>
        <v>284.94209502846024</v>
      </c>
      <c r="AC17" s="6">
        <f t="shared" si="18"/>
        <v>456.69726718854218</v>
      </c>
      <c r="AD17" s="6">
        <f t="shared" si="2"/>
        <v>40.571312090407304</v>
      </c>
      <c r="AE17" s="6">
        <f t="shared" si="3"/>
        <v>516.66014457365009</v>
      </c>
      <c r="AG17" s="10">
        <f t="shared" si="4"/>
        <v>90536.366782002791</v>
      </c>
      <c r="AH17" s="56">
        <f t="shared" si="19"/>
        <v>90492.48751243329</v>
      </c>
      <c r="AI17" s="60"/>
      <c r="AJ17" s="67">
        <f t="shared" si="28"/>
        <v>53494.952985589465</v>
      </c>
      <c r="AK17" s="21">
        <f t="shared" si="29"/>
        <v>9064.3047485495244</v>
      </c>
      <c r="AL17" s="19">
        <f t="shared" si="30"/>
        <v>38626.565752774724</v>
      </c>
      <c r="AM17" s="19">
        <f t="shared" si="31"/>
        <v>5914.5026284162122</v>
      </c>
      <c r="AN17" s="19">
        <f t="shared" si="32"/>
        <v>18937.499999999982</v>
      </c>
      <c r="AO17" s="19">
        <f t="shared" si="20"/>
        <v>806.49811292175184</v>
      </c>
      <c r="AP17" s="19">
        <f t="shared" si="21"/>
        <v>827.7217474723243</v>
      </c>
      <c r="AQ17" s="19">
        <f t="shared" si="22"/>
        <v>645.12581262185415</v>
      </c>
      <c r="AR17" s="1">
        <f t="shared" si="33"/>
        <v>188.48545567217812</v>
      </c>
      <c r="AS17" s="23">
        <f t="shared" si="34"/>
        <v>3387.1417757400432</v>
      </c>
      <c r="AT17" s="23">
        <f t="shared" si="35"/>
        <v>27097134.205920346</v>
      </c>
      <c r="AU17">
        <f t="shared" si="23"/>
        <v>0.27794000000000008</v>
      </c>
      <c r="BB17" s="10">
        <f t="shared" si="24"/>
        <v>258.62567699592017</v>
      </c>
      <c r="BC17" s="10">
        <f t="shared" si="25"/>
        <v>19.901677511382747</v>
      </c>
      <c r="BD17" s="9">
        <f t="shared" si="26"/>
        <v>71.667473639611458</v>
      </c>
      <c r="BE17" s="10">
        <f t="shared" si="27"/>
        <v>20.022296745823034</v>
      </c>
    </row>
    <row r="18" spans="1:57">
      <c r="A18">
        <v>12</v>
      </c>
      <c r="B18" t="s">
        <v>54</v>
      </c>
      <c r="C18">
        <v>2.3111100000000002</v>
      </c>
      <c r="D18">
        <v>742.04399999999998</v>
      </c>
      <c r="E18">
        <v>53.322899999999997</v>
      </c>
      <c r="F18">
        <v>53.322899999999997</v>
      </c>
      <c r="G18">
        <v>47.248699999999999</v>
      </c>
      <c r="H18">
        <v>2104.06</v>
      </c>
      <c r="I18">
        <v>1816.83</v>
      </c>
      <c r="J18">
        <v>1244.3900000000001</v>
      </c>
      <c r="K18">
        <v>190.863</v>
      </c>
      <c r="M18" s="4">
        <f t="shared" si="5"/>
        <v>0.29864666666666667</v>
      </c>
      <c r="N18" s="2">
        <f t="shared" si="6"/>
        <v>0.82822956894434885</v>
      </c>
      <c r="O18" s="2">
        <f t="shared" si="7"/>
        <v>1.3205856532803537</v>
      </c>
      <c r="P18" s="3">
        <f t="shared" si="8"/>
        <v>0.21303100654061655</v>
      </c>
      <c r="Q18" s="2">
        <f t="shared" si="9"/>
        <v>5.2736455566220947E-2</v>
      </c>
      <c r="R18" s="3">
        <f t="shared" si="10"/>
        <v>5.9516150635087167E-2</v>
      </c>
      <c r="T18" s="6">
        <f t="shared" si="11"/>
        <v>213.57217743178106</v>
      </c>
      <c r="U18" s="6">
        <f t="shared" si="12"/>
        <v>715.13330389908162</v>
      </c>
      <c r="V18" s="6">
        <f t="shared" si="13"/>
        <v>715.13330389908162</v>
      </c>
      <c r="W18" s="6">
        <f t="shared" si="14"/>
        <v>14.594557222430238</v>
      </c>
      <c r="X18" s="6">
        <f t="shared" si="15"/>
        <v>176.88679245283001</v>
      </c>
      <c r="Y18" s="6">
        <f t="shared" si="0"/>
        <v>12.710993883493446</v>
      </c>
      <c r="Z18" s="6">
        <f t="shared" si="16"/>
        <v>12.710993883493446</v>
      </c>
      <c r="AA18" s="6">
        <f t="shared" si="17"/>
        <v>11.263039645312178</v>
      </c>
      <c r="AB18" s="6">
        <f t="shared" si="1"/>
        <v>296.63491067868642</v>
      </c>
      <c r="AC18" s="6">
        <f t="shared" si="18"/>
        <v>433.09295044282544</v>
      </c>
      <c r="AD18" s="6">
        <f t="shared" si="2"/>
        <v>45.497495927363467</v>
      </c>
      <c r="AE18" s="6">
        <f t="shared" si="3"/>
        <v>501.5611264673006</v>
      </c>
      <c r="AG18" s="10">
        <f t="shared" si="4"/>
        <v>89082.258374269688</v>
      </c>
      <c r="AH18" s="56">
        <f t="shared" si="19"/>
        <v>89037.331873832765</v>
      </c>
      <c r="AI18" s="60"/>
      <c r="AJ18" s="67">
        <f t="shared" si="28"/>
        <v>52240.676189310048</v>
      </c>
      <c r="AK18" s="21">
        <f t="shared" si="29"/>
        <v>8851.7772765920545</v>
      </c>
      <c r="AL18" s="19">
        <f t="shared" si="30"/>
        <v>37135.981211520244</v>
      </c>
      <c r="AM18" s="19">
        <f t="shared" si="31"/>
        <v>5562.1160170892554</v>
      </c>
      <c r="AN18" s="19">
        <f t="shared" si="32"/>
        <v>18937.499999999982</v>
      </c>
      <c r="AO18" s="19">
        <f t="shared" si="20"/>
        <v>913.12489214190339</v>
      </c>
      <c r="AP18" s="19">
        <f t="shared" si="21"/>
        <v>937.15449456669035</v>
      </c>
      <c r="AQ18" s="19">
        <f t="shared" si="22"/>
        <v>686.57026059672285</v>
      </c>
      <c r="AR18" s="1">
        <f t="shared" si="33"/>
        <v>213.40510159554242</v>
      </c>
      <c r="AS18" s="23">
        <f t="shared" si="34"/>
        <v>3293.3985116082313</v>
      </c>
      <c r="AT18" s="23">
        <f t="shared" si="35"/>
        <v>26347188.092865851</v>
      </c>
      <c r="AU18">
        <f t="shared" si="23"/>
        <v>0.2891366666666666</v>
      </c>
      <c r="BB18" s="10">
        <f t="shared" si="24"/>
        <v>270.10930778412018</v>
      </c>
      <c r="BC18" s="10">
        <f t="shared" si="25"/>
        <v>21.180209577680007</v>
      </c>
      <c r="BD18" s="9">
        <f t="shared" si="26"/>
        <v>81.142624180814607</v>
      </c>
      <c r="BE18" s="10">
        <f t="shared" si="27"/>
        <v>22.669436249798991</v>
      </c>
    </row>
    <row r="19" spans="1:57">
      <c r="A19">
        <v>13</v>
      </c>
      <c r="B19" t="s">
        <v>54</v>
      </c>
      <c r="C19">
        <v>2.5121199999999999</v>
      </c>
      <c r="D19">
        <v>749.59500000000003</v>
      </c>
      <c r="E19">
        <v>59.920999999999999</v>
      </c>
      <c r="F19">
        <v>59.920999999999999</v>
      </c>
      <c r="G19">
        <v>50.728099999999998</v>
      </c>
      <c r="H19">
        <v>2079.84</v>
      </c>
      <c r="I19">
        <v>1752.33</v>
      </c>
      <c r="J19">
        <v>1308.8900000000001</v>
      </c>
      <c r="K19">
        <v>214.48</v>
      </c>
      <c r="M19" s="4">
        <f t="shared" si="5"/>
        <v>0.30671999999999994</v>
      </c>
      <c r="N19" s="2">
        <f t="shared" si="6"/>
        <v>0.81463549817423075</v>
      </c>
      <c r="O19" s="2">
        <f t="shared" si="7"/>
        <v>1.3559223506781433</v>
      </c>
      <c r="P19" s="3">
        <f t="shared" si="8"/>
        <v>0.23308989740914626</v>
      </c>
      <c r="Q19" s="2">
        <f t="shared" si="9"/>
        <v>5.5129651364980006E-2</v>
      </c>
      <c r="R19" s="3">
        <f t="shared" si="10"/>
        <v>6.5120196487567394E-2</v>
      </c>
      <c r="T19" s="6">
        <f t="shared" si="11"/>
        <v>217.13612143010027</v>
      </c>
      <c r="U19" s="6">
        <f t="shared" si="12"/>
        <v>707.92945171524616</v>
      </c>
      <c r="V19" s="6">
        <f t="shared" si="13"/>
        <v>707.92945171524616</v>
      </c>
      <c r="W19" s="6">
        <f t="shared" si="14"/>
        <v>14.447539830923391</v>
      </c>
      <c r="X19" s="6">
        <f t="shared" si="15"/>
        <v>176.88679245283001</v>
      </c>
      <c r="Y19" s="6">
        <f t="shared" si="0"/>
        <v>14.139946892076424</v>
      </c>
      <c r="Z19" s="6">
        <f t="shared" si="16"/>
        <v>14.139946892076424</v>
      </c>
      <c r="AA19" s="6">
        <f t="shared" si="17"/>
        <v>11.970638673185393</v>
      </c>
      <c r="AB19" s="6">
        <f t="shared" si="1"/>
        <v>308.86726001755972</v>
      </c>
      <c r="AC19" s="6">
        <f t="shared" si="18"/>
        <v>413.50973152860985</v>
      </c>
      <c r="AD19" s="6">
        <f t="shared" si="2"/>
        <v>50.612236267961997</v>
      </c>
      <c r="AE19" s="6">
        <f t="shared" si="3"/>
        <v>490.79333028514588</v>
      </c>
      <c r="AG19" s="10">
        <f t="shared" si="4"/>
        <v>88184.89361999018</v>
      </c>
      <c r="AH19" s="56">
        <f t="shared" si="19"/>
        <v>88139.040904969836</v>
      </c>
      <c r="AI19" s="60"/>
      <c r="AJ19" s="67">
        <f t="shared" si="28"/>
        <v>51401.636484354283</v>
      </c>
      <c r="AK19" s="21">
        <f t="shared" si="29"/>
        <v>8709.6085081869151</v>
      </c>
      <c r="AL19" s="19">
        <f t="shared" si="30"/>
        <v>36050.709087090159</v>
      </c>
      <c r="AM19" s="19">
        <f t="shared" si="31"/>
        <v>5274.6390434431714</v>
      </c>
      <c r="AN19" s="19">
        <f t="shared" si="32"/>
        <v>18937.499999999982</v>
      </c>
      <c r="AO19" s="19">
        <f t="shared" si="20"/>
        <v>1023.9976672542321</v>
      </c>
      <c r="AP19" s="19">
        <f t="shared" si="21"/>
        <v>1050.9449742872382</v>
      </c>
      <c r="AQ19" s="19">
        <f t="shared" si="22"/>
        <v>730.19750215712736</v>
      </c>
      <c r="AR19" s="1">
        <f t="shared" si="33"/>
        <v>239.31682857793183</v>
      </c>
      <c r="AS19" s="23">
        <f t="shared" si="34"/>
        <v>3196.0601102686433</v>
      </c>
      <c r="AT19" s="23">
        <f t="shared" si="35"/>
        <v>25568480.882149145</v>
      </c>
      <c r="AU19">
        <f t="shared" si="23"/>
        <v>0.29864666666666667</v>
      </c>
      <c r="BB19" s="10">
        <f t="shared" si="24"/>
        <v>282.04035345625618</v>
      </c>
      <c r="BC19" s="10">
        <f t="shared" si="25"/>
        <v>22.526079290624356</v>
      </c>
      <c r="BD19" s="9">
        <f t="shared" si="26"/>
        <v>90.994991854726933</v>
      </c>
      <c r="BE19" s="10">
        <f t="shared" si="27"/>
        <v>25.421987766986891</v>
      </c>
    </row>
    <row r="20" spans="1:57">
      <c r="A20">
        <v>14</v>
      </c>
      <c r="B20" t="s">
        <v>54</v>
      </c>
      <c r="C20">
        <v>2.71313</v>
      </c>
      <c r="D20">
        <v>753.46600000000001</v>
      </c>
      <c r="E20">
        <v>66.544399999999996</v>
      </c>
      <c r="F20">
        <v>66.544399999999996</v>
      </c>
      <c r="G20">
        <v>54.157400000000003</v>
      </c>
      <c r="H20">
        <v>2059.29</v>
      </c>
      <c r="I20">
        <v>1691.23</v>
      </c>
      <c r="J20">
        <v>1370</v>
      </c>
      <c r="K20">
        <v>238.18799999999999</v>
      </c>
      <c r="M20" s="4">
        <f t="shared" si="5"/>
        <v>0.31357000000000002</v>
      </c>
      <c r="N20" s="2">
        <f t="shared" si="6"/>
        <v>0.80095459812269454</v>
      </c>
      <c r="O20" s="2">
        <f t="shared" si="7"/>
        <v>1.3912635245718661</v>
      </c>
      <c r="P20" s="3">
        <f t="shared" si="8"/>
        <v>0.25320024237012467</v>
      </c>
      <c r="Q20" s="2">
        <f t="shared" si="9"/>
        <v>5.7570771013383509E-2</v>
      </c>
      <c r="R20" s="3">
        <f t="shared" si="10"/>
        <v>7.0738484761509915E-2</v>
      </c>
      <c r="T20" s="6">
        <f t="shared" si="11"/>
        <v>220.84496782642046</v>
      </c>
      <c r="U20" s="6">
        <f t="shared" si="12"/>
        <v>704.29239986739947</v>
      </c>
      <c r="V20" s="6">
        <f t="shared" si="13"/>
        <v>704.29239986739947</v>
      </c>
      <c r="W20" s="6">
        <f t="shared" si="14"/>
        <v>14.373314283008153</v>
      </c>
      <c r="X20" s="6">
        <f t="shared" si="15"/>
        <v>176.88679245283001</v>
      </c>
      <c r="Y20" s="6">
        <f t="shared" si="0"/>
        <v>15.622238391245391</v>
      </c>
      <c r="Z20" s="6">
        <f t="shared" si="16"/>
        <v>15.622238391245391</v>
      </c>
      <c r="AA20" s="6">
        <f t="shared" si="17"/>
        <v>12.7142150721929</v>
      </c>
      <c r="AB20" s="6">
        <f t="shared" si="1"/>
        <v>321.62686260515426</v>
      </c>
      <c r="AC20" s="6">
        <f t="shared" si="18"/>
        <v>397.03885154525335</v>
      </c>
      <c r="AD20" s="6">
        <f t="shared" si="2"/>
        <v>55.917999379872043</v>
      </c>
      <c r="AE20" s="6">
        <f t="shared" si="3"/>
        <v>483.44743204097904</v>
      </c>
      <c r="AG20" s="10">
        <f t="shared" si="4"/>
        <v>87731.835720625168</v>
      </c>
      <c r="AH20" s="56">
        <f t="shared" si="19"/>
        <v>87684.785442363776</v>
      </c>
      <c r="AI20" s="60"/>
      <c r="AJ20" s="67">
        <f t="shared" si="28"/>
        <v>50883.845200936747</v>
      </c>
      <c r="AK20" s="21">
        <f t="shared" si="29"/>
        <v>8621.8727924399827</v>
      </c>
      <c r="AL20" s="19">
        <f t="shared" si="30"/>
        <v>35276.75220090543</v>
      </c>
      <c r="AM20" s="19">
        <f t="shared" si="31"/>
        <v>5036.1350202869398</v>
      </c>
      <c r="AN20" s="19">
        <f t="shared" si="32"/>
        <v>18937.499999999982</v>
      </c>
      <c r="AO20" s="19">
        <f t="shared" si="20"/>
        <v>1139.1141216256767</v>
      </c>
      <c r="AP20" s="19">
        <f t="shared" si="21"/>
        <v>1169.0908090368787</v>
      </c>
      <c r="AQ20" s="19">
        <f t="shared" si="22"/>
        <v>776.07206701288419</v>
      </c>
      <c r="AR20" s="1">
        <f t="shared" si="33"/>
        <v>266.22036276948012</v>
      </c>
      <c r="AS20" s="23">
        <f t="shared" si="34"/>
        <v>3095.1665882605557</v>
      </c>
      <c r="AT20" s="23">
        <f t="shared" si="35"/>
        <v>24761332.706084445</v>
      </c>
      <c r="AU20">
        <f t="shared" si="23"/>
        <v>0.30671999999999994</v>
      </c>
      <c r="BB20" s="10">
        <f t="shared" si="24"/>
        <v>294.41972018663631</v>
      </c>
      <c r="BC20" s="10">
        <f t="shared" si="25"/>
        <v>23.941277346370786</v>
      </c>
      <c r="BD20" s="9">
        <f t="shared" si="26"/>
        <v>101.22447253592399</v>
      </c>
      <c r="BE20" s="10">
        <f t="shared" si="27"/>
        <v>28.279893784152847</v>
      </c>
    </row>
    <row r="21" spans="1:57">
      <c r="A21">
        <v>15</v>
      </c>
      <c r="B21" t="s">
        <v>54</v>
      </c>
      <c r="C21">
        <v>2.9141400000000002</v>
      </c>
      <c r="D21">
        <v>754.23400000000004</v>
      </c>
      <c r="E21">
        <v>73.163600000000002</v>
      </c>
      <c r="F21">
        <v>73.163600000000002</v>
      </c>
      <c r="G21">
        <v>57.542400000000001</v>
      </c>
      <c r="H21">
        <v>2041.9</v>
      </c>
      <c r="I21">
        <v>1633.22</v>
      </c>
      <c r="J21">
        <v>1428</v>
      </c>
      <c r="K21">
        <v>261.88099999999997</v>
      </c>
      <c r="M21" s="4">
        <f t="shared" si="5"/>
        <v>0.31936666666666663</v>
      </c>
      <c r="N21" s="2">
        <f t="shared" si="6"/>
        <v>0.78721845318860251</v>
      </c>
      <c r="O21" s="2">
        <f t="shared" si="7"/>
        <v>1.4265478657760153</v>
      </c>
      <c r="P21" s="3">
        <f t="shared" si="8"/>
        <v>0.27333368124412899</v>
      </c>
      <c r="Q21" s="2">
        <f t="shared" si="9"/>
        <v>6.0058866506627707E-2</v>
      </c>
      <c r="R21" s="3">
        <f t="shared" si="10"/>
        <v>7.6363218870681565E-2</v>
      </c>
      <c r="T21" s="6">
        <f t="shared" si="11"/>
        <v>224.698483294384</v>
      </c>
      <c r="U21" s="6">
        <f t="shared" si="12"/>
        <v>703.5752529831459</v>
      </c>
      <c r="V21" s="6">
        <f t="shared" si="13"/>
        <v>703.5752529831459</v>
      </c>
      <c r="W21" s="6">
        <f t="shared" si="14"/>
        <v>14.3586786323091</v>
      </c>
      <c r="X21" s="6">
        <f t="shared" si="15"/>
        <v>176.88679245283001</v>
      </c>
      <c r="Y21" s="6">
        <f t="shared" si="0"/>
        <v>17.15869945971923</v>
      </c>
      <c r="Z21" s="6">
        <f t="shared" si="16"/>
        <v>17.15869945971923</v>
      </c>
      <c r="AA21" s="6">
        <f t="shared" si="17"/>
        <v>13.495136212419125</v>
      </c>
      <c r="AB21" s="6">
        <f t="shared" si="1"/>
        <v>334.90182041902023</v>
      </c>
      <c r="AC21" s="6">
        <f t="shared" si="18"/>
        <v>383.03211119643476</v>
      </c>
      <c r="AD21" s="6">
        <f t="shared" si="2"/>
        <v>61.417663608826402</v>
      </c>
      <c r="AE21" s="6">
        <f t="shared" si="3"/>
        <v>478.8767696887619</v>
      </c>
      <c r="AG21" s="10">
        <f t="shared" si="4"/>
        <v>87642.50263588829</v>
      </c>
      <c r="AH21" s="56">
        <f t="shared" si="19"/>
        <v>87594.35021426715</v>
      </c>
      <c r="AI21" s="60"/>
      <c r="AJ21" s="67">
        <f t="shared" si="28"/>
        <v>50622.424825269067</v>
      </c>
      <c r="AK21" s="21">
        <f t="shared" si="29"/>
        <v>8577.5771379850576</v>
      </c>
      <c r="AL21" s="19">
        <f t="shared" si="30"/>
        <v>34748.751072809449</v>
      </c>
      <c r="AM21" s="19">
        <f t="shared" si="31"/>
        <v>4835.5361729696406</v>
      </c>
      <c r="AN21" s="19">
        <f t="shared" si="32"/>
        <v>18937.499999999982</v>
      </c>
      <c r="AO21" s="19">
        <f t="shared" si="20"/>
        <v>1258.5275247987288</v>
      </c>
      <c r="AP21" s="19">
        <f t="shared" si="21"/>
        <v>1291.6466701881691</v>
      </c>
      <c r="AQ21" s="19">
        <f t="shared" si="22"/>
        <v>824.27909160985951</v>
      </c>
      <c r="AR21" s="1">
        <f t="shared" si="33"/>
        <v>294.12867673812696</v>
      </c>
      <c r="AS21" s="23">
        <f t="shared" si="34"/>
        <v>2990.3672458598285</v>
      </c>
      <c r="AT21" s="23">
        <f t="shared" si="35"/>
        <v>23922937.966878626</v>
      </c>
      <c r="AU21">
        <f t="shared" si="23"/>
        <v>0.31357000000000002</v>
      </c>
      <c r="BB21" s="10">
        <f t="shared" si="24"/>
        <v>307.25354832214612</v>
      </c>
      <c r="BC21" s="10">
        <f t="shared" si="25"/>
        <v>25.4284301443858</v>
      </c>
      <c r="BD21" s="9">
        <f t="shared" si="26"/>
        <v>111.83599875974409</v>
      </c>
      <c r="BE21" s="10">
        <f t="shared" si="27"/>
        <v>31.244476782490782</v>
      </c>
    </row>
    <row r="22" spans="1:57">
      <c r="A22">
        <v>16</v>
      </c>
      <c r="B22" t="s">
        <v>54</v>
      </c>
      <c r="C22">
        <v>3.1151499999999999</v>
      </c>
      <c r="D22">
        <v>752.41200000000003</v>
      </c>
      <c r="E22">
        <v>79.752899999999997</v>
      </c>
      <c r="F22">
        <v>79.752899999999997</v>
      </c>
      <c r="G22">
        <v>60.888500000000001</v>
      </c>
      <c r="H22">
        <v>2027.19</v>
      </c>
      <c r="I22">
        <v>1578.04</v>
      </c>
      <c r="J22">
        <v>1483.19</v>
      </c>
      <c r="K22">
        <v>285.46600000000001</v>
      </c>
      <c r="M22" s="4">
        <f t="shared" si="5"/>
        <v>0.32427</v>
      </c>
      <c r="N22" s="2">
        <f t="shared" si="6"/>
        <v>0.77344188484904564</v>
      </c>
      <c r="O22" s="2">
        <f t="shared" si="7"/>
        <v>1.4617093884725694</v>
      </c>
      <c r="P22" s="3">
        <f t="shared" si="8"/>
        <v>0.29344476310893186</v>
      </c>
      <c r="Q22" s="2">
        <f t="shared" si="9"/>
        <v>6.2590331102681931E-2</v>
      </c>
      <c r="R22" s="3">
        <f t="shared" si="10"/>
        <v>8.1981990316711384E-2</v>
      </c>
      <c r="T22" s="6">
        <f t="shared" si="11"/>
        <v>228.70081892106657</v>
      </c>
      <c r="U22" s="6">
        <f t="shared" si="12"/>
        <v>705.27899257121089</v>
      </c>
      <c r="V22" s="6">
        <f t="shared" si="13"/>
        <v>705.27899257121089</v>
      </c>
      <c r="W22" s="6">
        <f t="shared" si="14"/>
        <v>14.393448827983896</v>
      </c>
      <c r="X22" s="6">
        <f t="shared" si="15"/>
        <v>176.88679245283001</v>
      </c>
      <c r="Y22" s="6">
        <f t="shared" si="0"/>
        <v>18.749348322210842</v>
      </c>
      <c r="Z22" s="6">
        <f t="shared" si="16"/>
        <v>18.749348322210842</v>
      </c>
      <c r="AA22" s="6">
        <f t="shared" si="17"/>
        <v>14.314459979724061</v>
      </c>
      <c r="AB22" s="6">
        <f t="shared" si="1"/>
        <v>348.68758299627194</v>
      </c>
      <c r="AC22" s="6">
        <f t="shared" si="18"/>
        <v>370.98485840292284</v>
      </c>
      <c r="AD22" s="6">
        <f t="shared" si="2"/>
        <v>67.111057631111095</v>
      </c>
      <c r="AE22" s="6">
        <f t="shared" si="3"/>
        <v>476.57817365014432</v>
      </c>
      <c r="AG22" s="10">
        <f t="shared" si="4"/>
        <v>87854.732956248103</v>
      </c>
      <c r="AH22" s="56">
        <f t="shared" si="19"/>
        <v>87805.193834603415</v>
      </c>
      <c r="AI22" s="60"/>
      <c r="AJ22" s="67">
        <f t="shared" si="28"/>
        <v>50570.878458669577</v>
      </c>
      <c r="AK22" s="21">
        <f t="shared" si="29"/>
        <v>8568.8430060817336</v>
      </c>
      <c r="AL22" s="19">
        <f t="shared" si="30"/>
        <v>34420.225574919139</v>
      </c>
      <c r="AM22" s="19">
        <f t="shared" si="31"/>
        <v>4664.9480822613787</v>
      </c>
      <c r="AN22" s="19">
        <f t="shared" si="32"/>
        <v>18937.499999999982</v>
      </c>
      <c r="AO22" s="19">
        <f t="shared" si="20"/>
        <v>1382.3048284749812</v>
      </c>
      <c r="AP22" s="19">
        <f t="shared" si="21"/>
        <v>1418.681271329586</v>
      </c>
      <c r="AQ22" s="19">
        <f t="shared" si="22"/>
        <v>874.90722432820792</v>
      </c>
      <c r="AR22" s="1">
        <f t="shared" si="33"/>
        <v>323.05691058242684</v>
      </c>
      <c r="AS22" s="23">
        <f t="shared" si="34"/>
        <v>2881.902427144385</v>
      </c>
      <c r="AT22" s="23">
        <f t="shared" si="35"/>
        <v>23055219.41715508</v>
      </c>
      <c r="AU22">
        <f t="shared" si="23"/>
        <v>0.31936666666666663</v>
      </c>
      <c r="BB22" s="10">
        <f t="shared" si="24"/>
        <v>320.54314178671115</v>
      </c>
      <c r="BC22" s="10">
        <f t="shared" si="25"/>
        <v>26.990272424838249</v>
      </c>
      <c r="BD22" s="9">
        <f t="shared" si="26"/>
        <v>122.8353272176528</v>
      </c>
      <c r="BE22" s="10">
        <f t="shared" si="27"/>
        <v>34.31739891943846</v>
      </c>
    </row>
    <row r="23" spans="1:57">
      <c r="A23">
        <v>17</v>
      </c>
      <c r="B23" t="s">
        <v>54</v>
      </c>
      <c r="C23">
        <v>3.31616</v>
      </c>
      <c r="D23">
        <v>748.39599999999996</v>
      </c>
      <c r="E23">
        <v>86.293300000000002</v>
      </c>
      <c r="F23">
        <v>86.293300000000002</v>
      </c>
      <c r="G23">
        <v>64.1999</v>
      </c>
      <c r="H23">
        <v>2014.82</v>
      </c>
      <c r="I23">
        <v>1525.46</v>
      </c>
      <c r="J23">
        <v>1535.76</v>
      </c>
      <c r="K23">
        <v>308.87700000000001</v>
      </c>
      <c r="M23" s="4">
        <f t="shared" si="5"/>
        <v>0.32839333333333337</v>
      </c>
      <c r="N23" s="2">
        <f t="shared" si="6"/>
        <v>0.7596540733673034</v>
      </c>
      <c r="O23" s="2">
        <f t="shared" si="7"/>
        <v>1.4967168539759232</v>
      </c>
      <c r="P23" s="3">
        <f t="shared" si="8"/>
        <v>0.31352341704054082</v>
      </c>
      <c r="Q23" s="2">
        <f t="shared" si="9"/>
        <v>6.5165655007206794E-2</v>
      </c>
      <c r="R23" s="3">
        <f t="shared" si="10"/>
        <v>8.7591404616415278E-2</v>
      </c>
      <c r="T23" s="6">
        <f t="shared" si="11"/>
        <v>232.85176589489933</v>
      </c>
      <c r="U23" s="6">
        <f t="shared" si="12"/>
        <v>709.0636205411173</v>
      </c>
      <c r="V23" s="6">
        <f t="shared" si="13"/>
        <v>709.0636205411173</v>
      </c>
      <c r="W23" s="6">
        <f t="shared" si="14"/>
        <v>14.47068613349219</v>
      </c>
      <c r="X23" s="6">
        <f t="shared" si="15"/>
        <v>176.88679245283001</v>
      </c>
      <c r="Y23" s="6">
        <f t="shared" si="0"/>
        <v>20.395813242146936</v>
      </c>
      <c r="Z23" s="6">
        <f t="shared" si="16"/>
        <v>20.395813242146936</v>
      </c>
      <c r="AA23" s="6">
        <f t="shared" si="17"/>
        <v>15.173937844125891</v>
      </c>
      <c r="AB23" s="6">
        <f t="shared" si="1"/>
        <v>362.98384862644406</v>
      </c>
      <c r="AC23" s="6">
        <f t="shared" si="18"/>
        <v>360.55045804816541</v>
      </c>
      <c r="AD23" s="6">
        <f t="shared" si="2"/>
        <v>73.004481307292906</v>
      </c>
      <c r="AE23" s="6">
        <f t="shared" si="3"/>
        <v>476.21185464621794</v>
      </c>
      <c r="AI23" s="60"/>
      <c r="AJ23" s="67">
        <f t="shared" si="28"/>
        <v>50693.338149040923</v>
      </c>
      <c r="AK23" s="21">
        <f t="shared" si="29"/>
        <v>8589.5928505247775</v>
      </c>
      <c r="AL23" s="19">
        <f t="shared" si="30"/>
        <v>34255.00938745142</v>
      </c>
      <c r="AM23" s="19">
        <f t="shared" si="31"/>
        <v>4518.224590489197</v>
      </c>
      <c r="AN23" s="19">
        <f t="shared" si="32"/>
        <v>18937.499999999982</v>
      </c>
      <c r="AO23" s="19">
        <f t="shared" si="20"/>
        <v>1510.4475008373056</v>
      </c>
      <c r="AP23" s="19">
        <f t="shared" si="21"/>
        <v>1550.1961192803926</v>
      </c>
      <c r="AQ23" s="19">
        <f t="shared" si="22"/>
        <v>928.02504928348446</v>
      </c>
      <c r="AR23" s="1">
        <f t="shared" si="33"/>
        <v>353.00416313964433</v>
      </c>
      <c r="AS23" s="23">
        <f t="shared" si="34"/>
        <v>2769.4758109157283</v>
      </c>
      <c r="AT23" s="23">
        <f t="shared" si="35"/>
        <v>22155806.487325825</v>
      </c>
      <c r="AU23">
        <f t="shared" si="23"/>
        <v>0.32427</v>
      </c>
      <c r="BB23" s="10">
        <f t="shared" si="24"/>
        <v>334.29413416828805</v>
      </c>
      <c r="BC23" s="10">
        <f t="shared" si="25"/>
        <v>28.628919959448123</v>
      </c>
      <c r="BD23" s="9">
        <f t="shared" si="26"/>
        <v>134.22211526222219</v>
      </c>
      <c r="BE23" s="10">
        <f t="shared" si="27"/>
        <v>37.498696644421685</v>
      </c>
    </row>
    <row r="24" spans="1:57">
      <c r="A24">
        <v>18</v>
      </c>
      <c r="B24" t="s">
        <v>54</v>
      </c>
      <c r="C24">
        <v>3.5171700000000001</v>
      </c>
      <c r="D24">
        <v>742.39400000000001</v>
      </c>
      <c r="E24">
        <v>92.773600000000002</v>
      </c>
      <c r="F24">
        <v>92.773600000000002</v>
      </c>
      <c r="G24">
        <v>67.479799999999997</v>
      </c>
      <c r="H24">
        <v>2004.58</v>
      </c>
      <c r="I24">
        <v>1475.39</v>
      </c>
      <c r="J24">
        <v>1585.83</v>
      </c>
      <c r="K24">
        <v>332.072</v>
      </c>
      <c r="M24" s="4">
        <f t="shared" si="5"/>
        <v>0.33180666666666669</v>
      </c>
      <c r="N24" s="2">
        <f t="shared" si="6"/>
        <v>0.74580980892487592</v>
      </c>
      <c r="O24" s="2">
        <f t="shared" si="7"/>
        <v>1.5316203313174337</v>
      </c>
      <c r="P24" s="3">
        <f t="shared" si="8"/>
        <v>0.33359988748467984</v>
      </c>
      <c r="Q24" s="2">
        <f t="shared" si="9"/>
        <v>6.7790279480018478E-2</v>
      </c>
      <c r="R24" s="3">
        <f t="shared" si="10"/>
        <v>9.3200458098089245E-2</v>
      </c>
      <c r="T24" s="6">
        <f t="shared" si="11"/>
        <v>237.17412983320992</v>
      </c>
      <c r="U24" s="6">
        <f t="shared" si="12"/>
        <v>714.79615589362254</v>
      </c>
      <c r="V24" s="6">
        <f t="shared" si="13"/>
        <v>714.79615589362254</v>
      </c>
      <c r="W24" s="6">
        <f t="shared" si="14"/>
        <v>14.587676650890256</v>
      </c>
      <c r="X24" s="6">
        <f t="shared" si="15"/>
        <v>176.88679245283001</v>
      </c>
      <c r="Y24" s="6">
        <f t="shared" si="0"/>
        <v>22.104737549470858</v>
      </c>
      <c r="Z24" s="6">
        <f t="shared" si="16"/>
        <v>22.104737549470858</v>
      </c>
      <c r="AA24" s="6">
        <f t="shared" si="17"/>
        <v>16.078100546823489</v>
      </c>
      <c r="AB24" s="6">
        <f t="shared" si="1"/>
        <v>377.84839596595526</v>
      </c>
      <c r="AC24" s="6">
        <f t="shared" si="18"/>
        <v>351.53543657855755</v>
      </c>
      <c r="AD24" s="6">
        <f t="shared" si="2"/>
        <v>79.121263026635674</v>
      </c>
      <c r="AE24" s="6">
        <f t="shared" si="3"/>
        <v>477.62202606041262</v>
      </c>
      <c r="AI24" s="60"/>
      <c r="AJ24" s="67">
        <f t="shared" si="28"/>
        <v>50965.365853633884</v>
      </c>
      <c r="AK24" s="21">
        <f t="shared" si="29"/>
        <v>8635.6858345702676</v>
      </c>
      <c r="AL24" s="19">
        <f t="shared" si="30"/>
        <v>34228.679476406207</v>
      </c>
      <c r="AM24" s="19">
        <f t="shared" si="31"/>
        <v>4391.1440285686067</v>
      </c>
      <c r="AN24" s="19">
        <f t="shared" si="32"/>
        <v>18937.499999999982</v>
      </c>
      <c r="AO24" s="19">
        <f t="shared" si="20"/>
        <v>1643.0867147873571</v>
      </c>
      <c r="AP24" s="19">
        <f t="shared" si="21"/>
        <v>1686.3258388607087</v>
      </c>
      <c r="AQ24" s="19">
        <f t="shared" si="22"/>
        <v>983.74611655387889</v>
      </c>
      <c r="AR24" s="1">
        <f t="shared" si="33"/>
        <v>384.00357167636065</v>
      </c>
      <c r="AS24" s="23">
        <f t="shared" si="34"/>
        <v>2653.4340586489379</v>
      </c>
      <c r="AT24" s="23">
        <f t="shared" si="35"/>
        <v>21227472.469191503</v>
      </c>
      <c r="AU24">
        <f t="shared" si="23"/>
        <v>0.32839333333333337</v>
      </c>
      <c r="BB24" s="10">
        <f t="shared" si="24"/>
        <v>348.51316249295189</v>
      </c>
      <c r="BC24" s="10">
        <f t="shared" si="25"/>
        <v>30.347875688251783</v>
      </c>
      <c r="BD24" s="9">
        <f t="shared" si="26"/>
        <v>146.00896261458581</v>
      </c>
      <c r="BE24" s="10">
        <f t="shared" si="27"/>
        <v>40.791626484293872</v>
      </c>
    </row>
    <row r="25" spans="1:57">
      <c r="A25">
        <v>19</v>
      </c>
      <c r="B25" t="s">
        <v>54</v>
      </c>
      <c r="C25">
        <v>3.7181799999999998</v>
      </c>
      <c r="D25">
        <v>735.04600000000005</v>
      </c>
      <c r="E25">
        <v>99.166899999999998</v>
      </c>
      <c r="F25">
        <v>99.166899999999998</v>
      </c>
      <c r="G25">
        <v>70.7333</v>
      </c>
      <c r="H25">
        <v>1995.89</v>
      </c>
      <c r="I25">
        <v>1427.44</v>
      </c>
      <c r="J25">
        <v>1633.78</v>
      </c>
      <c r="K25">
        <v>354.95600000000002</v>
      </c>
      <c r="M25" s="4">
        <f t="shared" si="5"/>
        <v>0.3347033333333333</v>
      </c>
      <c r="N25" s="2">
        <f t="shared" si="6"/>
        <v>0.73203732658772458</v>
      </c>
      <c r="O25" s="2">
        <f t="shared" si="7"/>
        <v>1.5661187620878192</v>
      </c>
      <c r="P25" s="3">
        <f t="shared" si="8"/>
        <v>0.35350310224975356</v>
      </c>
      <c r="Q25" s="2">
        <f t="shared" si="9"/>
        <v>7.0443776080309939E-2</v>
      </c>
      <c r="R25" s="3">
        <f t="shared" si="10"/>
        <v>9.8760992321558397E-2</v>
      </c>
      <c r="T25" s="6">
        <f t="shared" si="11"/>
        <v>241.63630190465781</v>
      </c>
      <c r="U25" s="6">
        <f t="shared" si="12"/>
        <v>721.94172522330575</v>
      </c>
      <c r="V25" s="6">
        <f t="shared" si="13"/>
        <v>721.94172522330575</v>
      </c>
      <c r="W25" s="6">
        <f t="shared" si="14"/>
        <v>14.733504596393995</v>
      </c>
      <c r="X25" s="6">
        <f t="shared" si="15"/>
        <v>176.88679245283001</v>
      </c>
      <c r="Y25" s="6">
        <f t="shared" si="0"/>
        <v>23.864240957015678</v>
      </c>
      <c r="Z25" s="6">
        <f t="shared" si="16"/>
        <v>23.864240957015678</v>
      </c>
      <c r="AA25" s="6">
        <f t="shared" si="17"/>
        <v>17.021773544245885</v>
      </c>
      <c r="AB25" s="6">
        <f t="shared" si="1"/>
        <v>393.16465061079521</v>
      </c>
      <c r="AC25" s="6">
        <f t="shared" si="18"/>
        <v>343.51057920890452</v>
      </c>
      <c r="AD25" s="6">
        <f t="shared" si="2"/>
        <v>85.419182339454579</v>
      </c>
      <c r="AE25" s="6">
        <f t="shared" si="3"/>
        <v>480.30542331864797</v>
      </c>
      <c r="AI25" s="60"/>
      <c r="AJ25" s="67">
        <f t="shared" si="28"/>
        <v>51377.403297165903</v>
      </c>
      <c r="AK25" s="21">
        <f t="shared" si="29"/>
        <v>8705.5023826284287</v>
      </c>
      <c r="AL25" s="19">
        <f t="shared" si="30"/>
        <v>34330.038367144276</v>
      </c>
      <c r="AM25" s="19">
        <f t="shared" si="31"/>
        <v>4281.3500820902527</v>
      </c>
      <c r="AN25" s="19">
        <f t="shared" si="32"/>
        <v>18937.499999999982</v>
      </c>
      <c r="AO25" s="19">
        <f t="shared" si="20"/>
        <v>1780.7576569853725</v>
      </c>
      <c r="AP25" s="19">
        <f t="shared" si="21"/>
        <v>1827.6197005902507</v>
      </c>
      <c r="AQ25" s="19">
        <f t="shared" si="22"/>
        <v>1042.3641599812777</v>
      </c>
      <c r="AR25" s="1">
        <f t="shared" si="33"/>
        <v>416.17784352010364</v>
      </c>
      <c r="AS25" s="23">
        <f t="shared" si="34"/>
        <v>2532.9021305171791</v>
      </c>
      <c r="AT25" s="23">
        <f t="shared" si="35"/>
        <v>20263217.044137433</v>
      </c>
      <c r="AU25">
        <f t="shared" si="23"/>
        <v>0.33180666666666669</v>
      </c>
      <c r="BB25" s="10">
        <f t="shared" si="24"/>
        <v>363.26071931506499</v>
      </c>
      <c r="BC25" s="10">
        <f t="shared" si="25"/>
        <v>32.156201093646978</v>
      </c>
      <c r="BD25" s="9">
        <f t="shared" si="26"/>
        <v>158.24252605327135</v>
      </c>
      <c r="BE25" s="10">
        <f t="shared" si="27"/>
        <v>44.209475098941716</v>
      </c>
    </row>
    <row r="26" spans="1:57">
      <c r="A26">
        <v>20</v>
      </c>
      <c r="B26" t="s">
        <v>54</v>
      </c>
      <c r="C26">
        <v>3.91919</v>
      </c>
      <c r="D26">
        <v>726.45</v>
      </c>
      <c r="E26">
        <v>105.46899999999999</v>
      </c>
      <c r="F26">
        <v>105.46899999999999</v>
      </c>
      <c r="G26">
        <v>73.962400000000002</v>
      </c>
      <c r="H26">
        <v>1988.65</v>
      </c>
      <c r="I26">
        <v>1381.55</v>
      </c>
      <c r="J26">
        <v>1679.68</v>
      </c>
      <c r="K26">
        <v>377.51299999999998</v>
      </c>
      <c r="M26" s="4">
        <f t="shared" si="5"/>
        <v>0.33711666666666662</v>
      </c>
      <c r="N26" s="2">
        <f t="shared" si="6"/>
        <v>0.71829732535719593</v>
      </c>
      <c r="O26" s="2">
        <f t="shared" si="7"/>
        <v>1.6002921938003662</v>
      </c>
      <c r="P26" s="3">
        <f t="shared" si="8"/>
        <v>0.37327631383793941</v>
      </c>
      <c r="Q26" s="2">
        <f t="shared" si="9"/>
        <v>7.3132347851881163E-2</v>
      </c>
      <c r="R26" s="3">
        <f t="shared" si="10"/>
        <v>0.10428536115093687</v>
      </c>
      <c r="T26" s="6">
        <f t="shared" si="11"/>
        <v>246.25845900911227</v>
      </c>
      <c r="U26" s="6">
        <f t="shared" si="12"/>
        <v>730.48437932203183</v>
      </c>
      <c r="V26" s="6">
        <f t="shared" si="13"/>
        <v>730.48437932203183</v>
      </c>
      <c r="W26" s="6">
        <f t="shared" si="14"/>
        <v>14.907844475959834</v>
      </c>
      <c r="X26" s="6">
        <f t="shared" si="15"/>
        <v>176.88679245283001</v>
      </c>
      <c r="Y26" s="6">
        <f t="shared" si="0"/>
        <v>25.681152334238455</v>
      </c>
      <c r="Z26" s="6">
        <f t="shared" si="16"/>
        <v>25.681152334238455</v>
      </c>
      <c r="AA26" s="6">
        <f t="shared" si="17"/>
        <v>18.009459285722617</v>
      </c>
      <c r="AB26" s="6">
        <f t="shared" si="1"/>
        <v>408.99333408554969</v>
      </c>
      <c r="AC26" s="6">
        <f t="shared" si="18"/>
        <v>336.39888971244199</v>
      </c>
      <c r="AD26" s="6">
        <f t="shared" si="2"/>
        <v>91.922449830332724</v>
      </c>
      <c r="AE26" s="6">
        <f t="shared" si="3"/>
        <v>484.22592031291958</v>
      </c>
      <c r="AI26" s="60"/>
      <c r="AJ26" s="67">
        <f t="shared" si="28"/>
        <v>51891.005383875541</v>
      </c>
      <c r="AK26" s="21">
        <f t="shared" si="29"/>
        <v>8792.5282714946406</v>
      </c>
      <c r="AL26" s="19">
        <f t="shared" si="30"/>
        <v>34522.91291187446</v>
      </c>
      <c r="AM26" s="19">
        <f t="shared" si="31"/>
        <v>4183.6153441852484</v>
      </c>
      <c r="AN26" s="19">
        <f t="shared" si="32"/>
        <v>18937.499999999982</v>
      </c>
      <c r="AO26" s="19">
        <f t="shared" si="20"/>
        <v>1922.5032514971831</v>
      </c>
      <c r="AP26" s="19">
        <f t="shared" si="21"/>
        <v>1973.0954423260564</v>
      </c>
      <c r="AQ26" s="19">
        <f t="shared" si="22"/>
        <v>1103.5437071790682</v>
      </c>
      <c r="AR26" s="1">
        <f t="shared" si="33"/>
        <v>449.30489910553109</v>
      </c>
      <c r="AS26" s="23">
        <f t="shared" si="34"/>
        <v>2408.941900797352</v>
      </c>
      <c r="AT26" s="23">
        <f t="shared" si="35"/>
        <v>19271535.206378818</v>
      </c>
      <c r="AU26">
        <f t="shared" si="23"/>
        <v>0.3347033333333333</v>
      </c>
      <c r="BB26" s="10">
        <f t="shared" si="24"/>
        <v>378.43114601440124</v>
      </c>
      <c r="BC26" s="10">
        <f t="shared" si="25"/>
        <v>34.043547088491771</v>
      </c>
      <c r="BD26" s="9">
        <f t="shared" si="26"/>
        <v>170.83836467890916</v>
      </c>
      <c r="BE26" s="10">
        <f t="shared" si="27"/>
        <v>47.728481914031356</v>
      </c>
    </row>
    <row r="27" spans="1:57">
      <c r="A27">
        <v>21</v>
      </c>
      <c r="B27" t="s">
        <v>54</v>
      </c>
      <c r="C27">
        <v>4.1201999999999996</v>
      </c>
      <c r="D27">
        <v>716.82100000000003</v>
      </c>
      <c r="E27">
        <v>111.67100000000001</v>
      </c>
      <c r="F27">
        <v>111.67100000000001</v>
      </c>
      <c r="G27">
        <v>77.169499999999999</v>
      </c>
      <c r="H27">
        <v>1982.67</v>
      </c>
      <c r="I27">
        <v>1337.58</v>
      </c>
      <c r="J27">
        <v>1723.64</v>
      </c>
      <c r="K27">
        <v>399.71300000000002</v>
      </c>
      <c r="M27" s="4">
        <f t="shared" si="5"/>
        <v>0.33910999999999997</v>
      </c>
      <c r="N27" s="2">
        <f t="shared" si="6"/>
        <v>0.70461010684831871</v>
      </c>
      <c r="O27" s="2">
        <f t="shared" si="7"/>
        <v>1.6340966158473655</v>
      </c>
      <c r="P27" s="3">
        <f t="shared" si="8"/>
        <v>0.39290397412835565</v>
      </c>
      <c r="Q27" s="2">
        <f t="shared" si="9"/>
        <v>7.5854933993885959E-2</v>
      </c>
      <c r="R27" s="3">
        <f t="shared" si="10"/>
        <v>0.1097687082854138</v>
      </c>
      <c r="T27" s="6">
        <f t="shared" si="11"/>
        <v>251.04208800528659</v>
      </c>
      <c r="U27" s="6">
        <f t="shared" si="12"/>
        <v>740.29691841964734</v>
      </c>
      <c r="V27" s="6">
        <f t="shared" si="13"/>
        <v>740.29691841964734</v>
      </c>
      <c r="W27" s="6">
        <f t="shared" si="14"/>
        <v>15.108100375911171</v>
      </c>
      <c r="X27" s="6">
        <f t="shared" si="15"/>
        <v>176.88679245283001</v>
      </c>
      <c r="Y27" s="6">
        <f t="shared" si="0"/>
        <v>27.556565725613481</v>
      </c>
      <c r="Z27" s="6">
        <f t="shared" si="16"/>
        <v>27.556565725613481</v>
      </c>
      <c r="AA27" s="6">
        <f t="shared" si="17"/>
        <v>19.042781015328323</v>
      </c>
      <c r="AB27" s="6">
        <f t="shared" si="1"/>
        <v>425.33512682060655</v>
      </c>
      <c r="AC27" s="6">
        <f t="shared" si="18"/>
        <v>330.06989197495199</v>
      </c>
      <c r="AD27" s="6">
        <f t="shared" si="2"/>
        <v>98.635434050757496</v>
      </c>
      <c r="AE27" s="6">
        <f t="shared" si="3"/>
        <v>489.25483041436075</v>
      </c>
      <c r="AI27" s="60"/>
      <c r="AJ27" s="67">
        <f t="shared" si="28"/>
        <v>52505.025732529677</v>
      </c>
      <c r="AK27" s="21">
        <f t="shared" si="29"/>
        <v>8896.5692557630264</v>
      </c>
      <c r="AL27" s="19">
        <f t="shared" si="30"/>
        <v>34804.706474331717</v>
      </c>
      <c r="AM27" s="19">
        <f t="shared" si="31"/>
        <v>4097.0020778078306</v>
      </c>
      <c r="AN27" s="19">
        <f t="shared" si="32"/>
        <v>18937.499999999982</v>
      </c>
      <c r="AO27" s="19">
        <f t="shared" si="20"/>
        <v>2068.8736320462499</v>
      </c>
      <c r="AP27" s="19">
        <f t="shared" si="21"/>
        <v>2123.3176749948357</v>
      </c>
      <c r="AQ27" s="19">
        <f t="shared" si="22"/>
        <v>1167.5766577904687</v>
      </c>
      <c r="AR27" s="1">
        <f t="shared" si="33"/>
        <v>483.51208610755009</v>
      </c>
      <c r="AS27" s="23">
        <f t="shared" si="34"/>
        <v>2280.8936147859331</v>
      </c>
      <c r="AT27" s="23">
        <f t="shared" si="35"/>
        <v>18247148.918287463</v>
      </c>
      <c r="AU27">
        <f t="shared" si="23"/>
        <v>0.33711666666666662</v>
      </c>
      <c r="BB27" s="10">
        <f t="shared" si="24"/>
        <v>394.08548960958984</v>
      </c>
      <c r="BC27" s="10">
        <f t="shared" si="25"/>
        <v>36.018918571445234</v>
      </c>
      <c r="BD27" s="9">
        <f t="shared" si="26"/>
        <v>183.84489966066545</v>
      </c>
      <c r="BE27" s="10">
        <f t="shared" si="27"/>
        <v>51.362304668476909</v>
      </c>
    </row>
    <row r="28" spans="1:57">
      <c r="A28">
        <v>22</v>
      </c>
      <c r="B28" t="s">
        <v>54</v>
      </c>
      <c r="C28">
        <v>4.3212099999999998</v>
      </c>
      <c r="D28">
        <v>706.274</v>
      </c>
      <c r="E28">
        <v>117.75700000000001</v>
      </c>
      <c r="F28">
        <v>117.75700000000001</v>
      </c>
      <c r="G28">
        <v>80.359200000000001</v>
      </c>
      <c r="H28">
        <v>1977.85</v>
      </c>
      <c r="I28">
        <v>1295.58</v>
      </c>
      <c r="J28">
        <v>1765.65</v>
      </c>
      <c r="K28">
        <v>421.49700000000001</v>
      </c>
      <c r="M28" s="4">
        <f t="shared" si="5"/>
        <v>0.34071666666666672</v>
      </c>
      <c r="N28" s="2">
        <f t="shared" si="6"/>
        <v>0.69096903585579406</v>
      </c>
      <c r="O28" s="2">
        <f t="shared" si="7"/>
        <v>1.6674905935528055</v>
      </c>
      <c r="P28" s="3">
        <f t="shared" si="8"/>
        <v>0.41236315609254998</v>
      </c>
      <c r="Q28" s="2">
        <f t="shared" si="9"/>
        <v>7.8617815389130749E-2</v>
      </c>
      <c r="R28" s="3">
        <f t="shared" si="10"/>
        <v>0.11520520471555055</v>
      </c>
      <c r="T28" s="6">
        <f t="shared" si="11"/>
        <v>255.99814647808105</v>
      </c>
      <c r="U28" s="6">
        <f t="shared" si="12"/>
        <v>751.35199279385904</v>
      </c>
      <c r="V28" s="6">
        <f t="shared" si="13"/>
        <v>751.35199279385904</v>
      </c>
      <c r="W28" s="6">
        <f t="shared" si="14"/>
        <v>15.333714138650185</v>
      </c>
      <c r="X28" s="6">
        <f t="shared" si="15"/>
        <v>176.88679245283001</v>
      </c>
      <c r="Y28" s="6">
        <f t="shared" si="0"/>
        <v>29.492318871808823</v>
      </c>
      <c r="Z28" s="6">
        <f t="shared" si="16"/>
        <v>29.492318871808823</v>
      </c>
      <c r="AA28" s="6">
        <f t="shared" si="17"/>
        <v>20.12601501977343</v>
      </c>
      <c r="AB28" s="6">
        <f t="shared" si="1"/>
        <v>442.20821535780362</v>
      </c>
      <c r="AC28" s="6">
        <f t="shared" si="18"/>
        <v>324.4774915747056</v>
      </c>
      <c r="AD28" s="6">
        <f t="shared" si="2"/>
        <v>105.56420363554442</v>
      </c>
      <c r="AE28" s="6">
        <f t="shared" si="3"/>
        <v>495.35384631577801</v>
      </c>
      <c r="AI28" s="60"/>
      <c r="AJ28" s="67">
        <f t="shared" si="28"/>
        <v>53210.321605248988</v>
      </c>
      <c r="AK28" s="21">
        <f t="shared" si="29"/>
        <v>9016.0761694328849</v>
      </c>
      <c r="AL28" s="19">
        <f t="shared" si="30"/>
        <v>35166.169445693005</v>
      </c>
      <c r="AM28" s="19">
        <f t="shared" si="31"/>
        <v>4019.9212143629402</v>
      </c>
      <c r="AN28" s="19">
        <f t="shared" si="32"/>
        <v>18937.499999999982</v>
      </c>
      <c r="AO28" s="19">
        <f t="shared" si="20"/>
        <v>2219.9569348554223</v>
      </c>
      <c r="AP28" s="19">
        <f t="shared" si="21"/>
        <v>2278.3768541937229</v>
      </c>
      <c r="AQ28" s="19">
        <f t="shared" si="22"/>
        <v>1234.5682488390551</v>
      </c>
      <c r="AR28" s="1">
        <f t="shared" si="33"/>
        <v>518.82238310698438</v>
      </c>
      <c r="AS28" s="23">
        <f t="shared" si="34"/>
        <v>2148.9173063692342</v>
      </c>
      <c r="AT28" s="23">
        <f t="shared" si="35"/>
        <v>17191338.450953875</v>
      </c>
      <c r="AU28">
        <f t="shared" si="23"/>
        <v>0.33910999999999997</v>
      </c>
      <c r="BB28" s="10">
        <f t="shared" si="24"/>
        <v>410.22702644469535</v>
      </c>
      <c r="BC28" s="10">
        <f t="shared" si="25"/>
        <v>38.085562030656646</v>
      </c>
      <c r="BD28" s="9">
        <f t="shared" si="26"/>
        <v>197.27086810151499</v>
      </c>
      <c r="BE28" s="10">
        <f t="shared" si="27"/>
        <v>55.113131451226963</v>
      </c>
    </row>
    <row r="29" spans="1:57">
      <c r="A29">
        <v>23</v>
      </c>
      <c r="B29" t="s">
        <v>54</v>
      </c>
      <c r="C29">
        <v>4.5222199999999999</v>
      </c>
      <c r="D29">
        <v>695.16899999999998</v>
      </c>
      <c r="E29">
        <v>123.73699999999999</v>
      </c>
      <c r="F29">
        <v>123.73699999999999</v>
      </c>
      <c r="G29">
        <v>83.529399999999995</v>
      </c>
      <c r="H29">
        <v>1973.83</v>
      </c>
      <c r="I29">
        <v>1255.08</v>
      </c>
      <c r="J29">
        <v>1806.14</v>
      </c>
      <c r="K29">
        <v>442.90199999999999</v>
      </c>
      <c r="M29" s="4">
        <f t="shared" si="5"/>
        <v>0.34205666666666668</v>
      </c>
      <c r="N29" s="2">
        <f t="shared" si="6"/>
        <v>0.67744038512137361</v>
      </c>
      <c r="O29" s="2">
        <f t="shared" si="7"/>
        <v>1.700415633082238</v>
      </c>
      <c r="P29" s="3">
        <f t="shared" si="8"/>
        <v>0.43160684876774796</v>
      </c>
      <c r="Q29" s="2">
        <f t="shared" si="9"/>
        <v>8.1399183371176312E-2</v>
      </c>
      <c r="R29" s="3">
        <f t="shared" si="10"/>
        <v>0.12058138515060857</v>
      </c>
      <c r="T29" s="6">
        <f t="shared" si="11"/>
        <v>261.11049228507108</v>
      </c>
      <c r="U29" s="6">
        <f t="shared" si="12"/>
        <v>763.35448985568985</v>
      </c>
      <c r="V29" s="6">
        <f t="shared" si="13"/>
        <v>763.35448985568985</v>
      </c>
      <c r="W29" s="6">
        <f t="shared" si="14"/>
        <v>15.578663058279385</v>
      </c>
      <c r="X29" s="6">
        <f t="shared" si="15"/>
        <v>176.88679245283001</v>
      </c>
      <c r="Y29" s="6">
        <f t="shared" si="0"/>
        <v>31.485064837091162</v>
      </c>
      <c r="Z29" s="6">
        <f t="shared" si="16"/>
        <v>31.485064837091162</v>
      </c>
      <c r="AA29" s="6">
        <f t="shared" si="17"/>
        <v>21.254180841650619</v>
      </c>
      <c r="AB29" s="6">
        <f t="shared" si="1"/>
        <v>459.57502610161333</v>
      </c>
      <c r="AC29" s="6">
        <f t="shared" si="18"/>
        <v>319.35812681235592</v>
      </c>
      <c r="AD29" s="6">
        <f t="shared" si="2"/>
        <v>112.6970767553549</v>
      </c>
      <c r="AE29" s="6">
        <f t="shared" si="3"/>
        <v>502.24399757061877</v>
      </c>
      <c r="AI29" s="60"/>
      <c r="AJ29" s="67">
        <f t="shared" si="28"/>
        <v>54004.927186044202</v>
      </c>
      <c r="AK29" s="21">
        <f t="shared" si="29"/>
        <v>9150.7159202364091</v>
      </c>
      <c r="AL29" s="19">
        <f t="shared" si="30"/>
        <v>35604.548411639174</v>
      </c>
      <c r="AM29" s="19">
        <f t="shared" si="31"/>
        <v>3951.8113698883394</v>
      </c>
      <c r="AN29" s="19">
        <f t="shared" si="32"/>
        <v>18937.499999999982</v>
      </c>
      <c r="AO29" s="19">
        <f t="shared" si="20"/>
        <v>2375.9012083129187</v>
      </c>
      <c r="AP29" s="19">
        <f t="shared" si="21"/>
        <v>2438.4249243211539</v>
      </c>
      <c r="AQ29" s="19">
        <f t="shared" si="22"/>
        <v>1304.7957175514371</v>
      </c>
      <c r="AR29" s="1">
        <f t="shared" si="33"/>
        <v>555.26771112296365</v>
      </c>
      <c r="AS29" s="23">
        <f t="shared" si="34"/>
        <v>2012.6062365553626</v>
      </c>
      <c r="AT29" s="23">
        <f t="shared" si="35"/>
        <v>16100849.892442901</v>
      </c>
      <c r="AU29">
        <f t="shared" si="23"/>
        <v>0.34071666666666672</v>
      </c>
      <c r="BB29" s="10">
        <f t="shared" si="24"/>
        <v>426.87450121915344</v>
      </c>
      <c r="BC29" s="10">
        <f t="shared" si="25"/>
        <v>40.25203003954686</v>
      </c>
      <c r="BD29" s="9">
        <f t="shared" si="26"/>
        <v>211.12840727108883</v>
      </c>
      <c r="BE29" s="10">
        <f t="shared" si="27"/>
        <v>58.984637743617647</v>
      </c>
    </row>
    <row r="30" spans="1:57">
      <c r="A30">
        <v>24</v>
      </c>
      <c r="B30" t="s">
        <v>54</v>
      </c>
      <c r="C30">
        <v>4.72323</v>
      </c>
      <c r="D30">
        <v>683.49599999999998</v>
      </c>
      <c r="E30">
        <v>129.602</v>
      </c>
      <c r="F30">
        <v>129.602</v>
      </c>
      <c r="G30">
        <v>86.683300000000003</v>
      </c>
      <c r="H30">
        <v>1970.62</v>
      </c>
      <c r="I30">
        <v>1216.2</v>
      </c>
      <c r="J30">
        <v>1845.03</v>
      </c>
      <c r="K30">
        <v>463.89400000000001</v>
      </c>
      <c r="M30" s="4">
        <f t="shared" si="5"/>
        <v>0.34312666666666669</v>
      </c>
      <c r="N30" s="2">
        <f t="shared" si="6"/>
        <v>0.6639880316306902</v>
      </c>
      <c r="O30" s="2">
        <f t="shared" si="7"/>
        <v>1.7328931106102701</v>
      </c>
      <c r="P30" s="3">
        <f t="shared" si="8"/>
        <v>0.45065379160271229</v>
      </c>
      <c r="Q30" s="2">
        <f t="shared" si="9"/>
        <v>8.4209232742038898E-2</v>
      </c>
      <c r="R30" s="3">
        <f t="shared" si="10"/>
        <v>0.12590297072023937</v>
      </c>
      <c r="T30" s="6">
        <f t="shared" si="11"/>
        <v>266.40057354409419</v>
      </c>
      <c r="U30" s="6">
        <f t="shared" si="12"/>
        <v>776.39134297565772</v>
      </c>
      <c r="V30" s="6">
        <f t="shared" si="13"/>
        <v>776.39134297565772</v>
      </c>
      <c r="W30" s="6">
        <f t="shared" si="14"/>
        <v>15.844721285217505</v>
      </c>
      <c r="X30" s="6">
        <f t="shared" si="15"/>
        <v>176.88679245283001</v>
      </c>
      <c r="Y30" s="6">
        <f t="shared" si="0"/>
        <v>33.540623610777068</v>
      </c>
      <c r="Z30" s="6">
        <f t="shared" si="16"/>
        <v>33.540623610777068</v>
      </c>
      <c r="AA30" s="6">
        <f t="shared" si="17"/>
        <v>22.433387900187277</v>
      </c>
      <c r="AB30" s="6">
        <f t="shared" si="1"/>
        <v>477.4884398424029</v>
      </c>
      <c r="AC30" s="6">
        <f t="shared" si="18"/>
        <v>314.74762441847236</v>
      </c>
      <c r="AD30" s="6">
        <f t="shared" si="2"/>
        <v>120.05442855278325</v>
      </c>
      <c r="AE30" s="6">
        <f t="shared" si="3"/>
        <v>509.99076943156354</v>
      </c>
      <c r="AI30" s="60"/>
      <c r="AJ30" s="67">
        <f t="shared" si="28"/>
        <v>54867.630667357414</v>
      </c>
      <c r="AK30" s="21">
        <f t="shared" si="29"/>
        <v>9296.894331952446</v>
      </c>
      <c r="AL30" s="19">
        <f t="shared" si="30"/>
        <v>36099.791813383366</v>
      </c>
      <c r="AM30" s="19">
        <f t="shared" si="31"/>
        <v>3889.4626264476829</v>
      </c>
      <c r="AN30" s="19">
        <f t="shared" si="32"/>
        <v>18937.499999999982</v>
      </c>
      <c r="AO30" s="19">
        <f t="shared" si="20"/>
        <v>2536.4368232760639</v>
      </c>
      <c r="AP30" s="19">
        <f t="shared" si="21"/>
        <v>2603.1851607306976</v>
      </c>
      <c r="AQ30" s="19">
        <f t="shared" si="22"/>
        <v>1377.9361743993038</v>
      </c>
      <c r="AR30" s="1">
        <f t="shared" si="33"/>
        <v>592.78662373316672</v>
      </c>
      <c r="AS30" s="23">
        <f t="shared" si="34"/>
        <v>1872.5742226603998</v>
      </c>
      <c r="AT30" s="23">
        <f t="shared" si="35"/>
        <v>14980593.781283198</v>
      </c>
      <c r="AU30">
        <f t="shared" si="23"/>
        <v>0.34205666666666668</v>
      </c>
      <c r="BB30" s="10">
        <f t="shared" si="24"/>
        <v>443.99636304333393</v>
      </c>
      <c r="BC30" s="10">
        <f t="shared" si="25"/>
        <v>42.508361683301239</v>
      </c>
      <c r="BD30" s="9">
        <f t="shared" si="26"/>
        <v>225.3941535107098</v>
      </c>
      <c r="BE30" s="10">
        <f t="shared" si="27"/>
        <v>62.970129674182324</v>
      </c>
    </row>
    <row r="31" spans="1:57">
      <c r="A31">
        <v>25</v>
      </c>
      <c r="B31" t="s">
        <v>54</v>
      </c>
      <c r="C31">
        <v>4.9242400000000002</v>
      </c>
      <c r="D31">
        <v>671.447</v>
      </c>
      <c r="E31">
        <v>135.36000000000001</v>
      </c>
      <c r="F31">
        <v>135.36000000000001</v>
      </c>
      <c r="G31">
        <v>89.819500000000005</v>
      </c>
      <c r="H31">
        <v>1968.01</v>
      </c>
      <c r="I31">
        <v>1178.6400000000001</v>
      </c>
      <c r="J31">
        <v>1882.58</v>
      </c>
      <c r="K31">
        <v>484.50599999999997</v>
      </c>
      <c r="M31" s="4">
        <f t="shared" si="5"/>
        <v>0.34399666666666667</v>
      </c>
      <c r="N31" s="2">
        <f t="shared" si="6"/>
        <v>0.65063324257017996</v>
      </c>
      <c r="O31" s="2">
        <f t="shared" si="7"/>
        <v>1.7648964720588378</v>
      </c>
      <c r="P31" s="3">
        <f t="shared" si="8"/>
        <v>0.46948710743321154</v>
      </c>
      <c r="Q31" s="2">
        <f t="shared" si="9"/>
        <v>8.7035242589559983E-2</v>
      </c>
      <c r="R31" s="3">
        <f t="shared" si="10"/>
        <v>0.13116406166726424</v>
      </c>
      <c r="T31" s="6">
        <f t="shared" si="11"/>
        <v>271.86866713738544</v>
      </c>
      <c r="U31" s="6">
        <f t="shared" si="12"/>
        <v>790.32355101518067</v>
      </c>
      <c r="V31" s="6">
        <f t="shared" si="13"/>
        <v>790.32355101518067</v>
      </c>
      <c r="W31" s="6">
        <f t="shared" si="14"/>
        <v>16.129052061534299</v>
      </c>
      <c r="X31" s="6">
        <f t="shared" si="15"/>
        <v>176.88679245283001</v>
      </c>
      <c r="Y31" s="6">
        <f t="shared" si="0"/>
        <v>35.659398621804961</v>
      </c>
      <c r="Z31" s="6">
        <f t="shared" si="16"/>
        <v>35.659398621804961</v>
      </c>
      <c r="AA31" s="6">
        <f t="shared" si="17"/>
        <v>23.662155396802675</v>
      </c>
      <c r="AB31" s="6">
        <f t="shared" si="1"/>
        <v>495.9491035556444</v>
      </c>
      <c r="AC31" s="6">
        <f t="shared" si="18"/>
        <v>310.50349952107058</v>
      </c>
      <c r="AD31" s="6">
        <f t="shared" si="2"/>
        <v>127.6388341360537</v>
      </c>
      <c r="AE31" s="6">
        <f t="shared" si="3"/>
        <v>518.45488387779528</v>
      </c>
      <c r="AI31" s="60"/>
      <c r="AJ31" s="67">
        <f t="shared" si="28"/>
        <v>55804.680559061344</v>
      </c>
      <c r="AK31" s="21">
        <f t="shared" si="29"/>
        <v>9455.6701661005354</v>
      </c>
      <c r="AL31" s="19">
        <f t="shared" si="30"/>
        <v>36656.606534432489</v>
      </c>
      <c r="AM31" s="19">
        <f t="shared" si="31"/>
        <v>3833.3113177925748</v>
      </c>
      <c r="AN31" s="19">
        <f t="shared" si="32"/>
        <v>18937.499999999982</v>
      </c>
      <c r="AO31" s="19">
        <f t="shared" si="20"/>
        <v>2702.0326380842007</v>
      </c>
      <c r="AP31" s="19">
        <f t="shared" si="21"/>
        <v>2773.1387601390484</v>
      </c>
      <c r="AQ31" s="19">
        <f t="shared" si="22"/>
        <v>1454.3857009734113</v>
      </c>
      <c r="AR31" s="1">
        <f t="shared" si="33"/>
        <v>631.48629418763983</v>
      </c>
      <c r="AS31" s="23">
        <f t="shared" si="34"/>
        <v>1728.1105204474516</v>
      </c>
      <c r="AT31" s="23">
        <f t="shared" si="35"/>
        <v>13824884.163579613</v>
      </c>
      <c r="AU31">
        <f t="shared" si="23"/>
        <v>0.34312666666666669</v>
      </c>
      <c r="BB31" s="10">
        <f t="shared" si="24"/>
        <v>461.64371855718537</v>
      </c>
      <c r="BC31" s="10">
        <f t="shared" si="25"/>
        <v>44.866775800374555</v>
      </c>
      <c r="BD31" s="9">
        <f t="shared" si="26"/>
        <v>240.1088571055665</v>
      </c>
      <c r="BE31" s="10">
        <f t="shared" si="27"/>
        <v>67.081247221554136</v>
      </c>
    </row>
    <row r="32" spans="1:57">
      <c r="A32">
        <v>26</v>
      </c>
      <c r="B32" t="s">
        <v>54</v>
      </c>
      <c r="C32">
        <v>5.1252500000000003</v>
      </c>
      <c r="D32">
        <v>659.09900000000005</v>
      </c>
      <c r="E32">
        <v>140.97</v>
      </c>
      <c r="F32">
        <v>140.97</v>
      </c>
      <c r="G32">
        <v>92.948599999999999</v>
      </c>
      <c r="H32">
        <v>1966.01</v>
      </c>
      <c r="I32">
        <v>1142.74</v>
      </c>
      <c r="J32">
        <v>1918.49</v>
      </c>
      <c r="K32">
        <v>504.58699999999999</v>
      </c>
      <c r="M32" s="4">
        <f t="shared" si="5"/>
        <v>0.34466333333333332</v>
      </c>
      <c r="N32" s="2">
        <f t="shared" si="6"/>
        <v>0.63743266375883711</v>
      </c>
      <c r="O32" s="2">
        <f t="shared" si="7"/>
        <v>1.7962122556310991</v>
      </c>
      <c r="P32" s="3">
        <f t="shared" si="8"/>
        <v>0.48799988394471899</v>
      </c>
      <c r="Q32" s="2">
        <f t="shared" si="9"/>
        <v>8.9893132428746886E-2</v>
      </c>
      <c r="R32" s="3">
        <f t="shared" si="10"/>
        <v>0.13633594135339799</v>
      </c>
      <c r="T32" s="6">
        <f t="shared" si="11"/>
        <v>277.49878929918225</v>
      </c>
      <c r="U32" s="6">
        <f t="shared" si="12"/>
        <v>805.12999922392555</v>
      </c>
      <c r="V32" s="6">
        <f t="shared" si="13"/>
        <v>805.12999922392555</v>
      </c>
      <c r="W32" s="6">
        <f t="shared" si="14"/>
        <v>16.431224473957663</v>
      </c>
      <c r="X32" s="6">
        <f t="shared" si="15"/>
        <v>176.88679245283001</v>
      </c>
      <c r="Y32" s="6">
        <f t="shared" si="0"/>
        <v>37.833058663532256</v>
      </c>
      <c r="Z32" s="6">
        <f t="shared" si="16"/>
        <v>37.833058663532256</v>
      </c>
      <c r="AA32" s="6">
        <f t="shared" si="17"/>
        <v>24.94523541528832</v>
      </c>
      <c r="AB32" s="6">
        <f t="shared" si="1"/>
        <v>514.87795073594089</v>
      </c>
      <c r="AC32" s="6">
        <f t="shared" si="18"/>
        <v>306.68327296194229</v>
      </c>
      <c r="AD32" s="6">
        <f t="shared" si="2"/>
        <v>135.41937697280096</v>
      </c>
      <c r="AE32" s="6">
        <f t="shared" si="3"/>
        <v>527.6312099247433</v>
      </c>
      <c r="AI32" s="60"/>
      <c r="AJ32" s="67">
        <f t="shared" si="28"/>
        <v>56806.085876318139</v>
      </c>
      <c r="AK32" s="21">
        <f t="shared" si="29"/>
        <v>9625.3505278138855</v>
      </c>
      <c r="AL32" s="19">
        <f t="shared" si="30"/>
        <v>37264.981688484288</v>
      </c>
      <c r="AM32" s="19">
        <f t="shared" si="31"/>
        <v>3781.6221206671189</v>
      </c>
      <c r="AN32" s="19">
        <f t="shared" si="32"/>
        <v>18937.499999999982</v>
      </c>
      <c r="AO32" s="19">
        <f t="shared" si="20"/>
        <v>2872.7211529726078</v>
      </c>
      <c r="AP32" s="19">
        <f t="shared" si="21"/>
        <v>2948.3190780508344</v>
      </c>
      <c r="AQ32" s="19">
        <f t="shared" si="22"/>
        <v>1534.0482951767333</v>
      </c>
      <c r="AR32" s="1">
        <f t="shared" si="33"/>
        <v>671.38026755564249</v>
      </c>
      <c r="AS32" s="23">
        <f t="shared" si="34"/>
        <v>1579.1361987751716</v>
      </c>
      <c r="AT32" s="23">
        <f t="shared" si="35"/>
        <v>12633089.590201372</v>
      </c>
      <c r="AU32">
        <f t="shared" si="23"/>
        <v>0.34399666666666667</v>
      </c>
      <c r="BB32" s="10">
        <f t="shared" si="24"/>
        <v>479.82005149411009</v>
      </c>
      <c r="BC32" s="10">
        <f t="shared" si="25"/>
        <v>47.324310793605349</v>
      </c>
      <c r="BD32" s="9">
        <f t="shared" si="26"/>
        <v>255.27766827210741</v>
      </c>
      <c r="BE32" s="10">
        <f t="shared" si="27"/>
        <v>71.318797243609922</v>
      </c>
    </row>
    <row r="33" spans="1:57">
      <c r="A33">
        <v>27</v>
      </c>
      <c r="B33" t="s">
        <v>54</v>
      </c>
      <c r="C33">
        <v>5.3262600000000004</v>
      </c>
      <c r="D33">
        <v>646.48199999999997</v>
      </c>
      <c r="E33">
        <v>146.471</v>
      </c>
      <c r="F33">
        <v>146.471</v>
      </c>
      <c r="G33">
        <v>96.062399999999997</v>
      </c>
      <c r="H33">
        <v>1964.51</v>
      </c>
      <c r="I33">
        <v>1108.08</v>
      </c>
      <c r="J33">
        <v>1953.14</v>
      </c>
      <c r="K33">
        <v>524.27800000000002</v>
      </c>
      <c r="M33" s="4">
        <f t="shared" si="5"/>
        <v>0.34516333333333332</v>
      </c>
      <c r="N33" s="2">
        <f t="shared" si="6"/>
        <v>0.62432471583501525</v>
      </c>
      <c r="O33" s="2">
        <f t="shared" si="7"/>
        <v>1.8270727000743612</v>
      </c>
      <c r="P33" s="3">
        <f t="shared" si="8"/>
        <v>0.50630909038233107</v>
      </c>
      <c r="Q33" s="2">
        <f t="shared" si="9"/>
        <v>9.2769992950197486E-2</v>
      </c>
      <c r="R33" s="3">
        <f t="shared" si="10"/>
        <v>0.14145090729992565</v>
      </c>
      <c r="T33" s="6">
        <f t="shared" si="11"/>
        <v>283.32498772894058</v>
      </c>
      <c r="U33" s="6">
        <f t="shared" si="12"/>
        <v>820.84323671577874</v>
      </c>
      <c r="V33" s="6">
        <f t="shared" si="13"/>
        <v>820.84323671577874</v>
      </c>
      <c r="W33" s="6">
        <f t="shared" si="14"/>
        <v>16.751902790117935</v>
      </c>
      <c r="X33" s="6">
        <f t="shared" si="15"/>
        <v>176.88679245283001</v>
      </c>
      <c r="Y33" s="6">
        <f t="shared" si="0"/>
        <v>40.076576574998946</v>
      </c>
      <c r="Z33" s="6">
        <f t="shared" si="16"/>
        <v>40.076576574998946</v>
      </c>
      <c r="AA33" s="6">
        <f t="shared" si="17"/>
        <v>26.284057114228606</v>
      </c>
      <c r="AB33" s="6">
        <f t="shared" si="1"/>
        <v>534.40725311856863</v>
      </c>
      <c r="AC33" s="6">
        <f t="shared" si="18"/>
        <v>303.18788638732804</v>
      </c>
      <c r="AD33" s="6">
        <f t="shared" si="2"/>
        <v>143.45001681962503</v>
      </c>
      <c r="AE33" s="6">
        <f t="shared" si="3"/>
        <v>537.51824898683822</v>
      </c>
      <c r="AI33" s="60"/>
      <c r="AJ33" s="67">
        <f t="shared" si="28"/>
        <v>57870.328954218094</v>
      </c>
      <c r="AK33" s="21">
        <f t="shared" si="29"/>
        <v>9805.6782605481894</v>
      </c>
      <c r="AL33" s="19">
        <f t="shared" si="30"/>
        <v>37924.54847576077</v>
      </c>
      <c r="AM33" s="19">
        <f t="shared" si="31"/>
        <v>3735.0955814034951</v>
      </c>
      <c r="AN33" s="19">
        <f t="shared" si="32"/>
        <v>18937.499999999982</v>
      </c>
      <c r="AO33" s="19">
        <f t="shared" si="20"/>
        <v>3047.8312059341588</v>
      </c>
      <c r="AP33" s="19">
        <f t="shared" si="21"/>
        <v>3128.0372903008474</v>
      </c>
      <c r="AQ33" s="19">
        <f t="shared" si="22"/>
        <v>1617.2320407791815</v>
      </c>
      <c r="AR33" s="1">
        <f t="shared" si="33"/>
        <v>712.30592287693298</v>
      </c>
      <c r="AS33" s="23">
        <f t="shared" si="34"/>
        <v>1426.5433022890829</v>
      </c>
      <c r="AT33" s="23">
        <f t="shared" si="35"/>
        <v>11412346.418312663</v>
      </c>
      <c r="AU33">
        <f t="shared" si="23"/>
        <v>0.34466333333333332</v>
      </c>
      <c r="BB33" s="10">
        <f t="shared" si="24"/>
        <v>498.44672626198326</v>
      </c>
      <c r="BC33" s="10">
        <f t="shared" si="25"/>
        <v>49.890470830576639</v>
      </c>
      <c r="BD33" s="9">
        <f t="shared" si="26"/>
        <v>270.83875394560192</v>
      </c>
      <c r="BE33" s="10">
        <f t="shared" si="27"/>
        <v>75.666117327064512</v>
      </c>
    </row>
    <row r="34" spans="1:57">
      <c r="A34">
        <v>28</v>
      </c>
      <c r="B34" t="s">
        <v>54</v>
      </c>
      <c r="C34">
        <v>5.5272699999999997</v>
      </c>
      <c r="D34">
        <v>633.71400000000006</v>
      </c>
      <c r="E34">
        <v>151.84899999999999</v>
      </c>
      <c r="F34">
        <v>151.84899999999999</v>
      </c>
      <c r="G34">
        <v>99.165000000000006</v>
      </c>
      <c r="H34">
        <v>1963.42</v>
      </c>
      <c r="I34">
        <v>1074.7</v>
      </c>
      <c r="J34">
        <v>1986.53</v>
      </c>
      <c r="K34">
        <v>543.52800000000002</v>
      </c>
      <c r="M34" s="4">
        <f t="shared" si="5"/>
        <v>0.34552666666666665</v>
      </c>
      <c r="N34" s="2">
        <f t="shared" si="6"/>
        <v>0.61135078816878596</v>
      </c>
      <c r="O34" s="2">
        <f t="shared" si="7"/>
        <v>1.8573631656022691</v>
      </c>
      <c r="P34" s="3">
        <f t="shared" si="8"/>
        <v>0.5243473730922843</v>
      </c>
      <c r="Q34" s="2">
        <f t="shared" si="9"/>
        <v>9.5665554033456182E-2</v>
      </c>
      <c r="R34" s="3">
        <f t="shared" si="10"/>
        <v>0.14649038183256477</v>
      </c>
      <c r="T34" s="6">
        <f t="shared" si="11"/>
        <v>289.33763704250572</v>
      </c>
      <c r="U34" s="6">
        <f t="shared" si="12"/>
        <v>837.38149600370184</v>
      </c>
      <c r="V34" s="6">
        <f t="shared" si="13"/>
        <v>837.38149600370184</v>
      </c>
      <c r="W34" s="6">
        <f t="shared" si="14"/>
        <v>17.089418285789833</v>
      </c>
      <c r="X34" s="6">
        <f t="shared" si="15"/>
        <v>176.88679245283001</v>
      </c>
      <c r="Y34" s="6">
        <f t="shared" si="0"/>
        <v>42.385180928888701</v>
      </c>
      <c r="Z34" s="6">
        <f t="shared" si="16"/>
        <v>42.385180928888701</v>
      </c>
      <c r="AA34" s="6">
        <f t="shared" si="17"/>
        <v>27.679645350402364</v>
      </c>
      <c r="AB34" s="6">
        <f t="shared" si="1"/>
        <v>554.49448775093867</v>
      </c>
      <c r="AC34" s="6">
        <f t="shared" si="18"/>
        <v>299.97642653855303</v>
      </c>
      <c r="AD34" s="6">
        <f t="shared" si="2"/>
        <v>151.71342991996667</v>
      </c>
      <c r="AE34" s="6">
        <f t="shared" si="3"/>
        <v>548.04385896119607</v>
      </c>
      <c r="AI34" s="60"/>
      <c r="AJ34" s="67">
        <f t="shared" si="28"/>
        <v>58999.749325420024</v>
      </c>
      <c r="AK34" s="21">
        <f t="shared" si="29"/>
        <v>9997.0497799614695</v>
      </c>
      <c r="AL34" s="19">
        <f t="shared" si="30"/>
        <v>38635.199182426964</v>
      </c>
      <c r="AM34" s="19">
        <f t="shared" si="31"/>
        <v>3692.5252683112681</v>
      </c>
      <c r="AN34" s="19">
        <f t="shared" si="32"/>
        <v>18937.499999999982</v>
      </c>
      <c r="AO34" s="19">
        <f t="shared" si="20"/>
        <v>3228.5690088819151</v>
      </c>
      <c r="AP34" s="19">
        <f t="shared" si="21"/>
        <v>3313.5313512209132</v>
      </c>
      <c r="AQ34" s="19">
        <f t="shared" si="22"/>
        <v>1704.0295919896889</v>
      </c>
      <c r="AR34" s="1">
        <f t="shared" si="33"/>
        <v>754.54708847122765</v>
      </c>
      <c r="AS34" s="23">
        <f t="shared" si="34"/>
        <v>1269.1023859204706</v>
      </c>
      <c r="AT34" s="23">
        <f t="shared" si="35"/>
        <v>10152819.087363765</v>
      </c>
      <c r="AU34">
        <f t="shared" si="23"/>
        <v>0.34516333333333332</v>
      </c>
      <c r="BB34" s="10">
        <f t="shared" si="24"/>
        <v>517.65535032845071</v>
      </c>
      <c r="BC34" s="10">
        <f t="shared" si="25"/>
        <v>52.568114228457212</v>
      </c>
      <c r="BD34" s="9">
        <f t="shared" si="26"/>
        <v>286.90003363925007</v>
      </c>
      <c r="BE34" s="10">
        <f t="shared" si="27"/>
        <v>80.153153149997891</v>
      </c>
    </row>
    <row r="35" spans="1:57">
      <c r="A35">
        <v>29</v>
      </c>
      <c r="B35" t="s">
        <v>54</v>
      </c>
      <c r="C35">
        <v>5.7282799999999998</v>
      </c>
      <c r="D35">
        <v>620.84900000000005</v>
      </c>
      <c r="E35">
        <v>157.10400000000001</v>
      </c>
      <c r="F35">
        <v>157.10400000000001</v>
      </c>
      <c r="G35">
        <v>102.25700000000001</v>
      </c>
      <c r="H35">
        <v>1962.69</v>
      </c>
      <c r="I35">
        <v>1042.53</v>
      </c>
      <c r="J35">
        <v>2018.7</v>
      </c>
      <c r="K35">
        <v>562.33699999999999</v>
      </c>
      <c r="M35" s="4">
        <f t="shared" si="5"/>
        <v>0.34576999999999997</v>
      </c>
      <c r="N35" s="2">
        <f t="shared" si="6"/>
        <v>0.59851828286625997</v>
      </c>
      <c r="O35" s="2">
        <f t="shared" si="7"/>
        <v>1.8870689670397474</v>
      </c>
      <c r="P35" s="3">
        <f t="shared" si="8"/>
        <v>0.5421108443956002</v>
      </c>
      <c r="Q35" s="2">
        <f t="shared" si="9"/>
        <v>9.8579016880199752E-2</v>
      </c>
      <c r="R35" s="3">
        <f t="shared" si="10"/>
        <v>0.15145327819070484</v>
      </c>
      <c r="T35" s="6">
        <f t="shared" si="11"/>
        <v>295.54116810890417</v>
      </c>
      <c r="U35" s="6">
        <f t="shared" si="12"/>
        <v>854.73340113053246</v>
      </c>
      <c r="V35" s="6">
        <f t="shared" si="13"/>
        <v>854.73340113053246</v>
      </c>
      <c r="W35" s="6">
        <f t="shared" si="14"/>
        <v>17.443538798582296</v>
      </c>
      <c r="X35" s="6">
        <f t="shared" si="15"/>
        <v>176.88679245283001</v>
      </c>
      <c r="Y35" s="6">
        <f t="shared" si="0"/>
        <v>44.760678750403727</v>
      </c>
      <c r="Z35" s="6">
        <f t="shared" si="16"/>
        <v>44.760678750403727</v>
      </c>
      <c r="AA35" s="6">
        <f t="shared" si="17"/>
        <v>29.134157799801617</v>
      </c>
      <c r="AB35" s="6">
        <f t="shared" si="1"/>
        <v>575.1501056195724</v>
      </c>
      <c r="AC35" s="6">
        <f t="shared" si="18"/>
        <v>297.02683430954232</v>
      </c>
      <c r="AD35" s="6">
        <f t="shared" si="2"/>
        <v>160.21607219718007</v>
      </c>
      <c r="AE35" s="6">
        <f t="shared" si="3"/>
        <v>559.19223302162823</v>
      </c>
      <c r="AI35" s="60"/>
      <c r="AJ35" s="67">
        <f t="shared" si="28"/>
        <v>60188.469788258073</v>
      </c>
      <c r="AK35" s="21">
        <f t="shared" si="29"/>
        <v>10198.469239829084</v>
      </c>
      <c r="AL35" s="19">
        <f t="shared" si="30"/>
        <v>39391.748450553889</v>
      </c>
      <c r="AM35" s="19">
        <f t="shared" si="31"/>
        <v>3653.4128988130374</v>
      </c>
      <c r="AN35" s="19">
        <f t="shared" si="32"/>
        <v>18937.499999999982</v>
      </c>
      <c r="AO35" s="19">
        <f t="shared" si="20"/>
        <v>3414.5501756312738</v>
      </c>
      <c r="AP35" s="19">
        <f t="shared" si="21"/>
        <v>3504.4067592005181</v>
      </c>
      <c r="AQ35" s="19">
        <f t="shared" si="22"/>
        <v>1794.5073916055408</v>
      </c>
      <c r="AR35" s="1">
        <f t="shared" si="33"/>
        <v>798.01264137902467</v>
      </c>
      <c r="AS35" s="23">
        <f t="shared" si="34"/>
        <v>1107.1992890961137</v>
      </c>
      <c r="AT35" s="23">
        <f t="shared" si="35"/>
        <v>8857594.3127689101</v>
      </c>
      <c r="AU35">
        <f t="shared" si="23"/>
        <v>0.34552666666666665</v>
      </c>
      <c r="BB35" s="10">
        <f t="shared" si="24"/>
        <v>537.40506946514881</v>
      </c>
      <c r="BC35" s="10">
        <f t="shared" si="25"/>
        <v>55.359290700804728</v>
      </c>
      <c r="BD35" s="9">
        <f t="shared" si="26"/>
        <v>303.42685983993334</v>
      </c>
      <c r="BE35" s="10">
        <f t="shared" si="27"/>
        <v>84.770361857777402</v>
      </c>
    </row>
    <row r="36" spans="1:57">
      <c r="A36">
        <v>30</v>
      </c>
      <c r="B36" t="s">
        <v>54</v>
      </c>
      <c r="C36">
        <v>5.9292899999999999</v>
      </c>
      <c r="D36">
        <v>607.96100000000001</v>
      </c>
      <c r="E36">
        <v>162.23699999999999</v>
      </c>
      <c r="F36">
        <v>162.23699999999999</v>
      </c>
      <c r="G36">
        <v>105.34</v>
      </c>
      <c r="H36">
        <v>1962.22</v>
      </c>
      <c r="I36">
        <v>1011.49</v>
      </c>
      <c r="J36">
        <v>2049.7399999999998</v>
      </c>
      <c r="K36">
        <v>580.70899999999995</v>
      </c>
      <c r="M36" s="4">
        <f t="shared" si="5"/>
        <v>0.34592666666666666</v>
      </c>
      <c r="N36" s="2">
        <f t="shared" si="6"/>
        <v>0.58582840293703875</v>
      </c>
      <c r="O36" s="2">
        <f t="shared" si="7"/>
        <v>1.9161243329029274</v>
      </c>
      <c r="P36" s="3">
        <f t="shared" si="8"/>
        <v>0.55956850199464236</v>
      </c>
      <c r="Q36" s="2">
        <f t="shared" si="9"/>
        <v>0.10150513596330629</v>
      </c>
      <c r="R36" s="3">
        <f t="shared" si="10"/>
        <v>0.15633082156140993</v>
      </c>
      <c r="T36" s="6">
        <f t="shared" si="11"/>
        <v>301.9430119229653</v>
      </c>
      <c r="U36" s="6">
        <f t="shared" si="12"/>
        <v>872.85266219130824</v>
      </c>
      <c r="V36" s="6">
        <f t="shared" si="13"/>
        <v>872.85266219130824</v>
      </c>
      <c r="W36" s="6">
        <f t="shared" si="14"/>
        <v>17.81331963655731</v>
      </c>
      <c r="X36" s="6">
        <f t="shared" si="15"/>
        <v>176.88679245283001</v>
      </c>
      <c r="Y36" s="6">
        <f t="shared" si="0"/>
        <v>47.20299911864376</v>
      </c>
      <c r="Z36" s="6">
        <f t="shared" si="16"/>
        <v>47.20299911864376</v>
      </c>
      <c r="AA36" s="6">
        <f t="shared" si="17"/>
        <v>30.648766478410806</v>
      </c>
      <c r="AB36" s="6">
        <f t="shared" si="1"/>
        <v>596.37367193214982</v>
      </c>
      <c r="AC36" s="6">
        <f t="shared" si="18"/>
        <v>294.29230989571568</v>
      </c>
      <c r="AD36" s="6">
        <f t="shared" si="2"/>
        <v>168.95779886948412</v>
      </c>
      <c r="AE36" s="6">
        <f t="shared" si="3"/>
        <v>570.90965026834294</v>
      </c>
      <c r="AI36" s="60"/>
      <c r="AJ36" s="67">
        <f t="shared" si="28"/>
        <v>61435.672673059278</v>
      </c>
      <c r="AK36" s="21">
        <f t="shared" si="29"/>
        <v>10409.798092368756</v>
      </c>
      <c r="AL36" s="19">
        <f t="shared" si="30"/>
        <v>40193.060132895567</v>
      </c>
      <c r="AM36" s="19">
        <f t="shared" si="31"/>
        <v>3617.4898150559161</v>
      </c>
      <c r="AN36" s="19">
        <f t="shared" si="32"/>
        <v>18937.499999999982</v>
      </c>
      <c r="AO36" s="19">
        <f t="shared" si="20"/>
        <v>3605.9202801325246</v>
      </c>
      <c r="AP36" s="19">
        <f t="shared" si="21"/>
        <v>3700.8129190833806</v>
      </c>
      <c r="AQ36" s="19">
        <f t="shared" si="22"/>
        <v>1888.8053245662786</v>
      </c>
      <c r="AR36" s="1">
        <f t="shared" si="33"/>
        <v>842.73653975716718</v>
      </c>
      <c r="AS36" s="23">
        <f t="shared" si="34"/>
        <v>940.85424606279594</v>
      </c>
      <c r="AT36" s="23">
        <f t="shared" si="35"/>
        <v>7526833.9685023678</v>
      </c>
      <c r="AU36">
        <f t="shared" si="23"/>
        <v>0.34576999999999997</v>
      </c>
      <c r="BB36" s="10">
        <f t="shared" si="24"/>
        <v>557.70656682099013</v>
      </c>
      <c r="BC36" s="10">
        <f t="shared" si="25"/>
        <v>58.268315599603234</v>
      </c>
      <c r="BD36" s="9">
        <f t="shared" si="26"/>
        <v>320.43214439436014</v>
      </c>
      <c r="BE36" s="10">
        <f t="shared" si="27"/>
        <v>89.521357500807454</v>
      </c>
    </row>
    <row r="37" spans="1:57">
      <c r="A37">
        <v>31</v>
      </c>
      <c r="B37" t="s">
        <v>54</v>
      </c>
      <c r="C37">
        <v>6.1303000000000001</v>
      </c>
      <c r="D37">
        <v>595.08399999999995</v>
      </c>
      <c r="E37">
        <v>167.249</v>
      </c>
      <c r="F37">
        <v>167.249</v>
      </c>
      <c r="G37">
        <v>108.414</v>
      </c>
      <c r="H37">
        <v>1962.01</v>
      </c>
      <c r="I37">
        <v>981.53700000000003</v>
      </c>
      <c r="J37">
        <v>2079.69</v>
      </c>
      <c r="K37">
        <v>598.64800000000002</v>
      </c>
      <c r="M37" s="4">
        <f t="shared" si="5"/>
        <v>0.34599666666666667</v>
      </c>
      <c r="N37" s="2">
        <f t="shared" si="6"/>
        <v>0.5733041744140116</v>
      </c>
      <c r="O37" s="2">
        <f t="shared" si="7"/>
        <v>1.9445905164789643</v>
      </c>
      <c r="P37" s="3">
        <f t="shared" si="8"/>
        <v>0.57673773350417634</v>
      </c>
      <c r="Q37" s="2">
        <f t="shared" si="9"/>
        <v>0.10444609292960433</v>
      </c>
      <c r="R37" s="3">
        <f t="shared" si="10"/>
        <v>0.16112775652944633</v>
      </c>
      <c r="T37" s="6">
        <f t="shared" si="11"/>
        <v>308.53916707240165</v>
      </c>
      <c r="U37" s="6">
        <f t="shared" si="12"/>
        <v>891.74028768794005</v>
      </c>
      <c r="V37" s="6">
        <f t="shared" si="13"/>
        <v>891.74028768794005</v>
      </c>
      <c r="W37" s="6">
        <f t="shared" si="14"/>
        <v>18.198781381386532</v>
      </c>
      <c r="X37" s="6">
        <f t="shared" si="15"/>
        <v>176.88679245283001</v>
      </c>
      <c r="Y37" s="6">
        <f t="shared" si="0"/>
        <v>49.714223791840098</v>
      </c>
      <c r="Z37" s="6">
        <f t="shared" si="16"/>
        <v>49.714223791840098</v>
      </c>
      <c r="AA37" s="6">
        <f t="shared" si="17"/>
        <v>32.225710516466776</v>
      </c>
      <c r="AB37" s="6">
        <f t="shared" si="1"/>
        <v>618.18111963269757</v>
      </c>
      <c r="AC37" s="6">
        <f t="shared" si="18"/>
        <v>291.75794943662902</v>
      </c>
      <c r="AD37" s="6">
        <f t="shared" si="2"/>
        <v>177.94617991460333</v>
      </c>
      <c r="AE37" s="6">
        <f t="shared" si="3"/>
        <v>583.20112061553846</v>
      </c>
      <c r="AI37" s="60"/>
      <c r="AJ37" s="67">
        <f t="shared" si="28"/>
        <v>62738.030800324661</v>
      </c>
      <c r="AK37" s="21">
        <f t="shared" si="29"/>
        <v>10630.472572827943</v>
      </c>
      <c r="AL37" s="19">
        <f t="shared" si="30"/>
        <v>41035.272932337684</v>
      </c>
      <c r="AM37" s="19">
        <f t="shared" si="31"/>
        <v>3584.1860422199211</v>
      </c>
      <c r="AN37" s="19">
        <f t="shared" si="32"/>
        <v>18937.499999999982</v>
      </c>
      <c r="AO37" s="19">
        <f t="shared" si="20"/>
        <v>3802.6736089979413</v>
      </c>
      <c r="AP37" s="19">
        <f t="shared" si="21"/>
        <v>3902.7439671294665</v>
      </c>
      <c r="AQ37" s="19">
        <f t="shared" si="22"/>
        <v>1986.9993741917945</v>
      </c>
      <c r="AR37" s="1">
        <f t="shared" si="33"/>
        <v>888.71802205348649</v>
      </c>
      <c r="AS37" s="23">
        <f t="shared" si="34"/>
        <v>769.59057377767931</v>
      </c>
      <c r="AT37" s="23">
        <f t="shared" si="35"/>
        <v>6156724.5902214348</v>
      </c>
      <c r="AU37">
        <f t="shared" si="23"/>
        <v>0.34592666666666666</v>
      </c>
      <c r="BB37" s="10">
        <f t="shared" si="24"/>
        <v>578.56035229559257</v>
      </c>
      <c r="BC37" s="10">
        <f t="shared" si="25"/>
        <v>61.297532956821613</v>
      </c>
      <c r="BD37" s="9">
        <f t="shared" si="26"/>
        <v>337.91559773896824</v>
      </c>
      <c r="BE37" s="10">
        <f t="shared" si="27"/>
        <v>94.40599823728752</v>
      </c>
    </row>
    <row r="38" spans="1:57">
      <c r="A38">
        <v>32</v>
      </c>
      <c r="B38" t="s">
        <v>54</v>
      </c>
      <c r="C38">
        <v>6.3313100000000002</v>
      </c>
      <c r="D38">
        <v>582.11900000000003</v>
      </c>
      <c r="E38">
        <v>172.15199999999999</v>
      </c>
      <c r="F38">
        <v>172.15199999999999</v>
      </c>
      <c r="G38">
        <v>111.477</v>
      </c>
      <c r="H38">
        <v>1962.1</v>
      </c>
      <c r="I38">
        <v>952.66</v>
      </c>
      <c r="J38">
        <v>2108.56</v>
      </c>
      <c r="K38">
        <v>616.197</v>
      </c>
      <c r="M38" s="4">
        <f t="shared" si="5"/>
        <v>0.3459666666666667</v>
      </c>
      <c r="N38" s="2">
        <f t="shared" si="6"/>
        <v>0.56086231814240295</v>
      </c>
      <c r="O38" s="2">
        <f t="shared" si="7"/>
        <v>1.9725749207052701</v>
      </c>
      <c r="P38" s="3">
        <f t="shared" si="8"/>
        <v>0.59369592446285768</v>
      </c>
      <c r="Q38" s="2">
        <f t="shared" si="9"/>
        <v>0.10740630118508526</v>
      </c>
      <c r="R38" s="3">
        <f t="shared" si="10"/>
        <v>0.16586569033625587</v>
      </c>
      <c r="T38" s="6">
        <f t="shared" si="11"/>
        <v>315.3836275517416</v>
      </c>
      <c r="U38" s="6">
        <f t="shared" si="12"/>
        <v>911.60119727837434</v>
      </c>
      <c r="V38" s="6">
        <f t="shared" si="13"/>
        <v>911.60119727837434</v>
      </c>
      <c r="W38" s="6">
        <f t="shared" si="14"/>
        <v>18.604106066905597</v>
      </c>
      <c r="X38" s="6">
        <f t="shared" si="15"/>
        <v>176.88679245283001</v>
      </c>
      <c r="Y38" s="6">
        <f t="shared" si="0"/>
        <v>52.311323104622225</v>
      </c>
      <c r="Z38" s="6">
        <f t="shared" si="16"/>
        <v>52.311323104622225</v>
      </c>
      <c r="AA38" s="6">
        <f t="shared" si="17"/>
        <v>33.87418888966711</v>
      </c>
      <c r="AB38" s="6">
        <f t="shared" si="1"/>
        <v>640.72194017652271</v>
      </c>
      <c r="AC38" s="6">
        <f t="shared" si="18"/>
        <v>289.48336316875725</v>
      </c>
      <c r="AD38" s="6">
        <f t="shared" si="2"/>
        <v>187.24197431978081</v>
      </c>
      <c r="AE38" s="6">
        <f t="shared" si="3"/>
        <v>596.21756972663275</v>
      </c>
      <c r="AI38" s="60"/>
      <c r="AJ38" s="67">
        <f t="shared" si="28"/>
        <v>64095.616658146064</v>
      </c>
      <c r="AK38" s="21">
        <f t="shared" si="29"/>
        <v>10860.504963751422</v>
      </c>
      <c r="AL38" s="19">
        <f t="shared" si="30"/>
        <v>41918.746946483057</v>
      </c>
      <c r="AM38" s="19">
        <f t="shared" si="31"/>
        <v>3553.3200661887049</v>
      </c>
      <c r="AN38" s="19">
        <f t="shared" si="32"/>
        <v>18937.499999999982</v>
      </c>
      <c r="AO38" s="19">
        <f t="shared" si="20"/>
        <v>4004.9778686706386</v>
      </c>
      <c r="AP38" s="19">
        <f t="shared" si="21"/>
        <v>4110.3720231093394</v>
      </c>
      <c r="AQ38" s="19">
        <f t="shared" si="22"/>
        <v>2089.2347062062126</v>
      </c>
      <c r="AR38" s="1">
        <f t="shared" si="33"/>
        <v>935.99690635081345</v>
      </c>
      <c r="AS38" s="23">
        <f t="shared" si="34"/>
        <v>594.02689511128301</v>
      </c>
      <c r="AT38" s="23">
        <f t="shared" si="35"/>
        <v>4752215.1608902644</v>
      </c>
      <c r="AU38">
        <f t="shared" si="23"/>
        <v>0.34599666666666667</v>
      </c>
      <c r="BB38" s="10">
        <f t="shared" si="24"/>
        <v>599.98233825131103</v>
      </c>
      <c r="BC38" s="10">
        <f t="shared" si="25"/>
        <v>64.451421032933553</v>
      </c>
      <c r="BD38" s="9">
        <f t="shared" si="26"/>
        <v>355.89235982920667</v>
      </c>
      <c r="BE38" s="10">
        <f t="shared" si="27"/>
        <v>99.428447583680196</v>
      </c>
    </row>
    <row r="39" spans="1:57">
      <c r="A39">
        <v>33</v>
      </c>
      <c r="B39" t="s">
        <v>54</v>
      </c>
      <c r="C39">
        <v>6.5323200000000003</v>
      </c>
      <c r="D39">
        <v>569.37900000000002</v>
      </c>
      <c r="E39">
        <v>176.92500000000001</v>
      </c>
      <c r="F39">
        <v>176.92500000000001</v>
      </c>
      <c r="G39">
        <v>114.53400000000001</v>
      </c>
      <c r="H39">
        <v>1962.24</v>
      </c>
      <c r="I39">
        <v>924.74400000000003</v>
      </c>
      <c r="J39">
        <v>2136.48</v>
      </c>
      <c r="K39">
        <v>633.28099999999995</v>
      </c>
      <c r="M39" s="4">
        <f t="shared" si="5"/>
        <v>0.34592000000000001</v>
      </c>
      <c r="N39" s="2">
        <f t="shared" si="6"/>
        <v>0.54866154024051805</v>
      </c>
      <c r="O39" s="2">
        <f t="shared" si="7"/>
        <v>1.9997451339423375</v>
      </c>
      <c r="P39" s="3">
        <f t="shared" si="8"/>
        <v>0.61023839808818992</v>
      </c>
      <c r="Q39" s="2">
        <f t="shared" si="9"/>
        <v>0.11036655874190565</v>
      </c>
      <c r="R39" s="3">
        <f t="shared" si="10"/>
        <v>0.17048739592969475</v>
      </c>
      <c r="T39" s="6">
        <f t="shared" si="11"/>
        <v>322.39692320203039</v>
      </c>
      <c r="U39" s="6">
        <f t="shared" si="12"/>
        <v>931.99850601882054</v>
      </c>
      <c r="V39" s="6">
        <f t="shared" si="13"/>
        <v>931.99850601882054</v>
      </c>
      <c r="W39" s="6">
        <f t="shared" si="14"/>
        <v>19.020377673853481</v>
      </c>
      <c r="X39" s="6">
        <f t="shared" si="15"/>
        <v>176.88679245283001</v>
      </c>
      <c r="Y39" s="6">
        <f t="shared" si="0"/>
        <v>54.964611892459949</v>
      </c>
      <c r="Z39" s="6">
        <f t="shared" si="16"/>
        <v>54.964611892459949</v>
      </c>
      <c r="AA39" s="6">
        <f t="shared" si="17"/>
        <v>35.581838962786534</v>
      </c>
      <c r="AB39" s="6">
        <f t="shared" si="1"/>
        <v>663.73205604509519</v>
      </c>
      <c r="AC39" s="6">
        <f t="shared" si="18"/>
        <v>287.28682764757878</v>
      </c>
      <c r="AD39" s="6">
        <f t="shared" si="2"/>
        <v>196.73898196336822</v>
      </c>
      <c r="AE39" s="6">
        <f t="shared" si="3"/>
        <v>609.60158281679014</v>
      </c>
      <c r="AI39" s="60"/>
      <c r="AJ39" s="67">
        <f t="shared" si="28"/>
        <v>65523.159256777712</v>
      </c>
      <c r="AK39" s="21">
        <f t="shared" si="29"/>
        <v>11102.390981653321</v>
      </c>
      <c r="AL39" s="19">
        <f t="shared" si="30"/>
        <v>42854.330259241178</v>
      </c>
      <c r="AM39" s="19">
        <f t="shared" si="31"/>
        <v>3525.6178800322946</v>
      </c>
      <c r="AN39" s="19">
        <f t="shared" si="32"/>
        <v>18937.499999999982</v>
      </c>
      <c r="AO39" s="19">
        <f t="shared" si="20"/>
        <v>4214.200189308367</v>
      </c>
      <c r="AP39" s="19">
        <f t="shared" si="21"/>
        <v>4325.1001942901657</v>
      </c>
      <c r="AQ39" s="19">
        <f t="shared" si="22"/>
        <v>2196.1077021626752</v>
      </c>
      <c r="AR39" s="1">
        <f t="shared" si="33"/>
        <v>984.89278492204699</v>
      </c>
      <c r="AS39" s="23">
        <f t="shared" si="34"/>
        <v>412.1987715256746</v>
      </c>
      <c r="AT39" s="23">
        <f t="shared" si="35"/>
        <v>3297590.1722053969</v>
      </c>
      <c r="AU39">
        <f t="shared" si="23"/>
        <v>0.3459666666666667</v>
      </c>
      <c r="BB39" s="10">
        <f t="shared" si="24"/>
        <v>622.11783410961709</v>
      </c>
      <c r="BC39" s="10">
        <f t="shared" si="25"/>
        <v>67.74837777933422</v>
      </c>
      <c r="BD39" s="9">
        <f t="shared" si="26"/>
        <v>374.48394863956162</v>
      </c>
      <c r="BE39" s="10">
        <f t="shared" si="27"/>
        <v>104.62264620924445</v>
      </c>
    </row>
    <row r="40" spans="1:57">
      <c r="A40">
        <v>34</v>
      </c>
      <c r="B40" t="s">
        <v>54</v>
      </c>
      <c r="C40">
        <v>6.7333299999999996</v>
      </c>
      <c r="D40">
        <v>556.78</v>
      </c>
      <c r="E40">
        <v>181.58</v>
      </c>
      <c r="F40">
        <v>181.58</v>
      </c>
      <c r="G40">
        <v>117.584</v>
      </c>
      <c r="H40">
        <v>1962.48</v>
      </c>
      <c r="I40">
        <v>897.75699999999995</v>
      </c>
      <c r="J40">
        <v>2163.4699999999998</v>
      </c>
      <c r="K40">
        <v>649.94399999999996</v>
      </c>
      <c r="M40" s="4">
        <f t="shared" si="5"/>
        <v>0.34583999999999998</v>
      </c>
      <c r="N40" s="2">
        <f t="shared" si="6"/>
        <v>0.53664507672141259</v>
      </c>
      <c r="O40" s="2">
        <f t="shared" si="7"/>
        <v>2.0262216730279898</v>
      </c>
      <c r="P40" s="3">
        <f t="shared" si="8"/>
        <v>0.62643997224149894</v>
      </c>
      <c r="Q40" s="2">
        <f t="shared" si="9"/>
        <v>0.11333179119438662</v>
      </c>
      <c r="R40" s="3">
        <f t="shared" si="10"/>
        <v>0.17501349371578381</v>
      </c>
      <c r="T40" s="6">
        <f t="shared" si="11"/>
        <v>329.61597921200507</v>
      </c>
      <c r="U40" s="6">
        <f t="shared" si="12"/>
        <v>953.08807313209888</v>
      </c>
      <c r="V40" s="6">
        <f t="shared" si="13"/>
        <v>953.08807313209888</v>
      </c>
      <c r="W40" s="6">
        <f t="shared" si="14"/>
        <v>19.450777002695897</v>
      </c>
      <c r="X40" s="6">
        <f t="shared" si="15"/>
        <v>176.88679245283001</v>
      </c>
      <c r="Y40" s="6">
        <f t="shared" si="0"/>
        <v>57.687244106442179</v>
      </c>
      <c r="Z40" s="6">
        <f t="shared" si="16"/>
        <v>57.687244106442179</v>
      </c>
      <c r="AA40" s="6">
        <f t="shared" si="17"/>
        <v>37.355969330388241</v>
      </c>
      <c r="AB40" s="6">
        <f t="shared" si="1"/>
        <v>687.32581785840387</v>
      </c>
      <c r="AC40" s="6">
        <f t="shared" si="18"/>
        <v>285.21303227639089</v>
      </c>
      <c r="AD40" s="6">
        <f t="shared" si="2"/>
        <v>206.48462486792295</v>
      </c>
      <c r="AE40" s="6">
        <f t="shared" si="3"/>
        <v>623.47209392009381</v>
      </c>
      <c r="AI40" s="60"/>
      <c r="AJ40" s="67">
        <f t="shared" si="28"/>
        <v>66989.256617114763</v>
      </c>
      <c r="AK40" s="21">
        <f t="shared" si="29"/>
        <v>11350.809804803215</v>
      </c>
      <c r="AL40" s="19">
        <f t="shared" si="30"/>
        <v>43816.33296812242</v>
      </c>
      <c r="AM40" s="19">
        <f t="shared" si="31"/>
        <v>3498.8662739198621</v>
      </c>
      <c r="AN40" s="19">
        <f t="shared" si="32"/>
        <v>18937.499999999982</v>
      </c>
      <c r="AO40" s="19">
        <f t="shared" si="20"/>
        <v>4427.9491340565737</v>
      </c>
      <c r="AP40" s="19">
        <f t="shared" si="21"/>
        <v>4544.4741112685888</v>
      </c>
      <c r="AQ40" s="19">
        <f t="shared" si="22"/>
        <v>2306.8168763481026</v>
      </c>
      <c r="AR40" s="1">
        <f t="shared" si="33"/>
        <v>1034.8470451273167</v>
      </c>
      <c r="AS40" s="23">
        <f t="shared" si="34"/>
        <v>226.71998692486886</v>
      </c>
      <c r="AT40" s="23">
        <f t="shared" si="35"/>
        <v>1813759.8953989509</v>
      </c>
      <c r="AU40">
        <f t="shared" ref="AU40:AU71" si="36">M39</f>
        <v>0.34592000000000001</v>
      </c>
      <c r="BB40" s="10">
        <f t="shared" si="24"/>
        <v>644.71167837124176</v>
      </c>
      <c r="BC40" s="10">
        <f t="shared" si="25"/>
        <v>71.163677925573069</v>
      </c>
      <c r="BD40" s="9">
        <f t="shared" si="26"/>
        <v>393.47796392673644</v>
      </c>
      <c r="BE40" s="10">
        <f t="shared" si="27"/>
        <v>109.9292237849199</v>
      </c>
    </row>
    <row r="41" spans="1:57">
      <c r="A41">
        <v>35</v>
      </c>
      <c r="B41" t="s">
        <v>54</v>
      </c>
      <c r="C41">
        <v>6.9343399999999997</v>
      </c>
      <c r="D41">
        <v>544.28800000000001</v>
      </c>
      <c r="E41">
        <v>186.12100000000001</v>
      </c>
      <c r="F41">
        <v>186.12100000000001</v>
      </c>
      <c r="G41">
        <v>120.627</v>
      </c>
      <c r="H41">
        <v>1962.84</v>
      </c>
      <c r="I41">
        <v>871.7</v>
      </c>
      <c r="J41">
        <v>2189.52</v>
      </c>
      <c r="K41">
        <v>666.19899999999996</v>
      </c>
      <c r="M41" s="4">
        <f t="shared" si="5"/>
        <v>0.34572000000000003</v>
      </c>
      <c r="N41" s="2">
        <f t="shared" si="6"/>
        <v>0.52478691812256539</v>
      </c>
      <c r="O41" s="2">
        <f t="shared" si="7"/>
        <v>2.0520416427552162</v>
      </c>
      <c r="P41" s="3">
        <f t="shared" si="8"/>
        <v>0.64233001658374789</v>
      </c>
      <c r="Q41" s="2">
        <f t="shared" si="9"/>
        <v>0.11630510239500172</v>
      </c>
      <c r="R41" s="3">
        <f t="shared" si="10"/>
        <v>0.17945254348412973</v>
      </c>
      <c r="T41" s="6">
        <f t="shared" si="11"/>
        <v>337.06402797852826</v>
      </c>
      <c r="U41" s="6">
        <f t="shared" si="12"/>
        <v>974.96247824403633</v>
      </c>
      <c r="V41" s="6">
        <f t="shared" si="13"/>
        <v>974.96247824403633</v>
      </c>
      <c r="W41" s="6">
        <f t="shared" si="14"/>
        <v>19.897193433551763</v>
      </c>
      <c r="X41" s="6">
        <f t="shared" si="15"/>
        <v>176.88679245283001</v>
      </c>
      <c r="Y41" s="6">
        <f t="shared" si="0"/>
        <v>60.486997137752759</v>
      </c>
      <c r="Z41" s="6">
        <f t="shared" si="16"/>
        <v>60.486997137752759</v>
      </c>
      <c r="AA41" s="6">
        <f t="shared" si="17"/>
        <v>39.202266287714451</v>
      </c>
      <c r="AB41" s="6">
        <f t="shared" si="1"/>
        <v>711.56661512030109</v>
      </c>
      <c r="AC41" s="6">
        <f t="shared" si="18"/>
        <v>283.29305655728706</v>
      </c>
      <c r="AD41" s="6">
        <f t="shared" si="2"/>
        <v>216.50634268123292</v>
      </c>
      <c r="AE41" s="6">
        <f t="shared" si="3"/>
        <v>637.89845026550802</v>
      </c>
      <c r="AI41" s="60"/>
      <c r="AJ41" s="67">
        <f t="shared" si="28"/>
        <v>68505.111432515871</v>
      </c>
      <c r="AK41" s="21">
        <f t="shared" si="29"/>
        <v>11607.659642675833</v>
      </c>
      <c r="AL41" s="19">
        <f t="shared" si="30"/>
        <v>44813.303694694579</v>
      </c>
      <c r="AM41" s="19">
        <f t="shared" si="31"/>
        <v>3473.6095200941645</v>
      </c>
      <c r="AN41" s="19">
        <f t="shared" si="32"/>
        <v>18937.499999999982</v>
      </c>
      <c r="AO41" s="19">
        <f t="shared" si="20"/>
        <v>4647.2843852149817</v>
      </c>
      <c r="AP41" s="19">
        <f t="shared" si="21"/>
        <v>4769.5813427206394</v>
      </c>
      <c r="AQ41" s="19">
        <f t="shared" si="22"/>
        <v>2421.8360544491993</v>
      </c>
      <c r="AR41" s="1">
        <f t="shared" si="33"/>
        <v>1086.1091268052746</v>
      </c>
      <c r="AS41" s="23">
        <f t="shared" si="34"/>
        <v>36.453048787123407</v>
      </c>
      <c r="AT41" s="23">
        <f t="shared" si="35"/>
        <v>291624.39029698726</v>
      </c>
      <c r="AU41">
        <f t="shared" si="36"/>
        <v>0.34583999999999998</v>
      </c>
      <c r="BB41" s="10">
        <f t="shared" si="24"/>
        <v>667.87504085570799</v>
      </c>
      <c r="BC41" s="10">
        <f t="shared" si="25"/>
        <v>74.711938660776482</v>
      </c>
      <c r="BD41" s="9">
        <f t="shared" si="26"/>
        <v>412.96924973584589</v>
      </c>
      <c r="BE41" s="10">
        <f t="shared" si="27"/>
        <v>115.37448821288436</v>
      </c>
    </row>
    <row r="42" spans="1:57">
      <c r="A42">
        <v>36</v>
      </c>
      <c r="B42" t="s">
        <v>54</v>
      </c>
      <c r="C42">
        <v>7.1353499999999999</v>
      </c>
      <c r="D42">
        <v>531.95399999999995</v>
      </c>
      <c r="E42">
        <v>190.54900000000001</v>
      </c>
      <c r="F42">
        <v>190.54900000000001</v>
      </c>
      <c r="G42">
        <v>123.664</v>
      </c>
      <c r="H42">
        <v>1963.28</v>
      </c>
      <c r="I42">
        <v>846.51199999999994</v>
      </c>
      <c r="J42">
        <v>2214.71</v>
      </c>
      <c r="K42">
        <v>682.04899999999998</v>
      </c>
      <c r="M42" s="4">
        <f t="shared" si="5"/>
        <v>0.34557333333333334</v>
      </c>
      <c r="N42" s="2">
        <f t="shared" si="6"/>
        <v>0.51311250868122538</v>
      </c>
      <c r="O42" s="2">
        <f t="shared" si="7"/>
        <v>2.0772103462844358</v>
      </c>
      <c r="P42" s="3">
        <f t="shared" si="8"/>
        <v>0.65789123389150395</v>
      </c>
      <c r="Q42" s="2">
        <f t="shared" si="9"/>
        <v>0.11928389536229647</v>
      </c>
      <c r="R42" s="3">
        <f t="shared" si="10"/>
        <v>0.18379986881703836</v>
      </c>
      <c r="T42" s="6">
        <f t="shared" si="11"/>
        <v>344.73295711978466</v>
      </c>
      <c r="U42" s="6">
        <f t="shared" si="12"/>
        <v>997.56816822223357</v>
      </c>
      <c r="V42" s="6">
        <f t="shared" si="13"/>
        <v>997.56816822223357</v>
      </c>
      <c r="W42" s="6">
        <f t="shared" si="14"/>
        <v>20.358534045351707</v>
      </c>
      <c r="X42" s="6">
        <f t="shared" si="15"/>
        <v>176.88679245283001</v>
      </c>
      <c r="Y42" s="6">
        <f t="shared" si="0"/>
        <v>63.361872295526126</v>
      </c>
      <c r="Z42" s="6">
        <f t="shared" si="16"/>
        <v>63.361872295526126</v>
      </c>
      <c r="AA42" s="6">
        <f t="shared" si="17"/>
        <v>41.12108998501143</v>
      </c>
      <c r="AB42" s="6">
        <f t="shared" si="1"/>
        <v>736.44139927979711</v>
      </c>
      <c r="AC42" s="6">
        <f t="shared" si="18"/>
        <v>281.48530298778815</v>
      </c>
      <c r="AD42" s="6">
        <f t="shared" si="2"/>
        <v>226.79679052260204</v>
      </c>
      <c r="AE42" s="6">
        <f t="shared" si="3"/>
        <v>652.83521110244897</v>
      </c>
      <c r="AI42" s="60"/>
      <c r="AJ42" s="67">
        <f t="shared" si="28"/>
        <v>70077.378048746599</v>
      </c>
      <c r="AK42" s="21">
        <f t="shared" si="29"/>
        <v>11874.068022534118</v>
      </c>
      <c r="AL42" s="19">
        <f t="shared" si="30"/>
        <v>45850.226909733916</v>
      </c>
      <c r="AM42" s="19">
        <f t="shared" si="31"/>
        <v>3450.2261358111991</v>
      </c>
      <c r="AN42" s="19">
        <f t="shared" si="32"/>
        <v>18937.499999999982</v>
      </c>
      <c r="AO42" s="19">
        <f t="shared" si="20"/>
        <v>4872.832489417362</v>
      </c>
      <c r="AP42" s="19">
        <f t="shared" si="21"/>
        <v>5001.0649233493987</v>
      </c>
      <c r="AQ42" s="19">
        <f t="shared" si="22"/>
        <v>2541.5338863787019</v>
      </c>
      <c r="AR42" s="1">
        <f t="shared" si="33"/>
        <v>1138.8233625032851</v>
      </c>
      <c r="AS42" s="23">
        <f t="shared" si="34"/>
        <v>-159.23836408686293</v>
      </c>
      <c r="AT42" s="23">
        <f t="shared" si="35"/>
        <v>-1273906.9126949036</v>
      </c>
      <c r="AU42">
        <f t="shared" si="36"/>
        <v>0.34572000000000003</v>
      </c>
      <c r="BB42" s="10">
        <f t="shared" si="24"/>
        <v>691.66942168674927</v>
      </c>
      <c r="BC42" s="10">
        <f t="shared" si="25"/>
        <v>78.404532575428902</v>
      </c>
      <c r="BD42" s="9">
        <f t="shared" si="26"/>
        <v>433.01268536246585</v>
      </c>
      <c r="BE42" s="10">
        <f t="shared" si="27"/>
        <v>120.97399427550552</v>
      </c>
    </row>
    <row r="43" spans="1:57">
      <c r="A43">
        <v>37</v>
      </c>
      <c r="B43" t="s">
        <v>54</v>
      </c>
      <c r="C43">
        <v>7.33636</v>
      </c>
      <c r="D43">
        <v>519.798</v>
      </c>
      <c r="E43">
        <v>194.86699999999999</v>
      </c>
      <c r="F43">
        <v>194.86699999999999</v>
      </c>
      <c r="G43">
        <v>126.694</v>
      </c>
      <c r="H43">
        <v>1963.77</v>
      </c>
      <c r="I43">
        <v>822.15599999999995</v>
      </c>
      <c r="J43">
        <v>2239.0700000000002</v>
      </c>
      <c r="K43">
        <v>697.50300000000004</v>
      </c>
      <c r="M43" s="4">
        <f t="shared" si="5"/>
        <v>0.34540999999999999</v>
      </c>
      <c r="N43" s="2">
        <f t="shared" si="6"/>
        <v>0.50162415679916617</v>
      </c>
      <c r="O43" s="2">
        <f t="shared" si="7"/>
        <v>2.1017008870617531</v>
      </c>
      <c r="P43" s="3">
        <f t="shared" si="8"/>
        <v>0.67311600706406882</v>
      </c>
      <c r="Q43" s="2">
        <f t="shared" si="9"/>
        <v>0.12226436215898015</v>
      </c>
      <c r="R43" s="3">
        <f t="shared" si="10"/>
        <v>0.18805381044748751</v>
      </c>
      <c r="T43" s="6">
        <f t="shared" si="11"/>
        <v>352.6281381294196</v>
      </c>
      <c r="U43" s="6">
        <f t="shared" si="12"/>
        <v>1020.897305027126</v>
      </c>
      <c r="V43" s="6">
        <f t="shared" si="13"/>
        <v>1020.897305027126</v>
      </c>
      <c r="W43" s="6">
        <f t="shared" si="14"/>
        <v>20.834638878104613</v>
      </c>
      <c r="X43" s="6">
        <f t="shared" si="15"/>
        <v>176.88679245283001</v>
      </c>
      <c r="Y43" s="6">
        <f t="shared" si="0"/>
        <v>66.313065046240311</v>
      </c>
      <c r="Z43" s="6">
        <f t="shared" si="16"/>
        <v>66.313065046240311</v>
      </c>
      <c r="AA43" s="6">
        <f t="shared" si="17"/>
        <v>43.113854387702233</v>
      </c>
      <c r="AB43" s="6">
        <f t="shared" si="1"/>
        <v>761.95350958764016</v>
      </c>
      <c r="AC43" s="6">
        <f t="shared" si="18"/>
        <v>279.77843431759038</v>
      </c>
      <c r="AD43" s="6">
        <f t="shared" si="2"/>
        <v>237.35964431611183</v>
      </c>
      <c r="AE43" s="6">
        <f t="shared" si="3"/>
        <v>668.26916689770633</v>
      </c>
      <c r="AI43" s="60"/>
      <c r="AJ43" s="67">
        <f t="shared" si="28"/>
        <v>71702.207227309482</v>
      </c>
      <c r="AK43" s="21">
        <f t="shared" si="29"/>
        <v>12149.382720778583</v>
      </c>
      <c r="AL43" s="19">
        <f t="shared" si="30"/>
        <v>46923.836468410722</v>
      </c>
      <c r="AM43" s="19">
        <f t="shared" si="31"/>
        <v>3428.2095050882717</v>
      </c>
      <c r="AN43" s="19">
        <f t="shared" si="32"/>
        <v>18937.499999999982</v>
      </c>
      <c r="AO43" s="19">
        <f t="shared" si="20"/>
        <v>5104.4324321275844</v>
      </c>
      <c r="AP43" s="19">
        <f t="shared" si="21"/>
        <v>5238.7596013941002</v>
      </c>
      <c r="AQ43" s="19">
        <f t="shared" si="22"/>
        <v>2665.9337211452716</v>
      </c>
      <c r="AR43" s="1">
        <f t="shared" si="33"/>
        <v>1192.9511181488867</v>
      </c>
      <c r="AS43" s="23">
        <f t="shared" si="34"/>
        <v>-359.96710177326531</v>
      </c>
      <c r="AT43" s="23">
        <f t="shared" si="35"/>
        <v>-2879736.8141861223</v>
      </c>
      <c r="AU43">
        <f t="shared" si="36"/>
        <v>0.34557333333333334</v>
      </c>
      <c r="BB43" s="10">
        <f t="shared" si="24"/>
        <v>716.08286523444542</v>
      </c>
      <c r="BC43" s="10">
        <f t="shared" si="25"/>
        <v>82.24217997002286</v>
      </c>
      <c r="BD43" s="9">
        <f t="shared" si="26"/>
        <v>453.59358104520408</v>
      </c>
      <c r="BE43" s="10">
        <f t="shared" si="27"/>
        <v>126.72374459105225</v>
      </c>
    </row>
    <row r="44" spans="1:57">
      <c r="A44">
        <v>38</v>
      </c>
      <c r="B44" t="s">
        <v>54</v>
      </c>
      <c r="C44">
        <v>7.5373700000000001</v>
      </c>
      <c r="D44">
        <v>507.82900000000001</v>
      </c>
      <c r="E44">
        <v>199.07599999999999</v>
      </c>
      <c r="F44">
        <v>199.07599999999999</v>
      </c>
      <c r="G44">
        <v>129.71799999999999</v>
      </c>
      <c r="H44">
        <v>1964.3</v>
      </c>
      <c r="I44">
        <v>798.6</v>
      </c>
      <c r="J44">
        <v>2262.62</v>
      </c>
      <c r="K44">
        <v>712.56899999999996</v>
      </c>
      <c r="M44" s="4">
        <f t="shared" si="5"/>
        <v>0.34523333333333334</v>
      </c>
      <c r="N44" s="2">
        <f t="shared" si="6"/>
        <v>0.49032441826783818</v>
      </c>
      <c r="O44" s="2">
        <f t="shared" si="7"/>
        <v>2.1255146376363809</v>
      </c>
      <c r="P44" s="3">
        <f t="shared" si="8"/>
        <v>0.68800714492613679</v>
      </c>
      <c r="Q44" s="2">
        <f t="shared" si="9"/>
        <v>0.12524669305783526</v>
      </c>
      <c r="R44" s="3">
        <f t="shared" si="10"/>
        <v>0.19221396157188372</v>
      </c>
      <c r="T44" s="6">
        <f t="shared" si="11"/>
        <v>360.75460626194257</v>
      </c>
      <c r="U44" s="6">
        <f t="shared" si="12"/>
        <v>1044.9587899834196</v>
      </c>
      <c r="V44" s="6">
        <f t="shared" si="13"/>
        <v>1044.9587899834196</v>
      </c>
      <c r="W44" s="6">
        <f t="shared" si="14"/>
        <v>21.32568959149836</v>
      </c>
      <c r="X44" s="6">
        <f t="shared" si="15"/>
        <v>176.88679245283001</v>
      </c>
      <c r="Y44" s="6">
        <f t="shared" si="0"/>
        <v>69.342072024913065</v>
      </c>
      <c r="Z44" s="6">
        <f t="shared" si="16"/>
        <v>69.342072024913065</v>
      </c>
      <c r="AA44" s="6">
        <f t="shared" si="17"/>
        <v>45.183321439689735</v>
      </c>
      <c r="AB44" s="6">
        <f t="shared" si="1"/>
        <v>788.11488579600655</v>
      </c>
      <c r="AC44" s="6">
        <f t="shared" si="18"/>
        <v>278.16959377891146</v>
      </c>
      <c r="AD44" s="6">
        <f t="shared" si="2"/>
        <v>248.20174667323172</v>
      </c>
      <c r="AE44" s="6">
        <f t="shared" si="3"/>
        <v>684.20418372147697</v>
      </c>
      <c r="AI44" s="60"/>
      <c r="AJ44" s="67">
        <f t="shared" si="28"/>
        <v>73379.035593434732</v>
      </c>
      <c r="AK44" s="21">
        <f t="shared" si="29"/>
        <v>12433.508277925368</v>
      </c>
      <c r="AL44" s="19">
        <f t="shared" si="30"/>
        <v>48033.182909106436</v>
      </c>
      <c r="AM44" s="19">
        <f t="shared" si="31"/>
        <v>3407.4215515539331</v>
      </c>
      <c r="AN44" s="19">
        <f t="shared" si="32"/>
        <v>18937.499999999982</v>
      </c>
      <c r="AO44" s="19">
        <f t="shared" si="20"/>
        <v>5342.18052012512</v>
      </c>
      <c r="AP44" s="19">
        <f t="shared" si="21"/>
        <v>5482.7642180231496</v>
      </c>
      <c r="AQ44" s="19">
        <f t="shared" si="22"/>
        <v>2795.1272279654399</v>
      </c>
      <c r="AR44" s="1">
        <f t="shared" si="33"/>
        <v>1248.5117291027482</v>
      </c>
      <c r="AS44" s="23">
        <f t="shared" si="34"/>
        <v>-565.85571548329244</v>
      </c>
      <c r="AT44" s="23">
        <f t="shared" si="35"/>
        <v>-4526845.7238663398</v>
      </c>
      <c r="AU44">
        <f t="shared" si="36"/>
        <v>0.34540999999999999</v>
      </c>
      <c r="BB44" s="10">
        <f t="shared" si="24"/>
        <v>741.1188707095356</v>
      </c>
      <c r="BC44" s="10">
        <f t="shared" si="25"/>
        <v>86.227708775404466</v>
      </c>
      <c r="BD44" s="9">
        <f t="shared" si="26"/>
        <v>474.71928863222365</v>
      </c>
      <c r="BE44" s="10">
        <f t="shared" si="27"/>
        <v>132.62613009248062</v>
      </c>
    </row>
    <row r="45" spans="1:57">
      <c r="A45">
        <v>39</v>
      </c>
      <c r="B45" t="s">
        <v>54</v>
      </c>
      <c r="C45">
        <v>7.7383800000000003</v>
      </c>
      <c r="D45">
        <v>496.06</v>
      </c>
      <c r="E45">
        <v>203.178</v>
      </c>
      <c r="F45">
        <v>203.178</v>
      </c>
      <c r="G45">
        <v>132.73599999999999</v>
      </c>
      <c r="H45">
        <v>1964.85</v>
      </c>
      <c r="I45">
        <v>775.81100000000004</v>
      </c>
      <c r="J45">
        <v>2285.41</v>
      </c>
      <c r="K45">
        <v>727.25400000000002</v>
      </c>
      <c r="M45" s="4">
        <f t="shared" si="5"/>
        <v>0.34505000000000002</v>
      </c>
      <c r="N45" s="2">
        <f t="shared" si="6"/>
        <v>0.47921557262232523</v>
      </c>
      <c r="O45" s="2">
        <f t="shared" si="7"/>
        <v>2.1486601074240448</v>
      </c>
      <c r="P45" s="3">
        <f t="shared" si="8"/>
        <v>0.70255904941312852</v>
      </c>
      <c r="Q45" s="2">
        <f t="shared" si="9"/>
        <v>0.12822875911703616</v>
      </c>
      <c r="R45" s="3">
        <f t="shared" si="10"/>
        <v>0.19627880017388782</v>
      </c>
      <c r="T45" s="6">
        <f t="shared" si="11"/>
        <v>369.11737130094542</v>
      </c>
      <c r="U45" s="6">
        <f t="shared" si="12"/>
        <v>1069.7503877726283</v>
      </c>
      <c r="V45" s="6">
        <f t="shared" si="13"/>
        <v>1069.7503877726283</v>
      </c>
      <c r="W45" s="6">
        <f t="shared" si="14"/>
        <v>21.831640566788334</v>
      </c>
      <c r="X45" s="6">
        <f t="shared" si="15"/>
        <v>176.88679245283001</v>
      </c>
      <c r="Y45" s="6">
        <f t="shared" si="0"/>
        <v>72.449914762289026</v>
      </c>
      <c r="Z45" s="6">
        <f t="shared" si="16"/>
        <v>72.449914762289026</v>
      </c>
      <c r="AA45" s="6">
        <f t="shared" si="17"/>
        <v>47.331462490462528</v>
      </c>
      <c r="AB45" s="6">
        <f t="shared" si="1"/>
        <v>814.93941123835873</v>
      </c>
      <c r="AC45" s="6">
        <f t="shared" si="18"/>
        <v>276.64261710105791</v>
      </c>
      <c r="AD45" s="6">
        <f t="shared" si="2"/>
        <v>259.326749503065</v>
      </c>
      <c r="AE45" s="6">
        <f t="shared" si="3"/>
        <v>700.63301647168282</v>
      </c>
      <c r="AI45" s="60"/>
      <c r="AJ45" s="67">
        <f t="shared" si="28"/>
        <v>75108.502947638248</v>
      </c>
      <c r="AK45" s="21">
        <f t="shared" si="29"/>
        <v>12726.553103208067</v>
      </c>
      <c r="AL45" s="19">
        <f t="shared" si="30"/>
        <v>49178.544113348595</v>
      </c>
      <c r="AM45" s="19">
        <f t="shared" si="31"/>
        <v>3387.8274826333627</v>
      </c>
      <c r="AN45" s="19">
        <f t="shared" si="32"/>
        <v>18937.499999999982</v>
      </c>
      <c r="AO45" s="19">
        <f t="shared" si="20"/>
        <v>5586.197322326997</v>
      </c>
      <c r="AP45" s="19">
        <f t="shared" si="21"/>
        <v>5733.2025150198124</v>
      </c>
      <c r="AQ45" s="19">
        <f t="shared" si="22"/>
        <v>2929.2934672529568</v>
      </c>
      <c r="AR45" s="1">
        <f t="shared" si="33"/>
        <v>1305.5411875011989</v>
      </c>
      <c r="AS45" s="23">
        <f t="shared" si="34"/>
        <v>-776.94996276341226</v>
      </c>
      <c r="AT45" s="23">
        <f t="shared" si="35"/>
        <v>-6215599.7021072982</v>
      </c>
      <c r="AU45">
        <f t="shared" si="36"/>
        <v>0.34523333333333334</v>
      </c>
      <c r="BB45" s="10">
        <f t="shared" si="24"/>
        <v>766.78919620450813</v>
      </c>
      <c r="BC45" s="10">
        <f t="shared" si="25"/>
        <v>90.366642879379469</v>
      </c>
      <c r="BD45" s="9">
        <f t="shared" si="26"/>
        <v>496.40349334646345</v>
      </c>
      <c r="BE45" s="10">
        <f t="shared" si="27"/>
        <v>138.68414404982613</v>
      </c>
    </row>
    <row r="46" spans="1:57">
      <c r="A46">
        <v>40</v>
      </c>
      <c r="B46" t="s">
        <v>54</v>
      </c>
      <c r="C46">
        <v>7.9393900000000004</v>
      </c>
      <c r="D46">
        <v>484.50099999999998</v>
      </c>
      <c r="E46">
        <v>207.17699999999999</v>
      </c>
      <c r="F46">
        <v>207.17699999999999</v>
      </c>
      <c r="G46">
        <v>135.749</v>
      </c>
      <c r="H46">
        <v>1965.4</v>
      </c>
      <c r="I46">
        <v>753.75900000000001</v>
      </c>
      <c r="J46">
        <v>2307.4699999999998</v>
      </c>
      <c r="K46">
        <v>741.56700000000001</v>
      </c>
      <c r="M46" s="4">
        <f t="shared" si="5"/>
        <v>0.34486666666666665</v>
      </c>
      <c r="N46" s="2">
        <f t="shared" si="6"/>
        <v>0.46829789290547075</v>
      </c>
      <c r="O46" s="2">
        <f t="shared" si="7"/>
        <v>2.1711245990721051</v>
      </c>
      <c r="P46" s="3">
        <f t="shared" si="8"/>
        <v>0.71676686642180565</v>
      </c>
      <c r="Q46" s="2">
        <f t="shared" si="9"/>
        <v>0.13120916296153104</v>
      </c>
      <c r="R46" s="3">
        <f t="shared" si="10"/>
        <v>0.20024840518074619</v>
      </c>
      <c r="T46" s="6">
        <f t="shared" si="11"/>
        <v>377.72280237130144</v>
      </c>
      <c r="U46" s="6">
        <f t="shared" si="12"/>
        <v>1095.2719960505551</v>
      </c>
      <c r="V46" s="6">
        <f t="shared" si="13"/>
        <v>1095.2719960505551</v>
      </c>
      <c r="W46" s="6">
        <f t="shared" si="14"/>
        <v>22.35248971531745</v>
      </c>
      <c r="X46" s="6">
        <f t="shared" si="15"/>
        <v>176.88679245283001</v>
      </c>
      <c r="Y46" s="6">
        <f t="shared" si="0"/>
        <v>75.638388775255294</v>
      </c>
      <c r="Z46" s="6">
        <f t="shared" si="16"/>
        <v>75.638388775255294</v>
      </c>
      <c r="AA46" s="6">
        <f t="shared" si="17"/>
        <v>49.560692730622272</v>
      </c>
      <c r="AB46" s="6">
        <f t="shared" si="1"/>
        <v>842.43575757410133</v>
      </c>
      <c r="AC46" s="6">
        <f t="shared" si="18"/>
        <v>275.18872819177125</v>
      </c>
      <c r="AD46" s="6">
        <f t="shared" si="2"/>
        <v>270.73918943174073</v>
      </c>
      <c r="AE46" s="6">
        <f t="shared" si="3"/>
        <v>717.54919367925368</v>
      </c>
      <c r="AI46" s="60"/>
      <c r="AJ46" s="67">
        <f t="shared" si="28"/>
        <v>76890.448621933203</v>
      </c>
      <c r="AK46" s="21">
        <f t="shared" si="29"/>
        <v>13028.489972682841</v>
      </c>
      <c r="AL46" s="19">
        <f t="shared" si="30"/>
        <v>50359.399324935141</v>
      </c>
      <c r="AM46" s="19">
        <f t="shared" si="31"/>
        <v>3369.2304336737843</v>
      </c>
      <c r="AN46" s="19">
        <f t="shared" si="32"/>
        <v>18937.499999999982</v>
      </c>
      <c r="AO46" s="19">
        <f t="shared" si="20"/>
        <v>5836.5651332500038</v>
      </c>
      <c r="AP46" s="19">
        <f t="shared" si="21"/>
        <v>5990.1589525460568</v>
      </c>
      <c r="AQ46" s="19">
        <f t="shared" si="22"/>
        <v>3068.5602441579231</v>
      </c>
      <c r="AR46" s="1">
        <f t="shared" si="33"/>
        <v>1364.0587023861219</v>
      </c>
      <c r="AS46" s="23">
        <f t="shared" si="34"/>
        <v>-993.46580366704075</v>
      </c>
      <c r="AT46" s="23">
        <f t="shared" si="35"/>
        <v>-7947726.4293363262</v>
      </c>
      <c r="AU46">
        <f t="shared" si="36"/>
        <v>0.34505000000000002</v>
      </c>
      <c r="BB46" s="10">
        <f t="shared" si="24"/>
        <v>793.10777067157039</v>
      </c>
      <c r="BC46" s="10">
        <f t="shared" si="25"/>
        <v>94.662924980925055</v>
      </c>
      <c r="BD46" s="9">
        <f t="shared" si="26"/>
        <v>518.65349900613001</v>
      </c>
      <c r="BE46" s="10">
        <f t="shared" si="27"/>
        <v>144.89982952457805</v>
      </c>
    </row>
    <row r="47" spans="1:57">
      <c r="A47">
        <v>41</v>
      </c>
      <c r="B47" t="s">
        <v>54</v>
      </c>
      <c r="C47">
        <v>8.1403999999999996</v>
      </c>
      <c r="D47">
        <v>473.16</v>
      </c>
      <c r="E47">
        <v>211.07400000000001</v>
      </c>
      <c r="F47">
        <v>211.07400000000001</v>
      </c>
      <c r="G47">
        <v>138.756</v>
      </c>
      <c r="H47">
        <v>1965.94</v>
      </c>
      <c r="I47">
        <v>732.41399999999999</v>
      </c>
      <c r="J47">
        <v>2328.81</v>
      </c>
      <c r="K47">
        <v>755.51700000000005</v>
      </c>
      <c r="M47" s="4">
        <f t="shared" si="5"/>
        <v>0.34468666666666664</v>
      </c>
      <c r="N47" s="2">
        <f t="shared" si="6"/>
        <v>0.45757499564822163</v>
      </c>
      <c r="O47" s="2">
        <f t="shared" si="7"/>
        <v>2.1928954898168387</v>
      </c>
      <c r="P47" s="3">
        <f t="shared" si="8"/>
        <v>0.73063168481519458</v>
      </c>
      <c r="Q47" s="2">
        <f t="shared" si="9"/>
        <v>0.13418563719706789</v>
      </c>
      <c r="R47" s="3">
        <f t="shared" si="10"/>
        <v>0.20412161770110054</v>
      </c>
      <c r="T47" s="6">
        <f t="shared" si="11"/>
        <v>386.57442853109598</v>
      </c>
      <c r="U47" s="6">
        <f t="shared" si="12"/>
        <v>1121.5241722852522</v>
      </c>
      <c r="V47" s="6">
        <f t="shared" si="13"/>
        <v>1121.5241722852522</v>
      </c>
      <c r="W47" s="6">
        <f t="shared" si="14"/>
        <v>22.888248413984741</v>
      </c>
      <c r="X47" s="6">
        <f t="shared" si="15"/>
        <v>176.88679245283001</v>
      </c>
      <c r="Y47" s="6">
        <f t="shared" si="0"/>
        <v>78.908197713645791</v>
      </c>
      <c r="Z47" s="6">
        <f t="shared" si="16"/>
        <v>78.908197713645791</v>
      </c>
      <c r="AA47" s="6">
        <f t="shared" si="17"/>
        <v>51.872736016537495</v>
      </c>
      <c r="AB47" s="6">
        <f t="shared" si="1"/>
        <v>870.605569218347</v>
      </c>
      <c r="AC47" s="6">
        <f t="shared" si="18"/>
        <v>273.80685148089003</v>
      </c>
      <c r="AD47" s="6">
        <f t="shared" si="2"/>
        <v>282.44352602414568</v>
      </c>
      <c r="AE47" s="6">
        <f t="shared" si="3"/>
        <v>734.94974375415632</v>
      </c>
      <c r="AI47" s="60"/>
      <c r="AJ47" s="67">
        <f t="shared" si="28"/>
        <v>78724.865260125749</v>
      </c>
      <c r="AK47" s="21">
        <f t="shared" si="29"/>
        <v>13339.317639899711</v>
      </c>
      <c r="AL47" s="19">
        <f t="shared" si="30"/>
        <v>51575.283394083715</v>
      </c>
      <c r="AM47" s="19">
        <f t="shared" si="31"/>
        <v>3351.5235206475822</v>
      </c>
      <c r="AN47" s="19">
        <f t="shared" si="32"/>
        <v>18937.499999999982</v>
      </c>
      <c r="AO47" s="19">
        <f t="shared" si="20"/>
        <v>6093.4285997345669</v>
      </c>
      <c r="AP47" s="19">
        <f t="shared" si="21"/>
        <v>6253.7819839381082</v>
      </c>
      <c r="AQ47" s="19">
        <f t="shared" si="22"/>
        <v>3213.0841386267916</v>
      </c>
      <c r="AR47" s="1">
        <f t="shared" si="33"/>
        <v>1424.0881364109562</v>
      </c>
      <c r="AS47" s="23">
        <f t="shared" si="34"/>
        <v>-1215.4931265837604</v>
      </c>
      <c r="AT47" s="23">
        <f t="shared" si="35"/>
        <v>-9723945.012670083</v>
      </c>
      <c r="AU47">
        <f t="shared" si="36"/>
        <v>0.34486666666666665</v>
      </c>
      <c r="BB47" s="10">
        <f t="shared" si="24"/>
        <v>820.08326785878387</v>
      </c>
      <c r="BC47" s="10">
        <f t="shared" si="25"/>
        <v>99.121385461244543</v>
      </c>
      <c r="BD47" s="9">
        <f t="shared" si="26"/>
        <v>541.47837886348145</v>
      </c>
      <c r="BE47" s="10">
        <f t="shared" si="27"/>
        <v>151.27677755051059</v>
      </c>
    </row>
    <row r="48" spans="1:57">
      <c r="A48">
        <v>42</v>
      </c>
      <c r="B48" t="s">
        <v>54</v>
      </c>
      <c r="C48">
        <v>8.3414099999999998</v>
      </c>
      <c r="D48">
        <v>462.03899999999999</v>
      </c>
      <c r="E48">
        <v>214.87299999999999</v>
      </c>
      <c r="F48">
        <v>214.87299999999999</v>
      </c>
      <c r="G48">
        <v>141.75800000000001</v>
      </c>
      <c r="H48">
        <v>1966.46</v>
      </c>
      <c r="I48">
        <v>711.75</v>
      </c>
      <c r="J48">
        <v>2349.4699999999998</v>
      </c>
      <c r="K48">
        <v>769.11199999999997</v>
      </c>
      <c r="M48" s="4">
        <f t="shared" si="5"/>
        <v>0.34451333333333334</v>
      </c>
      <c r="N48" s="2">
        <f t="shared" si="6"/>
        <v>0.44704510710761075</v>
      </c>
      <c r="O48" s="2">
        <f t="shared" si="7"/>
        <v>2.213988341234979</v>
      </c>
      <c r="P48" s="3">
        <f t="shared" si="8"/>
        <v>0.74415310486289843</v>
      </c>
      <c r="Q48" s="2">
        <f t="shared" si="9"/>
        <v>0.13715772974437371</v>
      </c>
      <c r="R48" s="3">
        <f t="shared" si="10"/>
        <v>0.20790003289664646</v>
      </c>
      <c r="T48" s="6">
        <f t="shared" si="11"/>
        <v>395.67996526634749</v>
      </c>
      <c r="U48" s="6">
        <f t="shared" si="12"/>
        <v>1148.5185825406297</v>
      </c>
      <c r="V48" s="6">
        <f t="shared" si="13"/>
        <v>1148.5185825406297</v>
      </c>
      <c r="W48" s="6">
        <f t="shared" si="14"/>
        <v>23.439154745727137</v>
      </c>
      <c r="X48" s="6">
        <f t="shared" si="15"/>
        <v>176.88679245283001</v>
      </c>
      <c r="Y48" s="6">
        <f t="shared" si="0"/>
        <v>82.261877795417575</v>
      </c>
      <c r="Z48" s="6">
        <f t="shared" si="16"/>
        <v>82.261877795417575</v>
      </c>
      <c r="AA48" s="6">
        <f t="shared" si="17"/>
        <v>54.270565741264868</v>
      </c>
      <c r="AB48" s="6">
        <f t="shared" si="1"/>
        <v>899.4699847056819</v>
      </c>
      <c r="AC48" s="6">
        <f t="shared" si="18"/>
        <v>272.48775258067496</v>
      </c>
      <c r="AD48" s="6">
        <f t="shared" si="2"/>
        <v>294.4464746849963</v>
      </c>
      <c r="AE48" s="6">
        <f t="shared" si="3"/>
        <v>752.83861727428223</v>
      </c>
      <c r="AI48" s="60"/>
      <c r="AJ48" s="67">
        <f t="shared" si="28"/>
        <v>80611.792931347067</v>
      </c>
      <c r="AK48" s="21">
        <f t="shared" si="29"/>
        <v>13659.042894262087</v>
      </c>
      <c r="AL48" s="19">
        <f t="shared" si="30"/>
        <v>52825.982731817487</v>
      </c>
      <c r="AM48" s="19">
        <f t="shared" si="31"/>
        <v>3334.6936441857597</v>
      </c>
      <c r="AN48" s="19">
        <f t="shared" si="32"/>
        <v>18937.499999999982</v>
      </c>
      <c r="AO48" s="19">
        <f t="shared" si="20"/>
        <v>6356.8444078113052</v>
      </c>
      <c r="AP48" s="19">
        <f t="shared" si="21"/>
        <v>6524.1297869642349</v>
      </c>
      <c r="AQ48" s="19">
        <f t="shared" si="22"/>
        <v>3362.9769105089472</v>
      </c>
      <c r="AR48" s="1">
        <f t="shared" si="33"/>
        <v>1485.6529468870062</v>
      </c>
      <c r="AS48" s="23">
        <f t="shared" si="34"/>
        <v>-1443.0553974344311</v>
      </c>
      <c r="AT48" s="23">
        <f t="shared" si="35"/>
        <v>-11544443.179475449</v>
      </c>
      <c r="AU48">
        <f t="shared" si="36"/>
        <v>0.34468666666666664</v>
      </c>
      <c r="BB48" s="10">
        <f t="shared" si="24"/>
        <v>847.7173208043622</v>
      </c>
      <c r="BC48" s="10">
        <f t="shared" si="25"/>
        <v>103.74547203307499</v>
      </c>
      <c r="BD48" s="9">
        <f t="shared" si="26"/>
        <v>564.88705204829137</v>
      </c>
      <c r="BE48" s="10">
        <f t="shared" si="27"/>
        <v>157.81639542729158</v>
      </c>
    </row>
    <row r="49" spans="1:57">
      <c r="A49">
        <v>43</v>
      </c>
      <c r="B49" t="s">
        <v>54</v>
      </c>
      <c r="C49">
        <v>8.5424199999999999</v>
      </c>
      <c r="D49">
        <v>451.142</v>
      </c>
      <c r="E49">
        <v>218.57400000000001</v>
      </c>
      <c r="F49">
        <v>218.57400000000001</v>
      </c>
      <c r="G49">
        <v>144.755</v>
      </c>
      <c r="H49">
        <v>1966.96</v>
      </c>
      <c r="I49">
        <v>691.74800000000005</v>
      </c>
      <c r="J49">
        <v>2369.48</v>
      </c>
      <c r="K49">
        <v>782.35900000000004</v>
      </c>
      <c r="M49" s="4">
        <f t="shared" si="5"/>
        <v>0.34434666666666663</v>
      </c>
      <c r="N49" s="2">
        <f t="shared" si="6"/>
        <v>0.4367130024006815</v>
      </c>
      <c r="O49" s="2">
        <f t="shared" si="7"/>
        <v>2.2344299448230469</v>
      </c>
      <c r="P49" s="3">
        <f t="shared" si="8"/>
        <v>0.75733659877642689</v>
      </c>
      <c r="Q49" s="2">
        <f t="shared" si="9"/>
        <v>0.14012526136451639</v>
      </c>
      <c r="R49" s="3">
        <f t="shared" si="10"/>
        <v>0.21158328815921942</v>
      </c>
      <c r="T49" s="6">
        <f t="shared" si="11"/>
        <v>405.04127763646812</v>
      </c>
      <c r="U49" s="6">
        <f t="shared" si="12"/>
        <v>1176.260196032491</v>
      </c>
      <c r="V49" s="6">
        <f t="shared" si="13"/>
        <v>1176.260196032491</v>
      </c>
      <c r="W49" s="6">
        <f t="shared" si="14"/>
        <v>24.005310123112061</v>
      </c>
      <c r="X49" s="6">
        <f t="shared" si="15"/>
        <v>176.88679245283001</v>
      </c>
      <c r="Y49" s="6">
        <f t="shared" si="0"/>
        <v>85.699965362535238</v>
      </c>
      <c r="Z49" s="6">
        <f t="shared" si="16"/>
        <v>85.699965362535238</v>
      </c>
      <c r="AA49" s="6">
        <f t="shared" si="17"/>
        <v>56.756514892227742</v>
      </c>
      <c r="AB49" s="6">
        <f t="shared" si="1"/>
        <v>929.04166976342196</v>
      </c>
      <c r="AC49" s="6">
        <f t="shared" si="18"/>
        <v>271.22383639218106</v>
      </c>
      <c r="AD49" s="6">
        <f t="shared" si="2"/>
        <v>306.75258356926122</v>
      </c>
      <c r="AE49" s="6">
        <f t="shared" si="3"/>
        <v>771.2189183960229</v>
      </c>
      <c r="AI49" s="60"/>
      <c r="AJ49" s="67">
        <f t="shared" si="28"/>
        <v>82552.070157272843</v>
      </c>
      <c r="AK49" s="21">
        <f t="shared" si="29"/>
        <v>13987.80781676233</v>
      </c>
      <c r="AL49" s="19">
        <f t="shared" si="30"/>
        <v>54111.78129382358</v>
      </c>
      <c r="AM49" s="19">
        <f t="shared" si="31"/>
        <v>3318.6283386800405</v>
      </c>
      <c r="AN49" s="19">
        <f t="shared" si="32"/>
        <v>18937.499999999982</v>
      </c>
      <c r="AO49" s="19">
        <f t="shared" si="20"/>
        <v>6627.0168751988404</v>
      </c>
      <c r="AP49" s="19">
        <f t="shared" si="21"/>
        <v>6801.4120561251257</v>
      </c>
      <c r="AQ49" s="19">
        <f t="shared" si="22"/>
        <v>3518.4313287416649</v>
      </c>
      <c r="AR49" s="1">
        <f t="shared" si="33"/>
        <v>1548.7884568430804</v>
      </c>
      <c r="AS49" s="23">
        <f t="shared" si="34"/>
        <v>-1676.3196246228745</v>
      </c>
      <c r="AT49" s="23">
        <f t="shared" si="35"/>
        <v>-13410556.996982995</v>
      </c>
      <c r="AU49">
        <f t="shared" si="36"/>
        <v>0.34451333333333334</v>
      </c>
      <c r="BB49" s="10">
        <f t="shared" si="24"/>
        <v>876.03082995995476</v>
      </c>
      <c r="BC49" s="10">
        <f t="shared" si="25"/>
        <v>108.54113148252974</v>
      </c>
      <c r="BD49" s="9">
        <f t="shared" si="26"/>
        <v>588.89294936999261</v>
      </c>
      <c r="BE49" s="10">
        <f t="shared" si="27"/>
        <v>164.52375559083515</v>
      </c>
    </row>
    <row r="50" spans="1:57">
      <c r="A50">
        <v>44</v>
      </c>
      <c r="B50" t="s">
        <v>54</v>
      </c>
      <c r="C50">
        <v>8.74343</v>
      </c>
      <c r="D50">
        <v>440.483</v>
      </c>
      <c r="E50">
        <v>222.19200000000001</v>
      </c>
      <c r="F50">
        <v>222.19200000000001</v>
      </c>
      <c r="G50">
        <v>147.74299999999999</v>
      </c>
      <c r="H50">
        <v>1967.39</v>
      </c>
      <c r="I50">
        <v>672.255</v>
      </c>
      <c r="J50">
        <v>2388.9699999999998</v>
      </c>
      <c r="K50">
        <v>795.31</v>
      </c>
      <c r="M50" s="4">
        <f t="shared" si="5"/>
        <v>0.34420333333333331</v>
      </c>
      <c r="N50" s="2">
        <f t="shared" si="6"/>
        <v>0.42657247169793056</v>
      </c>
      <c r="O50" s="2">
        <f t="shared" si="7"/>
        <v>2.2542349097916929</v>
      </c>
      <c r="P50" s="3">
        <f t="shared" si="8"/>
        <v>0.7701939744918217</v>
      </c>
      <c r="Q50" s="2">
        <f t="shared" si="9"/>
        <v>0.1430772508497884</v>
      </c>
      <c r="R50" s="3">
        <f t="shared" si="10"/>
        <v>0.21517513872614058</v>
      </c>
      <c r="T50" s="6">
        <f t="shared" si="11"/>
        <v>414.66996627501351</v>
      </c>
      <c r="U50" s="6">
        <f t="shared" si="12"/>
        <v>1204.7238539478028</v>
      </c>
      <c r="V50" s="6">
        <f t="shared" si="13"/>
        <v>1204.7238539478028</v>
      </c>
      <c r="W50" s="6">
        <f t="shared" si="14"/>
        <v>24.586201100975568</v>
      </c>
      <c r="X50" s="6">
        <f t="shared" si="15"/>
        <v>176.88679245283001</v>
      </c>
      <c r="Y50" s="6">
        <f t="shared" si="0"/>
        <v>89.226667518790066</v>
      </c>
      <c r="Z50" s="6">
        <f t="shared" si="16"/>
        <v>89.226667518790066</v>
      </c>
      <c r="AA50" s="6">
        <f t="shared" si="17"/>
        <v>59.329838784603403</v>
      </c>
      <c r="AB50" s="6">
        <f t="shared" si="1"/>
        <v>959.34971512025504</v>
      </c>
      <c r="AC50" s="6">
        <f t="shared" si="18"/>
        <v>269.96033992852335</v>
      </c>
      <c r="AD50" s="6">
        <f t="shared" si="2"/>
        <v>319.37630942774234</v>
      </c>
      <c r="AE50" s="6">
        <f t="shared" si="3"/>
        <v>790.0538876727893</v>
      </c>
      <c r="AI50" s="60"/>
      <c r="AJ50" s="67">
        <f t="shared" si="28"/>
        <v>84546.054110227342</v>
      </c>
      <c r="AK50" s="21">
        <f t="shared" si="29"/>
        <v>14325.672927479707</v>
      </c>
      <c r="AL50" s="19">
        <f t="shared" si="30"/>
        <v>55432.902197550931</v>
      </c>
      <c r="AM50" s="19">
        <f t="shared" si="31"/>
        <v>3303.235103420373</v>
      </c>
      <c r="AN50" s="19">
        <f t="shared" si="32"/>
        <v>18937.499999999982</v>
      </c>
      <c r="AO50" s="19">
        <f t="shared" si="20"/>
        <v>6903.9892096058393</v>
      </c>
      <c r="AP50" s="19">
        <f t="shared" si="21"/>
        <v>7085.6731361744141</v>
      </c>
      <c r="AQ50" s="19">
        <f t="shared" si="22"/>
        <v>3679.5986439324843</v>
      </c>
      <c r="AR50" s="1">
        <f t="shared" si="33"/>
        <v>1613.5185895743139</v>
      </c>
      <c r="AS50" s="23">
        <f t="shared" si="34"/>
        <v>-1915.31015744869</v>
      </c>
      <c r="AT50" s="23">
        <f t="shared" si="35"/>
        <v>-15322481.259589519</v>
      </c>
      <c r="AU50">
        <f t="shared" si="36"/>
        <v>0.34434666666666663</v>
      </c>
      <c r="BB50" s="10">
        <f t="shared" si="24"/>
        <v>905.03635964030991</v>
      </c>
      <c r="BC50" s="10">
        <f t="shared" si="25"/>
        <v>113.51302978445548</v>
      </c>
      <c r="BD50" s="9">
        <f t="shared" si="26"/>
        <v>613.50516713852244</v>
      </c>
      <c r="BE50" s="10">
        <f t="shared" si="27"/>
        <v>171.39993072507048</v>
      </c>
    </row>
    <row r="51" spans="1:57">
      <c r="A51">
        <v>45</v>
      </c>
      <c r="B51" t="s">
        <v>54</v>
      </c>
      <c r="C51">
        <v>8.9444400000000002</v>
      </c>
      <c r="D51">
        <v>430.00799999999998</v>
      </c>
      <c r="E51">
        <v>225.71</v>
      </c>
      <c r="F51">
        <v>225.71</v>
      </c>
      <c r="G51">
        <v>150.72900000000001</v>
      </c>
      <c r="H51">
        <v>1967.84</v>
      </c>
      <c r="I51">
        <v>653.49</v>
      </c>
      <c r="J51">
        <v>2407.73</v>
      </c>
      <c r="K51">
        <v>807.90499999999997</v>
      </c>
      <c r="M51" s="4">
        <f t="shared" si="5"/>
        <v>0.34405333333333338</v>
      </c>
      <c r="N51" s="2">
        <f t="shared" si="6"/>
        <v>0.41660982793365364</v>
      </c>
      <c r="O51" s="2">
        <f t="shared" si="7"/>
        <v>2.2733931853588589</v>
      </c>
      <c r="P51" s="3">
        <f t="shared" si="8"/>
        <v>0.78273232832119044</v>
      </c>
      <c r="Q51" s="2">
        <f t="shared" si="9"/>
        <v>0.14603259184622538</v>
      </c>
      <c r="R51" s="3">
        <f t="shared" si="10"/>
        <v>0.21867733684700044</v>
      </c>
      <c r="T51" s="6">
        <f t="shared" si="11"/>
        <v>424.58622094964056</v>
      </c>
      <c r="U51" s="6">
        <f t="shared" si="12"/>
        <v>1234.0709413743232</v>
      </c>
      <c r="V51" s="6">
        <f t="shared" si="13"/>
        <v>1234.0709413743232</v>
      </c>
      <c r="W51" s="6">
        <f t="shared" si="14"/>
        <v>25.185121252537208</v>
      </c>
      <c r="X51" s="6">
        <f t="shared" si="15"/>
        <v>176.88679245283001</v>
      </c>
      <c r="Y51" s="6">
        <f t="shared" si="0"/>
        <v>92.847384059199499</v>
      </c>
      <c r="Z51" s="6">
        <f t="shared" si="16"/>
        <v>92.847384059199499</v>
      </c>
      <c r="AA51" s="6">
        <f t="shared" si="17"/>
        <v>62.003426307470129</v>
      </c>
      <c r="AB51" s="6">
        <f t="shared" si="1"/>
        <v>990.43654255672084</v>
      </c>
      <c r="AC51" s="6">
        <f t="shared" si="18"/>
        <v>268.81952007013956</v>
      </c>
      <c r="AD51" s="6">
        <f t="shared" si="2"/>
        <v>332.33736129700759</v>
      </c>
      <c r="AE51" s="6">
        <f t="shared" si="3"/>
        <v>809.48472042468256</v>
      </c>
      <c r="AI51" s="60"/>
      <c r="AJ51" s="67">
        <f t="shared" si="28"/>
        <v>86591.936450206224</v>
      </c>
      <c r="AK51" s="21">
        <f t="shared" si="29"/>
        <v>14672.331817230292</v>
      </c>
      <c r="AL51" s="19">
        <f t="shared" si="30"/>
        <v>56786.70328425707</v>
      </c>
      <c r="AM51" s="19">
        <f t="shared" si="31"/>
        <v>3287.846979989486</v>
      </c>
      <c r="AN51" s="19">
        <f t="shared" si="32"/>
        <v>18937.499999999982</v>
      </c>
      <c r="AO51" s="19">
        <f t="shared" si="20"/>
        <v>7188.1003353137276</v>
      </c>
      <c r="AP51" s="19">
        <f t="shared" si="21"/>
        <v>7377.2608704535633</v>
      </c>
      <c r="AQ51" s="19">
        <f t="shared" si="22"/>
        <v>3846.4305771962586</v>
      </c>
      <c r="AR51" s="1">
        <f t="shared" si="33"/>
        <v>1679.9193875899246</v>
      </c>
      <c r="AS51" s="23">
        <f t="shared" si="34"/>
        <v>-2160.506832636509</v>
      </c>
      <c r="AT51" s="23">
        <f t="shared" si="35"/>
        <v>-17284054.661092073</v>
      </c>
      <c r="AU51">
        <f t="shared" si="36"/>
        <v>0.34420333333333331</v>
      </c>
      <c r="BB51" s="10">
        <f t="shared" si="24"/>
        <v>934.76351401927946</v>
      </c>
      <c r="BC51" s="10">
        <f t="shared" si="25"/>
        <v>118.65967756920681</v>
      </c>
      <c r="BD51" s="9">
        <f t="shared" si="26"/>
        <v>638.75261885548468</v>
      </c>
      <c r="BE51" s="10">
        <f t="shared" si="27"/>
        <v>178.45333503758013</v>
      </c>
    </row>
    <row r="52" spans="1:57">
      <c r="A52">
        <v>46</v>
      </c>
      <c r="B52" t="s">
        <v>54</v>
      </c>
      <c r="C52">
        <v>9.1454500000000003</v>
      </c>
      <c r="D52">
        <v>419.78899999999999</v>
      </c>
      <c r="E52">
        <v>229.136</v>
      </c>
      <c r="F52">
        <v>229.136</v>
      </c>
      <c r="G52">
        <v>153.71100000000001</v>
      </c>
      <c r="H52">
        <v>1968.23</v>
      </c>
      <c r="I52">
        <v>635.31700000000001</v>
      </c>
      <c r="J52">
        <v>2425.91</v>
      </c>
      <c r="K52">
        <v>820.16600000000005</v>
      </c>
      <c r="M52" s="4">
        <f t="shared" si="5"/>
        <v>0.3439233333333333</v>
      </c>
      <c r="N52" s="2">
        <f t="shared" si="6"/>
        <v>0.40686296364499841</v>
      </c>
      <c r="O52" s="2">
        <f t="shared" si="7"/>
        <v>2.2918727140738731</v>
      </c>
      <c r="P52" s="3">
        <f t="shared" si="8"/>
        <v>0.79491165666766828</v>
      </c>
      <c r="Q52" s="2">
        <f t="shared" si="9"/>
        <v>0.14897796989639164</v>
      </c>
      <c r="R52" s="3">
        <f t="shared" si="10"/>
        <v>0.22208050243755875</v>
      </c>
      <c r="T52" s="6">
        <f t="shared" si="11"/>
        <v>434.7576659918588</v>
      </c>
      <c r="U52" s="6">
        <f t="shared" si="12"/>
        <v>1264.1121548170393</v>
      </c>
      <c r="V52" s="6">
        <f t="shared" si="13"/>
        <v>1264.1121548170393</v>
      </c>
      <c r="W52" s="6">
        <f t="shared" si="14"/>
        <v>25.798207241164068</v>
      </c>
      <c r="X52" s="6">
        <f t="shared" si="15"/>
        <v>176.88679245283001</v>
      </c>
      <c r="Y52" s="6">
        <f t="shared" si="0"/>
        <v>96.551200902052358</v>
      </c>
      <c r="Z52" s="6">
        <f t="shared" si="16"/>
        <v>96.551200902052358</v>
      </c>
      <c r="AA52" s="6">
        <f t="shared" si="17"/>
        <v>64.769314476360634</v>
      </c>
      <c r="AB52" s="6">
        <f t="shared" si="1"/>
        <v>1022.2074391623479</v>
      </c>
      <c r="AC52" s="6">
        <f t="shared" si="18"/>
        <v>267.70292289585541</v>
      </c>
      <c r="AD52" s="6">
        <f t="shared" si="2"/>
        <v>345.59393652255727</v>
      </c>
      <c r="AE52" s="6">
        <f t="shared" si="3"/>
        <v>829.3544888251804</v>
      </c>
      <c r="AI52" s="60"/>
      <c r="AJ52" s="67">
        <f t="shared" si="28"/>
        <v>88701.317053162216</v>
      </c>
      <c r="AK52" s="21">
        <f t="shared" si="29"/>
        <v>15029.749994997883</v>
      </c>
      <c r="AL52" s="19">
        <f t="shared" si="30"/>
        <v>58183.333249964904</v>
      </c>
      <c r="AM52" s="19">
        <f t="shared" si="31"/>
        <v>3273.9529349342297</v>
      </c>
      <c r="AN52" s="19">
        <f t="shared" si="32"/>
        <v>18937.499999999982</v>
      </c>
      <c r="AO52" s="19">
        <f t="shared" si="20"/>
        <v>7479.7852598091122</v>
      </c>
      <c r="AP52" s="19">
        <f t="shared" si="21"/>
        <v>7676.6217140146155</v>
      </c>
      <c r="AQ52" s="19">
        <f t="shared" si="22"/>
        <v>4019.762731967488</v>
      </c>
      <c r="AR52" s="1">
        <f t="shared" si="33"/>
        <v>1748.0945204222598</v>
      </c>
      <c r="AS52" s="23">
        <f t="shared" si="34"/>
        <v>-2412.0166370474926</v>
      </c>
      <c r="AT52" s="23">
        <f t="shared" si="35"/>
        <v>-19296133.096379939</v>
      </c>
      <c r="AU52">
        <f t="shared" si="36"/>
        <v>0.34405333333333338</v>
      </c>
      <c r="BB52" s="10">
        <f t="shared" si="24"/>
        <v>965.25142130418362</v>
      </c>
      <c r="BC52" s="10">
        <f t="shared" si="25"/>
        <v>124.00685261494026</v>
      </c>
      <c r="BD52" s="9">
        <f t="shared" si="26"/>
        <v>664.67472259401518</v>
      </c>
      <c r="BE52" s="10">
        <f t="shared" si="27"/>
        <v>185.694768118399</v>
      </c>
    </row>
    <row r="53" spans="1:57">
      <c r="A53">
        <v>47</v>
      </c>
      <c r="B53" t="s">
        <v>54</v>
      </c>
      <c r="C53">
        <v>9.3464600000000004</v>
      </c>
      <c r="D53">
        <v>409.803</v>
      </c>
      <c r="E53">
        <v>232.47399999999999</v>
      </c>
      <c r="F53">
        <v>232.47399999999999</v>
      </c>
      <c r="G53">
        <v>156.68799999999999</v>
      </c>
      <c r="H53">
        <v>1968.56</v>
      </c>
      <c r="I53">
        <v>617.70600000000002</v>
      </c>
      <c r="J53">
        <v>2443.52</v>
      </c>
      <c r="K53">
        <v>832.11500000000001</v>
      </c>
      <c r="M53" s="4">
        <f t="shared" si="5"/>
        <v>0.34381333333333336</v>
      </c>
      <c r="N53" s="2">
        <f t="shared" si="6"/>
        <v>0.39731152563406497</v>
      </c>
      <c r="O53" s="2">
        <f t="shared" si="7"/>
        <v>2.3096791962692933</v>
      </c>
      <c r="P53" s="3">
        <f t="shared" si="8"/>
        <v>0.8067507562243077</v>
      </c>
      <c r="Q53" s="2">
        <f t="shared" si="9"/>
        <v>0.15191189017296206</v>
      </c>
      <c r="R53" s="3">
        <f t="shared" si="10"/>
        <v>0.22538780733731481</v>
      </c>
      <c r="T53" s="6">
        <f t="shared" si="11"/>
        <v>445.20931571400649</v>
      </c>
      <c r="U53" s="6">
        <f t="shared" si="12"/>
        <v>1294.9157945610209</v>
      </c>
      <c r="V53" s="6">
        <f t="shared" si="13"/>
        <v>1294.9157945610209</v>
      </c>
      <c r="W53" s="6">
        <f t="shared" si="14"/>
        <v>26.426852950224916</v>
      </c>
      <c r="X53" s="6">
        <f t="shared" si="15"/>
        <v>176.88679245283001</v>
      </c>
      <c r="Y53" s="6">
        <f t="shared" si="0"/>
        <v>100.34475147492626</v>
      </c>
      <c r="Z53" s="6">
        <f t="shared" si="16"/>
        <v>100.34475147492626</v>
      </c>
      <c r="AA53" s="6">
        <f t="shared" si="17"/>
        <v>67.632588672725745</v>
      </c>
      <c r="AB53" s="6">
        <f t="shared" si="1"/>
        <v>1054.7175474401533</v>
      </c>
      <c r="AC53" s="6">
        <f t="shared" si="18"/>
        <v>266.62510007109245</v>
      </c>
      <c r="AD53" s="6">
        <f t="shared" si="2"/>
        <v>359.1729521303813</v>
      </c>
      <c r="AE53" s="6">
        <f t="shared" si="3"/>
        <v>849.70647884701441</v>
      </c>
      <c r="AI53" s="60"/>
      <c r="AJ53" s="67">
        <f t="shared" si="28"/>
        <v>90860.589351784321</v>
      </c>
      <c r="AK53" s="21">
        <f t="shared" si="29"/>
        <v>15395.621933516721</v>
      </c>
      <c r="AL53" s="19">
        <f t="shared" si="30"/>
        <v>59611.512593287487</v>
      </c>
      <c r="AM53" s="19">
        <f t="shared" si="31"/>
        <v>3260.3538979486229</v>
      </c>
      <c r="AN53" s="19">
        <f t="shared" si="32"/>
        <v>18937.499999999982</v>
      </c>
      <c r="AO53" s="19">
        <f t="shared" si="20"/>
        <v>7778.1647446693378</v>
      </c>
      <c r="AP53" s="19">
        <f t="shared" si="21"/>
        <v>7982.8532905816892</v>
      </c>
      <c r="AQ53" s="19">
        <f t="shared" si="22"/>
        <v>4199.0788576112791</v>
      </c>
      <c r="AR53" s="1">
        <f t="shared" si="33"/>
        <v>1817.8241061086512</v>
      </c>
      <c r="AS53" s="23">
        <f t="shared" si="34"/>
        <v>-2668.9237950939951</v>
      </c>
      <c r="AT53" s="23">
        <f t="shared" si="35"/>
        <v>-21351390.36075196</v>
      </c>
      <c r="AU53">
        <f t="shared" si="36"/>
        <v>0.3439233333333333</v>
      </c>
      <c r="BB53" s="10">
        <f t="shared" si="24"/>
        <v>996.40923192118385</v>
      </c>
      <c r="BC53" s="10">
        <f t="shared" si="25"/>
        <v>129.53862895272127</v>
      </c>
      <c r="BD53" s="9">
        <f t="shared" si="26"/>
        <v>691.18787304511454</v>
      </c>
      <c r="BE53" s="10">
        <f t="shared" si="27"/>
        <v>193.10240180410472</v>
      </c>
    </row>
    <row r="54" spans="1:57">
      <c r="A54">
        <v>48</v>
      </c>
      <c r="B54" t="s">
        <v>54</v>
      </c>
      <c r="C54">
        <v>9.5474700000000006</v>
      </c>
      <c r="D54">
        <v>400.03199999999998</v>
      </c>
      <c r="E54">
        <v>235.72800000000001</v>
      </c>
      <c r="F54">
        <v>235.72800000000001</v>
      </c>
      <c r="G54">
        <v>159.661</v>
      </c>
      <c r="H54">
        <v>1968.85</v>
      </c>
      <c r="I54">
        <v>600.65</v>
      </c>
      <c r="J54">
        <v>2460.5700000000002</v>
      </c>
      <c r="K54">
        <v>843.76099999999997</v>
      </c>
      <c r="M54" s="4">
        <f t="shared" si="5"/>
        <v>0.34371666666666667</v>
      </c>
      <c r="N54" s="2">
        <f t="shared" si="6"/>
        <v>0.38794743732725595</v>
      </c>
      <c r="O54" s="2">
        <f t="shared" si="7"/>
        <v>2.3268637057654078</v>
      </c>
      <c r="P54" s="3">
        <f t="shared" si="8"/>
        <v>0.81827183242011337</v>
      </c>
      <c r="Q54" s="2">
        <f t="shared" si="9"/>
        <v>0.15483780245357123</v>
      </c>
      <c r="R54" s="3">
        <f t="shared" si="10"/>
        <v>0.22860689521408134</v>
      </c>
      <c r="T54" s="6">
        <f t="shared" si="11"/>
        <v>455.95556364924727</v>
      </c>
      <c r="U54" s="6">
        <f t="shared" si="12"/>
        <v>1326.5448198106403</v>
      </c>
      <c r="V54" s="6">
        <f t="shared" si="13"/>
        <v>1326.5448198106403</v>
      </c>
      <c r="W54" s="6">
        <f t="shared" si="14"/>
        <v>27.072343261441638</v>
      </c>
      <c r="X54" s="6">
        <f t="shared" si="15"/>
        <v>176.88679245283001</v>
      </c>
      <c r="Y54" s="6">
        <f t="shared" si="0"/>
        <v>104.23458576144087</v>
      </c>
      <c r="Z54" s="6">
        <f t="shared" si="16"/>
        <v>104.23458576144087</v>
      </c>
      <c r="AA54" s="6">
        <f t="shared" si="17"/>
        <v>70.599157491928878</v>
      </c>
      <c r="AB54" s="6">
        <f t="shared" si="1"/>
        <v>1088.0187957586843</v>
      </c>
      <c r="AC54" s="6">
        <f t="shared" si="18"/>
        <v>265.5983673133976</v>
      </c>
      <c r="AD54" s="6">
        <f t="shared" si="2"/>
        <v>373.0955945694152</v>
      </c>
      <c r="AE54" s="6">
        <f t="shared" si="3"/>
        <v>870.589256161393</v>
      </c>
      <c r="AI54" s="60"/>
      <c r="AJ54" s="67">
        <f t="shared" si="28"/>
        <v>93074.662565662496</v>
      </c>
      <c r="AK54" s="21">
        <f t="shared" si="29"/>
        <v>15770.779461958675</v>
      </c>
      <c r="AL54" s="19">
        <f t="shared" si="30"/>
        <v>61074.352580086852</v>
      </c>
      <c r="AM54" s="19">
        <f t="shared" si="31"/>
        <v>3247.227093765835</v>
      </c>
      <c r="AN54" s="19">
        <f t="shared" si="32"/>
        <v>18937.499999999982</v>
      </c>
      <c r="AO54" s="19">
        <f t="shared" si="20"/>
        <v>8083.773178820059</v>
      </c>
      <c r="AP54" s="19">
        <f t="shared" si="21"/>
        <v>8296.5040519469039</v>
      </c>
      <c r="AQ54" s="19">
        <f t="shared" si="22"/>
        <v>4384.7086460180844</v>
      </c>
      <c r="AR54" s="1">
        <f t="shared" si="33"/>
        <v>1889.2497282058057</v>
      </c>
      <c r="AS54" s="23">
        <f t="shared" si="34"/>
        <v>-2932.1267487776458</v>
      </c>
      <c r="AT54" s="23">
        <f t="shared" si="35"/>
        <v>-23457013.990221165</v>
      </c>
      <c r="AU54">
        <f t="shared" si="36"/>
        <v>0.34381333333333336</v>
      </c>
      <c r="BB54" s="10">
        <f t="shared" si="24"/>
        <v>1028.2906944899285</v>
      </c>
      <c r="BC54" s="10">
        <f t="shared" si="25"/>
        <v>135.26517734545149</v>
      </c>
      <c r="BD54" s="9">
        <f t="shared" si="26"/>
        <v>718.34590426076261</v>
      </c>
      <c r="BE54" s="10">
        <f t="shared" si="27"/>
        <v>200.68950294985251</v>
      </c>
    </row>
    <row r="55" spans="1:57">
      <c r="A55">
        <v>49</v>
      </c>
      <c r="B55" t="s">
        <v>54</v>
      </c>
      <c r="C55">
        <v>9.7484800000000007</v>
      </c>
      <c r="D55">
        <v>390.57499999999999</v>
      </c>
      <c r="E55">
        <v>238.89099999999999</v>
      </c>
      <c r="F55">
        <v>238.89099999999999</v>
      </c>
      <c r="G55">
        <v>162.631</v>
      </c>
      <c r="H55">
        <v>1969.01</v>
      </c>
      <c r="I55">
        <v>584.11199999999997</v>
      </c>
      <c r="J55">
        <v>2477.11</v>
      </c>
      <c r="K55">
        <v>855.08100000000002</v>
      </c>
      <c r="M55" s="4">
        <f t="shared" si="5"/>
        <v>0.34366333333333332</v>
      </c>
      <c r="N55" s="2">
        <f t="shared" si="6"/>
        <v>0.37883490625515281</v>
      </c>
      <c r="O55" s="2">
        <f t="shared" si="7"/>
        <v>2.3432676458549553</v>
      </c>
      <c r="P55" s="3">
        <f t="shared" si="8"/>
        <v>0.82937855847292408</v>
      </c>
      <c r="Q55" s="2">
        <f t="shared" si="9"/>
        <v>0.15774255812374513</v>
      </c>
      <c r="R55" s="3">
        <f t="shared" si="10"/>
        <v>0.23171029786903849</v>
      </c>
      <c r="T55" s="6">
        <f t="shared" si="11"/>
        <v>466.92316239120066</v>
      </c>
      <c r="U55" s="6">
        <f t="shared" si="12"/>
        <v>1358.6644750905459</v>
      </c>
      <c r="V55" s="6">
        <f t="shared" si="13"/>
        <v>1358.6644750905459</v>
      </c>
      <c r="W55" s="6">
        <f t="shared" si="14"/>
        <v>27.727846430419305</v>
      </c>
      <c r="X55" s="6">
        <f t="shared" si="15"/>
        <v>176.88679245283001</v>
      </c>
      <c r="Y55" s="6">
        <f t="shared" si="0"/>
        <v>108.19090503961854</v>
      </c>
      <c r="Z55" s="6">
        <f t="shared" si="16"/>
        <v>108.19090503961854</v>
      </c>
      <c r="AA55" s="6">
        <f t="shared" si="17"/>
        <v>73.653654082816857</v>
      </c>
      <c r="AB55" s="6">
        <f t="shared" si="1"/>
        <v>1121.8537859619989</v>
      </c>
      <c r="AC55" s="6">
        <f t="shared" si="18"/>
        <v>264.53853555896626</v>
      </c>
      <c r="AD55" s="6">
        <f t="shared" si="2"/>
        <v>387.25605934163303</v>
      </c>
      <c r="AE55" s="6">
        <f t="shared" si="3"/>
        <v>891.74131269934526</v>
      </c>
      <c r="AI55" s="60"/>
      <c r="AJ55" s="67">
        <f t="shared" si="28"/>
        <v>95348.062013529387</v>
      </c>
      <c r="AK55" s="21">
        <f t="shared" si="29"/>
        <v>16155.989360473788</v>
      </c>
      <c r="AL55" s="19">
        <f t="shared" si="30"/>
        <v>62575.343965112443</v>
      </c>
      <c r="AM55" s="19">
        <f t="shared" si="31"/>
        <v>3234.7225155098695</v>
      </c>
      <c r="AN55" s="19">
        <f t="shared" si="32"/>
        <v>18937.499999999982</v>
      </c>
      <c r="AO55" s="19">
        <f t="shared" si="20"/>
        <v>8397.1382289416761</v>
      </c>
      <c r="AP55" s="19">
        <f t="shared" si="21"/>
        <v>8618.1155507559324</v>
      </c>
      <c r="AQ55" s="19">
        <f t="shared" si="22"/>
        <v>4577.0351591064882</v>
      </c>
      <c r="AR55" s="1">
        <f t="shared" si="33"/>
        <v>1962.4828274351239</v>
      </c>
      <c r="AS55" s="23">
        <f t="shared" si="34"/>
        <v>-3201.7131271416729</v>
      </c>
      <c r="AT55" s="23">
        <f t="shared" si="35"/>
        <v>-25613705.017133385</v>
      </c>
      <c r="AU55">
        <f t="shared" si="36"/>
        <v>0.34371666666666667</v>
      </c>
      <c r="BB55" s="10">
        <f t="shared" si="24"/>
        <v>1060.9464524972427</v>
      </c>
      <c r="BC55" s="10">
        <f t="shared" si="25"/>
        <v>141.19831498385776</v>
      </c>
      <c r="BD55" s="9">
        <f t="shared" si="26"/>
        <v>746.1911891388304</v>
      </c>
      <c r="BE55" s="10">
        <f t="shared" si="27"/>
        <v>208.46917152288174</v>
      </c>
    </row>
    <row r="56" spans="1:57">
      <c r="A56">
        <v>50</v>
      </c>
      <c r="B56" t="s">
        <v>54</v>
      </c>
      <c r="C56">
        <v>9.9494900000000008</v>
      </c>
      <c r="D56">
        <v>381.28199999999998</v>
      </c>
      <c r="E56">
        <v>241.98099999999999</v>
      </c>
      <c r="F56">
        <v>241.98099999999999</v>
      </c>
      <c r="G56">
        <v>165.595</v>
      </c>
      <c r="H56">
        <v>1969.16</v>
      </c>
      <c r="I56">
        <v>568.06799999999998</v>
      </c>
      <c r="J56">
        <v>2493.16</v>
      </c>
      <c r="K56">
        <v>866.14200000000005</v>
      </c>
      <c r="M56" s="4">
        <f t="shared" si="5"/>
        <v>0.34361333333333333</v>
      </c>
      <c r="N56" s="2">
        <f t="shared" si="6"/>
        <v>0.36987505335454585</v>
      </c>
      <c r="O56" s="2">
        <f t="shared" si="7"/>
        <v>2.3591784468976758</v>
      </c>
      <c r="P56" s="3">
        <f t="shared" si="8"/>
        <v>0.84022932753870638</v>
      </c>
      <c r="Q56" s="2">
        <f t="shared" si="9"/>
        <v>0.16064083659927827</v>
      </c>
      <c r="R56" s="3">
        <f t="shared" si="10"/>
        <v>0.23474156998176246</v>
      </c>
      <c r="T56" s="6">
        <f t="shared" si="11"/>
        <v>478.23390858229675</v>
      </c>
      <c r="U56" s="6">
        <f t="shared" si="12"/>
        <v>1391.7792535668875</v>
      </c>
      <c r="V56" s="6">
        <f t="shared" si="13"/>
        <v>1391.7792535668875</v>
      </c>
      <c r="W56" s="6">
        <f t="shared" si="14"/>
        <v>28.403658236058931</v>
      </c>
      <c r="X56" s="6">
        <f t="shared" si="15"/>
        <v>176.88679245283001</v>
      </c>
      <c r="Y56" s="6">
        <f t="shared" si="0"/>
        <v>112.261378519123</v>
      </c>
      <c r="Z56" s="6">
        <f t="shared" si="16"/>
        <v>112.261378519123</v>
      </c>
      <c r="AA56" s="6">
        <f t="shared" si="17"/>
        <v>76.82389516480292</v>
      </c>
      <c r="AB56" s="6">
        <f t="shared" si="1"/>
        <v>1156.6427879390467</v>
      </c>
      <c r="AC56" s="6">
        <f t="shared" si="18"/>
        <v>263.54012386389968</v>
      </c>
      <c r="AD56" s="6">
        <f t="shared" si="2"/>
        <v>401.82615541431039</v>
      </c>
      <c r="AE56" s="6">
        <f t="shared" si="3"/>
        <v>913.54534498459077</v>
      </c>
      <c r="AI56" s="60"/>
      <c r="AJ56" s="67">
        <f t="shared" si="28"/>
        <v>97656.72647608316</v>
      </c>
      <c r="AK56" s="21">
        <f t="shared" si="29"/>
        <v>16547.17464212776</v>
      </c>
      <c r="AL56" s="19">
        <f t="shared" si="30"/>
        <v>64095.690332890837</v>
      </c>
      <c r="AM56" s="19">
        <f t="shared" si="31"/>
        <v>3221.8148245726502</v>
      </c>
      <c r="AN56" s="19">
        <f t="shared" si="32"/>
        <v>18937.499999999982</v>
      </c>
      <c r="AO56" s="19">
        <f t="shared" si="20"/>
        <v>8715.8593099916707</v>
      </c>
      <c r="AP56" s="19">
        <f t="shared" si="21"/>
        <v>8945.2240286756623</v>
      </c>
      <c r="AQ56" s="19">
        <f t="shared" si="22"/>
        <v>4775.0621439393244</v>
      </c>
      <c r="AR56" s="1">
        <f t="shared" si="33"/>
        <v>2036.9668721369897</v>
      </c>
      <c r="AS56" s="23">
        <f t="shared" si="34"/>
        <v>-3475.7836060037916</v>
      </c>
      <c r="AT56" s="23">
        <f t="shared" si="35"/>
        <v>-27806268.848030332</v>
      </c>
      <c r="AU56">
        <f t="shared" si="36"/>
        <v>0.34366333333333332</v>
      </c>
      <c r="BB56" s="10">
        <f t="shared" si="24"/>
        <v>1094.1259395315797</v>
      </c>
      <c r="BC56" s="10">
        <f t="shared" si="25"/>
        <v>147.30730816563371</v>
      </c>
      <c r="BD56" s="9">
        <f t="shared" si="26"/>
        <v>774.51211868326607</v>
      </c>
      <c r="BE56" s="10">
        <f t="shared" si="27"/>
        <v>216.38181007923708</v>
      </c>
    </row>
    <row r="57" spans="1:57">
      <c r="A57">
        <v>51</v>
      </c>
      <c r="B57" t="s">
        <v>54</v>
      </c>
      <c r="C57">
        <v>10.150499999999999</v>
      </c>
      <c r="D57">
        <v>372.166</v>
      </c>
      <c r="E57">
        <v>245.00200000000001</v>
      </c>
      <c r="F57">
        <v>245.00200000000001</v>
      </c>
      <c r="G57">
        <v>168.55199999999999</v>
      </c>
      <c r="H57">
        <v>1969.28</v>
      </c>
      <c r="I57">
        <v>552.47299999999996</v>
      </c>
      <c r="J57">
        <v>2508.75</v>
      </c>
      <c r="K57">
        <v>876.95500000000004</v>
      </c>
      <c r="M57" s="4">
        <f t="shared" si="5"/>
        <v>0.34357333333333334</v>
      </c>
      <c r="N57" s="2">
        <f t="shared" si="6"/>
        <v>0.36107381248059606</v>
      </c>
      <c r="O57" s="2">
        <f t="shared" si="7"/>
        <v>2.3745784599115183</v>
      </c>
      <c r="P57" s="3">
        <f t="shared" si="8"/>
        <v>0.85081787488357652</v>
      </c>
      <c r="Q57" s="2">
        <f t="shared" si="9"/>
        <v>0.16352840732691709</v>
      </c>
      <c r="R57" s="3">
        <f t="shared" si="10"/>
        <v>0.23769986029183485</v>
      </c>
      <c r="T57" s="6">
        <f t="shared" si="11"/>
        <v>489.89094843962363</v>
      </c>
      <c r="U57" s="6">
        <f t="shared" si="12"/>
        <v>1425.8701153745642</v>
      </c>
      <c r="V57" s="6">
        <f t="shared" si="13"/>
        <v>1425.8701153745642</v>
      </c>
      <c r="W57" s="6">
        <f t="shared" si="14"/>
        <v>29.099390109684983</v>
      </c>
      <c r="X57" s="6">
        <f t="shared" si="15"/>
        <v>176.88679245283001</v>
      </c>
      <c r="Y57" s="6">
        <f t="shared" si="0"/>
        <v>116.447010002333</v>
      </c>
      <c r="Z57" s="6">
        <f t="shared" si="16"/>
        <v>116.447010002333</v>
      </c>
      <c r="AA57" s="6">
        <f t="shared" si="17"/>
        <v>80.111086562204505</v>
      </c>
      <c r="AB57" s="6">
        <f t="shared" si="1"/>
        <v>1192.3838839800394</v>
      </c>
      <c r="AC57" s="6">
        <f t="shared" si="18"/>
        <v>262.58562150420971</v>
      </c>
      <c r="AD57" s="6">
        <f t="shared" si="2"/>
        <v>416.80797567610034</v>
      </c>
      <c r="AE57" s="6">
        <f t="shared" si="3"/>
        <v>935.97916693494062</v>
      </c>
      <c r="AI57" s="60"/>
      <c r="AJ57" s="67">
        <f t="shared" si="28"/>
        <v>100036.91740862717</v>
      </c>
      <c r="AK57" s="21">
        <f t="shared" si="29"/>
        <v>16950.479529191125</v>
      </c>
      <c r="AL57" s="19">
        <f t="shared" si="30"/>
        <v>65662.898761457429</v>
      </c>
      <c r="AM57" s="19">
        <f t="shared" si="31"/>
        <v>3209.6551685384343</v>
      </c>
      <c r="AN57" s="19">
        <f t="shared" si="32"/>
        <v>18937.499999999982</v>
      </c>
      <c r="AO57" s="19">
        <f t="shared" si="20"/>
        <v>9043.7766535005485</v>
      </c>
      <c r="AP57" s="19">
        <f t="shared" si="21"/>
        <v>9281.7707759610912</v>
      </c>
      <c r="AQ57" s="19">
        <f t="shared" si="22"/>
        <v>4980.5929945978878</v>
      </c>
      <c r="AR57" s="1">
        <f t="shared" si="33"/>
        <v>2113.6055774792726</v>
      </c>
      <c r="AS57" s="23">
        <f t="shared" si="34"/>
        <v>-3757.5970062836386</v>
      </c>
      <c r="AT57" s="23">
        <f t="shared" si="35"/>
        <v>-30060776.050269108</v>
      </c>
      <c r="AU57">
        <f t="shared" si="36"/>
        <v>0.34361333333333333</v>
      </c>
      <c r="BB57" s="10">
        <f t="shared" si="24"/>
        <v>1128.2391297029878</v>
      </c>
      <c r="BC57" s="10">
        <f t="shared" si="25"/>
        <v>153.64779032960584</v>
      </c>
      <c r="BD57" s="9">
        <f t="shared" si="26"/>
        <v>803.65231082862078</v>
      </c>
      <c r="BE57" s="10">
        <f t="shared" si="27"/>
        <v>224.522757038246</v>
      </c>
    </row>
    <row r="58" spans="1:57">
      <c r="A58">
        <v>52</v>
      </c>
      <c r="B58" t="s">
        <v>54</v>
      </c>
      <c r="C58">
        <v>10.3515</v>
      </c>
      <c r="D58">
        <v>363.30700000000002</v>
      </c>
      <c r="E58">
        <v>247.93799999999999</v>
      </c>
      <c r="F58">
        <v>247.93799999999999</v>
      </c>
      <c r="G58">
        <v>171.506</v>
      </c>
      <c r="H58">
        <v>1969.31</v>
      </c>
      <c r="I58">
        <v>537.39300000000003</v>
      </c>
      <c r="J58">
        <v>2523.83</v>
      </c>
      <c r="K58">
        <v>887.46500000000003</v>
      </c>
      <c r="M58" s="4">
        <f t="shared" si="5"/>
        <v>0.34356333333333333</v>
      </c>
      <c r="N58" s="2">
        <f t="shared" si="6"/>
        <v>0.3524891092375011</v>
      </c>
      <c r="O58" s="2">
        <f t="shared" si="7"/>
        <v>2.3892785514558206</v>
      </c>
      <c r="P58" s="3">
        <f t="shared" si="8"/>
        <v>0.86103969185691143</v>
      </c>
      <c r="Q58" s="2">
        <f t="shared" si="9"/>
        <v>0.16639920829735419</v>
      </c>
      <c r="R58" s="3">
        <f t="shared" si="10"/>
        <v>0.24055535612065701</v>
      </c>
      <c r="T58" s="6">
        <f t="shared" si="11"/>
        <v>501.82200759469913</v>
      </c>
      <c r="U58" s="6">
        <f t="shared" si="12"/>
        <v>1460.6390115205322</v>
      </c>
      <c r="V58" s="6">
        <f t="shared" si="13"/>
        <v>1460.6390115205322</v>
      </c>
      <c r="W58" s="6">
        <f t="shared" si="14"/>
        <v>29.808959418786372</v>
      </c>
      <c r="X58" s="6">
        <f t="shared" si="15"/>
        <v>176.88679245283001</v>
      </c>
      <c r="Y58" s="6">
        <f t="shared" si="0"/>
        <v>120.7159717461259</v>
      </c>
      <c r="Z58" s="6">
        <f t="shared" si="16"/>
        <v>120.7159717461259</v>
      </c>
      <c r="AA58" s="6">
        <f t="shared" si="17"/>
        <v>83.5027847699468</v>
      </c>
      <c r="AB58" s="6">
        <f t="shared" si="1"/>
        <v>1228.8015188133008</v>
      </c>
      <c r="AC58" s="6">
        <f t="shared" si="18"/>
        <v>261.64645212601772</v>
      </c>
      <c r="AD58" s="6">
        <f t="shared" si="2"/>
        <v>432.08866678635638</v>
      </c>
      <c r="AE58" s="6">
        <f t="shared" si="3"/>
        <v>958.81700392583309</v>
      </c>
      <c r="AI58" s="60"/>
      <c r="AJ58" s="67">
        <f t="shared" si="28"/>
        <v>102487.26628277755</v>
      </c>
      <c r="AK58" s="21">
        <f t="shared" si="29"/>
        <v>17365.672135146819</v>
      </c>
      <c r="AL58" s="19">
        <f t="shared" si="30"/>
        <v>67275.374581782729</v>
      </c>
      <c r="AM58" s="19">
        <f t="shared" si="31"/>
        <v>3198.0302842997703</v>
      </c>
      <c r="AN58" s="19">
        <f t="shared" si="32"/>
        <v>18937.499999999982</v>
      </c>
      <c r="AO58" s="19">
        <f t="shared" si="20"/>
        <v>9380.9711257879462</v>
      </c>
      <c r="AP58" s="19">
        <f t="shared" si="21"/>
        <v>9627.8387869928938</v>
      </c>
      <c r="AQ58" s="19">
        <f t="shared" si="22"/>
        <v>5193.7058862402491</v>
      </c>
      <c r="AR58" s="1">
        <f t="shared" si="33"/>
        <v>2192.4099520562877</v>
      </c>
      <c r="AS58" s="23">
        <f t="shared" si="34"/>
        <v>-4047.1078007644865</v>
      </c>
      <c r="AT58" s="23">
        <f t="shared" si="35"/>
        <v>-32376862.406115893</v>
      </c>
      <c r="AU58">
        <f t="shared" si="36"/>
        <v>0.34357333333333334</v>
      </c>
      <c r="BB58" s="10">
        <f t="shared" si="24"/>
        <v>1163.2844938703545</v>
      </c>
      <c r="BC58" s="10">
        <f t="shared" si="25"/>
        <v>160.22217312440901</v>
      </c>
      <c r="BD58" s="9">
        <f t="shared" si="26"/>
        <v>833.61595135220068</v>
      </c>
      <c r="BE58" s="10">
        <f t="shared" si="27"/>
        <v>232.894020004666</v>
      </c>
    </row>
    <row r="59" spans="1:57">
      <c r="A59">
        <v>53</v>
      </c>
      <c r="B59" t="s">
        <v>54</v>
      </c>
      <c r="C59">
        <v>10.5525</v>
      </c>
      <c r="D59">
        <v>354.64400000000001</v>
      </c>
      <c r="E59">
        <v>250.798</v>
      </c>
      <c r="F59">
        <v>250.798</v>
      </c>
      <c r="G59">
        <v>174.45699999999999</v>
      </c>
      <c r="H59">
        <v>1969.3</v>
      </c>
      <c r="I59">
        <v>522.81200000000001</v>
      </c>
      <c r="J59">
        <v>2538.41</v>
      </c>
      <c r="K59">
        <v>897.70299999999997</v>
      </c>
      <c r="M59" s="4">
        <f t="shared" si="5"/>
        <v>0.34356666666666669</v>
      </c>
      <c r="N59" s="2">
        <f t="shared" si="6"/>
        <v>0.34408072183952654</v>
      </c>
      <c r="O59" s="2">
        <f t="shared" si="7"/>
        <v>2.4034010965363342</v>
      </c>
      <c r="P59" s="3">
        <f t="shared" si="8"/>
        <v>0.87096439313088181</v>
      </c>
      <c r="Q59" s="2">
        <f t="shared" si="9"/>
        <v>0.16926069661395168</v>
      </c>
      <c r="R59" s="3">
        <f t="shared" si="10"/>
        <v>0.24332783545163481</v>
      </c>
      <c r="T59" s="6">
        <f t="shared" si="11"/>
        <v>514.08515858475505</v>
      </c>
      <c r="U59" s="6">
        <f t="shared" si="12"/>
        <v>1496.3184978696663</v>
      </c>
      <c r="V59" s="6">
        <f t="shared" si="13"/>
        <v>1496.3184978696663</v>
      </c>
      <c r="W59" s="6">
        <f t="shared" si="14"/>
        <v>30.537112201421763</v>
      </c>
      <c r="X59" s="6">
        <f t="shared" si="15"/>
        <v>176.88679245283001</v>
      </c>
      <c r="Y59" s="6">
        <f t="shared" si="0"/>
        <v>125.09122887623886</v>
      </c>
      <c r="Z59" s="6">
        <f t="shared" si="16"/>
        <v>125.09122887623886</v>
      </c>
      <c r="AA59" s="6">
        <f t="shared" si="17"/>
        <v>87.014412060949468</v>
      </c>
      <c r="AB59" s="6">
        <f t="shared" si="1"/>
        <v>1266.0899460570772</v>
      </c>
      <c r="AC59" s="6">
        <f t="shared" si="18"/>
        <v>260.76566401401078</v>
      </c>
      <c r="AD59" s="6">
        <f t="shared" si="2"/>
        <v>447.74986816436433</v>
      </c>
      <c r="AE59" s="6">
        <f t="shared" si="3"/>
        <v>982.23333928491127</v>
      </c>
      <c r="AI59" s="60"/>
      <c r="AJ59" s="67">
        <f t="shared" si="28"/>
        <v>104986.35023106128</v>
      </c>
      <c r="AK59" s="21">
        <f t="shared" si="29"/>
        <v>17789.122521308564</v>
      </c>
      <c r="AL59" s="19">
        <f t="shared" si="30"/>
        <v>68916.889791177106</v>
      </c>
      <c r="AM59" s="19">
        <f t="shared" si="31"/>
        <v>3186.59214044277</v>
      </c>
      <c r="AN59" s="19">
        <f t="shared" si="32"/>
        <v>18937.499999999982</v>
      </c>
      <c r="AO59" s="19">
        <f t="shared" si="20"/>
        <v>9724.8786838679025</v>
      </c>
      <c r="AP59" s="19">
        <f t="shared" si="21"/>
        <v>9980.7965439696909</v>
      </c>
      <c r="AQ59" s="19">
        <f t="shared" si="22"/>
        <v>5413.5940902558523</v>
      </c>
      <c r="AR59" s="1">
        <f t="shared" si="33"/>
        <v>2272.7863872962344</v>
      </c>
      <c r="AS59" s="23">
        <f t="shared" si="34"/>
        <v>-4342.4351153603129</v>
      </c>
      <c r="AT59" s="23">
        <f t="shared" si="35"/>
        <v>-34739480.922882505</v>
      </c>
      <c r="AU59">
        <f t="shared" si="36"/>
        <v>0.34356333333333333</v>
      </c>
      <c r="BB59" s="10">
        <f t="shared" si="24"/>
        <v>1198.9925593945145</v>
      </c>
      <c r="BC59" s="10">
        <f t="shared" si="25"/>
        <v>167.0055695398936</v>
      </c>
      <c r="BD59" s="9">
        <f t="shared" si="26"/>
        <v>864.17733357271277</v>
      </c>
      <c r="BE59" s="10">
        <f t="shared" si="27"/>
        <v>241.4319434922518</v>
      </c>
    </row>
    <row r="60" spans="1:57">
      <c r="A60">
        <v>54</v>
      </c>
      <c r="B60" t="s">
        <v>54</v>
      </c>
      <c r="C60">
        <v>10.753500000000001</v>
      </c>
      <c r="D60">
        <v>346.32</v>
      </c>
      <c r="E60">
        <v>253.57900000000001</v>
      </c>
      <c r="F60">
        <v>253.57900000000001</v>
      </c>
      <c r="G60">
        <v>177.40600000000001</v>
      </c>
      <c r="H60">
        <v>1969.12</v>
      </c>
      <c r="I60">
        <v>508.61599999999999</v>
      </c>
      <c r="J60">
        <v>2552.61</v>
      </c>
      <c r="K60">
        <v>907.65599999999995</v>
      </c>
      <c r="M60" s="4">
        <f t="shared" si="5"/>
        <v>0.34362666666666669</v>
      </c>
      <c r="N60" s="2">
        <f t="shared" si="6"/>
        <v>0.33594598789383823</v>
      </c>
      <c r="O60" s="2">
        <f t="shared" si="7"/>
        <v>2.4167560823762222</v>
      </c>
      <c r="P60" s="3">
        <f t="shared" si="8"/>
        <v>0.88046717367685845</v>
      </c>
      <c r="Q60" s="2">
        <f t="shared" si="9"/>
        <v>0.17209180505975477</v>
      </c>
      <c r="R60" s="3">
        <f t="shared" si="10"/>
        <v>0.24598304361322362</v>
      </c>
      <c r="T60" s="6">
        <f t="shared" si="11"/>
        <v>526.53342747682325</v>
      </c>
      <c r="U60" s="6">
        <f t="shared" si="12"/>
        <v>1532.283371906012</v>
      </c>
      <c r="V60" s="6">
        <f t="shared" si="13"/>
        <v>1532.283371906012</v>
      </c>
      <c r="W60" s="6">
        <f t="shared" si="14"/>
        <v>31.271089222571675</v>
      </c>
      <c r="X60" s="6">
        <f t="shared" si="15"/>
        <v>176.88679245283001</v>
      </c>
      <c r="Y60" s="6">
        <f t="shared" si="0"/>
        <v>129.51829505485154</v>
      </c>
      <c r="Z60" s="6">
        <f t="shared" si="16"/>
        <v>129.51829505485154</v>
      </c>
      <c r="AA60" s="6">
        <f t="shared" si="17"/>
        <v>90.612087958785992</v>
      </c>
      <c r="AB60" s="6">
        <f t="shared" si="1"/>
        <v>1303.7739526515836</v>
      </c>
      <c r="AC60" s="6">
        <f t="shared" si="18"/>
        <v>259.78050847700001</v>
      </c>
      <c r="AD60" s="6">
        <f t="shared" si="2"/>
        <v>463.59539873690767</v>
      </c>
      <c r="AE60" s="6">
        <f t="shared" si="3"/>
        <v>1005.7499444291888</v>
      </c>
      <c r="AI60" s="60"/>
      <c r="AJ60" s="67">
        <f t="shared" si="28"/>
        <v>107550.88467137799</v>
      </c>
      <c r="AK60" s="21">
        <f t="shared" si="29"/>
        <v>18223.662985554667</v>
      </c>
      <c r="AL60" s="19">
        <f t="shared" si="30"/>
        <v>70599.985727781561</v>
      </c>
      <c r="AM60" s="19">
        <f t="shared" si="31"/>
        <v>3175.8650220266372</v>
      </c>
      <c r="AN60" s="19">
        <f t="shared" si="32"/>
        <v>18937.499999999982</v>
      </c>
      <c r="AO60" s="19">
        <f t="shared" si="20"/>
        <v>10077.349398269802</v>
      </c>
      <c r="AP60" s="19">
        <f t="shared" si="21"/>
        <v>10342.542803487429</v>
      </c>
      <c r="AQ60" s="19">
        <f t="shared" si="22"/>
        <v>5641.2574526470335</v>
      </c>
      <c r="AR60" s="1">
        <f t="shared" si="33"/>
        <v>2355.1643065445564</v>
      </c>
      <c r="AS60" s="23">
        <f t="shared" si="34"/>
        <v>-4644.8829461756577</v>
      </c>
      <c r="AT60" s="23">
        <f t="shared" si="35"/>
        <v>-37159063.569405265</v>
      </c>
      <c r="AU60">
        <f t="shared" si="36"/>
        <v>0.34356666666666669</v>
      </c>
      <c r="BB60" s="10">
        <f t="shared" si="24"/>
        <v>1235.5528338556555</v>
      </c>
      <c r="BC60" s="10">
        <f t="shared" si="25"/>
        <v>174.02882412189894</v>
      </c>
      <c r="BD60" s="9">
        <f t="shared" si="26"/>
        <v>895.49973632872866</v>
      </c>
      <c r="BE60" s="10">
        <f t="shared" si="27"/>
        <v>250.18245775247772</v>
      </c>
    </row>
    <row r="61" spans="1:57">
      <c r="A61">
        <v>55</v>
      </c>
      <c r="B61" t="s">
        <v>54</v>
      </c>
      <c r="C61">
        <v>10.954499999999999</v>
      </c>
      <c r="D61">
        <v>338.02100000000002</v>
      </c>
      <c r="E61">
        <v>256.30700000000002</v>
      </c>
      <c r="F61">
        <v>256.30700000000002</v>
      </c>
      <c r="G61">
        <v>180.345</v>
      </c>
      <c r="H61">
        <v>1969.02</v>
      </c>
      <c r="I61">
        <v>494.86599999999999</v>
      </c>
      <c r="J61">
        <v>2566.36</v>
      </c>
      <c r="K61">
        <v>917.42200000000003</v>
      </c>
      <c r="M61" s="4">
        <f t="shared" si="5"/>
        <v>0.34366000000000002</v>
      </c>
      <c r="N61" s="2">
        <f t="shared" si="6"/>
        <v>0.32786378009272732</v>
      </c>
      <c r="O61" s="2">
        <f t="shared" si="7"/>
        <v>2.429858494054201</v>
      </c>
      <c r="P61" s="3">
        <f t="shared" si="8"/>
        <v>0.88985431337174337</v>
      </c>
      <c r="Q61" s="2">
        <f t="shared" si="9"/>
        <v>0.174925798754583</v>
      </c>
      <c r="R61" s="3">
        <f t="shared" si="10"/>
        <v>0.24860521057634485</v>
      </c>
      <c r="T61" s="6">
        <f t="shared" si="11"/>
        <v>539.51306363515482</v>
      </c>
      <c r="U61" s="6">
        <f t="shared" si="12"/>
        <v>1569.9035780572508</v>
      </c>
      <c r="V61" s="6">
        <f t="shared" si="13"/>
        <v>1569.9035780572508</v>
      </c>
      <c r="W61" s="6">
        <f t="shared" si="14"/>
        <v>32.03884853178063</v>
      </c>
      <c r="X61" s="6">
        <f t="shared" si="15"/>
        <v>176.88679245283001</v>
      </c>
      <c r="Y61" s="6">
        <f t="shared" si="0"/>
        <v>134.12575879370661</v>
      </c>
      <c r="Z61" s="6">
        <f t="shared" si="16"/>
        <v>134.12575879370661</v>
      </c>
      <c r="AA61" s="6">
        <f t="shared" si="17"/>
        <v>94.374753594911624</v>
      </c>
      <c r="AB61" s="6">
        <f t="shared" si="1"/>
        <v>1342.9792488588662</v>
      </c>
      <c r="AC61" s="6">
        <f t="shared" si="18"/>
        <v>258.96317773016517</v>
      </c>
      <c r="AD61" s="6">
        <f t="shared" si="2"/>
        <v>480.08802679614638</v>
      </c>
      <c r="AE61" s="6">
        <f t="shared" si="3"/>
        <v>1030.390514422096</v>
      </c>
      <c r="AI61" s="60"/>
      <c r="AJ61" s="67">
        <f t="shared" si="28"/>
        <v>110135.93192248842</v>
      </c>
      <c r="AK61" s="21">
        <f t="shared" si="29"/>
        <v>18661.679186443322</v>
      </c>
      <c r="AL61" s="19">
        <f t="shared" si="30"/>
        <v>72290.288755736794</v>
      </c>
      <c r="AM61" s="19">
        <f t="shared" si="31"/>
        <v>3163.866812741383</v>
      </c>
      <c r="AN61" s="19">
        <f t="shared" si="32"/>
        <v>18937.499999999982</v>
      </c>
      <c r="AO61" s="19">
        <f t="shared" si="20"/>
        <v>10433.993849618841</v>
      </c>
      <c r="AP61" s="19">
        <f t="shared" si="21"/>
        <v>10708.572635135126</v>
      </c>
      <c r="AQ61" s="19">
        <f t="shared" si="22"/>
        <v>5874.4994580824423</v>
      </c>
      <c r="AR61" s="1">
        <f t="shared" si="33"/>
        <v>2438.5117973561341</v>
      </c>
      <c r="AS61" s="23">
        <f t="shared" si="34"/>
        <v>-4950.3778002610379</v>
      </c>
      <c r="AT61" s="23">
        <f t="shared" si="35"/>
        <v>-39603022.402088307</v>
      </c>
      <c r="AU61">
        <f t="shared" si="36"/>
        <v>0.34362666666666669</v>
      </c>
      <c r="BB61" s="10">
        <f t="shared" si="24"/>
        <v>1272.502863429012</v>
      </c>
      <c r="BC61" s="10">
        <f t="shared" si="25"/>
        <v>181.22417591757198</v>
      </c>
      <c r="BD61" s="9">
        <f t="shared" si="26"/>
        <v>927.19079747381534</v>
      </c>
      <c r="BE61" s="10">
        <f t="shared" si="27"/>
        <v>259.03659010970307</v>
      </c>
    </row>
    <row r="62" spans="1:57">
      <c r="A62">
        <v>56</v>
      </c>
      <c r="B62" t="s">
        <v>54</v>
      </c>
      <c r="C62">
        <v>11.1556</v>
      </c>
      <c r="D62">
        <v>330.03500000000003</v>
      </c>
      <c r="E62">
        <v>258.96100000000001</v>
      </c>
      <c r="F62">
        <v>258.96100000000001</v>
      </c>
      <c r="G62">
        <v>183.28100000000001</v>
      </c>
      <c r="H62">
        <v>1968.76</v>
      </c>
      <c r="I62">
        <v>481.48500000000001</v>
      </c>
      <c r="J62">
        <v>2579.7399999999998</v>
      </c>
      <c r="K62">
        <v>926.92</v>
      </c>
      <c r="M62" s="4">
        <f t="shared" si="5"/>
        <v>0.34374666666666664</v>
      </c>
      <c r="N62" s="2">
        <f t="shared" si="6"/>
        <v>0.32003704278344519</v>
      </c>
      <c r="O62" s="2">
        <f t="shared" si="7"/>
        <v>2.4422205405143322</v>
      </c>
      <c r="P62" s="3">
        <f t="shared" si="8"/>
        <v>0.89884023117799927</v>
      </c>
      <c r="Q62" s="2">
        <f t="shared" si="9"/>
        <v>0.17772875373336955</v>
      </c>
      <c r="R62" s="3">
        <f t="shared" si="10"/>
        <v>0.25111613203521976</v>
      </c>
      <c r="T62" s="6">
        <f t="shared" si="11"/>
        <v>552.70724574380415</v>
      </c>
      <c r="U62" s="6">
        <f t="shared" si="12"/>
        <v>1607.8912156543699</v>
      </c>
      <c r="V62" s="6">
        <f t="shared" si="13"/>
        <v>1607.8912156543699</v>
      </c>
      <c r="W62" s="6">
        <f t="shared" si="14"/>
        <v>32.814106441925915</v>
      </c>
      <c r="X62" s="6">
        <f t="shared" si="15"/>
        <v>176.88679245283001</v>
      </c>
      <c r="Y62" s="6">
        <f t="shared" si="0"/>
        <v>138.79370569902377</v>
      </c>
      <c r="Z62" s="6">
        <f t="shared" si="16"/>
        <v>138.79370569902377</v>
      </c>
      <c r="AA62" s="6">
        <f t="shared" si="17"/>
        <v>98.231969965449537</v>
      </c>
      <c r="AB62" s="6">
        <f t="shared" si="1"/>
        <v>1382.6470948885471</v>
      </c>
      <c r="AC62" s="6">
        <f t="shared" si="18"/>
        <v>258.05822720774881</v>
      </c>
      <c r="AD62" s="6">
        <f t="shared" si="2"/>
        <v>496.79550853811617</v>
      </c>
      <c r="AE62" s="6">
        <f t="shared" si="3"/>
        <v>1055.1839699105658</v>
      </c>
      <c r="AI62" s="60"/>
      <c r="AJ62" s="67">
        <f t="shared" si="28"/>
        <v>112839.959480021</v>
      </c>
      <c r="AK62" s="21">
        <f t="shared" si="29"/>
        <v>19119.855677159259</v>
      </c>
      <c r="AL62" s="19">
        <f t="shared" si="30"/>
        <v>74061.379005116993</v>
      </c>
      <c r="AM62" s="19">
        <f t="shared" si="31"/>
        <v>3153.9125415756816</v>
      </c>
      <c r="AN62" s="19">
        <f t="shared" si="32"/>
        <v>18937.499999999982</v>
      </c>
      <c r="AO62" s="19">
        <f t="shared" si="20"/>
        <v>10805.171128421005</v>
      </c>
      <c r="AP62" s="19">
        <f t="shared" si="21"/>
        <v>11089.517737063663</v>
      </c>
      <c r="AQ62" s="19">
        <f t="shared" si="22"/>
        <v>6118.4379627377939</v>
      </c>
      <c r="AR62" s="1">
        <f t="shared" si="33"/>
        <v>2525.2630209477297</v>
      </c>
      <c r="AS62" s="23">
        <f t="shared" si="34"/>
        <v>-5268.6337613174001</v>
      </c>
      <c r="AT62" s="23">
        <f t="shared" si="35"/>
        <v>-42149070.090539202</v>
      </c>
      <c r="AU62">
        <f t="shared" si="36"/>
        <v>0.34366000000000002</v>
      </c>
      <c r="BB62" s="10">
        <f t="shared" si="24"/>
        <v>1310.9404003270856</v>
      </c>
      <c r="BC62" s="10">
        <f t="shared" si="25"/>
        <v>188.74950718982325</v>
      </c>
      <c r="BD62" s="9">
        <f t="shared" si="26"/>
        <v>960.17605359229276</v>
      </c>
      <c r="BE62" s="10">
        <f t="shared" si="27"/>
        <v>268.25151758741322</v>
      </c>
    </row>
    <row r="63" spans="1:57">
      <c r="A63">
        <v>57</v>
      </c>
      <c r="B63" t="s">
        <v>54</v>
      </c>
      <c r="C63">
        <v>11.3566</v>
      </c>
      <c r="D63">
        <v>322.24700000000001</v>
      </c>
      <c r="E63">
        <v>261.54500000000002</v>
      </c>
      <c r="F63">
        <v>261.54500000000002</v>
      </c>
      <c r="G63">
        <v>186.214</v>
      </c>
      <c r="H63">
        <v>1968.45</v>
      </c>
      <c r="I63">
        <v>468.53300000000002</v>
      </c>
      <c r="J63">
        <v>2592.69</v>
      </c>
      <c r="K63">
        <v>936.17200000000003</v>
      </c>
      <c r="M63" s="4">
        <f t="shared" si="5"/>
        <v>0.34384999999999999</v>
      </c>
      <c r="N63" s="2">
        <f t="shared" si="6"/>
        <v>0.31239106199408662</v>
      </c>
      <c r="O63" s="2">
        <f t="shared" si="7"/>
        <v>2.4540405314332805</v>
      </c>
      <c r="P63" s="3">
        <f t="shared" si="8"/>
        <v>0.90753914012893222</v>
      </c>
      <c r="Q63" s="2">
        <f t="shared" si="9"/>
        <v>0.18051863700256895</v>
      </c>
      <c r="R63" s="3">
        <f t="shared" si="10"/>
        <v>0.2535456352091513</v>
      </c>
      <c r="T63" s="6">
        <f t="shared" si="11"/>
        <v>566.23512633078587</v>
      </c>
      <c r="U63" s="6">
        <f t="shared" si="12"/>
        <v>1646.7504037539215</v>
      </c>
      <c r="V63" s="6">
        <f t="shared" si="13"/>
        <v>1646.7504037539215</v>
      </c>
      <c r="W63" s="6">
        <f t="shared" si="14"/>
        <v>33.607151097018807</v>
      </c>
      <c r="X63" s="6">
        <f t="shared" si="15"/>
        <v>176.88679245283001</v>
      </c>
      <c r="Y63" s="6">
        <f t="shared" si="0"/>
        <v>143.56644478327314</v>
      </c>
      <c r="Z63" s="6">
        <f t="shared" si="16"/>
        <v>143.56644478327314</v>
      </c>
      <c r="AA63" s="6">
        <f t="shared" si="17"/>
        <v>102.21599322821091</v>
      </c>
      <c r="AB63" s="6">
        <f t="shared" si="1"/>
        <v>1423.1711014340115</v>
      </c>
      <c r="AC63" s="6">
        <f t="shared" si="18"/>
        <v>257.186453416929</v>
      </c>
      <c r="AD63" s="6">
        <f t="shared" si="2"/>
        <v>513.88053966103871</v>
      </c>
      <c r="AE63" s="6">
        <f t="shared" si="3"/>
        <v>1080.5152774231356</v>
      </c>
      <c r="AI63" s="60"/>
      <c r="AJ63" s="67">
        <f t="shared" si="28"/>
        <v>115570.39690758914</v>
      </c>
      <c r="AK63" s="21">
        <f t="shared" si="29"/>
        <v>19582.507115454573</v>
      </c>
      <c r="AL63" s="19">
        <f t="shared" si="30"/>
        <v>75843.458205261733</v>
      </c>
      <c r="AM63" s="19">
        <f t="shared" si="31"/>
        <v>3142.8911491631729</v>
      </c>
      <c r="AN63" s="19">
        <f t="shared" si="32"/>
        <v>18937.499999999982</v>
      </c>
      <c r="AO63" s="19">
        <f t="shared" si="20"/>
        <v>11181.220931113356</v>
      </c>
      <c r="AP63" s="19">
        <f t="shared" si="21"/>
        <v>11475.463587195287</v>
      </c>
      <c r="AQ63" s="19">
        <f t="shared" si="22"/>
        <v>6368.506314421048</v>
      </c>
      <c r="AR63" s="1">
        <f t="shared" si="33"/>
        <v>2613.144374910491</v>
      </c>
      <c r="AS63" s="23">
        <f t="shared" si="34"/>
        <v>-5590.7194609786384</v>
      </c>
      <c r="AT63" s="23">
        <f t="shared" si="35"/>
        <v>-44725755.687829107</v>
      </c>
      <c r="AU63">
        <f t="shared" si="36"/>
        <v>0.34374666666666664</v>
      </c>
      <c r="BB63" s="10">
        <f t="shared" si="24"/>
        <v>1349.8329884466211</v>
      </c>
      <c r="BC63" s="10">
        <f t="shared" si="25"/>
        <v>196.46393993089907</v>
      </c>
      <c r="BD63" s="9">
        <f t="shared" si="26"/>
        <v>993.59101707623233</v>
      </c>
      <c r="BE63" s="10">
        <f t="shared" si="27"/>
        <v>277.58741139804755</v>
      </c>
    </row>
    <row r="64" spans="1:57">
      <c r="A64">
        <v>58</v>
      </c>
      <c r="B64" t="s">
        <v>54</v>
      </c>
      <c r="C64">
        <v>11.557600000000001</v>
      </c>
      <c r="D64">
        <v>314.74200000000002</v>
      </c>
      <c r="E64">
        <v>264.05700000000002</v>
      </c>
      <c r="F64">
        <v>264.05700000000002</v>
      </c>
      <c r="G64">
        <v>189.14599999999999</v>
      </c>
      <c r="H64">
        <v>1968</v>
      </c>
      <c r="I64">
        <v>455.96800000000002</v>
      </c>
      <c r="J64">
        <v>2605.2600000000002</v>
      </c>
      <c r="K64">
        <v>945.16099999999994</v>
      </c>
      <c r="M64" s="4">
        <f t="shared" si="5"/>
        <v>0.34399999999999997</v>
      </c>
      <c r="N64" s="2">
        <f t="shared" si="6"/>
        <v>0.3049825581395349</v>
      </c>
      <c r="O64" s="2">
        <f t="shared" si="7"/>
        <v>2.4651506881782947</v>
      </c>
      <c r="P64" s="3">
        <f t="shared" si="8"/>
        <v>0.91585368217054253</v>
      </c>
      <c r="Q64" s="2">
        <f t="shared" si="9"/>
        <v>0.18328100775193798</v>
      </c>
      <c r="R64" s="3">
        <f t="shared" si="10"/>
        <v>0.25586918604651165</v>
      </c>
      <c r="T64" s="6">
        <f t="shared" si="11"/>
        <v>579.98986411511828</v>
      </c>
      <c r="U64" s="6">
        <f t="shared" si="12"/>
        <v>1686.0170468462743</v>
      </c>
      <c r="V64" s="6">
        <f t="shared" si="13"/>
        <v>1686.0170468462743</v>
      </c>
      <c r="W64" s="6">
        <f t="shared" si="14"/>
        <v>34.40851116012805</v>
      </c>
      <c r="X64" s="6">
        <f t="shared" si="15"/>
        <v>176.88679245283001</v>
      </c>
      <c r="Y64" s="6">
        <f t="shared" si="0"/>
        <v>148.40153444636221</v>
      </c>
      <c r="Z64" s="6">
        <f t="shared" si="16"/>
        <v>148.40153444636221</v>
      </c>
      <c r="AA64" s="6">
        <f t="shared" si="17"/>
        <v>106.30112678092846</v>
      </c>
      <c r="AB64" s="6">
        <f t="shared" si="1"/>
        <v>1464.1709238199476</v>
      </c>
      <c r="AC64" s="6">
        <f t="shared" si="18"/>
        <v>256.25463418645472</v>
      </c>
      <c r="AD64" s="6">
        <f t="shared" si="2"/>
        <v>531.18585267142373</v>
      </c>
      <c r="AE64" s="6">
        <f t="shared" si="3"/>
        <v>1106.027182731156</v>
      </c>
      <c r="AI64" s="60"/>
      <c r="AJ64" s="67">
        <f t="shared" si="28"/>
        <v>118363.47877062061</v>
      </c>
      <c r="AK64" s="21">
        <f t="shared" si="29"/>
        <v>20055.77316731901</v>
      </c>
      <c r="AL64" s="19">
        <f t="shared" si="30"/>
        <v>77664.196595342713</v>
      </c>
      <c r="AM64" s="19">
        <f t="shared" si="31"/>
        <v>3132.2738161647785</v>
      </c>
      <c r="AN64" s="19">
        <f t="shared" si="32"/>
        <v>18937.499999999982</v>
      </c>
      <c r="AO64" s="19">
        <f t="shared" si="20"/>
        <v>11565.712791740485</v>
      </c>
      <c r="AP64" s="19">
        <f t="shared" si="21"/>
        <v>11870.073654681024</v>
      </c>
      <c r="AQ64" s="19">
        <f t="shared" si="22"/>
        <v>6626.7957217761095</v>
      </c>
      <c r="AR64" s="1">
        <f t="shared" si="33"/>
        <v>2703.0116386170635</v>
      </c>
      <c r="AS64" s="23">
        <f t="shared" si="34"/>
        <v>-5919.6877196174573</v>
      </c>
      <c r="AT64" s="23">
        <f t="shared" si="35"/>
        <v>-47357501.756939657</v>
      </c>
      <c r="AU64">
        <f t="shared" si="36"/>
        <v>0.34384999999999999</v>
      </c>
      <c r="BB64" s="10">
        <f t="shared" si="24"/>
        <v>1389.5639503369925</v>
      </c>
      <c r="BC64" s="10">
        <f t="shared" si="25"/>
        <v>204.43198645642181</v>
      </c>
      <c r="BD64" s="9">
        <f t="shared" si="26"/>
        <v>1027.7610793220774</v>
      </c>
      <c r="BE64" s="10">
        <f t="shared" si="27"/>
        <v>287.13288956654628</v>
      </c>
    </row>
    <row r="65" spans="1:57">
      <c r="A65">
        <v>59</v>
      </c>
      <c r="B65" t="s">
        <v>54</v>
      </c>
      <c r="C65">
        <v>11.758599999999999</v>
      </c>
      <c r="D65">
        <v>307.346</v>
      </c>
      <c r="E65">
        <v>266.51600000000002</v>
      </c>
      <c r="F65">
        <v>266.51600000000002</v>
      </c>
      <c r="G65">
        <v>192.07</v>
      </c>
      <c r="H65">
        <v>1967.55</v>
      </c>
      <c r="I65">
        <v>443.76799999999997</v>
      </c>
      <c r="J65">
        <v>2617.46</v>
      </c>
      <c r="K65">
        <v>953.96199999999999</v>
      </c>
      <c r="M65" s="4">
        <f t="shared" si="5"/>
        <v>0.34415000000000001</v>
      </c>
      <c r="N65" s="2">
        <f t="shared" si="6"/>
        <v>0.29768608649329265</v>
      </c>
      <c r="O65" s="2">
        <f t="shared" si="7"/>
        <v>2.4758927891907598</v>
      </c>
      <c r="P65" s="3">
        <f t="shared" si="8"/>
        <v>0.92397888517603755</v>
      </c>
      <c r="Q65" s="2">
        <f t="shared" si="9"/>
        <v>0.18603322194779406</v>
      </c>
      <c r="R65" s="3">
        <f t="shared" si="10"/>
        <v>0.2581393772095501</v>
      </c>
      <c r="T65" s="6">
        <f t="shared" si="11"/>
        <v>594.20577742324394</v>
      </c>
      <c r="U65" s="6">
        <f t="shared" si="12"/>
        <v>1726.5895029006072</v>
      </c>
      <c r="V65" s="6">
        <f t="shared" si="13"/>
        <v>1726.5895029006072</v>
      </c>
      <c r="W65" s="6">
        <f t="shared" si="14"/>
        <v>35.236520467359327</v>
      </c>
      <c r="X65" s="6">
        <f t="shared" si="15"/>
        <v>176.88679245283001</v>
      </c>
      <c r="Y65" s="6">
        <f t="shared" si="0"/>
        <v>153.38790931835274</v>
      </c>
      <c r="Z65" s="6">
        <f t="shared" si="16"/>
        <v>153.38790931835274</v>
      </c>
      <c r="AA65" s="6">
        <f t="shared" si="17"/>
        <v>110.54201527403985</v>
      </c>
      <c r="AB65" s="6">
        <f t="shared" si="1"/>
        <v>1506.4263200850585</v>
      </c>
      <c r="AC65" s="6">
        <f t="shared" si="18"/>
        <v>255.39970328290792</v>
      </c>
      <c r="AD65" s="6">
        <f t="shared" si="2"/>
        <v>549.03359178868959</v>
      </c>
      <c r="AE65" s="6">
        <f t="shared" si="3"/>
        <v>1132.3837254773632</v>
      </c>
      <c r="AI65" s="60"/>
      <c r="AJ65" s="67">
        <f t="shared" si="28"/>
        <v>121185.84727616965</v>
      </c>
      <c r="AK65" s="21">
        <f t="shared" si="29"/>
        <v>20534.001613540775</v>
      </c>
      <c r="AL65" s="19">
        <f t="shared" si="30"/>
        <v>79497.915813167303</v>
      </c>
      <c r="AM65" s="19">
        <f t="shared" si="31"/>
        <v>3120.925189756832</v>
      </c>
      <c r="AN65" s="19">
        <f t="shared" si="32"/>
        <v>18937.499999999982</v>
      </c>
      <c r="AO65" s="19">
        <f t="shared" si="20"/>
        <v>11955.227614998939</v>
      </c>
      <c r="AP65" s="19">
        <f t="shared" si="21"/>
        <v>12269.838868025228</v>
      </c>
      <c r="AQ65" s="19">
        <f t="shared" si="22"/>
        <v>6891.6402406724073</v>
      </c>
      <c r="AR65" s="1">
        <f t="shared" si="33"/>
        <v>2794.0375850516889</v>
      </c>
      <c r="AS65" s="23">
        <f t="shared" si="34"/>
        <v>-6252.7635780380333</v>
      </c>
      <c r="AT65" s="23">
        <f t="shared" si="35"/>
        <v>-50022108.624304265</v>
      </c>
      <c r="AU65">
        <f t="shared" si="36"/>
        <v>0.34399999999999997</v>
      </c>
      <c r="BB65" s="10">
        <f t="shared" si="24"/>
        <v>1429.7624126598196</v>
      </c>
      <c r="BC65" s="10">
        <f t="shared" si="25"/>
        <v>212.60225356185691</v>
      </c>
      <c r="BD65" s="9">
        <f t="shared" si="26"/>
        <v>1062.3717053428475</v>
      </c>
      <c r="BE65" s="10">
        <f t="shared" si="27"/>
        <v>296.80306889272441</v>
      </c>
    </row>
    <row r="66" spans="1:57">
      <c r="A66">
        <v>60</v>
      </c>
      <c r="B66" t="s">
        <v>54</v>
      </c>
      <c r="C66">
        <v>11.9596</v>
      </c>
      <c r="D66">
        <v>300.06400000000002</v>
      </c>
      <c r="E66">
        <v>268.92099999999999</v>
      </c>
      <c r="F66">
        <v>268.92099999999999</v>
      </c>
      <c r="G66">
        <v>194.988</v>
      </c>
      <c r="H66">
        <v>1967.11</v>
      </c>
      <c r="I66">
        <v>431.94200000000001</v>
      </c>
      <c r="J66">
        <v>2629.28</v>
      </c>
      <c r="K66">
        <v>962.57</v>
      </c>
      <c r="M66" s="4">
        <f t="shared" si="5"/>
        <v>0.3442966666666667</v>
      </c>
      <c r="N66" s="2">
        <f t="shared" si="6"/>
        <v>0.29050915392733012</v>
      </c>
      <c r="O66" s="2">
        <f t="shared" si="7"/>
        <v>2.4862817049250161</v>
      </c>
      <c r="P66" s="3">
        <f t="shared" si="8"/>
        <v>0.93191917822807846</v>
      </c>
      <c r="Q66" s="2">
        <f t="shared" si="9"/>
        <v>0.18877905682115229</v>
      </c>
      <c r="R66" s="3">
        <f t="shared" si="10"/>
        <v>0.26035783094037118</v>
      </c>
      <c r="T66" s="6">
        <f t="shared" si="11"/>
        <v>608.88543462929101</v>
      </c>
      <c r="U66" s="6">
        <f t="shared" si="12"/>
        <v>1768.4906465237082</v>
      </c>
      <c r="V66" s="6">
        <f t="shared" si="13"/>
        <v>1768.4906465237082</v>
      </c>
      <c r="W66" s="6">
        <f t="shared" si="14"/>
        <v>36.091645847422619</v>
      </c>
      <c r="X66" s="6">
        <f t="shared" si="15"/>
        <v>176.88679245283001</v>
      </c>
      <c r="Y66" s="6">
        <f t="shared" si="0"/>
        <v>158.52809105126738</v>
      </c>
      <c r="Z66" s="6">
        <f t="shared" si="16"/>
        <v>158.52809105126738</v>
      </c>
      <c r="AA66" s="6">
        <f t="shared" si="17"/>
        <v>114.94481806145494</v>
      </c>
      <c r="AB66" s="6">
        <f t="shared" si="1"/>
        <v>1549.9523623615457</v>
      </c>
      <c r="AC66" s="6">
        <f t="shared" si="18"/>
        <v>254.629930009585</v>
      </c>
      <c r="AD66" s="6">
        <f t="shared" si="2"/>
        <v>567.43201387477529</v>
      </c>
      <c r="AE66" s="6">
        <f t="shared" si="3"/>
        <v>1159.6052118944172</v>
      </c>
      <c r="AI66" s="60"/>
      <c r="AJ66" s="67">
        <f t="shared" si="28"/>
        <v>124102.07369998693</v>
      </c>
      <c r="AK66" s="21">
        <f t="shared" si="29"/>
        <v>21028.133555826495</v>
      </c>
      <c r="AL66" s="19">
        <f t="shared" si="30"/>
        <v>81392.345036136438</v>
      </c>
      <c r="AM66" s="19">
        <f t="shared" si="31"/>
        <v>3110.5129862825356</v>
      </c>
      <c r="AN66" s="19">
        <f t="shared" si="32"/>
        <v>18937.499999999982</v>
      </c>
      <c r="AO66" s="19">
        <f t="shared" si="20"/>
        <v>12356.929974686496</v>
      </c>
      <c r="AP66" s="19">
        <f t="shared" si="21"/>
        <v>12682.112342441405</v>
      </c>
      <c r="AQ66" s="19">
        <f t="shared" si="22"/>
        <v>7166.5825548358598</v>
      </c>
      <c r="AR66" s="1">
        <f t="shared" si="33"/>
        <v>2887.9166928085069</v>
      </c>
      <c r="AS66" s="23">
        <f t="shared" si="34"/>
        <v>-6596.3076686221866</v>
      </c>
      <c r="AT66" s="23">
        <f t="shared" si="35"/>
        <v>-52770461.348977491</v>
      </c>
      <c r="AU66">
        <f t="shared" si="36"/>
        <v>0.34415000000000001</v>
      </c>
      <c r="BB66" s="10">
        <f t="shared" si="24"/>
        <v>1471.1897996176992</v>
      </c>
      <c r="BC66" s="10">
        <f t="shared" si="25"/>
        <v>221.08403054807971</v>
      </c>
      <c r="BD66" s="9">
        <f t="shared" si="26"/>
        <v>1098.0671835773792</v>
      </c>
      <c r="BE66" s="10">
        <f t="shared" si="27"/>
        <v>306.77581863670548</v>
      </c>
    </row>
    <row r="67" spans="1:57">
      <c r="A67">
        <v>61</v>
      </c>
      <c r="B67" t="s">
        <v>54</v>
      </c>
      <c r="C67">
        <v>12.160600000000001</v>
      </c>
      <c r="D67">
        <v>293.05700000000002</v>
      </c>
      <c r="E67">
        <v>271.25900000000001</v>
      </c>
      <c r="F67">
        <v>271.25900000000001</v>
      </c>
      <c r="G67">
        <v>197.90299999999999</v>
      </c>
      <c r="H67">
        <v>1966.52</v>
      </c>
      <c r="I67">
        <v>420.44400000000002</v>
      </c>
      <c r="J67">
        <v>2640.78</v>
      </c>
      <c r="K67">
        <v>970.94200000000001</v>
      </c>
      <c r="M67" s="4">
        <f t="shared" si="5"/>
        <v>0.34449333333333332</v>
      </c>
      <c r="N67" s="2">
        <f t="shared" si="6"/>
        <v>0.28356330069280489</v>
      </c>
      <c r="O67" s="2">
        <f t="shared" si="7"/>
        <v>2.4959897726129197</v>
      </c>
      <c r="P67" s="3">
        <f t="shared" si="8"/>
        <v>0.93948794364670818</v>
      </c>
      <c r="Q67" s="2">
        <f t="shared" si="9"/>
        <v>0.19149185276928435</v>
      </c>
      <c r="R67" s="3">
        <f t="shared" si="10"/>
        <v>0.26247145566435731</v>
      </c>
      <c r="T67" s="6">
        <f t="shared" si="11"/>
        <v>623.80001932781249</v>
      </c>
      <c r="U67" s="6">
        <f t="shared" si="12"/>
        <v>1810.775300909004</v>
      </c>
      <c r="V67" s="6">
        <f t="shared" si="13"/>
        <v>1810.775300909004</v>
      </c>
      <c r="W67" s="6">
        <f t="shared" si="14"/>
        <v>36.954597977734778</v>
      </c>
      <c r="X67" s="6">
        <f t="shared" si="15"/>
        <v>176.88679245283001</v>
      </c>
      <c r="Y67" s="6">
        <f t="shared" si="0"/>
        <v>163.72969911642517</v>
      </c>
      <c r="Z67" s="6">
        <f t="shared" si="16"/>
        <v>163.72969911642517</v>
      </c>
      <c r="AA67" s="6">
        <f t="shared" si="17"/>
        <v>119.4526214585982</v>
      </c>
      <c r="AB67" s="6">
        <f t="shared" si="1"/>
        <v>1593.9530663756964</v>
      </c>
      <c r="AC67" s="6">
        <f t="shared" si="18"/>
        <v>253.77683251104236</v>
      </c>
      <c r="AD67" s="6">
        <f t="shared" si="2"/>
        <v>586.05259740506335</v>
      </c>
      <c r="AE67" s="6">
        <f t="shared" si="3"/>
        <v>1186.9752815811917</v>
      </c>
      <c r="AI67" s="60"/>
      <c r="AJ67" s="67">
        <f t="shared" si="28"/>
        <v>127113.80220018457</v>
      </c>
      <c r="AK67" s="21">
        <f t="shared" si="29"/>
        <v>21538.447584012243</v>
      </c>
      <c r="AL67" s="19">
        <f t="shared" si="30"/>
        <v>83348.94381533502</v>
      </c>
      <c r="AM67" s="19">
        <f t="shared" si="31"/>
        <v>3101.1379175867355</v>
      </c>
      <c r="AN67" s="19">
        <f t="shared" si="32"/>
        <v>18937.499999999982</v>
      </c>
      <c r="AO67" s="19">
        <f t="shared" si="20"/>
        <v>12771.023015090101</v>
      </c>
      <c r="AP67" s="19">
        <f t="shared" si="21"/>
        <v>13107.102568118788</v>
      </c>
      <c r="AQ67" s="19">
        <f t="shared" si="22"/>
        <v>7452.0219831876038</v>
      </c>
      <c r="AR67" s="1">
        <f t="shared" si="33"/>
        <v>2984.6923929813179</v>
      </c>
      <c r="AS67" s="23">
        <f t="shared" si="34"/>
        <v>-6949.8280918972414</v>
      </c>
      <c r="AT67" s="23">
        <f t="shared" si="35"/>
        <v>-55598624.735177934</v>
      </c>
      <c r="AU67">
        <f t="shared" si="36"/>
        <v>0.3442966666666667</v>
      </c>
      <c r="BB67" s="10">
        <f t="shared" si="24"/>
        <v>1513.8607165141232</v>
      </c>
      <c r="BC67" s="10">
        <f t="shared" si="25"/>
        <v>229.88963612290988</v>
      </c>
      <c r="BD67" s="9">
        <f t="shared" si="26"/>
        <v>1134.8640277495506</v>
      </c>
      <c r="BE67" s="10">
        <f t="shared" si="27"/>
        <v>317.05618210253476</v>
      </c>
    </row>
    <row r="68" spans="1:57">
      <c r="A68">
        <v>62</v>
      </c>
      <c r="B68" t="s">
        <v>54</v>
      </c>
      <c r="C68">
        <v>12.361599999999999</v>
      </c>
      <c r="D68">
        <v>286.23500000000001</v>
      </c>
      <c r="E68">
        <v>273.541</v>
      </c>
      <c r="F68">
        <v>273.541</v>
      </c>
      <c r="G68">
        <v>200.815</v>
      </c>
      <c r="H68">
        <v>1965.87</v>
      </c>
      <c r="I68">
        <v>409.28100000000001</v>
      </c>
      <c r="J68">
        <v>2651.94</v>
      </c>
      <c r="K68">
        <v>979.10900000000004</v>
      </c>
      <c r="M68" s="4">
        <f t="shared" si="5"/>
        <v>0.34471000000000002</v>
      </c>
      <c r="N68" s="2">
        <f t="shared" si="6"/>
        <v>0.27678821811571075</v>
      </c>
      <c r="O68" s="2">
        <f t="shared" si="7"/>
        <v>2.505212604024639</v>
      </c>
      <c r="P68" s="3">
        <f t="shared" si="8"/>
        <v>0.94679489039095655</v>
      </c>
      <c r="Q68" s="2">
        <f t="shared" si="9"/>
        <v>0.19418738456480325</v>
      </c>
      <c r="R68" s="3">
        <f t="shared" si="10"/>
        <v>0.2645131656561554</v>
      </c>
      <c r="T68" s="6">
        <f t="shared" si="11"/>
        <v>639.06908197545761</v>
      </c>
      <c r="U68" s="6">
        <f t="shared" si="12"/>
        <v>1853.9325287211209</v>
      </c>
      <c r="V68" s="6">
        <f t="shared" si="13"/>
        <v>1853.9325287211209</v>
      </c>
      <c r="W68" s="6">
        <f t="shared" si="14"/>
        <v>37.835357729002467</v>
      </c>
      <c r="X68" s="6">
        <f t="shared" si="15"/>
        <v>176.88679245283001</v>
      </c>
      <c r="Y68" s="6">
        <f t="shared" si="0"/>
        <v>169.04218594630137</v>
      </c>
      <c r="Z68" s="6">
        <f t="shared" si="16"/>
        <v>169.04218594630137</v>
      </c>
      <c r="AA68" s="6">
        <f t="shared" si="17"/>
        <v>124.09915358504396</v>
      </c>
      <c r="AB68" s="6">
        <f t="shared" si="1"/>
        <v>1638.8392767363741</v>
      </c>
      <c r="AC68" s="6">
        <f t="shared" si="18"/>
        <v>252.92860971374921</v>
      </c>
      <c r="AD68" s="6">
        <f t="shared" si="2"/>
        <v>605.06734142120263</v>
      </c>
      <c r="AE68" s="6">
        <f t="shared" si="3"/>
        <v>1214.8634467456632</v>
      </c>
      <c r="AI68" s="60"/>
      <c r="AJ68" s="67">
        <f t="shared" si="28"/>
        <v>130153.09630343647</v>
      </c>
      <c r="AK68" s="21">
        <f t="shared" si="29"/>
        <v>22053.432389770762</v>
      </c>
      <c r="AL68" s="19">
        <f t="shared" si="30"/>
        <v>85316.222314211307</v>
      </c>
      <c r="AM68" s="19">
        <f t="shared" si="31"/>
        <v>3090.7480431519848</v>
      </c>
      <c r="AN68" s="19">
        <f t="shared" si="32"/>
        <v>18937.499999999982</v>
      </c>
      <c r="AO68" s="19">
        <f t="shared" si="20"/>
        <v>13190.064560819212</v>
      </c>
      <c r="AP68" s="19">
        <f t="shared" si="21"/>
        <v>13537.171522946033</v>
      </c>
      <c r="AQ68" s="19">
        <f t="shared" si="22"/>
        <v>7744.2687375688174</v>
      </c>
      <c r="AR68" s="1">
        <f t="shared" si="33"/>
        <v>3082.6366623506333</v>
      </c>
      <c r="AS68" s="23">
        <f t="shared" si="34"/>
        <v>-7307.9168521592619</v>
      </c>
      <c r="AT68" s="23">
        <f t="shared" si="35"/>
        <v>-58463334.817274094</v>
      </c>
      <c r="AU68">
        <f t="shared" si="36"/>
        <v>0.34449333333333332</v>
      </c>
      <c r="BB68" s="10">
        <f t="shared" si="24"/>
        <v>1556.9984683979617</v>
      </c>
      <c r="BC68" s="10">
        <f t="shared" si="25"/>
        <v>238.9052429171964</v>
      </c>
      <c r="BD68" s="9">
        <f t="shared" si="26"/>
        <v>1172.1051948101267</v>
      </c>
      <c r="BE68" s="10">
        <f t="shared" si="27"/>
        <v>327.45939823285033</v>
      </c>
    </row>
    <row r="69" spans="1:57">
      <c r="A69">
        <v>63</v>
      </c>
      <c r="B69" t="s">
        <v>54</v>
      </c>
      <c r="C69">
        <v>12.5626</v>
      </c>
      <c r="D69">
        <v>279.65600000000001</v>
      </c>
      <c r="E69">
        <v>275.762</v>
      </c>
      <c r="F69">
        <v>275.762</v>
      </c>
      <c r="G69">
        <v>203.72300000000001</v>
      </c>
      <c r="H69">
        <v>1965.1</v>
      </c>
      <c r="I69">
        <v>398.42599999999999</v>
      </c>
      <c r="J69">
        <v>2662.8</v>
      </c>
      <c r="K69">
        <v>987.05899999999997</v>
      </c>
      <c r="M69" s="4">
        <f t="shared" si="5"/>
        <v>0.3449666666666667</v>
      </c>
      <c r="N69" s="2">
        <f t="shared" si="6"/>
        <v>0.27022514252584789</v>
      </c>
      <c r="O69" s="2">
        <f t="shared" si="7"/>
        <v>2.5138424100879311</v>
      </c>
      <c r="P69" s="3">
        <f t="shared" si="8"/>
        <v>0.95377234515412102</v>
      </c>
      <c r="Q69" s="2">
        <f t="shared" si="9"/>
        <v>0.19685283602280412</v>
      </c>
      <c r="R69" s="3">
        <f t="shared" si="10"/>
        <v>0.26646246014107638</v>
      </c>
      <c r="T69" s="6">
        <f t="shared" si="11"/>
        <v>654.59043077721833</v>
      </c>
      <c r="U69" s="6">
        <f t="shared" si="12"/>
        <v>1897.5469053354477</v>
      </c>
      <c r="V69" s="6">
        <f t="shared" si="13"/>
        <v>1897.5469053354477</v>
      </c>
      <c r="W69" s="6">
        <f t="shared" si="14"/>
        <v>38.7254470476622</v>
      </c>
      <c r="X69" s="6">
        <f t="shared" si="15"/>
        <v>176.88679245283001</v>
      </c>
      <c r="Y69" s="6">
        <f t="shared" si="0"/>
        <v>174.42377656970456</v>
      </c>
      <c r="Z69" s="6">
        <f t="shared" si="16"/>
        <v>174.42377656970456</v>
      </c>
      <c r="AA69" s="6">
        <f t="shared" si="17"/>
        <v>128.85798273188448</v>
      </c>
      <c r="AB69" s="6">
        <f t="shared" si="1"/>
        <v>1684.2626331731617</v>
      </c>
      <c r="AC69" s="6">
        <f t="shared" si="18"/>
        <v>252.00971920994812</v>
      </c>
      <c r="AD69" s="6">
        <f t="shared" si="2"/>
        <v>624.3302502778339</v>
      </c>
      <c r="AE69" s="6">
        <f t="shared" si="3"/>
        <v>1242.9564745582293</v>
      </c>
      <c r="AI69" s="60"/>
      <c r="AJ69" s="67">
        <f t="shared" si="28"/>
        <v>133255.10836688799</v>
      </c>
      <c r="AK69" s="21">
        <f t="shared" si="29"/>
        <v>22579.044267294532</v>
      </c>
      <c r="AL69" s="19">
        <f t="shared" si="30"/>
        <v>87320.739961738029</v>
      </c>
      <c r="AM69" s="19">
        <f t="shared" si="31"/>
        <v>3080.4175377037518</v>
      </c>
      <c r="AN69" s="19">
        <f t="shared" si="32"/>
        <v>18937.499999999982</v>
      </c>
      <c r="AO69" s="19">
        <f t="shared" si="20"/>
        <v>13618.03849983404</v>
      </c>
      <c r="AP69" s="19">
        <f t="shared" si="21"/>
        <v>13976.407934040199</v>
      </c>
      <c r="AQ69" s="19">
        <f t="shared" si="22"/>
        <v>8045.5094558180608</v>
      </c>
      <c r="AR69" s="1">
        <f t="shared" si="33"/>
        <v>3182.6542158755256</v>
      </c>
      <c r="AS69" s="23">
        <f t="shared" si="34"/>
        <v>-7672.8850291729141</v>
      </c>
      <c r="AT69" s="23">
        <f t="shared" si="35"/>
        <v>-61383080.233383313</v>
      </c>
      <c r="AU69">
        <f t="shared" si="36"/>
        <v>0.34471000000000002</v>
      </c>
      <c r="BB69" s="10">
        <f t="shared" si="24"/>
        <v>1601.0039190073717</v>
      </c>
      <c r="BC69" s="10">
        <f t="shared" si="25"/>
        <v>248.19830717008793</v>
      </c>
      <c r="BD69" s="9">
        <f t="shared" si="26"/>
        <v>1210.1346828424053</v>
      </c>
      <c r="BE69" s="10">
        <f t="shared" si="27"/>
        <v>338.08437189260275</v>
      </c>
    </row>
    <row r="70" spans="1:57">
      <c r="A70">
        <v>64</v>
      </c>
      <c r="B70" t="s">
        <v>54</v>
      </c>
      <c r="C70">
        <v>12.7636</v>
      </c>
      <c r="D70">
        <v>273.19200000000001</v>
      </c>
      <c r="E70">
        <v>277.93700000000001</v>
      </c>
      <c r="F70">
        <v>277.93700000000001</v>
      </c>
      <c r="G70">
        <v>206.625</v>
      </c>
      <c r="H70">
        <v>1964.31</v>
      </c>
      <c r="I70">
        <v>387.87299999999999</v>
      </c>
      <c r="J70">
        <v>2673.35</v>
      </c>
      <c r="K70">
        <v>994.84299999999996</v>
      </c>
      <c r="M70" s="4">
        <f t="shared" si="5"/>
        <v>0.34523000000000004</v>
      </c>
      <c r="N70" s="2">
        <f t="shared" si="6"/>
        <v>0.26377777134084524</v>
      </c>
      <c r="O70" s="2">
        <f t="shared" si="7"/>
        <v>2.5221113559076556</v>
      </c>
      <c r="P70" s="3">
        <f t="shared" si="8"/>
        <v>0.96056059245527126</v>
      </c>
      <c r="Q70" s="2">
        <f t="shared" si="9"/>
        <v>0.19950467804072647</v>
      </c>
      <c r="R70" s="3">
        <f t="shared" si="10"/>
        <v>0.26835925807915495</v>
      </c>
      <c r="T70" s="6">
        <f t="shared" si="11"/>
        <v>670.59021521666637</v>
      </c>
      <c r="U70" s="6">
        <f t="shared" si="12"/>
        <v>1942.4447910571685</v>
      </c>
      <c r="V70" s="6">
        <f t="shared" si="13"/>
        <v>1942.4447910571685</v>
      </c>
      <c r="W70" s="6">
        <f t="shared" si="14"/>
        <v>39.641730429738132</v>
      </c>
      <c r="X70" s="6">
        <f t="shared" si="15"/>
        <v>176.88679245283001</v>
      </c>
      <c r="Y70" s="6">
        <f t="shared" si="0"/>
        <v>179.95909263068543</v>
      </c>
      <c r="Z70" s="6">
        <f t="shared" si="16"/>
        <v>179.95909263068543</v>
      </c>
      <c r="AA70" s="6">
        <f t="shared" si="17"/>
        <v>133.78588498406251</v>
      </c>
      <c r="AB70" s="6">
        <f t="shared" si="1"/>
        <v>1730.944927388251</v>
      </c>
      <c r="AC70" s="6">
        <f t="shared" si="18"/>
        <v>251.14159409865556</v>
      </c>
      <c r="AD70" s="6">
        <f t="shared" si="2"/>
        <v>644.14253442322888</v>
      </c>
      <c r="AE70" s="6">
        <f t="shared" si="3"/>
        <v>1271.8545758405021</v>
      </c>
      <c r="AI70" s="60"/>
      <c r="AJ70" s="67">
        <f t="shared" si="28"/>
        <v>136389.97891479597</v>
      </c>
      <c r="AK70" s="21">
        <f t="shared" si="29"/>
        <v>23110.223760080418</v>
      </c>
      <c r="AL70" s="19">
        <f t="shared" si="30"/>
        <v>89339.982521821847</v>
      </c>
      <c r="AM70" s="19">
        <f t="shared" si="31"/>
        <v>3069.226370257958</v>
      </c>
      <c r="AN70" s="19">
        <f t="shared" si="32"/>
        <v>18937.499999999982</v>
      </c>
      <c r="AO70" s="19">
        <f t="shared" si="20"/>
        <v>14051.5794404554</v>
      </c>
      <c r="AP70" s="19">
        <f t="shared" si="21"/>
        <v>14421.357846783174</v>
      </c>
      <c r="AQ70" s="19">
        <f t="shared" si="22"/>
        <v>8354.0305358856222</v>
      </c>
      <c r="AR70" s="1">
        <f t="shared" si="33"/>
        <v>3283.9771164614062</v>
      </c>
      <c r="AS70" s="23">
        <f t="shared" si="34"/>
        <v>-8042.5488432109814</v>
      </c>
      <c r="AT70" s="23">
        <f t="shared" si="35"/>
        <v>-64340390.74568785</v>
      </c>
      <c r="AU70">
        <f t="shared" si="36"/>
        <v>0.3449666666666667</v>
      </c>
      <c r="BB70" s="10">
        <f t="shared" si="24"/>
        <v>1645.5371861254996</v>
      </c>
      <c r="BC70" s="10">
        <f t="shared" si="25"/>
        <v>257.71596546376895</v>
      </c>
      <c r="BD70" s="9">
        <f t="shared" si="26"/>
        <v>1248.6605005556678</v>
      </c>
      <c r="BE70" s="10">
        <f t="shared" si="27"/>
        <v>348.84755313940911</v>
      </c>
    </row>
    <row r="71" spans="1:57">
      <c r="A71">
        <v>65</v>
      </c>
      <c r="B71" t="s">
        <v>54</v>
      </c>
      <c r="C71">
        <v>12.964600000000001</v>
      </c>
      <c r="D71">
        <v>266.89299999999997</v>
      </c>
      <c r="E71">
        <v>280.04899999999998</v>
      </c>
      <c r="F71">
        <v>280.04899999999998</v>
      </c>
      <c r="G71">
        <v>209.52699999999999</v>
      </c>
      <c r="H71">
        <v>1963.48</v>
      </c>
      <c r="I71">
        <v>377.73099999999999</v>
      </c>
      <c r="J71">
        <v>2683.49</v>
      </c>
      <c r="K71">
        <v>1002.4</v>
      </c>
      <c r="M71" s="4">
        <f t="shared" si="5"/>
        <v>0.34550666666666668</v>
      </c>
      <c r="N71" s="2">
        <f t="shared" si="6"/>
        <v>0.25748948404275845</v>
      </c>
      <c r="O71" s="2">
        <f t="shared" si="7"/>
        <v>2.5298744936904254</v>
      </c>
      <c r="P71" s="3">
        <f t="shared" si="8"/>
        <v>0.9670821595338247</v>
      </c>
      <c r="Q71" s="2">
        <f t="shared" si="9"/>
        <v>0.20214467641724229</v>
      </c>
      <c r="R71" s="3">
        <f t="shared" si="10"/>
        <v>0.27018195500328018</v>
      </c>
      <c r="T71" s="6">
        <f t="shared" si="11"/>
        <v>686.96705463690455</v>
      </c>
      <c r="U71" s="6">
        <f t="shared" si="12"/>
        <v>1988.2888549287168</v>
      </c>
      <c r="V71" s="6">
        <f t="shared" si="13"/>
        <v>1988.2888549287168</v>
      </c>
      <c r="W71" s="6">
        <f t="shared" si="14"/>
        <v>40.577323569973814</v>
      </c>
      <c r="X71" s="6">
        <f t="shared" si="15"/>
        <v>176.88679245283001</v>
      </c>
      <c r="Y71" s="6">
        <f t="shared" ref="Y71:Y107" si="37">R71*T71</f>
        <v>185.60610184464406</v>
      </c>
      <c r="Z71" s="6">
        <f t="shared" si="16"/>
        <v>185.60610184464406</v>
      </c>
      <c r="AA71" s="6">
        <f t="shared" si="17"/>
        <v>138.86673296888307</v>
      </c>
      <c r="AB71" s="6">
        <f t="shared" ref="AB71:AB107" si="38">O71*T71+(U71/98)*2</f>
        <v>1778.5177531015154</v>
      </c>
      <c r="AC71" s="6">
        <f t="shared" si="18"/>
        <v>250.34842539717511</v>
      </c>
      <c r="AD71" s="6">
        <f t="shared" ref="AD71:AD107" si="39">T71*P71</f>
        <v>664.35358272684857</v>
      </c>
      <c r="AE71" s="6">
        <f t="shared" ref="AE71:AE107" si="40">U71-T71</f>
        <v>1301.3218002918122</v>
      </c>
      <c r="AI71" s="60"/>
      <c r="AJ71" s="67">
        <f t="shared" si="28"/>
        <v>139617.10424681607</v>
      </c>
      <c r="AK71" s="21">
        <f t="shared" si="29"/>
        <v>23657.035110285255</v>
      </c>
      <c r="AL71" s="19">
        <f t="shared" si="30"/>
        <v>91417.091347687761</v>
      </c>
      <c r="AM71" s="19">
        <f t="shared" si="31"/>
        <v>3058.6534745275262</v>
      </c>
      <c r="AN71" s="19">
        <f t="shared" si="32"/>
        <v>18937.499999999982</v>
      </c>
      <c r="AO71" s="19">
        <f t="shared" si="20"/>
        <v>14497.504502328018</v>
      </c>
      <c r="AP71" s="19">
        <f t="shared" si="21"/>
        <v>14879.017778705072</v>
      </c>
      <c r="AQ71" s="19">
        <f t="shared" si="22"/>
        <v>8673.5128451672517</v>
      </c>
      <c r="AR71" s="1">
        <f t="shared" si="33"/>
        <v>3388.1897310661839</v>
      </c>
      <c r="AS71" s="23">
        <f t="shared" si="34"/>
        <v>-8422.6696776195422</v>
      </c>
      <c r="AT71" s="23">
        <f t="shared" si="35"/>
        <v>-67381357.420956343</v>
      </c>
      <c r="AU71">
        <f t="shared" si="36"/>
        <v>0.34523000000000004</v>
      </c>
      <c r="BB71" s="10">
        <f t="shared" si="24"/>
        <v>1691.3031969585129</v>
      </c>
      <c r="BC71" s="10">
        <f t="shared" si="25"/>
        <v>267.57176996812501</v>
      </c>
      <c r="BD71" s="9">
        <f t="shared" si="26"/>
        <v>1288.2850688464578</v>
      </c>
      <c r="BE71" s="10">
        <f t="shared" si="27"/>
        <v>359.91818526137087</v>
      </c>
    </row>
    <row r="72" spans="1:57">
      <c r="A72">
        <v>66</v>
      </c>
      <c r="B72" t="s">
        <v>54</v>
      </c>
      <c r="C72">
        <v>13.165699999999999</v>
      </c>
      <c r="D72">
        <v>260.762</v>
      </c>
      <c r="E72">
        <v>282.11799999999999</v>
      </c>
      <c r="F72">
        <v>282.11799999999999</v>
      </c>
      <c r="G72">
        <v>212.42099999999999</v>
      </c>
      <c r="H72">
        <v>1962.58</v>
      </c>
      <c r="I72">
        <v>367.80799999999999</v>
      </c>
      <c r="J72">
        <v>2693.42</v>
      </c>
      <c r="K72">
        <v>1009.81</v>
      </c>
      <c r="M72" s="4">
        <f t="shared" ref="M72:M107" si="41">($M$2-H72)/$M$2</f>
        <v>0.34580666666666671</v>
      </c>
      <c r="N72" s="2">
        <f t="shared" ref="N72:N107" si="42">(D72/($M$2-H72))</f>
        <v>0.25135624915656146</v>
      </c>
      <c r="O72" s="2">
        <f t="shared" ref="O72:O107" si="43">(J72-$M$3)/($M$2-H72)</f>
        <v>2.5372515569393301</v>
      </c>
      <c r="P72" s="3">
        <f t="shared" ref="P72:P107" si="44">K72/($M$2-H72)</f>
        <v>0.97338589963563449</v>
      </c>
      <c r="Q72" s="2">
        <f t="shared" ref="Q72:Q107" si="45">G72/($M$2-H72)</f>
        <v>0.20475892116982511</v>
      </c>
      <c r="R72" s="3">
        <f t="shared" ref="R72:R107" si="46">F72/($M$2-H72)</f>
        <v>0.27194193287193225</v>
      </c>
      <c r="T72" s="6">
        <f t="shared" ref="T72:T107" si="47">$O$3/N72</f>
        <v>703.72943997367292</v>
      </c>
      <c r="U72" s="6">
        <f t="shared" ref="U72:U107" si="48">T72/M72</f>
        <v>2035.0372268907661</v>
      </c>
      <c r="V72" s="6">
        <f t="shared" ref="V72:V107" si="49">U72</f>
        <v>2035.0372268907661</v>
      </c>
      <c r="W72" s="6">
        <f t="shared" ref="W72:W107" si="50">(U72/98)*2</f>
        <v>41.531371977362575</v>
      </c>
      <c r="X72" s="6">
        <f t="shared" ref="X72:X107" si="51">$O$3</f>
        <v>176.88679245283001</v>
      </c>
      <c r="Y72" s="6">
        <f t="shared" si="37"/>
        <v>191.37354412532304</v>
      </c>
      <c r="Z72" s="6">
        <f t="shared" ref="Z72:Z107" si="52">Y72</f>
        <v>191.37354412532304</v>
      </c>
      <c r="AA72" s="6">
        <f t="shared" ref="AA72:AA107" si="53">Q72*T72</f>
        <v>144.09488092445446</v>
      </c>
      <c r="AB72" s="6">
        <f t="shared" si="38"/>
        <v>1827.0699892146072</v>
      </c>
      <c r="AC72" s="6">
        <f t="shared" ref="AC72:AC107" si="54">U72-O72*T72</f>
        <v>249.4986096535215</v>
      </c>
      <c r="AD72" s="6">
        <f t="shared" si="39"/>
        <v>685.00031402885486</v>
      </c>
      <c r="AE72" s="6">
        <f t="shared" si="40"/>
        <v>1331.3077869170932</v>
      </c>
      <c r="AI72" s="60"/>
      <c r="AJ72" s="67">
        <f t="shared" si="28"/>
        <v>142912.23802571135</v>
      </c>
      <c r="AK72" s="21">
        <f t="shared" si="29"/>
        <v>24215.369964176843</v>
      </c>
      <c r="AL72" s="19">
        <f t="shared" si="30"/>
        <v>93535.107039574577</v>
      </c>
      <c r="AM72" s="19">
        <f t="shared" si="31"/>
        <v>3048.9934729121956</v>
      </c>
      <c r="AN72" s="19">
        <f t="shared" ref="AN72:AN108" si="55">X71*$AP$4</f>
        <v>18937.499999999982</v>
      </c>
      <c r="AO72" s="19">
        <f t="shared" ref="AO72:AO108" si="56">Y71*$AQ$4</f>
        <v>14952.427564604526</v>
      </c>
      <c r="AP72" s="19">
        <f t="shared" ref="AP72:AP108" si="57">Z71*$AR$4</f>
        <v>15345.912500515173</v>
      </c>
      <c r="AQ72" s="19">
        <f t="shared" ref="AQ72:AQ108" si="58">AA71*$AS$4</f>
        <v>9002.9108251255493</v>
      </c>
      <c r="AR72" s="1">
        <f t="shared" si="33"/>
        <v>3494.4998451432234</v>
      </c>
      <c r="AS72" s="23">
        <f t="shared" si="34"/>
        <v>-8810.2567420129744</v>
      </c>
      <c r="AT72" s="23">
        <f t="shared" si="35"/>
        <v>-70482053.936103791</v>
      </c>
      <c r="AU72">
        <f t="shared" ref="AU72:AU108" si="59">M71</f>
        <v>0.34550666666666668</v>
      </c>
      <c r="BB72" s="10">
        <f t="shared" ref="BB72:BB108" si="60">U71-AC71</f>
        <v>1737.9404295315417</v>
      </c>
      <c r="BC72" s="10">
        <f t="shared" ref="BC72:BC108" si="61">2*AA71</f>
        <v>277.73346593776614</v>
      </c>
      <c r="BD72" s="9">
        <f t="shared" ref="BD72:BD108" si="62">2*AD71</f>
        <v>1328.7071654536971</v>
      </c>
      <c r="BE72" s="10">
        <f t="shared" ref="BE72:BE108" si="63">Y71*2</f>
        <v>371.21220368928812</v>
      </c>
    </row>
    <row r="73" spans="1:57">
      <c r="A73">
        <v>67</v>
      </c>
      <c r="B73" t="s">
        <v>54</v>
      </c>
      <c r="C73">
        <v>13.3667</v>
      </c>
      <c r="D73">
        <v>254.79499999999999</v>
      </c>
      <c r="E73">
        <v>284.137</v>
      </c>
      <c r="F73">
        <v>284.137</v>
      </c>
      <c r="G73">
        <v>215.31</v>
      </c>
      <c r="H73">
        <v>1961.62</v>
      </c>
      <c r="I73">
        <v>358.17099999999999</v>
      </c>
      <c r="J73">
        <v>2703.05</v>
      </c>
      <c r="K73">
        <v>1017.04</v>
      </c>
      <c r="M73" s="4">
        <f t="shared" si="41"/>
        <v>0.34612666666666669</v>
      </c>
      <c r="N73" s="2">
        <f t="shared" si="42"/>
        <v>0.24537741481923761</v>
      </c>
      <c r="O73" s="2">
        <f t="shared" si="43"/>
        <v>2.5441798861688398</v>
      </c>
      <c r="P73" s="3">
        <f t="shared" si="44"/>
        <v>0.979448756717194</v>
      </c>
      <c r="Q73" s="2">
        <f t="shared" si="45"/>
        <v>0.20735183651457076</v>
      </c>
      <c r="R73" s="3">
        <f t="shared" si="46"/>
        <v>0.2736348928138061</v>
      </c>
      <c r="T73" s="6">
        <f t="shared" si="47"/>
        <v>720.87642044455208</v>
      </c>
      <c r="U73" s="6">
        <f t="shared" si="48"/>
        <v>2082.695411442493</v>
      </c>
      <c r="V73" s="6">
        <f t="shared" si="49"/>
        <v>2082.695411442493</v>
      </c>
      <c r="W73" s="6">
        <f t="shared" si="50"/>
        <v>42.503987988622306</v>
      </c>
      <c r="X73" s="6">
        <f t="shared" si="51"/>
        <v>176.88679245283001</v>
      </c>
      <c r="Y73" s="6">
        <f t="shared" si="37"/>
        <v>197.25694204034522</v>
      </c>
      <c r="Z73" s="6">
        <f t="shared" si="52"/>
        <v>197.25694204034522</v>
      </c>
      <c r="AA73" s="6">
        <f t="shared" si="53"/>
        <v>149.47504967922774</v>
      </c>
      <c r="AB73" s="6">
        <f t="shared" si="38"/>
        <v>1876.5432772970437</v>
      </c>
      <c r="AC73" s="6">
        <f t="shared" si="54"/>
        <v>248.65612213407167</v>
      </c>
      <c r="AD73" s="6">
        <f t="shared" si="39"/>
        <v>706.0615137511578</v>
      </c>
      <c r="AE73" s="6">
        <f t="shared" si="40"/>
        <v>1361.818990997941</v>
      </c>
      <c r="AI73" s="60"/>
      <c r="AJ73" s="67">
        <f t="shared" ref="AJ73:AJ108" si="64">U72*$AT$4</f>
        <v>146272.37075722759</v>
      </c>
      <c r="AK73" s="21">
        <f t="shared" ref="AK73:AK108" si="65">V72*$AU$4</f>
        <v>24784.71838630264</v>
      </c>
      <c r="AL73" s="19">
        <f t="shared" ref="AL73:AL108" si="66">AE72*$AT$4</f>
        <v>95690.409800239897</v>
      </c>
      <c r="AM73" s="19">
        <f t="shared" ref="AM73:AM108" si="67">AC72*$AU$4</f>
        <v>3038.6435669702382</v>
      </c>
      <c r="AN73" s="19">
        <f t="shared" si="55"/>
        <v>18937.499999999982</v>
      </c>
      <c r="AO73" s="19">
        <f t="shared" si="56"/>
        <v>15417.052714736024</v>
      </c>
      <c r="AP73" s="19">
        <f t="shared" si="57"/>
        <v>15822.76462828171</v>
      </c>
      <c r="AQ73" s="19">
        <f t="shared" si="58"/>
        <v>9341.8584536775834</v>
      </c>
      <c r="AR73" s="1">
        <f t="shared" ref="AR73:AR108" si="68">AD72*$AX$4</f>
        <v>3603.1016517917765</v>
      </c>
      <c r="AS73" s="23">
        <f t="shared" ref="AS73:AS108" si="69">AL73+AM73+AN73+AO73+AP73+AQ73+AR73-AJ73-AK73</f>
        <v>-9205.7583278330239</v>
      </c>
      <c r="AT73" s="23">
        <f t="shared" ref="AT73:AT108" si="70">AS73*8000</f>
        <v>-73646066.622664198</v>
      </c>
      <c r="AU73">
        <f t="shared" si="59"/>
        <v>0.34580666666666671</v>
      </c>
      <c r="BB73" s="10">
        <f t="shared" si="60"/>
        <v>1785.5386172372446</v>
      </c>
      <c r="BC73" s="10">
        <f t="shared" si="61"/>
        <v>288.18976184890892</v>
      </c>
      <c r="BD73" s="9">
        <f t="shared" si="62"/>
        <v>1370.0006280577097</v>
      </c>
      <c r="BE73" s="10">
        <f t="shared" si="63"/>
        <v>382.74708825064607</v>
      </c>
    </row>
    <row r="74" spans="1:57">
      <c r="A74">
        <v>68</v>
      </c>
      <c r="B74" t="s">
        <v>54</v>
      </c>
      <c r="C74">
        <v>13.5677</v>
      </c>
      <c r="D74">
        <v>248.989</v>
      </c>
      <c r="E74">
        <v>286.108</v>
      </c>
      <c r="F74">
        <v>286.108</v>
      </c>
      <c r="G74">
        <v>218.196</v>
      </c>
      <c r="H74">
        <v>1960.6</v>
      </c>
      <c r="I74">
        <v>348.80900000000003</v>
      </c>
      <c r="J74">
        <v>2712.42</v>
      </c>
      <c r="K74">
        <v>1024.0899999999999</v>
      </c>
      <c r="M74" s="4">
        <f t="shared" si="41"/>
        <v>0.3464666666666667</v>
      </c>
      <c r="N74" s="2">
        <f t="shared" si="42"/>
        <v>0.23955070232826628</v>
      </c>
      <c r="O74" s="2">
        <f t="shared" si="43"/>
        <v>2.5506980086588418</v>
      </c>
      <c r="P74" s="3">
        <f t="shared" si="44"/>
        <v>0.98527034827785243</v>
      </c>
      <c r="Q74" s="2">
        <f t="shared" si="45"/>
        <v>0.20992495670579178</v>
      </c>
      <c r="R74" s="3">
        <f t="shared" si="46"/>
        <v>0.27526265152972867</v>
      </c>
      <c r="T74" s="6">
        <f t="shared" si="47"/>
        <v>738.41066101503088</v>
      </c>
      <c r="U74" s="6">
        <f t="shared" si="48"/>
        <v>2131.2603261930849</v>
      </c>
      <c r="V74" s="6">
        <f t="shared" si="49"/>
        <v>2131.2603261930849</v>
      </c>
      <c r="W74" s="6">
        <f t="shared" si="50"/>
        <v>43.495108697818061</v>
      </c>
      <c r="X74" s="6">
        <f t="shared" si="51"/>
        <v>176.88679245283001</v>
      </c>
      <c r="Y74" s="6">
        <f t="shared" si="37"/>
        <v>203.25687646881704</v>
      </c>
      <c r="Z74" s="6">
        <f t="shared" si="52"/>
        <v>203.25687646881704</v>
      </c>
      <c r="AA74" s="6">
        <f t="shared" si="53"/>
        <v>155.01082604467544</v>
      </c>
      <c r="AB74" s="6">
        <f t="shared" si="38"/>
        <v>1926.9577113213163</v>
      </c>
      <c r="AC74" s="6">
        <f t="shared" si="54"/>
        <v>247.79772356958665</v>
      </c>
      <c r="AD74" s="6">
        <f t="shared" si="39"/>
        <v>727.53412915035869</v>
      </c>
      <c r="AE74" s="6">
        <f t="shared" si="40"/>
        <v>1392.849665178054</v>
      </c>
      <c r="AI74" s="60"/>
      <c r="AJ74" s="67">
        <f t="shared" si="64"/>
        <v>149697.89808825206</v>
      </c>
      <c r="AK74" s="21">
        <f t="shared" si="65"/>
        <v>25365.147415958123</v>
      </c>
      <c r="AL74" s="19">
        <f t="shared" si="66"/>
        <v>97883.463615959001</v>
      </c>
      <c r="AM74" s="19">
        <f t="shared" si="67"/>
        <v>3028.3829114708587</v>
      </c>
      <c r="AN74" s="19">
        <f t="shared" si="55"/>
        <v>18937.499999999982</v>
      </c>
      <c r="AO74" s="19">
        <f t="shared" si="56"/>
        <v>15891.019250770212</v>
      </c>
      <c r="AP74" s="19">
        <f t="shared" si="57"/>
        <v>16309.203967895744</v>
      </c>
      <c r="AQ74" s="19">
        <f t="shared" si="58"/>
        <v>9690.661788268917</v>
      </c>
      <c r="AR74" s="1">
        <f t="shared" si="68"/>
        <v>3713.8835623310897</v>
      </c>
      <c r="AS74" s="23">
        <f t="shared" si="69"/>
        <v>-9608.93040751437</v>
      </c>
      <c r="AT74" s="23">
        <f t="shared" si="70"/>
        <v>-76871443.260114953</v>
      </c>
      <c r="AU74">
        <f t="shared" si="59"/>
        <v>0.34612666666666669</v>
      </c>
      <c r="BB74" s="10">
        <f t="shared" si="60"/>
        <v>1834.0392893084213</v>
      </c>
      <c r="BC74" s="10">
        <f t="shared" si="61"/>
        <v>298.95009935845547</v>
      </c>
      <c r="BD74" s="9">
        <f t="shared" si="62"/>
        <v>1412.1230275023156</v>
      </c>
      <c r="BE74" s="10">
        <f t="shared" si="63"/>
        <v>394.51388408069045</v>
      </c>
    </row>
    <row r="75" spans="1:57">
      <c r="A75">
        <v>69</v>
      </c>
      <c r="B75" t="s">
        <v>54</v>
      </c>
      <c r="C75">
        <v>13.768700000000001</v>
      </c>
      <c r="D75">
        <v>243.358</v>
      </c>
      <c r="E75">
        <v>288.03199999999998</v>
      </c>
      <c r="F75">
        <v>288.03199999999998</v>
      </c>
      <c r="G75">
        <v>221.077</v>
      </c>
      <c r="H75">
        <v>1959.5</v>
      </c>
      <c r="I75">
        <v>339.70400000000001</v>
      </c>
      <c r="J75">
        <v>2721.52</v>
      </c>
      <c r="K75">
        <v>1030.98</v>
      </c>
      <c r="M75" s="4">
        <f t="shared" si="41"/>
        <v>0.34683333333333333</v>
      </c>
      <c r="N75" s="2">
        <f t="shared" si="42"/>
        <v>0.23388563190773667</v>
      </c>
      <c r="O75" s="2">
        <f t="shared" si="43"/>
        <v>2.5567472467083134</v>
      </c>
      <c r="P75" s="3">
        <f t="shared" si="44"/>
        <v>0.99085055261893318</v>
      </c>
      <c r="Q75" s="2">
        <f t="shared" si="45"/>
        <v>0.21247188851513696</v>
      </c>
      <c r="R75" s="3">
        <f t="shared" si="46"/>
        <v>0.27682075925036037</v>
      </c>
      <c r="T75" s="6">
        <f t="shared" si="47"/>
        <v>756.29610510922021</v>
      </c>
      <c r="U75" s="6">
        <f t="shared" si="48"/>
        <v>2180.5750267445082</v>
      </c>
      <c r="V75" s="6">
        <f t="shared" si="49"/>
        <v>2180.5750267445082</v>
      </c>
      <c r="W75" s="6">
        <f t="shared" si="50"/>
        <v>44.501531158051186</v>
      </c>
      <c r="X75" s="6">
        <f t="shared" si="51"/>
        <v>176.88679245283001</v>
      </c>
      <c r="Y75" s="6">
        <f t="shared" si="37"/>
        <v>209.35846203442469</v>
      </c>
      <c r="Z75" s="6">
        <f t="shared" si="52"/>
        <v>209.35846203442469</v>
      </c>
      <c r="AA75" s="6">
        <f t="shared" si="53"/>
        <v>160.69166172919853</v>
      </c>
      <c r="AB75" s="6">
        <f t="shared" si="38"/>
        <v>1978.1595155922712</v>
      </c>
      <c r="AC75" s="6">
        <f t="shared" si="54"/>
        <v>246.91704231028825</v>
      </c>
      <c r="AD75" s="6">
        <f t="shared" si="39"/>
        <v>749.37641369101766</v>
      </c>
      <c r="AE75" s="6">
        <f t="shared" si="40"/>
        <v>1424.278921635288</v>
      </c>
      <c r="AI75" s="60"/>
      <c r="AJ75" s="67">
        <f t="shared" si="64"/>
        <v>153188.59846578035</v>
      </c>
      <c r="AK75" s="21">
        <f t="shared" si="65"/>
        <v>25956.61951270558</v>
      </c>
      <c r="AL75" s="19">
        <f t="shared" si="66"/>
        <v>100113.85538400298</v>
      </c>
      <c r="AM75" s="19">
        <f t="shared" si="67"/>
        <v>3017.928475353996</v>
      </c>
      <c r="AN75" s="19">
        <f t="shared" si="55"/>
        <v>18937.499999999982</v>
      </c>
      <c r="AO75" s="19">
        <f t="shared" si="56"/>
        <v>16374.373968327902</v>
      </c>
      <c r="AP75" s="19">
        <f t="shared" si="57"/>
        <v>16805.278546441794</v>
      </c>
      <c r="AQ75" s="19">
        <f t="shared" si="58"/>
        <v>10049.553366550166</v>
      </c>
      <c r="AR75" s="1">
        <f t="shared" si="68"/>
        <v>3826.8295193308868</v>
      </c>
      <c r="AS75" s="23">
        <f t="shared" si="69"/>
        <v>-10019.898718478256</v>
      </c>
      <c r="AT75" s="23">
        <f t="shared" si="70"/>
        <v>-80159189.747826055</v>
      </c>
      <c r="AU75">
        <f t="shared" si="59"/>
        <v>0.3464666666666667</v>
      </c>
      <c r="BB75" s="10">
        <f t="shared" si="60"/>
        <v>1883.4626026234982</v>
      </c>
      <c r="BC75" s="10">
        <f t="shared" si="61"/>
        <v>310.02165208935088</v>
      </c>
      <c r="BD75" s="9">
        <f t="shared" si="62"/>
        <v>1455.0682583007174</v>
      </c>
      <c r="BE75" s="10">
        <f t="shared" si="63"/>
        <v>406.51375293763408</v>
      </c>
    </row>
    <row r="76" spans="1:57">
      <c r="A76">
        <v>70</v>
      </c>
      <c r="B76" t="s">
        <v>54</v>
      </c>
      <c r="C76">
        <v>13.9697</v>
      </c>
      <c r="D76">
        <v>237.86</v>
      </c>
      <c r="E76">
        <v>289.91399999999999</v>
      </c>
      <c r="F76">
        <v>289.91399999999999</v>
      </c>
      <c r="G76">
        <v>223.952</v>
      </c>
      <c r="H76">
        <v>1958.36</v>
      </c>
      <c r="I76">
        <v>330.84100000000001</v>
      </c>
      <c r="J76">
        <v>2730.38</v>
      </c>
      <c r="K76">
        <v>1037.71</v>
      </c>
      <c r="M76" s="4">
        <f t="shared" si="41"/>
        <v>0.34721333333333337</v>
      </c>
      <c r="N76" s="2">
        <f t="shared" si="42"/>
        <v>0.22835144579701239</v>
      </c>
      <c r="O76" s="2">
        <f t="shared" si="43"/>
        <v>2.562454888637149</v>
      </c>
      <c r="P76" s="3">
        <f t="shared" si="44"/>
        <v>0.99622710341384735</v>
      </c>
      <c r="Q76" s="2">
        <f t="shared" si="45"/>
        <v>0.21499942398525401</v>
      </c>
      <c r="R76" s="3">
        <f t="shared" si="46"/>
        <v>0.27832456510886677</v>
      </c>
      <c r="T76" s="6">
        <f t="shared" si="47"/>
        <v>774.62523539294489</v>
      </c>
      <c r="U76" s="6">
        <f t="shared" si="48"/>
        <v>2230.9777909631298</v>
      </c>
      <c r="V76" s="6">
        <f t="shared" si="49"/>
        <v>2230.9777909631298</v>
      </c>
      <c r="W76" s="6">
        <f t="shared" si="50"/>
        <v>45.530158999247547</v>
      </c>
      <c r="X76" s="6">
        <f t="shared" si="51"/>
        <v>176.88679245283001</v>
      </c>
      <c r="Y76" s="6">
        <f t="shared" si="37"/>
        <v>215.59723176309495</v>
      </c>
      <c r="Z76" s="6">
        <f t="shared" si="52"/>
        <v>215.59723176309495</v>
      </c>
      <c r="AA76" s="6">
        <f t="shared" si="53"/>
        <v>166.54397941392494</v>
      </c>
      <c r="AB76" s="6">
        <f t="shared" si="38"/>
        <v>2030.4723802936014</v>
      </c>
      <c r="AC76" s="6">
        <f t="shared" si="54"/>
        <v>246.03556966877591</v>
      </c>
      <c r="AD76" s="6">
        <f t="shared" si="39"/>
        <v>771.7026544867831</v>
      </c>
      <c r="AE76" s="6">
        <f t="shared" si="40"/>
        <v>1456.3525555701849</v>
      </c>
      <c r="AI76" s="60"/>
      <c r="AJ76" s="67">
        <f t="shared" si="64"/>
        <v>156733.191197315</v>
      </c>
      <c r="AK76" s="21">
        <f t="shared" si="65"/>
        <v>26557.223250721367</v>
      </c>
      <c r="AL76" s="19">
        <f t="shared" si="66"/>
        <v>102372.8960503796</v>
      </c>
      <c r="AM76" s="19">
        <f t="shared" si="67"/>
        <v>3007.2026582970007</v>
      </c>
      <c r="AN76" s="19">
        <f t="shared" si="55"/>
        <v>18937.499999999982</v>
      </c>
      <c r="AO76" s="19">
        <f t="shared" si="56"/>
        <v>16865.917701493254</v>
      </c>
      <c r="AP76" s="19">
        <f t="shared" si="57"/>
        <v>17309.757641006236</v>
      </c>
      <c r="AQ76" s="19">
        <f t="shared" si="58"/>
        <v>10417.849329064189</v>
      </c>
      <c r="AR76" s="1">
        <f t="shared" si="68"/>
        <v>3941.7199360147529</v>
      </c>
      <c r="AS76" s="23">
        <f t="shared" si="69"/>
        <v>-10437.571131781344</v>
      </c>
      <c r="AT76" s="23">
        <f t="shared" si="70"/>
        <v>-83500569.054250747</v>
      </c>
      <c r="AU76">
        <f t="shared" si="59"/>
        <v>0.34683333333333333</v>
      </c>
      <c r="BB76" s="10">
        <f t="shared" si="60"/>
        <v>1933.65798443422</v>
      </c>
      <c r="BC76" s="10">
        <f t="shared" si="61"/>
        <v>321.38332345839706</v>
      </c>
      <c r="BD76" s="9">
        <f t="shared" si="62"/>
        <v>1498.7528273820353</v>
      </c>
      <c r="BE76" s="10">
        <f t="shared" si="63"/>
        <v>418.71692406884938</v>
      </c>
    </row>
    <row r="77" spans="1:57">
      <c r="A77">
        <v>71</v>
      </c>
      <c r="B77" t="s">
        <v>54</v>
      </c>
      <c r="C77">
        <v>14.1707</v>
      </c>
      <c r="D77">
        <v>232.494</v>
      </c>
      <c r="E77">
        <v>291.75200000000001</v>
      </c>
      <c r="F77">
        <v>291.75200000000001</v>
      </c>
      <c r="G77">
        <v>226.821</v>
      </c>
      <c r="H77">
        <v>1957.18</v>
      </c>
      <c r="I77">
        <v>322.233</v>
      </c>
      <c r="J77">
        <v>2738.99</v>
      </c>
      <c r="K77">
        <v>1044.29</v>
      </c>
      <c r="M77" s="4">
        <f t="shared" si="41"/>
        <v>0.34760666666666662</v>
      </c>
      <c r="N77" s="2">
        <f t="shared" si="42"/>
        <v>0.22294739264686142</v>
      </c>
      <c r="O77" s="2">
        <f t="shared" si="43"/>
        <v>2.5678118085575652</v>
      </c>
      <c r="P77" s="3">
        <f t="shared" si="44"/>
        <v>1.0014096392474252</v>
      </c>
      <c r="Q77" s="2">
        <f t="shared" si="45"/>
        <v>0.2175073358777162</v>
      </c>
      <c r="R77" s="3">
        <f t="shared" si="46"/>
        <v>0.27977215626857943</v>
      </c>
      <c r="T77" s="6">
        <f t="shared" si="47"/>
        <v>793.4014852239635</v>
      </c>
      <c r="U77" s="6">
        <f t="shared" si="48"/>
        <v>2282.4691276269068</v>
      </c>
      <c r="V77" s="6">
        <f t="shared" si="49"/>
        <v>2282.4691276269068</v>
      </c>
      <c r="W77" s="6">
        <f t="shared" si="50"/>
        <v>46.581002604630754</v>
      </c>
      <c r="X77" s="6">
        <f t="shared" si="51"/>
        <v>176.88679245283001</v>
      </c>
      <c r="Y77" s="6">
        <f t="shared" si="37"/>
        <v>221.97164430780174</v>
      </c>
      <c r="Z77" s="6">
        <f t="shared" si="52"/>
        <v>221.97164430780174</v>
      </c>
      <c r="AA77" s="6">
        <f t="shared" si="53"/>
        <v>172.57064333248752</v>
      </c>
      <c r="AB77" s="6">
        <f t="shared" si="38"/>
        <v>2083.8867052898349</v>
      </c>
      <c r="AC77" s="6">
        <f t="shared" si="54"/>
        <v>245.16342494170271</v>
      </c>
      <c r="AD77" s="6">
        <f t="shared" si="39"/>
        <v>794.5198950965007</v>
      </c>
      <c r="AE77" s="6">
        <f t="shared" si="40"/>
        <v>1489.0676424029434</v>
      </c>
      <c r="AI77" s="60"/>
      <c r="AJ77" s="67">
        <f t="shared" si="64"/>
        <v>160355.99068105686</v>
      </c>
      <c r="AK77" s="21">
        <f t="shared" si="65"/>
        <v>27171.078516139958</v>
      </c>
      <c r="AL77" s="19">
        <f t="shared" si="66"/>
        <v>104678.25263671817</v>
      </c>
      <c r="AM77" s="19">
        <f t="shared" si="67"/>
        <v>2996.467202996022</v>
      </c>
      <c r="AN77" s="19">
        <f t="shared" si="55"/>
        <v>18937.499999999982</v>
      </c>
      <c r="AO77" s="19">
        <f t="shared" si="56"/>
        <v>17368.51299083493</v>
      </c>
      <c r="AP77" s="19">
        <f t="shared" si="57"/>
        <v>17825.57912217269</v>
      </c>
      <c r="AQ77" s="19">
        <f t="shared" si="58"/>
        <v>10797.262692577991</v>
      </c>
      <c r="AR77" s="1">
        <f t="shared" si="68"/>
        <v>4059.1559626004791</v>
      </c>
      <c r="AS77" s="23">
        <f t="shared" si="69"/>
        <v>-10864.338589296549</v>
      </c>
      <c r="AT77" s="23">
        <f t="shared" si="70"/>
        <v>-86914708.714372396</v>
      </c>
      <c r="AU77">
        <f t="shared" si="59"/>
        <v>0.34721333333333337</v>
      </c>
      <c r="BB77" s="10">
        <f t="shared" si="60"/>
        <v>1984.9422212943539</v>
      </c>
      <c r="BC77" s="10">
        <f t="shared" si="61"/>
        <v>333.08795882784989</v>
      </c>
      <c r="BD77" s="9">
        <f t="shared" si="62"/>
        <v>1543.4053089735662</v>
      </c>
      <c r="BE77" s="10">
        <f t="shared" si="63"/>
        <v>431.19446352618991</v>
      </c>
    </row>
    <row r="78" spans="1:57">
      <c r="A78">
        <v>72</v>
      </c>
      <c r="B78" t="s">
        <v>54</v>
      </c>
      <c r="C78">
        <v>14.371700000000001</v>
      </c>
      <c r="D78">
        <v>227.291</v>
      </c>
      <c r="E78">
        <v>293.54500000000002</v>
      </c>
      <c r="F78">
        <v>293.54500000000002</v>
      </c>
      <c r="G78">
        <v>229.68899999999999</v>
      </c>
      <c r="H78">
        <v>1955.93</v>
      </c>
      <c r="I78">
        <v>313.88900000000001</v>
      </c>
      <c r="J78">
        <v>2747.34</v>
      </c>
      <c r="K78">
        <v>1050.71</v>
      </c>
      <c r="M78" s="4">
        <f t="shared" si="41"/>
        <v>0.3480233333333333</v>
      </c>
      <c r="N78" s="2">
        <f t="shared" si="42"/>
        <v>0.21769708927562328</v>
      </c>
      <c r="O78" s="2">
        <f t="shared" si="43"/>
        <v>2.5727350754259777</v>
      </c>
      <c r="P78" s="3">
        <f t="shared" si="44"/>
        <v>1.0063597268382389</v>
      </c>
      <c r="Q78" s="2">
        <f t="shared" si="45"/>
        <v>0.21999387014280652</v>
      </c>
      <c r="R78" s="3">
        <f t="shared" si="46"/>
        <v>0.28115452029078514</v>
      </c>
      <c r="T78" s="6">
        <f t="shared" si="47"/>
        <v>812.53632302302435</v>
      </c>
      <c r="U78" s="6">
        <f t="shared" si="48"/>
        <v>2334.7179490542526</v>
      </c>
      <c r="V78" s="6">
        <f t="shared" si="49"/>
        <v>2334.7179490542526</v>
      </c>
      <c r="W78" s="6">
        <f t="shared" si="50"/>
        <v>47.647305082739848</v>
      </c>
      <c r="X78" s="6">
        <f t="shared" si="51"/>
        <v>176.88679245283001</v>
      </c>
      <c r="Y78" s="6">
        <f t="shared" si="37"/>
        <v>228.44826011837685</v>
      </c>
      <c r="Z78" s="6">
        <f t="shared" si="52"/>
        <v>228.44826011837685</v>
      </c>
      <c r="AA78" s="6">
        <f t="shared" si="53"/>
        <v>178.75301033344073</v>
      </c>
      <c r="AB78" s="6">
        <f t="shared" si="38"/>
        <v>2138.088003381727</v>
      </c>
      <c r="AC78" s="6">
        <f t="shared" si="54"/>
        <v>244.27725075526541</v>
      </c>
      <c r="AD78" s="6">
        <f t="shared" si="39"/>
        <v>817.70383208359783</v>
      </c>
      <c r="AE78" s="6">
        <f t="shared" si="40"/>
        <v>1522.1816260312282</v>
      </c>
      <c r="AI78" s="60"/>
      <c r="AJ78" s="67">
        <f t="shared" si="64"/>
        <v>164057.03348643918</v>
      </c>
      <c r="AK78" s="21">
        <f t="shared" si="65"/>
        <v>27798.1915053681</v>
      </c>
      <c r="AL78" s="19">
        <f t="shared" si="66"/>
        <v>107029.71493299636</v>
      </c>
      <c r="AM78" s="19">
        <f t="shared" si="67"/>
        <v>2985.8453523649973</v>
      </c>
      <c r="AN78" s="19">
        <f t="shared" si="55"/>
        <v>18937.499999999982</v>
      </c>
      <c r="AO78" s="19">
        <f t="shared" si="56"/>
        <v>17882.03566543651</v>
      </c>
      <c r="AP78" s="19">
        <f t="shared" si="57"/>
        <v>18352.61555136905</v>
      </c>
      <c r="AQ78" s="19">
        <f t="shared" si="58"/>
        <v>11187.979149081499</v>
      </c>
      <c r="AR78" s="1">
        <f t="shared" si="68"/>
        <v>4179.1746482075932</v>
      </c>
      <c r="AS78" s="23">
        <f t="shared" si="69"/>
        <v>-11300.359692351281</v>
      </c>
      <c r="AT78" s="23">
        <f t="shared" si="70"/>
        <v>-90402877.538810253</v>
      </c>
      <c r="AU78">
        <f t="shared" si="59"/>
        <v>0.34760666666666662</v>
      </c>
      <c r="BB78" s="10">
        <f t="shared" si="60"/>
        <v>2037.3057026852041</v>
      </c>
      <c r="BC78" s="10">
        <f t="shared" si="61"/>
        <v>345.14128666497504</v>
      </c>
      <c r="BD78" s="9">
        <f t="shared" si="62"/>
        <v>1589.0397901930014</v>
      </c>
      <c r="BE78" s="10">
        <f t="shared" si="63"/>
        <v>443.94328861560348</v>
      </c>
    </row>
    <row r="79" spans="1:57">
      <c r="A79">
        <v>73</v>
      </c>
      <c r="B79" t="s">
        <v>54</v>
      </c>
      <c r="C79">
        <v>14.572699999999999</v>
      </c>
      <c r="D79">
        <v>222.22800000000001</v>
      </c>
      <c r="E79">
        <v>295.29500000000002</v>
      </c>
      <c r="F79">
        <v>295.29500000000002</v>
      </c>
      <c r="G79">
        <v>232.55199999999999</v>
      </c>
      <c r="H79">
        <v>1954.63</v>
      </c>
      <c r="I79">
        <v>305.78100000000001</v>
      </c>
      <c r="J79">
        <v>2755.44</v>
      </c>
      <c r="K79">
        <v>1056.98</v>
      </c>
      <c r="M79" s="4">
        <f t="shared" si="41"/>
        <v>0.34845666666666664</v>
      </c>
      <c r="N79" s="2">
        <f t="shared" si="42"/>
        <v>0.21258310454671556</v>
      </c>
      <c r="O79" s="2">
        <f t="shared" si="43"/>
        <v>2.5772841292556707</v>
      </c>
      <c r="P79" s="3">
        <f t="shared" si="44"/>
        <v>1.0111061155380392</v>
      </c>
      <c r="Q79" s="2">
        <f t="shared" si="45"/>
        <v>0.22245903364359032</v>
      </c>
      <c r="R79" s="3">
        <f t="shared" si="46"/>
        <v>0.28247893090484716</v>
      </c>
      <c r="T79" s="6">
        <f t="shared" si="47"/>
        <v>832.0830238602465</v>
      </c>
      <c r="U79" s="6">
        <f t="shared" si="48"/>
        <v>2387.9096124632806</v>
      </c>
      <c r="V79" s="6">
        <f t="shared" si="49"/>
        <v>2387.9096124632806</v>
      </c>
      <c r="W79" s="6">
        <f t="shared" si="50"/>
        <v>48.732849233944499</v>
      </c>
      <c r="X79" s="6">
        <f t="shared" si="51"/>
        <v>176.88679245283001</v>
      </c>
      <c r="Y79" s="6">
        <f t="shared" si="37"/>
        <v>235.04592300411485</v>
      </c>
      <c r="Z79" s="6">
        <f t="shared" si="52"/>
        <v>235.04592300411485</v>
      </c>
      <c r="AA79" s="6">
        <f t="shared" si="53"/>
        <v>185.10438539918695</v>
      </c>
      <c r="AB79" s="6">
        <f t="shared" si="38"/>
        <v>2193.2472208520253</v>
      </c>
      <c r="AC79" s="6">
        <f t="shared" si="54"/>
        <v>243.39524084519962</v>
      </c>
      <c r="AD79" s="6">
        <f t="shared" si="39"/>
        <v>841.3242340604794</v>
      </c>
      <c r="AE79" s="6">
        <f t="shared" si="40"/>
        <v>1555.826588603034</v>
      </c>
      <c r="AI79" s="60"/>
      <c r="AJ79" s="67">
        <f t="shared" si="64"/>
        <v>167812.5220241725</v>
      </c>
      <c r="AK79" s="21">
        <f t="shared" si="65"/>
        <v>28434.529901531743</v>
      </c>
      <c r="AL79" s="19">
        <f t="shared" si="66"/>
        <v>109409.84873424658</v>
      </c>
      <c r="AM79" s="19">
        <f t="shared" si="67"/>
        <v>2975.0526369483773</v>
      </c>
      <c r="AN79" s="19">
        <f t="shared" si="55"/>
        <v>18937.499999999982</v>
      </c>
      <c r="AO79" s="19">
        <f t="shared" si="56"/>
        <v>18403.791835136439</v>
      </c>
      <c r="AP79" s="19">
        <f t="shared" si="57"/>
        <v>18888.1021465874</v>
      </c>
      <c r="AQ79" s="19">
        <f t="shared" si="58"/>
        <v>11588.790038830395</v>
      </c>
      <c r="AR79" s="1">
        <f t="shared" si="68"/>
        <v>4301.122156759724</v>
      </c>
      <c r="AS79" s="23">
        <f t="shared" si="69"/>
        <v>-11742.844377195361</v>
      </c>
      <c r="AT79" s="23">
        <f t="shared" si="70"/>
        <v>-93942755.017562881</v>
      </c>
      <c r="AU79">
        <f t="shared" si="59"/>
        <v>0.3480233333333333</v>
      </c>
      <c r="BB79" s="10">
        <f t="shared" si="60"/>
        <v>2090.4406982989872</v>
      </c>
      <c r="BC79" s="10">
        <f t="shared" si="61"/>
        <v>357.50602066688145</v>
      </c>
      <c r="BD79" s="9">
        <f t="shared" si="62"/>
        <v>1635.4076641671957</v>
      </c>
      <c r="BE79" s="10">
        <f t="shared" si="63"/>
        <v>456.8965202367537</v>
      </c>
    </row>
    <row r="80" spans="1:57">
      <c r="A80">
        <v>74</v>
      </c>
      <c r="B80" t="s">
        <v>54</v>
      </c>
      <c r="C80">
        <v>14.7737</v>
      </c>
      <c r="D80">
        <v>217.30199999999999</v>
      </c>
      <c r="E80">
        <v>297.00599999999997</v>
      </c>
      <c r="F80">
        <v>297.00599999999997</v>
      </c>
      <c r="G80">
        <v>235.41</v>
      </c>
      <c r="H80">
        <v>1953.28</v>
      </c>
      <c r="I80">
        <v>297.90100000000001</v>
      </c>
      <c r="J80">
        <v>2763.32</v>
      </c>
      <c r="K80">
        <v>1063.0999999999999</v>
      </c>
      <c r="M80" s="4">
        <f t="shared" si="41"/>
        <v>0.3489066666666667</v>
      </c>
      <c r="N80" s="2">
        <f t="shared" si="42"/>
        <v>0.20760279730969122</v>
      </c>
      <c r="O80" s="2">
        <f t="shared" si="43"/>
        <v>2.5814883733949863</v>
      </c>
      <c r="P80" s="3">
        <f t="shared" si="44"/>
        <v>1.0156488841332925</v>
      </c>
      <c r="Q80" s="2">
        <f t="shared" si="45"/>
        <v>0.2249025527361663</v>
      </c>
      <c r="R80" s="3">
        <f t="shared" si="46"/>
        <v>0.28374923570773458</v>
      </c>
      <c r="T80" s="6">
        <f t="shared" si="47"/>
        <v>852.04435944550085</v>
      </c>
      <c r="U80" s="6">
        <f t="shared" si="48"/>
        <v>2442.0409262615622</v>
      </c>
      <c r="V80" s="6">
        <f t="shared" si="49"/>
        <v>2442.0409262615622</v>
      </c>
      <c r="W80" s="6">
        <f t="shared" si="50"/>
        <v>49.837569923705352</v>
      </c>
      <c r="X80" s="6">
        <f t="shared" si="51"/>
        <v>176.88679245283001</v>
      </c>
      <c r="Y80" s="6">
        <f t="shared" si="37"/>
        <v>241.76693578174715</v>
      </c>
      <c r="Z80" s="6">
        <f t="shared" si="52"/>
        <v>241.76693578174715</v>
      </c>
      <c r="AA80" s="6">
        <f t="shared" si="53"/>
        <v>191.62695148374479</v>
      </c>
      <c r="AB80" s="6">
        <f t="shared" si="38"/>
        <v>2249.3801774490444</v>
      </c>
      <c r="AC80" s="6">
        <f t="shared" si="54"/>
        <v>242.49831873622315</v>
      </c>
      <c r="AD80" s="6">
        <f t="shared" si="39"/>
        <v>865.37790290288888</v>
      </c>
      <c r="AE80" s="6">
        <f t="shared" si="40"/>
        <v>1589.9965668160612</v>
      </c>
      <c r="AI80" s="60"/>
      <c r="AJ80" s="67">
        <f t="shared" si="64"/>
        <v>171635.77921502321</v>
      </c>
      <c r="AK80" s="21">
        <f t="shared" si="65"/>
        <v>29082.351170190293</v>
      </c>
      <c r="AL80" s="19">
        <f t="shared" si="66"/>
        <v>111828.14770902027</v>
      </c>
      <c r="AM80" s="19">
        <f t="shared" si="67"/>
        <v>2964.3106382536862</v>
      </c>
      <c r="AN80" s="19">
        <f t="shared" si="55"/>
        <v>18937.499999999982</v>
      </c>
      <c r="AO80" s="19">
        <f t="shared" si="56"/>
        <v>18935.299557211492</v>
      </c>
      <c r="AP80" s="19">
        <f t="shared" si="57"/>
        <v>19433.596913980218</v>
      </c>
      <c r="AQ80" s="19">
        <f t="shared" si="58"/>
        <v>12000.55794113031</v>
      </c>
      <c r="AR80" s="1">
        <f t="shared" si="68"/>
        <v>4425.3654711581212</v>
      </c>
      <c r="AS80" s="23">
        <f t="shared" si="69"/>
        <v>-12193.35215445943</v>
      </c>
      <c r="AT80" s="23">
        <f t="shared" si="70"/>
        <v>-97546817.235675439</v>
      </c>
      <c r="AU80">
        <f t="shared" si="59"/>
        <v>0.34845666666666664</v>
      </c>
      <c r="BB80" s="10">
        <f t="shared" si="60"/>
        <v>2144.514371618081</v>
      </c>
      <c r="BC80" s="10">
        <f t="shared" si="61"/>
        <v>370.20877079837391</v>
      </c>
      <c r="BD80" s="9">
        <f t="shared" si="62"/>
        <v>1682.6484681209588</v>
      </c>
      <c r="BE80" s="10">
        <f t="shared" si="63"/>
        <v>470.09184600822971</v>
      </c>
    </row>
    <row r="81" spans="1:57">
      <c r="A81">
        <v>75</v>
      </c>
      <c r="B81" t="s">
        <v>54</v>
      </c>
      <c r="C81">
        <v>14.9747</v>
      </c>
      <c r="D81">
        <v>212.53299999999999</v>
      </c>
      <c r="E81">
        <v>298.67500000000001</v>
      </c>
      <c r="F81">
        <v>298.67500000000001</v>
      </c>
      <c r="G81">
        <v>238.26599999999999</v>
      </c>
      <c r="H81">
        <v>1951.85</v>
      </c>
      <c r="I81">
        <v>290.23899999999998</v>
      </c>
      <c r="J81">
        <v>2770.99</v>
      </c>
      <c r="K81">
        <v>1069.07</v>
      </c>
      <c r="M81" s="4">
        <f t="shared" si="41"/>
        <v>0.34938333333333338</v>
      </c>
      <c r="N81" s="2">
        <f t="shared" si="42"/>
        <v>0.20276964174974954</v>
      </c>
      <c r="O81" s="2">
        <f t="shared" si="43"/>
        <v>2.5852840816676999</v>
      </c>
      <c r="P81" s="3">
        <f t="shared" si="44"/>
        <v>1.0199589753374994</v>
      </c>
      <c r="Q81" s="2">
        <f t="shared" si="45"/>
        <v>0.22732051710155987</v>
      </c>
      <c r="R81" s="3">
        <f t="shared" si="46"/>
        <v>0.28495444354338595</v>
      </c>
      <c r="T81" s="6">
        <f t="shared" si="47"/>
        <v>872.35342986469766</v>
      </c>
      <c r="U81" s="6">
        <f t="shared" si="48"/>
        <v>2496.8375610304752</v>
      </c>
      <c r="V81" s="6">
        <f t="shared" si="49"/>
        <v>2496.8375610304752</v>
      </c>
      <c r="W81" s="6">
        <f t="shared" si="50"/>
        <v>50.955868592458678</v>
      </c>
      <c r="X81" s="6">
        <f t="shared" si="51"/>
        <v>176.88679245283001</v>
      </c>
      <c r="Y81" s="6">
        <f t="shared" si="37"/>
        <v>248.58098618025909</v>
      </c>
      <c r="Z81" s="6">
        <f t="shared" si="52"/>
        <v>248.58098618025909</v>
      </c>
      <c r="AA81" s="6">
        <f t="shared" si="53"/>
        <v>198.30383277216242</v>
      </c>
      <c r="AB81" s="6">
        <f t="shared" si="38"/>
        <v>2306.2373044098817</v>
      </c>
      <c r="AC81" s="6">
        <f t="shared" si="54"/>
        <v>241.55612521305193</v>
      </c>
      <c r="AD81" s="6">
        <f t="shared" si="39"/>
        <v>889.76471045695018</v>
      </c>
      <c r="AE81" s="6">
        <f t="shared" si="40"/>
        <v>1624.4841311657774</v>
      </c>
      <c r="AI81" s="60"/>
      <c r="AJ81" s="67">
        <f t="shared" si="64"/>
        <v>175526.57565690228</v>
      </c>
      <c r="AK81" s="21">
        <f t="shared" si="65"/>
        <v>29741.616440939568</v>
      </c>
      <c r="AL81" s="19">
        <f t="shared" si="66"/>
        <v>114284.18323303803</v>
      </c>
      <c r="AM81" s="19">
        <f t="shared" si="67"/>
        <v>2953.387023888462</v>
      </c>
      <c r="AN81" s="19">
        <f t="shared" si="55"/>
        <v>18937.499999999982</v>
      </c>
      <c r="AO81" s="19">
        <f t="shared" si="56"/>
        <v>19476.74434657755</v>
      </c>
      <c r="AP81" s="19">
        <f t="shared" si="57"/>
        <v>19989.290250434857</v>
      </c>
      <c r="AQ81" s="19">
        <f t="shared" si="58"/>
        <v>12423.424379728103</v>
      </c>
      <c r="AR81" s="1">
        <f t="shared" si="68"/>
        <v>4551.8877692691949</v>
      </c>
      <c r="AS81" s="23">
        <f t="shared" si="69"/>
        <v>-12651.775094905661</v>
      </c>
      <c r="AT81" s="23">
        <f t="shared" si="70"/>
        <v>-101214200.75924529</v>
      </c>
      <c r="AU81">
        <f t="shared" si="59"/>
        <v>0.3489066666666667</v>
      </c>
      <c r="BB81" s="10">
        <f t="shared" si="60"/>
        <v>2199.542607525339</v>
      </c>
      <c r="BC81" s="10">
        <f t="shared" si="61"/>
        <v>383.25390296748958</v>
      </c>
      <c r="BD81" s="9">
        <f t="shared" si="62"/>
        <v>1730.7558058057778</v>
      </c>
      <c r="BE81" s="10">
        <f t="shared" si="63"/>
        <v>483.5338715634943</v>
      </c>
    </row>
    <row r="82" spans="1:57">
      <c r="A82">
        <v>76</v>
      </c>
      <c r="B82" t="s">
        <v>54</v>
      </c>
      <c r="C82">
        <v>15.175800000000001</v>
      </c>
      <c r="D82">
        <v>207.87299999999999</v>
      </c>
      <c r="E82">
        <v>300.30799999999999</v>
      </c>
      <c r="F82">
        <v>300.30799999999999</v>
      </c>
      <c r="G82">
        <v>241.11500000000001</v>
      </c>
      <c r="H82">
        <v>1950.4</v>
      </c>
      <c r="I82">
        <v>282.78899999999999</v>
      </c>
      <c r="J82">
        <v>2778.44</v>
      </c>
      <c r="K82">
        <v>1074.92</v>
      </c>
      <c r="M82" s="4">
        <f t="shared" si="41"/>
        <v>0.34986666666666666</v>
      </c>
      <c r="N82" s="2">
        <f t="shared" si="42"/>
        <v>0.19804973323170733</v>
      </c>
      <c r="O82" s="2">
        <f t="shared" si="43"/>
        <v>2.5888105089557931</v>
      </c>
      <c r="P82" s="3">
        <f t="shared" si="44"/>
        <v>1.0241234756097564</v>
      </c>
      <c r="Q82" s="2">
        <f t="shared" si="45"/>
        <v>0.22972084603658541</v>
      </c>
      <c r="R82" s="3">
        <f t="shared" si="46"/>
        <v>0.28611661585365855</v>
      </c>
      <c r="T82" s="6">
        <f t="shared" si="47"/>
        <v>893.14330075810892</v>
      </c>
      <c r="U82" s="6">
        <f t="shared" si="48"/>
        <v>2552.810501404656</v>
      </c>
      <c r="V82" s="6">
        <f t="shared" si="49"/>
        <v>2552.810501404656</v>
      </c>
      <c r="W82" s="6">
        <f t="shared" si="50"/>
        <v>52.098173498054202</v>
      </c>
      <c r="X82" s="6">
        <f t="shared" si="51"/>
        <v>176.88679245283001</v>
      </c>
      <c r="Y82" s="6">
        <f t="shared" si="37"/>
        <v>255.54313868527649</v>
      </c>
      <c r="Z82" s="6">
        <f t="shared" si="52"/>
        <v>255.54313868527649</v>
      </c>
      <c r="AA82" s="6">
        <f t="shared" si="53"/>
        <v>205.17363468206125</v>
      </c>
      <c r="AB82" s="6">
        <f t="shared" si="38"/>
        <v>2364.2769365041113</v>
      </c>
      <c r="AC82" s="6">
        <f t="shared" si="54"/>
        <v>240.63173839859883</v>
      </c>
      <c r="AD82" s="6">
        <f t="shared" si="39"/>
        <v>914.68902138996441</v>
      </c>
      <c r="AE82" s="6">
        <f t="shared" si="40"/>
        <v>1659.6672006465469</v>
      </c>
      <c r="AI82" s="60"/>
      <c r="AJ82" s="67">
        <f t="shared" si="64"/>
        <v>179465.19337418745</v>
      </c>
      <c r="AK82" s="21">
        <f t="shared" si="65"/>
        <v>30408.984655790158</v>
      </c>
      <c r="AL82" s="19">
        <f t="shared" si="66"/>
        <v>116763.04589580257</v>
      </c>
      <c r="AM82" s="19">
        <f t="shared" si="67"/>
        <v>2941.9120489697593</v>
      </c>
      <c r="AN82" s="19">
        <f t="shared" si="55"/>
        <v>18937.499999999982</v>
      </c>
      <c r="AO82" s="19">
        <f t="shared" si="56"/>
        <v>20025.684246681674</v>
      </c>
      <c r="AP82" s="19">
        <f t="shared" si="57"/>
        <v>20552.675937383825</v>
      </c>
      <c r="AQ82" s="19">
        <f t="shared" si="58"/>
        <v>12856.295273601894</v>
      </c>
      <c r="AR82" s="1">
        <f t="shared" si="68"/>
        <v>4680.1623770035576</v>
      </c>
      <c r="AS82" s="23">
        <f t="shared" si="69"/>
        <v>-13116.9022505344</v>
      </c>
      <c r="AT82" s="23">
        <f t="shared" si="70"/>
        <v>-104935218.0042752</v>
      </c>
      <c r="AU82">
        <f t="shared" si="59"/>
        <v>0.34938333333333338</v>
      </c>
      <c r="BB82" s="10">
        <f t="shared" si="60"/>
        <v>2255.2814358174232</v>
      </c>
      <c r="BC82" s="10">
        <f t="shared" si="61"/>
        <v>396.60766554432485</v>
      </c>
      <c r="BD82" s="9">
        <f t="shared" si="62"/>
        <v>1779.5294209139004</v>
      </c>
      <c r="BE82" s="10">
        <f t="shared" si="63"/>
        <v>497.16197236051818</v>
      </c>
    </row>
    <row r="83" spans="1:57">
      <c r="A83">
        <v>77</v>
      </c>
      <c r="B83" t="s">
        <v>54</v>
      </c>
      <c r="C83">
        <v>15.376799999999999</v>
      </c>
      <c r="D83">
        <v>203.33500000000001</v>
      </c>
      <c r="E83">
        <v>301.90199999999999</v>
      </c>
      <c r="F83">
        <v>301.90199999999999</v>
      </c>
      <c r="G83">
        <v>243.96199999999999</v>
      </c>
      <c r="H83">
        <v>1948.9</v>
      </c>
      <c r="I83">
        <v>275.57900000000001</v>
      </c>
      <c r="J83">
        <v>2785.65</v>
      </c>
      <c r="K83">
        <v>1080.6199999999999</v>
      </c>
      <c r="M83" s="4">
        <f t="shared" si="41"/>
        <v>0.35036666666666666</v>
      </c>
      <c r="N83" s="2">
        <f t="shared" si="42"/>
        <v>0.19344971934164212</v>
      </c>
      <c r="O83" s="2">
        <f t="shared" si="43"/>
        <v>2.5919755591285325</v>
      </c>
      <c r="P83" s="3">
        <f t="shared" si="44"/>
        <v>1.0280848634763582</v>
      </c>
      <c r="Q83" s="2">
        <f t="shared" si="45"/>
        <v>0.23210160783940634</v>
      </c>
      <c r="R83" s="3">
        <f t="shared" si="46"/>
        <v>0.28722481210160783</v>
      </c>
      <c r="T83" s="6">
        <f t="shared" si="47"/>
        <v>914.38123071369705</v>
      </c>
      <c r="U83" s="6">
        <f t="shared" si="48"/>
        <v>2609.7837428799271</v>
      </c>
      <c r="V83" s="6">
        <f t="shared" si="49"/>
        <v>2609.7837428799271</v>
      </c>
      <c r="W83" s="6">
        <f t="shared" si="50"/>
        <v>53.260892711835247</v>
      </c>
      <c r="X83" s="6">
        <f t="shared" si="51"/>
        <v>176.88679245283001</v>
      </c>
      <c r="Y83" s="6">
        <f t="shared" si="37"/>
        <v>262.63297718097857</v>
      </c>
      <c r="Z83" s="6">
        <f t="shared" si="52"/>
        <v>262.63297718097857</v>
      </c>
      <c r="AA83" s="6">
        <f t="shared" si="53"/>
        <v>212.22935382682425</v>
      </c>
      <c r="AB83" s="6">
        <f t="shared" si="38"/>
        <v>2423.3146944476061</v>
      </c>
      <c r="AC83" s="6">
        <f t="shared" si="54"/>
        <v>239.72994114415633</v>
      </c>
      <c r="AD83" s="6">
        <f t="shared" si="39"/>
        <v>940.06150274363563</v>
      </c>
      <c r="AE83" s="6">
        <f t="shared" si="40"/>
        <v>1695.4025121662301</v>
      </c>
      <c r="AI83" s="60"/>
      <c r="AJ83" s="67">
        <f t="shared" si="64"/>
        <v>183488.36040946245</v>
      </c>
      <c r="AK83" s="21">
        <f t="shared" si="65"/>
        <v>31090.679096607306</v>
      </c>
      <c r="AL83" s="19">
        <f t="shared" si="66"/>
        <v>119291.89938087185</v>
      </c>
      <c r="AM83" s="19">
        <f t="shared" si="67"/>
        <v>2930.6539419565352</v>
      </c>
      <c r="AN83" s="19">
        <f t="shared" si="55"/>
        <v>18937.499999999982</v>
      </c>
      <c r="AO83" s="19">
        <f t="shared" si="56"/>
        <v>20586.555252485876</v>
      </c>
      <c r="AP83" s="19">
        <f t="shared" si="57"/>
        <v>21128.306706498661</v>
      </c>
      <c r="AQ83" s="19">
        <f t="shared" si="58"/>
        <v>13301.673462163117</v>
      </c>
      <c r="AR83" s="1">
        <f t="shared" si="68"/>
        <v>4811.2642525112124</v>
      </c>
      <c r="AS83" s="23">
        <f t="shared" si="69"/>
        <v>-13591.186509582523</v>
      </c>
      <c r="AT83" s="23">
        <f t="shared" si="70"/>
        <v>-108729492.07666019</v>
      </c>
      <c r="AU83">
        <f t="shared" si="59"/>
        <v>0.34986666666666666</v>
      </c>
      <c r="BB83" s="10">
        <f t="shared" si="60"/>
        <v>2312.1787630060571</v>
      </c>
      <c r="BC83" s="10">
        <f t="shared" si="61"/>
        <v>410.3472693641225</v>
      </c>
      <c r="BD83" s="9">
        <f t="shared" si="62"/>
        <v>1829.3780427799288</v>
      </c>
      <c r="BE83" s="10">
        <f t="shared" si="63"/>
        <v>511.08627737055298</v>
      </c>
    </row>
    <row r="84" spans="1:57">
      <c r="A84">
        <v>78</v>
      </c>
      <c r="B84" t="s">
        <v>54</v>
      </c>
      <c r="C84">
        <v>15.5778</v>
      </c>
      <c r="D84">
        <v>198.922</v>
      </c>
      <c r="E84">
        <v>303.46199999999999</v>
      </c>
      <c r="F84">
        <v>303.46199999999999</v>
      </c>
      <c r="G84">
        <v>246.803</v>
      </c>
      <c r="H84">
        <v>1947.35</v>
      </c>
      <c r="I84">
        <v>268.54399999999998</v>
      </c>
      <c r="J84">
        <v>2792.68</v>
      </c>
      <c r="K84">
        <v>1086.21</v>
      </c>
      <c r="M84" s="4">
        <f t="shared" si="41"/>
        <v>0.35088333333333338</v>
      </c>
      <c r="N84" s="2">
        <f t="shared" si="42"/>
        <v>0.18897259297962285</v>
      </c>
      <c r="O84" s="2">
        <f t="shared" si="43"/>
        <v>2.5948373250368117</v>
      </c>
      <c r="P84" s="3">
        <f t="shared" si="44"/>
        <v>1.0318814420747637</v>
      </c>
      <c r="Q84" s="2">
        <f t="shared" si="45"/>
        <v>0.23445874697192798</v>
      </c>
      <c r="R84" s="3">
        <f t="shared" si="46"/>
        <v>0.2882838550325369</v>
      </c>
      <c r="T84" s="6">
        <f t="shared" si="47"/>
        <v>936.0446912632666</v>
      </c>
      <c r="U84" s="6">
        <f t="shared" si="48"/>
        <v>2667.6806856883099</v>
      </c>
      <c r="V84" s="6">
        <f t="shared" si="49"/>
        <v>2667.6806856883099</v>
      </c>
      <c r="W84" s="6">
        <f t="shared" si="50"/>
        <v>54.442462973230818</v>
      </c>
      <c r="X84" s="6">
        <f t="shared" si="51"/>
        <v>176.88679245283001</v>
      </c>
      <c r="Y84" s="6">
        <f t="shared" si="37"/>
        <v>269.84657208011532</v>
      </c>
      <c r="Z84" s="6">
        <f t="shared" si="52"/>
        <v>269.84657208011532</v>
      </c>
      <c r="AA84" s="6">
        <f t="shared" si="53"/>
        <v>219.46386542331066</v>
      </c>
      <c r="AB84" s="6">
        <f t="shared" si="38"/>
        <v>2483.3261657657135</v>
      </c>
      <c r="AC84" s="6">
        <f t="shared" si="54"/>
        <v>238.79698289582711</v>
      </c>
      <c r="AD84" s="6">
        <f t="shared" si="39"/>
        <v>965.88714586716651</v>
      </c>
      <c r="AE84" s="6">
        <f t="shared" si="40"/>
        <v>1731.6359944250435</v>
      </c>
      <c r="AI84" s="60"/>
      <c r="AJ84" s="67">
        <f t="shared" si="64"/>
        <v>187583.4260869805</v>
      </c>
      <c r="AK84" s="21">
        <f t="shared" si="65"/>
        <v>31784.556204534634</v>
      </c>
      <c r="AL84" s="19">
        <f t="shared" si="66"/>
        <v>121860.44636697212</v>
      </c>
      <c r="AM84" s="19">
        <f t="shared" si="67"/>
        <v>2919.6709531946799</v>
      </c>
      <c r="AN84" s="19">
        <f t="shared" si="55"/>
        <v>18937.499999999982</v>
      </c>
      <c r="AO84" s="19">
        <f t="shared" si="56"/>
        <v>21157.712641699633</v>
      </c>
      <c r="AP84" s="19">
        <f t="shared" si="57"/>
        <v>21714.494553323311</v>
      </c>
      <c r="AQ84" s="19">
        <f t="shared" si="58"/>
        <v>13759.104906752991</v>
      </c>
      <c r="AR84" s="1">
        <f t="shared" si="68"/>
        <v>4944.723504431523</v>
      </c>
      <c r="AS84" s="23">
        <f t="shared" si="69"/>
        <v>-14074.329365140879</v>
      </c>
      <c r="AT84" s="23">
        <f t="shared" si="70"/>
        <v>-112594634.92112702</v>
      </c>
      <c r="AU84">
        <f t="shared" si="59"/>
        <v>0.35036666666666666</v>
      </c>
      <c r="BB84" s="10">
        <f t="shared" si="60"/>
        <v>2370.0538017357708</v>
      </c>
      <c r="BC84" s="10">
        <f t="shared" si="61"/>
        <v>424.4587076536485</v>
      </c>
      <c r="BD84" s="9">
        <f t="shared" si="62"/>
        <v>1880.1230054872713</v>
      </c>
      <c r="BE84" s="10">
        <f t="shared" si="63"/>
        <v>525.26595436195714</v>
      </c>
    </row>
    <row r="85" spans="1:57">
      <c r="A85">
        <v>79</v>
      </c>
      <c r="B85" t="s">
        <v>54</v>
      </c>
      <c r="C85">
        <v>15.7788</v>
      </c>
      <c r="D85">
        <v>194.62100000000001</v>
      </c>
      <c r="E85">
        <v>304.98700000000002</v>
      </c>
      <c r="F85">
        <v>304.98700000000002</v>
      </c>
      <c r="G85">
        <v>249.63900000000001</v>
      </c>
      <c r="H85">
        <v>1945.77</v>
      </c>
      <c r="I85">
        <v>261.709</v>
      </c>
      <c r="J85">
        <v>2799.52</v>
      </c>
      <c r="K85">
        <v>1091.67</v>
      </c>
      <c r="M85" s="4">
        <f t="shared" si="41"/>
        <v>0.35141</v>
      </c>
      <c r="N85" s="2">
        <f t="shared" si="42"/>
        <v>0.18460962029158723</v>
      </c>
      <c r="O85" s="2">
        <f t="shared" si="43"/>
        <v>2.5974365273232598</v>
      </c>
      <c r="P85" s="3">
        <f t="shared" si="44"/>
        <v>1.0355140718818474</v>
      </c>
      <c r="Q85" s="2">
        <f t="shared" si="45"/>
        <v>0.23679747303719303</v>
      </c>
      <c r="R85" s="3">
        <f t="shared" si="46"/>
        <v>0.28929835045483437</v>
      </c>
      <c r="T85" s="6">
        <f t="shared" si="47"/>
        <v>958.16670969498136</v>
      </c>
      <c r="U85" s="6">
        <f t="shared" si="48"/>
        <v>2726.6347277965378</v>
      </c>
      <c r="V85" s="6">
        <f t="shared" si="49"/>
        <v>2726.6347277965378</v>
      </c>
      <c r="W85" s="6">
        <f t="shared" si="50"/>
        <v>55.645606689725263</v>
      </c>
      <c r="X85" s="6">
        <f t="shared" si="51"/>
        <v>176.88679245283001</v>
      </c>
      <c r="Y85" s="6">
        <f t="shared" si="37"/>
        <v>277.19604857549427</v>
      </c>
      <c r="Z85" s="6">
        <f t="shared" si="52"/>
        <v>277.19604857549427</v>
      </c>
      <c r="AA85" s="6">
        <f t="shared" si="53"/>
        <v>226.89145560413331</v>
      </c>
      <c r="AB85" s="6">
        <f t="shared" si="38"/>
        <v>2544.4228177166119</v>
      </c>
      <c r="AC85" s="6">
        <f t="shared" si="54"/>
        <v>237.85751676965128</v>
      </c>
      <c r="AD85" s="6">
        <f t="shared" si="39"/>
        <v>992.1951110978822</v>
      </c>
      <c r="AE85" s="6">
        <f t="shared" si="40"/>
        <v>1768.4680181015565</v>
      </c>
      <c r="AI85" s="60"/>
      <c r="AJ85" s="67">
        <f t="shared" si="64"/>
        <v>191744.88464521864</v>
      </c>
      <c r="AK85" s="21">
        <f t="shared" si="65"/>
        <v>32489.683070997926</v>
      </c>
      <c r="AL85" s="19">
        <f t="shared" si="66"/>
        <v>124464.80037128885</v>
      </c>
      <c r="AM85" s="19">
        <f t="shared" si="67"/>
        <v>2908.3084546882783</v>
      </c>
      <c r="AN85" s="19">
        <f t="shared" si="55"/>
        <v>18937.499999999982</v>
      </c>
      <c r="AO85" s="19">
        <f t="shared" si="56"/>
        <v>21738.839846774092</v>
      </c>
      <c r="AP85" s="19">
        <f t="shared" si="57"/>
        <v>22310.914579583936</v>
      </c>
      <c r="AQ85" s="19">
        <f t="shared" si="58"/>
        <v>14228.12769841828</v>
      </c>
      <c r="AR85" s="1">
        <f t="shared" si="68"/>
        <v>5080.5663872612959</v>
      </c>
      <c r="AS85" s="23">
        <f t="shared" si="69"/>
        <v>-14565.510378201856</v>
      </c>
      <c r="AT85" s="23">
        <f t="shared" si="70"/>
        <v>-116524083.02561484</v>
      </c>
      <c r="AU85">
        <f t="shared" si="59"/>
        <v>0.35088333333333338</v>
      </c>
      <c r="BB85" s="10">
        <f t="shared" si="60"/>
        <v>2428.8837027924828</v>
      </c>
      <c r="BC85" s="10">
        <f t="shared" si="61"/>
        <v>438.92773084662133</v>
      </c>
      <c r="BD85" s="9">
        <f t="shared" si="62"/>
        <v>1931.774291734333</v>
      </c>
      <c r="BE85" s="10">
        <f t="shared" si="63"/>
        <v>539.69314416023064</v>
      </c>
    </row>
    <row r="86" spans="1:57">
      <c r="A86">
        <v>80</v>
      </c>
      <c r="B86" t="s">
        <v>54</v>
      </c>
      <c r="C86">
        <v>15.979799999999999</v>
      </c>
      <c r="D86">
        <v>190.44499999999999</v>
      </c>
      <c r="E86">
        <v>306.47899999999998</v>
      </c>
      <c r="F86">
        <v>306.47899999999998</v>
      </c>
      <c r="G86">
        <v>252.471</v>
      </c>
      <c r="H86">
        <v>1944.13</v>
      </c>
      <c r="I86">
        <v>255.06</v>
      </c>
      <c r="J86">
        <v>2806.16</v>
      </c>
      <c r="K86">
        <v>1097</v>
      </c>
      <c r="M86" s="4">
        <f t="shared" si="41"/>
        <v>0.35195666666666664</v>
      </c>
      <c r="N86" s="2">
        <f t="shared" si="42"/>
        <v>0.18036784831465996</v>
      </c>
      <c r="O86" s="2">
        <f t="shared" si="43"/>
        <v>2.5996907859869114</v>
      </c>
      <c r="P86" s="3">
        <f t="shared" si="44"/>
        <v>1.0389536590678778</v>
      </c>
      <c r="Q86" s="2">
        <f t="shared" si="45"/>
        <v>0.23911182247814602</v>
      </c>
      <c r="R86" s="3">
        <f t="shared" si="46"/>
        <v>0.29026205877617511</v>
      </c>
      <c r="T86" s="6">
        <f t="shared" si="47"/>
        <v>980.70024178723304</v>
      </c>
      <c r="U86" s="6">
        <f t="shared" si="48"/>
        <v>2786.4232579405602</v>
      </c>
      <c r="V86" s="6">
        <f t="shared" si="49"/>
        <v>2786.4232579405602</v>
      </c>
      <c r="W86" s="6">
        <f t="shared" si="50"/>
        <v>56.86578077429715</v>
      </c>
      <c r="X86" s="6">
        <f t="shared" si="51"/>
        <v>176.88679245283001</v>
      </c>
      <c r="Y86" s="6">
        <f t="shared" si="37"/>
        <v>284.66007122345496</v>
      </c>
      <c r="Z86" s="6">
        <f t="shared" si="52"/>
        <v>284.66007122345496</v>
      </c>
      <c r="AA86" s="6">
        <f t="shared" si="53"/>
        <v>234.49702211850376</v>
      </c>
      <c r="AB86" s="6">
        <f t="shared" si="38"/>
        <v>2606.3831631637031</v>
      </c>
      <c r="AC86" s="6">
        <f t="shared" si="54"/>
        <v>236.90587555115417</v>
      </c>
      <c r="AD86" s="6">
        <f t="shared" si="39"/>
        <v>1018.9021046535983</v>
      </c>
      <c r="AE86" s="6">
        <f t="shared" si="40"/>
        <v>1805.7230161533271</v>
      </c>
      <c r="AI86" s="60"/>
      <c r="AJ86" s="67">
        <f t="shared" si="64"/>
        <v>195982.32432983172</v>
      </c>
      <c r="AK86" s="21">
        <f t="shared" si="65"/>
        <v>33207.684349834039</v>
      </c>
      <c r="AL86" s="19">
        <f t="shared" si="66"/>
        <v>127112.17573708556</v>
      </c>
      <c r="AM86" s="19">
        <f t="shared" si="67"/>
        <v>2896.866696737583</v>
      </c>
      <c r="AN86" s="19">
        <f t="shared" si="55"/>
        <v>18937.499999999982</v>
      </c>
      <c r="AO86" s="19">
        <f t="shared" si="56"/>
        <v>22330.913673241819</v>
      </c>
      <c r="AP86" s="19">
        <f t="shared" si="57"/>
        <v>22918.569296221867</v>
      </c>
      <c r="AQ86" s="19">
        <f t="shared" si="58"/>
        <v>14709.668025708248</v>
      </c>
      <c r="AR86" s="1">
        <f t="shared" si="68"/>
        <v>5218.9462843748606</v>
      </c>
      <c r="AS86" s="23">
        <f t="shared" si="69"/>
        <v>-15065.368966295871</v>
      </c>
      <c r="AT86" s="23">
        <f t="shared" si="70"/>
        <v>-120522951.73036698</v>
      </c>
      <c r="AU86">
        <f t="shared" si="59"/>
        <v>0.35141</v>
      </c>
      <c r="BB86" s="10">
        <f t="shared" si="60"/>
        <v>2488.7772110268866</v>
      </c>
      <c r="BC86" s="10">
        <f t="shared" si="61"/>
        <v>453.78291120826663</v>
      </c>
      <c r="BD86" s="9">
        <f t="shared" si="62"/>
        <v>1984.3902221957644</v>
      </c>
      <c r="BE86" s="10">
        <f t="shared" si="63"/>
        <v>554.39209715098855</v>
      </c>
    </row>
    <row r="87" spans="1:57">
      <c r="A87">
        <v>81</v>
      </c>
      <c r="B87" t="s">
        <v>54</v>
      </c>
      <c r="C87">
        <v>16.180800000000001</v>
      </c>
      <c r="D87">
        <v>186.38200000000001</v>
      </c>
      <c r="E87">
        <v>307.93700000000001</v>
      </c>
      <c r="F87">
        <v>307.93700000000001</v>
      </c>
      <c r="G87">
        <v>255.298</v>
      </c>
      <c r="H87">
        <v>1942.45</v>
      </c>
      <c r="I87">
        <v>248.595</v>
      </c>
      <c r="J87">
        <v>2812.63</v>
      </c>
      <c r="K87">
        <v>1102.22</v>
      </c>
      <c r="M87" s="4">
        <f t="shared" si="41"/>
        <v>0.35251666666666664</v>
      </c>
      <c r="N87" s="2">
        <f t="shared" si="42"/>
        <v>0.17623942130395728</v>
      </c>
      <c r="O87" s="2">
        <f t="shared" si="43"/>
        <v>2.6016788900761196</v>
      </c>
      <c r="P87" s="3">
        <f t="shared" si="44"/>
        <v>1.0422391376294267</v>
      </c>
      <c r="Q87" s="2">
        <f t="shared" si="45"/>
        <v>0.24140513450900669</v>
      </c>
      <c r="R87" s="3">
        <f t="shared" si="46"/>
        <v>0.29117961325705644</v>
      </c>
      <c r="T87" s="6">
        <f t="shared" si="47"/>
        <v>1003.6732482669482</v>
      </c>
      <c r="U87" s="6">
        <f t="shared" si="48"/>
        <v>2847.1653773352041</v>
      </c>
      <c r="V87" s="6">
        <f t="shared" si="49"/>
        <v>2847.1653773352041</v>
      </c>
      <c r="W87" s="6">
        <f t="shared" si="50"/>
        <v>58.105415863983758</v>
      </c>
      <c r="X87" s="6">
        <f t="shared" si="51"/>
        <v>176.88679245283001</v>
      </c>
      <c r="Y87" s="6">
        <f t="shared" si="37"/>
        <v>292.24918826682358</v>
      </c>
      <c r="Z87" s="6">
        <f t="shared" si="52"/>
        <v>292.24918826682358</v>
      </c>
      <c r="AA87" s="6">
        <f t="shared" si="53"/>
        <v>242.2918755009743</v>
      </c>
      <c r="AB87" s="6">
        <f t="shared" si="38"/>
        <v>2669.3409184142311</v>
      </c>
      <c r="AC87" s="6">
        <f t="shared" si="54"/>
        <v>235.92987478495661</v>
      </c>
      <c r="AD87" s="6">
        <f t="shared" si="39"/>
        <v>1046.0675407354695</v>
      </c>
      <c r="AE87" s="6">
        <f t="shared" si="40"/>
        <v>1843.492129068256</v>
      </c>
      <c r="AI87" s="60"/>
      <c r="AJ87" s="67">
        <f t="shared" si="64"/>
        <v>200279.74451099362</v>
      </c>
      <c r="AK87" s="21">
        <f t="shared" si="65"/>
        <v>33935.848858458085</v>
      </c>
      <c r="AL87" s="19">
        <f t="shared" si="66"/>
        <v>129789.95323205268</v>
      </c>
      <c r="AM87" s="19">
        <f t="shared" si="67"/>
        <v>2885.2766583375069</v>
      </c>
      <c r="AN87" s="19">
        <f t="shared" si="55"/>
        <v>18937.499999999982</v>
      </c>
      <c r="AO87" s="19">
        <f t="shared" si="56"/>
        <v>22932.215337761532</v>
      </c>
      <c r="AP87" s="19">
        <f t="shared" si="57"/>
        <v>23535.694688755259</v>
      </c>
      <c r="AQ87" s="19">
        <f t="shared" si="58"/>
        <v>15202.746790071353</v>
      </c>
      <c r="AR87" s="1">
        <f t="shared" si="68"/>
        <v>5359.425070477927</v>
      </c>
      <c r="AS87" s="23">
        <f t="shared" si="69"/>
        <v>-15572.781591995452</v>
      </c>
      <c r="AT87" s="23">
        <f t="shared" si="70"/>
        <v>-124582252.73596361</v>
      </c>
      <c r="AU87">
        <f t="shared" si="59"/>
        <v>0.35195666666666664</v>
      </c>
      <c r="BB87" s="10">
        <f t="shared" si="60"/>
        <v>2549.5173823894061</v>
      </c>
      <c r="BC87" s="10">
        <f t="shared" si="61"/>
        <v>468.99404423700753</v>
      </c>
      <c r="BD87" s="9">
        <f t="shared" si="62"/>
        <v>2037.8042093071965</v>
      </c>
      <c r="BE87" s="10">
        <f t="shared" si="63"/>
        <v>569.32014244690993</v>
      </c>
    </row>
    <row r="88" spans="1:57">
      <c r="A88">
        <v>82</v>
      </c>
      <c r="B88" t="s">
        <v>54</v>
      </c>
      <c r="C88">
        <v>16.381799999999998</v>
      </c>
      <c r="D88">
        <v>182.43</v>
      </c>
      <c r="E88">
        <v>309.363</v>
      </c>
      <c r="F88">
        <v>309.363</v>
      </c>
      <c r="G88">
        <v>258.12099999999998</v>
      </c>
      <c r="H88">
        <v>1940.72</v>
      </c>
      <c r="I88">
        <v>242.30799999999999</v>
      </c>
      <c r="J88">
        <v>2818.92</v>
      </c>
      <c r="K88">
        <v>1107.33</v>
      </c>
      <c r="M88" s="4">
        <f t="shared" si="41"/>
        <v>0.35309333333333331</v>
      </c>
      <c r="N88" s="2">
        <f t="shared" si="42"/>
        <v>0.1722207537195076</v>
      </c>
      <c r="O88" s="2">
        <f t="shared" si="43"/>
        <v>2.6033678632656145</v>
      </c>
      <c r="P88" s="3">
        <f t="shared" si="44"/>
        <v>1.0453609999244771</v>
      </c>
      <c r="Q88" s="2">
        <f t="shared" si="45"/>
        <v>0.2436758930594366</v>
      </c>
      <c r="R88" s="3">
        <f t="shared" si="46"/>
        <v>0.2920502605543388</v>
      </c>
      <c r="T88" s="6">
        <f t="shared" si="47"/>
        <v>1027.0933591483515</v>
      </c>
      <c r="U88" s="6">
        <f t="shared" si="48"/>
        <v>2908.8438160307519</v>
      </c>
      <c r="V88" s="6">
        <f t="shared" si="49"/>
        <v>2908.8438160307519</v>
      </c>
      <c r="W88" s="6">
        <f t="shared" si="50"/>
        <v>59.364159510831669</v>
      </c>
      <c r="X88" s="6">
        <f t="shared" si="51"/>
        <v>176.88679245283001</v>
      </c>
      <c r="Y88" s="6">
        <f t="shared" si="37"/>
        <v>299.96288315290712</v>
      </c>
      <c r="Z88" s="6">
        <f t="shared" si="52"/>
        <v>299.96288315290712</v>
      </c>
      <c r="AA88" s="6">
        <f t="shared" si="53"/>
        <v>250.27789154589121</v>
      </c>
      <c r="AB88" s="6">
        <f t="shared" si="38"/>
        <v>2733.2660032911776</v>
      </c>
      <c r="AC88" s="6">
        <f t="shared" si="54"/>
        <v>234.9419722504058</v>
      </c>
      <c r="AD88" s="6">
        <f t="shared" si="39"/>
        <v>1073.6833409351107</v>
      </c>
      <c r="AE88" s="6">
        <f t="shared" si="40"/>
        <v>1881.7504568824004</v>
      </c>
      <c r="AI88" s="60"/>
      <c r="AJ88" s="67">
        <f t="shared" si="64"/>
        <v>204645.70582672246</v>
      </c>
      <c r="AK88" s="21">
        <f t="shared" si="65"/>
        <v>34675.627130565452</v>
      </c>
      <c r="AL88" s="19">
        <f t="shared" si="66"/>
        <v>132504.68376103902</v>
      </c>
      <c r="AM88" s="19">
        <f t="shared" si="67"/>
        <v>2873.3899450059866</v>
      </c>
      <c r="AN88" s="19">
        <f t="shared" si="55"/>
        <v>18937.499999999982</v>
      </c>
      <c r="AO88" s="19">
        <f t="shared" si="56"/>
        <v>23543.594606775307</v>
      </c>
      <c r="AP88" s="19">
        <f t="shared" si="57"/>
        <v>24163.162885900976</v>
      </c>
      <c r="AQ88" s="19">
        <f t="shared" si="58"/>
        <v>15708.097268166315</v>
      </c>
      <c r="AR88" s="1">
        <f t="shared" si="68"/>
        <v>5502.3152642685691</v>
      </c>
      <c r="AS88" s="23">
        <f t="shared" si="69"/>
        <v>-16088.589226131779</v>
      </c>
      <c r="AT88" s="23">
        <f t="shared" si="70"/>
        <v>-128708713.80905423</v>
      </c>
      <c r="AU88">
        <f t="shared" si="59"/>
        <v>0.35251666666666664</v>
      </c>
      <c r="BB88" s="10">
        <f t="shared" si="60"/>
        <v>2611.2355025502475</v>
      </c>
      <c r="BC88" s="10">
        <f t="shared" si="61"/>
        <v>484.5837510019486</v>
      </c>
      <c r="BD88" s="9">
        <f t="shared" si="62"/>
        <v>2092.135081470939</v>
      </c>
      <c r="BE88" s="10">
        <f t="shared" si="63"/>
        <v>584.49837653364716</v>
      </c>
    </row>
    <row r="89" spans="1:57">
      <c r="A89">
        <v>83</v>
      </c>
      <c r="B89" t="s">
        <v>54</v>
      </c>
      <c r="C89">
        <v>16.582799999999999</v>
      </c>
      <c r="D89">
        <v>178.58500000000001</v>
      </c>
      <c r="E89">
        <v>310.75799999999998</v>
      </c>
      <c r="F89">
        <v>310.75799999999998</v>
      </c>
      <c r="G89">
        <v>260.93900000000002</v>
      </c>
      <c r="H89">
        <v>1938.96</v>
      </c>
      <c r="I89">
        <v>236.19499999999999</v>
      </c>
      <c r="J89">
        <v>2825.03</v>
      </c>
      <c r="K89">
        <v>1112.32</v>
      </c>
      <c r="M89" s="4">
        <f t="shared" si="41"/>
        <v>0.35367999999999999</v>
      </c>
      <c r="N89" s="2">
        <f t="shared" si="42"/>
        <v>0.16831127949935915</v>
      </c>
      <c r="O89" s="2">
        <f t="shared" si="43"/>
        <v>2.6048080281610497</v>
      </c>
      <c r="P89" s="3">
        <f t="shared" si="44"/>
        <v>1.0483299404357989</v>
      </c>
      <c r="Q89" s="2">
        <f t="shared" si="45"/>
        <v>0.24592758048706931</v>
      </c>
      <c r="R89" s="3">
        <f t="shared" si="46"/>
        <v>0.2928805700067858</v>
      </c>
      <c r="T89" s="6">
        <f t="shared" si="47"/>
        <v>1050.9503164551934</v>
      </c>
      <c r="U89" s="6">
        <f t="shared" si="48"/>
        <v>2971.4722813141639</v>
      </c>
      <c r="V89" s="6">
        <f t="shared" si="49"/>
        <v>2971.4722813141639</v>
      </c>
      <c r="W89" s="6">
        <f t="shared" si="50"/>
        <v>60.642291455391103</v>
      </c>
      <c r="X89" s="6">
        <f t="shared" si="51"/>
        <v>176.88679245283001</v>
      </c>
      <c r="Y89" s="6">
        <f t="shared" si="37"/>
        <v>307.80292773220896</v>
      </c>
      <c r="Z89" s="6">
        <f t="shared" si="52"/>
        <v>307.80292773220896</v>
      </c>
      <c r="AA89" s="6">
        <f t="shared" si="53"/>
        <v>258.45766853794555</v>
      </c>
      <c r="AB89" s="6">
        <f t="shared" si="38"/>
        <v>2798.1661129562744</v>
      </c>
      <c r="AC89" s="6">
        <f t="shared" si="54"/>
        <v>233.94845981328035</v>
      </c>
      <c r="AD89" s="6">
        <f t="shared" si="39"/>
        <v>1101.7426826504568</v>
      </c>
      <c r="AE89" s="6">
        <f t="shared" si="40"/>
        <v>1920.5219648589705</v>
      </c>
      <c r="AI89" s="60"/>
      <c r="AJ89" s="67">
        <f t="shared" si="64"/>
        <v>209078.96696484234</v>
      </c>
      <c r="AK89" s="21">
        <f t="shared" si="65"/>
        <v>35426.808835438525</v>
      </c>
      <c r="AL89" s="19">
        <f t="shared" si="66"/>
        <v>135254.57758933629</v>
      </c>
      <c r="AM89" s="19">
        <f t="shared" si="67"/>
        <v>2861.3582800376921</v>
      </c>
      <c r="AN89" s="19">
        <f t="shared" si="55"/>
        <v>18937.499999999982</v>
      </c>
      <c r="AO89" s="19">
        <f t="shared" si="56"/>
        <v>24165.009866798198</v>
      </c>
      <c r="AP89" s="19">
        <f t="shared" si="57"/>
        <v>24800.931179082363</v>
      </c>
      <c r="AQ89" s="19">
        <f t="shared" si="58"/>
        <v>16225.841070179136</v>
      </c>
      <c r="AR89" s="1">
        <f t="shared" si="68"/>
        <v>5647.5743733186819</v>
      </c>
      <c r="AS89" s="23">
        <f t="shared" si="69"/>
        <v>-16612.98344152853</v>
      </c>
      <c r="AT89" s="23">
        <f t="shared" si="70"/>
        <v>-132903867.53222823</v>
      </c>
      <c r="AU89">
        <f t="shared" si="59"/>
        <v>0.35309333333333331</v>
      </c>
      <c r="BB89" s="10">
        <f t="shared" si="60"/>
        <v>2673.9018437803461</v>
      </c>
      <c r="BC89" s="10">
        <f t="shared" si="61"/>
        <v>500.55578309178242</v>
      </c>
      <c r="BD89" s="9">
        <f t="shared" si="62"/>
        <v>2147.3666818702213</v>
      </c>
      <c r="BE89" s="10">
        <f t="shared" si="63"/>
        <v>599.92576630581425</v>
      </c>
    </row>
    <row r="90" spans="1:57">
      <c r="A90">
        <v>84</v>
      </c>
      <c r="B90" t="s">
        <v>54</v>
      </c>
      <c r="C90">
        <v>16.783799999999999</v>
      </c>
      <c r="D90">
        <v>174.845</v>
      </c>
      <c r="E90">
        <v>312.12299999999999</v>
      </c>
      <c r="F90">
        <v>312.12299999999999</v>
      </c>
      <c r="G90">
        <v>263.75299999999999</v>
      </c>
      <c r="H90">
        <v>1937.16</v>
      </c>
      <c r="I90">
        <v>230.249</v>
      </c>
      <c r="J90">
        <v>2830.98</v>
      </c>
      <c r="K90">
        <v>1117.21</v>
      </c>
      <c r="M90" s="4">
        <f t="shared" si="41"/>
        <v>0.35427999999999998</v>
      </c>
      <c r="N90" s="2">
        <f t="shared" si="42"/>
        <v>0.16450735764555344</v>
      </c>
      <c r="O90" s="2">
        <f t="shared" si="43"/>
        <v>2.6059947971472663</v>
      </c>
      <c r="P90" s="3">
        <f t="shared" si="44"/>
        <v>1.051155394979489</v>
      </c>
      <c r="Q90" s="2">
        <f t="shared" si="45"/>
        <v>0.24815870686086336</v>
      </c>
      <c r="R90" s="3">
        <f t="shared" si="46"/>
        <v>0.29366884949757255</v>
      </c>
      <c r="T90" s="6">
        <f t="shared" si="47"/>
        <v>1075.2515570394683</v>
      </c>
      <c r="U90" s="6">
        <f t="shared" si="48"/>
        <v>3035.0331857273013</v>
      </c>
      <c r="V90" s="6">
        <f t="shared" si="49"/>
        <v>3035.0331857273013</v>
      </c>
      <c r="W90" s="6">
        <f t="shared" si="50"/>
        <v>61.939452769944921</v>
      </c>
      <c r="X90" s="6">
        <f t="shared" si="51"/>
        <v>176.88679245283001</v>
      </c>
      <c r="Y90" s="6">
        <f t="shared" si="37"/>
        <v>315.76788767625413</v>
      </c>
      <c r="Z90" s="6">
        <f t="shared" si="52"/>
        <v>315.76788767625413</v>
      </c>
      <c r="AA90" s="6">
        <f t="shared" si="53"/>
        <v>266.83303594504429</v>
      </c>
      <c r="AB90" s="6">
        <f t="shared" si="38"/>
        <v>2864.0394160392966</v>
      </c>
      <c r="AC90" s="6">
        <f t="shared" si="54"/>
        <v>232.9332224579498</v>
      </c>
      <c r="AD90" s="6">
        <f t="shared" si="39"/>
        <v>1130.2564751421328</v>
      </c>
      <c r="AE90" s="6">
        <f t="shared" si="40"/>
        <v>1959.7816286878331</v>
      </c>
      <c r="AI90" s="60"/>
      <c r="AJ90" s="67">
        <f t="shared" si="64"/>
        <v>213580.51316401814</v>
      </c>
      <c r="AK90" s="21">
        <f t="shared" si="65"/>
        <v>36189.560914125199</v>
      </c>
      <c r="AL90" s="19">
        <f t="shared" si="66"/>
        <v>138041.35726816821</v>
      </c>
      <c r="AM90" s="19">
        <f t="shared" si="67"/>
        <v>2849.2582920659415</v>
      </c>
      <c r="AN90" s="19">
        <f t="shared" si="55"/>
        <v>18937.499999999982</v>
      </c>
      <c r="AO90" s="19">
        <f t="shared" si="56"/>
        <v>24796.603858106755</v>
      </c>
      <c r="AP90" s="19">
        <f t="shared" si="57"/>
        <v>25449.14606489904</v>
      </c>
      <c r="AQ90" s="19">
        <f t="shared" si="58"/>
        <v>16756.146646284109</v>
      </c>
      <c r="AR90" s="1">
        <f t="shared" si="68"/>
        <v>5795.1665107414028</v>
      </c>
      <c r="AS90" s="23">
        <f t="shared" si="69"/>
        <v>-17144.89543787788</v>
      </c>
      <c r="AT90" s="23">
        <f t="shared" si="70"/>
        <v>-137159163.50302303</v>
      </c>
      <c r="AU90">
        <f t="shared" si="59"/>
        <v>0.35367999999999999</v>
      </c>
      <c r="BB90" s="10">
        <f t="shared" si="60"/>
        <v>2737.5238215008835</v>
      </c>
      <c r="BC90" s="10">
        <f t="shared" si="61"/>
        <v>516.9153370758911</v>
      </c>
      <c r="BD90" s="9">
        <f t="shared" si="62"/>
        <v>2203.4853653009136</v>
      </c>
      <c r="BE90" s="10">
        <f t="shared" si="63"/>
        <v>615.60585546441791</v>
      </c>
    </row>
    <row r="91" spans="1:57">
      <c r="A91">
        <v>85</v>
      </c>
      <c r="B91" t="s">
        <v>54</v>
      </c>
      <c r="C91">
        <v>16.9848</v>
      </c>
      <c r="D91">
        <v>171.20699999999999</v>
      </c>
      <c r="E91">
        <v>313.45800000000003</v>
      </c>
      <c r="F91">
        <v>313.45800000000003</v>
      </c>
      <c r="G91">
        <v>266.56200000000001</v>
      </c>
      <c r="H91">
        <v>1935.32</v>
      </c>
      <c r="I91">
        <v>224.46700000000001</v>
      </c>
      <c r="J91">
        <v>2836.76</v>
      </c>
      <c r="K91">
        <v>1121.99</v>
      </c>
      <c r="M91" s="4">
        <f t="shared" si="41"/>
        <v>0.35489333333333334</v>
      </c>
      <c r="N91" s="2">
        <f t="shared" si="42"/>
        <v>0.16080606379381596</v>
      </c>
      <c r="O91" s="2">
        <f t="shared" si="43"/>
        <v>2.6069199291805991</v>
      </c>
      <c r="P91" s="3">
        <f t="shared" si="44"/>
        <v>1.0538283803584174</v>
      </c>
      <c r="Q91" s="2">
        <f t="shared" si="45"/>
        <v>0.25036818574595182</v>
      </c>
      <c r="R91" s="3">
        <f t="shared" si="46"/>
        <v>0.2944152233534959</v>
      </c>
      <c r="T91" s="6">
        <f t="shared" si="47"/>
        <v>1100.0007604167999</v>
      </c>
      <c r="U91" s="6">
        <f t="shared" si="48"/>
        <v>3099.5250039921852</v>
      </c>
      <c r="V91" s="6">
        <f t="shared" si="49"/>
        <v>3099.5250039921852</v>
      </c>
      <c r="W91" s="6">
        <f t="shared" si="50"/>
        <v>63.255612326371129</v>
      </c>
      <c r="X91" s="6">
        <f t="shared" si="51"/>
        <v>176.88679245283001</v>
      </c>
      <c r="Y91" s="6">
        <f t="shared" si="37"/>
        <v>323.85696956712746</v>
      </c>
      <c r="Z91" s="6">
        <f t="shared" si="52"/>
        <v>323.85696956712746</v>
      </c>
      <c r="AA91" s="6">
        <f t="shared" si="53"/>
        <v>275.40519470472162</v>
      </c>
      <c r="AB91" s="6">
        <f t="shared" si="38"/>
        <v>2930.8695167707406</v>
      </c>
      <c r="AC91" s="6">
        <f t="shared" si="54"/>
        <v>231.91109954781587</v>
      </c>
      <c r="AD91" s="6">
        <f t="shared" si="39"/>
        <v>1159.2120197430638</v>
      </c>
      <c r="AE91" s="6">
        <f t="shared" si="40"/>
        <v>1999.5242435753853</v>
      </c>
      <c r="AI91" s="60"/>
      <c r="AJ91" s="67">
        <f t="shared" si="64"/>
        <v>218149.08029052123</v>
      </c>
      <c r="AK91" s="21">
        <f t="shared" si="65"/>
        <v>36963.669168972803</v>
      </c>
      <c r="AL91" s="19">
        <f t="shared" si="66"/>
        <v>140863.22412519538</v>
      </c>
      <c r="AM91" s="19">
        <f t="shared" si="67"/>
        <v>2836.8937163153705</v>
      </c>
      <c r="AN91" s="19">
        <f t="shared" si="55"/>
        <v>18937.499999999982</v>
      </c>
      <c r="AO91" s="19">
        <f t="shared" si="56"/>
        <v>25438.261031199032</v>
      </c>
      <c r="AP91" s="19">
        <f t="shared" si="57"/>
        <v>26107.688953072695</v>
      </c>
      <c r="AQ91" s="19">
        <f t="shared" si="58"/>
        <v>17299.132603263948</v>
      </c>
      <c r="AR91" s="1">
        <f t="shared" si="68"/>
        <v>5945.1490592476184</v>
      </c>
      <c r="AS91" s="23">
        <f t="shared" si="69"/>
        <v>-17684.899971199993</v>
      </c>
      <c r="AT91" s="23">
        <f t="shared" si="70"/>
        <v>-141479199.76959994</v>
      </c>
      <c r="AU91">
        <f t="shared" si="59"/>
        <v>0.35427999999999998</v>
      </c>
      <c r="BB91" s="10">
        <f t="shared" si="60"/>
        <v>2802.0999632693515</v>
      </c>
      <c r="BC91" s="10">
        <f t="shared" si="61"/>
        <v>533.66607189008857</v>
      </c>
      <c r="BD91" s="9">
        <f t="shared" si="62"/>
        <v>2260.5129502842656</v>
      </c>
      <c r="BE91" s="10">
        <f t="shared" si="63"/>
        <v>631.53577535250827</v>
      </c>
    </row>
    <row r="92" spans="1:57">
      <c r="A92">
        <v>86</v>
      </c>
      <c r="B92" t="s">
        <v>54</v>
      </c>
      <c r="C92">
        <v>17.1859</v>
      </c>
      <c r="D92">
        <v>167.66800000000001</v>
      </c>
      <c r="E92">
        <v>314.76499999999999</v>
      </c>
      <c r="F92">
        <v>314.76499999999999</v>
      </c>
      <c r="G92">
        <v>269.36700000000002</v>
      </c>
      <c r="H92">
        <v>1933.44</v>
      </c>
      <c r="I92">
        <v>218.84200000000001</v>
      </c>
      <c r="J92">
        <v>2842.38</v>
      </c>
      <c r="K92">
        <v>1126.6600000000001</v>
      </c>
      <c r="M92" s="4">
        <f t="shared" si="41"/>
        <v>0.35552</v>
      </c>
      <c r="N92" s="2">
        <f t="shared" si="42"/>
        <v>0.15720447044704472</v>
      </c>
      <c r="O92" s="2">
        <f t="shared" si="43"/>
        <v>2.6075940502175219</v>
      </c>
      <c r="P92" s="3">
        <f t="shared" si="44"/>
        <v>1.056349384938494</v>
      </c>
      <c r="Q92" s="2">
        <f t="shared" si="45"/>
        <v>0.25255681818181819</v>
      </c>
      <c r="R92" s="3">
        <f t="shared" si="46"/>
        <v>0.29512169966996699</v>
      </c>
      <c r="T92" s="6">
        <f t="shared" si="47"/>
        <v>1125.2020502331413</v>
      </c>
      <c r="U92" s="6">
        <f t="shared" si="48"/>
        <v>3164.9472610068105</v>
      </c>
      <c r="V92" s="6">
        <f t="shared" si="49"/>
        <v>3164.9472610068105</v>
      </c>
      <c r="W92" s="6">
        <f t="shared" si="50"/>
        <v>64.590760428710425</v>
      </c>
      <c r="X92" s="6">
        <f t="shared" si="51"/>
        <v>176.88679245283001</v>
      </c>
      <c r="Y92" s="6">
        <f t="shared" si="37"/>
        <v>332.07154153693625</v>
      </c>
      <c r="Z92" s="6">
        <f t="shared" si="52"/>
        <v>332.07154153693625</v>
      </c>
      <c r="AA92" s="6">
        <f t="shared" si="53"/>
        <v>284.17744961854055</v>
      </c>
      <c r="AB92" s="6">
        <f t="shared" si="38"/>
        <v>2998.6609319092067</v>
      </c>
      <c r="AC92" s="6">
        <f t="shared" si="54"/>
        <v>230.87708952631419</v>
      </c>
      <c r="AD92" s="6">
        <f t="shared" si="39"/>
        <v>1188.6064936953112</v>
      </c>
      <c r="AE92" s="6">
        <f t="shared" si="40"/>
        <v>2039.7452107736692</v>
      </c>
      <c r="AI92" s="60"/>
      <c r="AJ92" s="67">
        <f t="shared" si="64"/>
        <v>222784.55871194627</v>
      </c>
      <c r="AK92" s="21">
        <f t="shared" si="65"/>
        <v>37749.115023620827</v>
      </c>
      <c r="AL92" s="19">
        <f t="shared" si="66"/>
        <v>143719.80405546795</v>
      </c>
      <c r="AM92" s="19">
        <f t="shared" si="67"/>
        <v>2824.4452813928497</v>
      </c>
      <c r="AN92" s="19">
        <f t="shared" si="55"/>
        <v>18937.499999999982</v>
      </c>
      <c r="AO92" s="19">
        <f t="shared" si="56"/>
        <v>26089.917468327789</v>
      </c>
      <c r="AP92" s="19">
        <f t="shared" si="57"/>
        <v>26776.494243810102</v>
      </c>
      <c r="AQ92" s="19">
        <f t="shared" si="58"/>
        <v>17854.87679946022</v>
      </c>
      <c r="AR92" s="1">
        <f t="shared" si="68"/>
        <v>6097.4552238485157</v>
      </c>
      <c r="AS92" s="23">
        <f t="shared" si="69"/>
        <v>-18233.180663259722</v>
      </c>
      <c r="AT92" s="23">
        <f t="shared" si="70"/>
        <v>-145865445.30607778</v>
      </c>
      <c r="AU92">
        <f t="shared" si="59"/>
        <v>0.35489333333333334</v>
      </c>
      <c r="BB92" s="10">
        <f t="shared" si="60"/>
        <v>2867.6139044443694</v>
      </c>
      <c r="BC92" s="10">
        <f t="shared" si="61"/>
        <v>550.81038940944325</v>
      </c>
      <c r="BD92" s="9">
        <f t="shared" si="62"/>
        <v>2318.4240394861276</v>
      </c>
      <c r="BE92" s="10">
        <f t="shared" si="63"/>
        <v>647.71393913425493</v>
      </c>
    </row>
    <row r="93" spans="1:57">
      <c r="A93">
        <v>87</v>
      </c>
      <c r="B93" t="s">
        <v>54</v>
      </c>
      <c r="C93">
        <v>17.386900000000001</v>
      </c>
      <c r="D93">
        <v>164.226</v>
      </c>
      <c r="E93">
        <v>316.04399999999998</v>
      </c>
      <c r="F93">
        <v>316.04399999999998</v>
      </c>
      <c r="G93">
        <v>272.16699999999997</v>
      </c>
      <c r="H93">
        <v>1931.52</v>
      </c>
      <c r="I93">
        <v>213.37</v>
      </c>
      <c r="J93">
        <v>2847.85</v>
      </c>
      <c r="K93">
        <v>1131.24</v>
      </c>
      <c r="M93" s="4">
        <f t="shared" si="41"/>
        <v>0.35616000000000003</v>
      </c>
      <c r="N93" s="2">
        <f t="shared" si="42"/>
        <v>0.15370058400718778</v>
      </c>
      <c r="O93" s="2">
        <f t="shared" si="43"/>
        <v>2.6080277686058699</v>
      </c>
      <c r="P93" s="3">
        <f t="shared" si="44"/>
        <v>1.058737646001797</v>
      </c>
      <c r="Q93" s="2">
        <f t="shared" si="45"/>
        <v>0.25472353249475888</v>
      </c>
      <c r="R93" s="3">
        <f t="shared" si="46"/>
        <v>0.29578840970350401</v>
      </c>
      <c r="T93" s="6">
        <f t="shared" si="47"/>
        <v>1150.8530926893416</v>
      </c>
      <c r="U93" s="6">
        <f t="shared" si="48"/>
        <v>3231.2811452418619</v>
      </c>
      <c r="V93" s="6">
        <f t="shared" si="49"/>
        <v>3231.2811452418619</v>
      </c>
      <c r="W93" s="6">
        <f t="shared" si="50"/>
        <v>65.944513168201269</v>
      </c>
      <c r="X93" s="6">
        <f t="shared" si="51"/>
        <v>176.88679245283001</v>
      </c>
      <c r="Y93" s="6">
        <f t="shared" si="37"/>
        <v>340.40900608893963</v>
      </c>
      <c r="Z93" s="6">
        <f t="shared" si="52"/>
        <v>340.40900608893963</v>
      </c>
      <c r="AA93" s="6">
        <f t="shared" si="53"/>
        <v>293.14936515234723</v>
      </c>
      <c r="AB93" s="6">
        <f t="shared" si="38"/>
        <v>3067.4013364879493</v>
      </c>
      <c r="AC93" s="6">
        <f t="shared" si="54"/>
        <v>229.824321922114</v>
      </c>
      <c r="AD93" s="6">
        <f t="shared" si="39"/>
        <v>1218.4514942478013</v>
      </c>
      <c r="AE93" s="6">
        <f t="shared" si="40"/>
        <v>2080.4280525525201</v>
      </c>
      <c r="AI93" s="60"/>
      <c r="AJ93" s="67">
        <f t="shared" si="64"/>
        <v>227486.91427938652</v>
      </c>
      <c r="AK93" s="21">
        <f t="shared" si="65"/>
        <v>38545.89269180195</v>
      </c>
      <c r="AL93" s="19">
        <f t="shared" si="66"/>
        <v>146610.76651477901</v>
      </c>
      <c r="AM93" s="19">
        <f t="shared" si="67"/>
        <v>2811.8520733409805</v>
      </c>
      <c r="AN93" s="19">
        <f t="shared" si="55"/>
        <v>18937.499999999982</v>
      </c>
      <c r="AO93" s="19">
        <f t="shared" si="56"/>
        <v>26751.683386215584</v>
      </c>
      <c r="AP93" s="19">
        <f t="shared" si="57"/>
        <v>27455.675054273892</v>
      </c>
      <c r="AQ93" s="19">
        <f t="shared" si="58"/>
        <v>18423.593489454488</v>
      </c>
      <c r="AR93" s="1">
        <f t="shared" si="68"/>
        <v>6252.070156837337</v>
      </c>
      <c r="AS93" s="23">
        <f t="shared" si="69"/>
        <v>-18789.666296287214</v>
      </c>
      <c r="AT93" s="23">
        <f t="shared" si="70"/>
        <v>-150317330.3702977</v>
      </c>
      <c r="AU93">
        <f t="shared" si="59"/>
        <v>0.35552</v>
      </c>
      <c r="BB93" s="10">
        <f t="shared" si="60"/>
        <v>2934.0701714804964</v>
      </c>
      <c r="BC93" s="10">
        <f t="shared" si="61"/>
        <v>568.3548992370811</v>
      </c>
      <c r="BD93" s="9">
        <f t="shared" si="62"/>
        <v>2377.2129873906224</v>
      </c>
      <c r="BE93" s="10">
        <f t="shared" si="63"/>
        <v>664.1430830738725</v>
      </c>
    </row>
    <row r="94" spans="1:57">
      <c r="A94">
        <v>88</v>
      </c>
      <c r="B94" t="s">
        <v>54</v>
      </c>
      <c r="C94">
        <v>17.587900000000001</v>
      </c>
      <c r="D94">
        <v>160.87799999999999</v>
      </c>
      <c r="E94">
        <v>317.29599999999999</v>
      </c>
      <c r="F94">
        <v>317.29599999999999</v>
      </c>
      <c r="G94">
        <v>274.96199999999999</v>
      </c>
      <c r="H94">
        <v>1929.57</v>
      </c>
      <c r="I94">
        <v>208.04599999999999</v>
      </c>
      <c r="J94">
        <v>2853.18</v>
      </c>
      <c r="K94">
        <v>1135.72</v>
      </c>
      <c r="M94" s="4">
        <f t="shared" si="41"/>
        <v>0.35681000000000002</v>
      </c>
      <c r="N94" s="2">
        <f t="shared" si="42"/>
        <v>0.15029287295759647</v>
      </c>
      <c r="O94" s="2">
        <f t="shared" si="43"/>
        <v>2.6082560374802646</v>
      </c>
      <c r="P94" s="3">
        <f t="shared" si="44"/>
        <v>1.0609941799090086</v>
      </c>
      <c r="Q94" s="2">
        <f t="shared" si="45"/>
        <v>0.256870603402371</v>
      </c>
      <c r="R94" s="3">
        <f t="shared" si="46"/>
        <v>0.29641919602402772</v>
      </c>
      <c r="T94" s="6">
        <f t="shared" si="47"/>
        <v>1176.9473094225614</v>
      </c>
      <c r="U94" s="6">
        <f t="shared" si="48"/>
        <v>3298.5266932612913</v>
      </c>
      <c r="V94" s="6">
        <f t="shared" si="49"/>
        <v>3298.5266932612913</v>
      </c>
      <c r="W94" s="6">
        <f t="shared" si="50"/>
        <v>67.316871291046766</v>
      </c>
      <c r="X94" s="6">
        <f t="shared" si="51"/>
        <v>176.88679245283001</v>
      </c>
      <c r="Y94" s="6">
        <f t="shared" si="37"/>
        <v>348.86977522167825</v>
      </c>
      <c r="Z94" s="6">
        <f t="shared" si="52"/>
        <v>348.86977522167825</v>
      </c>
      <c r="AA94" s="6">
        <f t="shared" si="53"/>
        <v>302.32316554417037</v>
      </c>
      <c r="AB94" s="6">
        <f t="shared" si="38"/>
        <v>3137.0967968885957</v>
      </c>
      <c r="AC94" s="6">
        <f t="shared" si="54"/>
        <v>228.7467676637425</v>
      </c>
      <c r="AD94" s="6">
        <f t="shared" si="39"/>
        <v>1248.7342453569047</v>
      </c>
      <c r="AE94" s="6">
        <f t="shared" si="40"/>
        <v>2121.5793838387299</v>
      </c>
      <c r="AI94" s="60"/>
      <c r="AJ94" s="67">
        <f t="shared" si="64"/>
        <v>232254.79487654928</v>
      </c>
      <c r="AK94" s="21">
        <f t="shared" si="65"/>
        <v>39353.773067900634</v>
      </c>
      <c r="AL94" s="19">
        <f t="shared" si="66"/>
        <v>149534.92713331748</v>
      </c>
      <c r="AM94" s="19">
        <f t="shared" si="67"/>
        <v>2799.0304166894266</v>
      </c>
      <c r="AN94" s="19">
        <f t="shared" si="55"/>
        <v>18937.499999999982</v>
      </c>
      <c r="AO94" s="19">
        <f t="shared" si="56"/>
        <v>27423.349530524978</v>
      </c>
      <c r="AP94" s="19">
        <f t="shared" si="57"/>
        <v>28145.01662343353</v>
      </c>
      <c r="AQ94" s="19">
        <f t="shared" si="58"/>
        <v>19005.254437001367</v>
      </c>
      <c r="AR94" s="1">
        <f t="shared" si="68"/>
        <v>6409.0548597434345</v>
      </c>
      <c r="AS94" s="23">
        <f t="shared" si="69"/>
        <v>-19354.434943739718</v>
      </c>
      <c r="AT94" s="23">
        <f t="shared" si="70"/>
        <v>-154835479.54991773</v>
      </c>
      <c r="AU94">
        <f t="shared" si="59"/>
        <v>0.35616000000000003</v>
      </c>
      <c r="BB94" s="10">
        <f t="shared" si="60"/>
        <v>3001.4568233197479</v>
      </c>
      <c r="BC94" s="10">
        <f t="shared" si="61"/>
        <v>586.29873030469446</v>
      </c>
      <c r="BD94" s="9">
        <f t="shared" si="62"/>
        <v>2436.9029884956026</v>
      </c>
      <c r="BE94" s="10">
        <f t="shared" si="63"/>
        <v>680.81801217787927</v>
      </c>
    </row>
    <row r="95" spans="1:57">
      <c r="A95">
        <v>89</v>
      </c>
      <c r="B95" t="s">
        <v>54</v>
      </c>
      <c r="C95">
        <v>17.788900000000002</v>
      </c>
      <c r="D95">
        <v>157.60599999999999</v>
      </c>
      <c r="E95">
        <v>318.52600000000001</v>
      </c>
      <c r="F95">
        <v>318.52600000000001</v>
      </c>
      <c r="G95">
        <v>277.75</v>
      </c>
      <c r="H95">
        <v>1927.59</v>
      </c>
      <c r="I95">
        <v>202.84</v>
      </c>
      <c r="J95">
        <v>2858.38</v>
      </c>
      <c r="K95">
        <v>1140.1300000000001</v>
      </c>
      <c r="M95" s="4">
        <f t="shared" si="41"/>
        <v>0.35747000000000001</v>
      </c>
      <c r="N95" s="2">
        <f t="shared" si="42"/>
        <v>0.14696431402168944</v>
      </c>
      <c r="O95" s="2">
        <f t="shared" si="43"/>
        <v>2.6082892832032525</v>
      </c>
      <c r="P95" s="3">
        <f t="shared" si="44"/>
        <v>1.0631474902322806</v>
      </c>
      <c r="Q95" s="2">
        <f t="shared" si="45"/>
        <v>0.25899609291222569</v>
      </c>
      <c r="R95" s="3">
        <f t="shared" si="46"/>
        <v>0.29701886405385997</v>
      </c>
      <c r="T95" s="6">
        <f t="shared" si="47"/>
        <v>1203.6037022343023</v>
      </c>
      <c r="U95" s="6">
        <f t="shared" si="48"/>
        <v>3367.0061885873006</v>
      </c>
      <c r="V95" s="6">
        <f t="shared" si="49"/>
        <v>3367.0061885873006</v>
      </c>
      <c r="W95" s="6">
        <f t="shared" si="50"/>
        <v>68.714412011985729</v>
      </c>
      <c r="X95" s="6">
        <f t="shared" si="51"/>
        <v>176.88679245283001</v>
      </c>
      <c r="Y95" s="6">
        <f t="shared" si="37"/>
        <v>357.49300440865278</v>
      </c>
      <c r="Z95" s="6">
        <f t="shared" si="52"/>
        <v>357.49300440865278</v>
      </c>
      <c r="AA95" s="6">
        <f t="shared" si="53"/>
        <v>311.72865629337417</v>
      </c>
      <c r="AB95" s="6">
        <f t="shared" si="38"/>
        <v>3208.0610497734751</v>
      </c>
      <c r="AC95" s="6">
        <f t="shared" si="54"/>
        <v>227.65955082581104</v>
      </c>
      <c r="AD95" s="6">
        <f t="shared" si="39"/>
        <v>1279.6082552646797</v>
      </c>
      <c r="AE95" s="6">
        <f t="shared" si="40"/>
        <v>2163.4024863529985</v>
      </c>
      <c r="AI95" s="60"/>
      <c r="AJ95" s="67">
        <f t="shared" si="64"/>
        <v>237088.20313154181</v>
      </c>
      <c r="AK95" s="21">
        <f t="shared" si="65"/>
        <v>40172.756597229265</v>
      </c>
      <c r="AL95" s="19">
        <f t="shared" si="66"/>
        <v>152492.76137217638</v>
      </c>
      <c r="AM95" s="19">
        <f t="shared" si="67"/>
        <v>2785.9068833767201</v>
      </c>
      <c r="AN95" s="19">
        <f t="shared" si="55"/>
        <v>18937.499999999982</v>
      </c>
      <c r="AO95" s="19">
        <f t="shared" si="56"/>
        <v>28104.949091858402</v>
      </c>
      <c r="AP95" s="19">
        <f t="shared" si="57"/>
        <v>28844.553015328362</v>
      </c>
      <c r="AQ95" s="19">
        <f t="shared" si="58"/>
        <v>19600.003842343773</v>
      </c>
      <c r="AR95" s="1">
        <f t="shared" si="68"/>
        <v>6568.3421305773181</v>
      </c>
      <c r="AS95" s="23">
        <f t="shared" si="69"/>
        <v>-19926.943393110167</v>
      </c>
      <c r="AT95" s="23">
        <f t="shared" si="70"/>
        <v>-159415547.14488134</v>
      </c>
      <c r="AU95">
        <f t="shared" si="59"/>
        <v>0.35681000000000002</v>
      </c>
      <c r="BB95" s="10">
        <f t="shared" si="60"/>
        <v>3069.7799255975488</v>
      </c>
      <c r="BC95" s="10">
        <f t="shared" si="61"/>
        <v>604.64633108834073</v>
      </c>
      <c r="BD95" s="9">
        <f t="shared" si="62"/>
        <v>2497.4684907138094</v>
      </c>
      <c r="BE95" s="10">
        <f t="shared" si="63"/>
        <v>697.73955044335651</v>
      </c>
    </row>
    <row r="96" spans="1:57">
      <c r="A96">
        <v>90</v>
      </c>
      <c r="B96" t="s">
        <v>54</v>
      </c>
      <c r="C96">
        <v>17.989899999999999</v>
      </c>
      <c r="D96">
        <v>154.43700000000001</v>
      </c>
      <c r="E96">
        <v>319.726</v>
      </c>
      <c r="F96">
        <v>319.726</v>
      </c>
      <c r="G96">
        <v>280.536</v>
      </c>
      <c r="H96">
        <v>1925.57</v>
      </c>
      <c r="I96">
        <v>197.80099999999999</v>
      </c>
      <c r="J96">
        <v>2863.42</v>
      </c>
      <c r="K96">
        <v>1144.42</v>
      </c>
      <c r="M96" s="4">
        <f t="shared" si="41"/>
        <v>0.35814333333333337</v>
      </c>
      <c r="N96" s="2">
        <f t="shared" si="42"/>
        <v>0.14373854043539366</v>
      </c>
      <c r="O96" s="2">
        <f t="shared" si="43"/>
        <v>2.60807638487384</v>
      </c>
      <c r="P96" s="3">
        <f t="shared" si="44"/>
        <v>1.0651415168973317</v>
      </c>
      <c r="Q96" s="2">
        <f t="shared" si="45"/>
        <v>0.26110216579954021</v>
      </c>
      <c r="R96" s="3">
        <f t="shared" si="46"/>
        <v>0.29757732006738452</v>
      </c>
      <c r="T96" s="6">
        <f t="shared" si="47"/>
        <v>1230.6149200974776</v>
      </c>
      <c r="U96" s="6">
        <f t="shared" si="48"/>
        <v>3436.0961256595892</v>
      </c>
      <c r="V96" s="6">
        <f t="shared" si="49"/>
        <v>3436.0961256595892</v>
      </c>
      <c r="W96" s="6">
        <f t="shared" si="50"/>
        <v>70.124410727746721</v>
      </c>
      <c r="X96" s="6">
        <f t="shared" si="51"/>
        <v>176.88679245283001</v>
      </c>
      <c r="Y96" s="6">
        <f t="shared" si="37"/>
        <v>366.2030899575459</v>
      </c>
      <c r="Z96" s="6">
        <f t="shared" si="52"/>
        <v>366.2030899575459</v>
      </c>
      <c r="AA96" s="6">
        <f t="shared" si="53"/>
        <v>321.3162209026795</v>
      </c>
      <c r="AB96" s="6">
        <f t="shared" si="38"/>
        <v>3279.6621227073856</v>
      </c>
      <c r="AC96" s="6">
        <f t="shared" si="54"/>
        <v>226.55841367995026</v>
      </c>
      <c r="AD96" s="6">
        <f t="shared" si="39"/>
        <v>1310.7790427091159</v>
      </c>
      <c r="AE96" s="6">
        <f t="shared" si="40"/>
        <v>2205.4812055621114</v>
      </c>
      <c r="AI96" s="60"/>
      <c r="AJ96" s="67">
        <f t="shared" si="64"/>
        <v>242010.30381708939</v>
      </c>
      <c r="AK96" s="21">
        <f t="shared" si="65"/>
        <v>41006.768370804733</v>
      </c>
      <c r="AL96" s="19">
        <f t="shared" si="66"/>
        <v>155498.88051159447</v>
      </c>
      <c r="AM96" s="19">
        <f t="shared" si="67"/>
        <v>2772.6656695075526</v>
      </c>
      <c r="AN96" s="19">
        <f t="shared" si="55"/>
        <v>18937.499999999982</v>
      </c>
      <c r="AO96" s="19">
        <f t="shared" si="56"/>
        <v>28799.636435161068</v>
      </c>
      <c r="AP96" s="19">
        <f t="shared" si="57"/>
        <v>29557.521604507416</v>
      </c>
      <c r="AQ96" s="19">
        <f t="shared" si="58"/>
        <v>20209.774034752627</v>
      </c>
      <c r="AR96" s="1">
        <f t="shared" si="68"/>
        <v>6730.7394226922152</v>
      </c>
      <c r="AS96" s="23">
        <f t="shared" si="69"/>
        <v>-20510.354509678822</v>
      </c>
      <c r="AT96" s="23">
        <f t="shared" si="70"/>
        <v>-164082836.07743058</v>
      </c>
      <c r="AU96">
        <f t="shared" si="59"/>
        <v>0.35747000000000001</v>
      </c>
      <c r="BB96" s="10">
        <f t="shared" si="60"/>
        <v>3139.3466377614895</v>
      </c>
      <c r="BC96" s="10">
        <f t="shared" si="61"/>
        <v>623.45731258674834</v>
      </c>
      <c r="BD96" s="9">
        <f t="shared" si="62"/>
        <v>2559.2165105293593</v>
      </c>
      <c r="BE96" s="10">
        <f t="shared" si="63"/>
        <v>714.98600881730556</v>
      </c>
    </row>
    <row r="97" spans="1:57">
      <c r="A97">
        <v>91</v>
      </c>
      <c r="B97" t="s">
        <v>54</v>
      </c>
      <c r="C97">
        <v>18.190899999999999</v>
      </c>
      <c r="D97">
        <v>151.35499999999999</v>
      </c>
      <c r="E97">
        <v>320.90199999999999</v>
      </c>
      <c r="F97">
        <v>320.90199999999999</v>
      </c>
      <c r="G97">
        <v>283.31799999999998</v>
      </c>
      <c r="H97">
        <v>1923.52</v>
      </c>
      <c r="I97">
        <v>192.898</v>
      </c>
      <c r="J97">
        <v>2868.33</v>
      </c>
      <c r="K97">
        <v>1148.6300000000001</v>
      </c>
      <c r="M97" s="4">
        <f t="shared" si="41"/>
        <v>0.35882666666666668</v>
      </c>
      <c r="N97" s="2">
        <f t="shared" si="42"/>
        <v>0.14060177615933411</v>
      </c>
      <c r="O97" s="2">
        <f t="shared" si="43"/>
        <v>2.6076708440472651</v>
      </c>
      <c r="P97" s="3">
        <f t="shared" si="44"/>
        <v>1.0670240041617123</v>
      </c>
      <c r="Q97" s="2">
        <f t="shared" si="45"/>
        <v>0.26318928359096311</v>
      </c>
      <c r="R97" s="3">
        <f t="shared" si="46"/>
        <v>0.29810307669441138</v>
      </c>
      <c r="T97" s="6">
        <f t="shared" si="47"/>
        <v>1258.0694019994216</v>
      </c>
      <c r="U97" s="6">
        <f t="shared" si="48"/>
        <v>3506.0644006375082</v>
      </c>
      <c r="V97" s="6">
        <f t="shared" si="49"/>
        <v>3506.0644006375082</v>
      </c>
      <c r="W97" s="6">
        <f t="shared" si="50"/>
        <v>71.552334706887919</v>
      </c>
      <c r="X97" s="6">
        <f t="shared" si="51"/>
        <v>176.88679245283001</v>
      </c>
      <c r="Y97" s="6">
        <f t="shared" si="37"/>
        <v>375.03435943112584</v>
      </c>
      <c r="Z97" s="6">
        <f t="shared" si="52"/>
        <v>375.03435943112584</v>
      </c>
      <c r="AA97" s="6">
        <f t="shared" si="53"/>
        <v>331.11038461993917</v>
      </c>
      <c r="AB97" s="6">
        <f t="shared" si="38"/>
        <v>3352.1832340887577</v>
      </c>
      <c r="AC97" s="6">
        <f t="shared" si="54"/>
        <v>225.43350125563848</v>
      </c>
      <c r="AD97" s="6">
        <f t="shared" si="39"/>
        <v>1342.3902508347537</v>
      </c>
      <c r="AE97" s="6">
        <f t="shared" si="40"/>
        <v>2247.9949986380866</v>
      </c>
      <c r="AI97" s="60"/>
      <c r="AJ97" s="67">
        <f t="shared" si="64"/>
        <v>246976.28122403429</v>
      </c>
      <c r="AK97" s="21">
        <f t="shared" si="65"/>
        <v>41848.214714408139</v>
      </c>
      <c r="AL97" s="19">
        <f t="shared" si="66"/>
        <v>158523.37261218787</v>
      </c>
      <c r="AM97" s="19">
        <f t="shared" si="67"/>
        <v>2759.2549202081145</v>
      </c>
      <c r="AN97" s="19">
        <f t="shared" si="55"/>
        <v>18937.499999999982</v>
      </c>
      <c r="AO97" s="19">
        <f t="shared" si="56"/>
        <v>29501.320926979897</v>
      </c>
      <c r="AP97" s="19">
        <f t="shared" si="57"/>
        <v>30277.671477689899</v>
      </c>
      <c r="AQ97" s="19">
        <f t="shared" si="58"/>
        <v>20831.348312207887</v>
      </c>
      <c r="AR97" s="1">
        <f t="shared" si="68"/>
        <v>6894.697764649949</v>
      </c>
      <c r="AS97" s="23">
        <f t="shared" si="69"/>
        <v>-21099.329924518839</v>
      </c>
      <c r="AT97" s="23">
        <f t="shared" si="70"/>
        <v>-168794639.39615071</v>
      </c>
      <c r="AU97">
        <f t="shared" si="59"/>
        <v>0.35814333333333337</v>
      </c>
      <c r="BB97" s="10">
        <f t="shared" si="60"/>
        <v>3209.537711979639</v>
      </c>
      <c r="BC97" s="10">
        <f t="shared" si="61"/>
        <v>642.63244180535901</v>
      </c>
      <c r="BD97" s="9">
        <f t="shared" si="62"/>
        <v>2621.5580854182317</v>
      </c>
      <c r="BE97" s="10">
        <f t="shared" si="63"/>
        <v>732.4061799150918</v>
      </c>
    </row>
    <row r="98" spans="1:57">
      <c r="A98">
        <v>92</v>
      </c>
      <c r="B98" t="s">
        <v>54</v>
      </c>
      <c r="C98">
        <v>18.3919</v>
      </c>
      <c r="D98">
        <v>148.35599999999999</v>
      </c>
      <c r="E98">
        <v>322.053</v>
      </c>
      <c r="F98">
        <v>322.053</v>
      </c>
      <c r="G98">
        <v>286.09500000000003</v>
      </c>
      <c r="H98">
        <v>1921.44</v>
      </c>
      <c r="I98">
        <v>188.12799999999999</v>
      </c>
      <c r="J98">
        <v>2873.1</v>
      </c>
      <c r="K98">
        <v>1152.75</v>
      </c>
      <c r="M98" s="4">
        <f t="shared" si="41"/>
        <v>0.35952000000000001</v>
      </c>
      <c r="N98" s="2">
        <f t="shared" si="42"/>
        <v>0.13755006675567424</v>
      </c>
      <c r="O98" s="2">
        <f t="shared" si="43"/>
        <v>2.6070645213989025</v>
      </c>
      <c r="P98" s="3">
        <f t="shared" si="44"/>
        <v>1.0687861593235426</v>
      </c>
      <c r="Q98" s="2">
        <f t="shared" si="45"/>
        <v>0.26525645304850914</v>
      </c>
      <c r="R98" s="3">
        <f t="shared" si="46"/>
        <v>0.29859534935469517</v>
      </c>
      <c r="T98" s="6">
        <f t="shared" si="47"/>
        <v>1285.9811458109164</v>
      </c>
      <c r="U98" s="6">
        <f t="shared" si="48"/>
        <v>3576.9391016102481</v>
      </c>
      <c r="V98" s="6">
        <f t="shared" si="49"/>
        <v>3576.9391016102481</v>
      </c>
      <c r="W98" s="6">
        <f t="shared" si="50"/>
        <v>72.998757175719348</v>
      </c>
      <c r="X98" s="6">
        <f t="shared" si="51"/>
        <v>176.88679245283001</v>
      </c>
      <c r="Y98" s="6">
        <f t="shared" si="37"/>
        <v>383.98798949696175</v>
      </c>
      <c r="Z98" s="6">
        <f t="shared" si="52"/>
        <v>383.98798949696175</v>
      </c>
      <c r="AA98" s="6">
        <f t="shared" si="53"/>
        <v>341.11479742506134</v>
      </c>
      <c r="AB98" s="6">
        <f t="shared" si="38"/>
        <v>3425.6345776072681</v>
      </c>
      <c r="AC98" s="6">
        <f t="shared" si="54"/>
        <v>224.30328117869931</v>
      </c>
      <c r="AD98" s="6">
        <f t="shared" si="39"/>
        <v>1374.438849793738</v>
      </c>
      <c r="AE98" s="6">
        <f t="shared" si="40"/>
        <v>2290.957955799332</v>
      </c>
      <c r="AI98" s="60"/>
      <c r="AJ98" s="67">
        <f t="shared" si="64"/>
        <v>252005.39092462216</v>
      </c>
      <c r="AK98" s="21">
        <f t="shared" si="65"/>
        <v>42700.358335364217</v>
      </c>
      <c r="AL98" s="19">
        <f t="shared" si="66"/>
        <v>161579.13651710973</v>
      </c>
      <c r="AM98" s="19">
        <f t="shared" si="67"/>
        <v>2745.5546117924209</v>
      </c>
      <c r="AN98" s="19">
        <f t="shared" si="55"/>
        <v>18937.499999999982</v>
      </c>
      <c r="AO98" s="19">
        <f t="shared" si="56"/>
        <v>30212.767995771497</v>
      </c>
      <c r="AP98" s="19">
        <f t="shared" si="57"/>
        <v>31007.840837765485</v>
      </c>
      <c r="AQ98" s="19">
        <f t="shared" si="58"/>
        <v>21466.316678410662</v>
      </c>
      <c r="AR98" s="1">
        <f t="shared" si="68"/>
        <v>7060.9727193908038</v>
      </c>
      <c r="AS98" s="23">
        <f t="shared" si="69"/>
        <v>-21695.65989974582</v>
      </c>
      <c r="AT98" s="23">
        <f t="shared" si="70"/>
        <v>-173565279.19796658</v>
      </c>
      <c r="AU98">
        <f t="shared" si="59"/>
        <v>0.35882666666666668</v>
      </c>
      <c r="BB98" s="10">
        <f t="shared" si="60"/>
        <v>3280.6308993818698</v>
      </c>
      <c r="BC98" s="10">
        <f t="shared" si="61"/>
        <v>662.22076923987834</v>
      </c>
      <c r="BD98" s="9">
        <f t="shared" si="62"/>
        <v>2684.7805016695074</v>
      </c>
      <c r="BE98" s="10">
        <f t="shared" si="63"/>
        <v>750.06871886225167</v>
      </c>
    </row>
    <row r="99" spans="1:57">
      <c r="A99">
        <v>93</v>
      </c>
      <c r="B99" t="s">
        <v>54</v>
      </c>
      <c r="C99">
        <v>18.5929</v>
      </c>
      <c r="D99">
        <v>145.43799999999999</v>
      </c>
      <c r="E99">
        <v>323.18099999999998</v>
      </c>
      <c r="F99">
        <v>323.18099999999998</v>
      </c>
      <c r="G99">
        <v>288.86700000000002</v>
      </c>
      <c r="H99">
        <v>1919.33</v>
      </c>
      <c r="I99">
        <v>183.48500000000001</v>
      </c>
      <c r="J99">
        <v>2877.74</v>
      </c>
      <c r="K99">
        <v>1156.79</v>
      </c>
      <c r="M99" s="4">
        <f t="shared" si="41"/>
        <v>0.36022333333333334</v>
      </c>
      <c r="N99" s="2">
        <f t="shared" si="42"/>
        <v>0.13458132454865962</v>
      </c>
      <c r="O99" s="2">
        <f t="shared" si="43"/>
        <v>2.6062678802964823</v>
      </c>
      <c r="P99" s="3">
        <f t="shared" si="44"/>
        <v>1.0704377839673536</v>
      </c>
      <c r="Q99" s="2">
        <f t="shared" si="45"/>
        <v>0.26730361720044049</v>
      </c>
      <c r="R99" s="3">
        <f t="shared" si="46"/>
        <v>0.29905614109765233</v>
      </c>
      <c r="T99" s="6">
        <f t="shared" si="47"/>
        <v>1314.3487259175718</v>
      </c>
      <c r="U99" s="6">
        <f t="shared" si="48"/>
        <v>3648.7051345486739</v>
      </c>
      <c r="V99" s="6">
        <f t="shared" si="49"/>
        <v>3648.7051345486739</v>
      </c>
      <c r="W99" s="6">
        <f t="shared" si="50"/>
        <v>74.463370092830075</v>
      </c>
      <c r="X99" s="6">
        <f t="shared" si="51"/>
        <v>176.88679245283001</v>
      </c>
      <c r="Y99" s="6">
        <f t="shared" si="37"/>
        <v>393.06405802952492</v>
      </c>
      <c r="Z99" s="6">
        <f t="shared" si="52"/>
        <v>393.06405802952492</v>
      </c>
      <c r="AA99" s="6">
        <f t="shared" si="53"/>
        <v>351.33016870055729</v>
      </c>
      <c r="AB99" s="6">
        <f t="shared" si="38"/>
        <v>3500.0082379604023</v>
      </c>
      <c r="AC99" s="6">
        <f t="shared" si="54"/>
        <v>223.1602666811018</v>
      </c>
      <c r="AD99" s="6">
        <f t="shared" si="39"/>
        <v>1406.9285375315201</v>
      </c>
      <c r="AE99" s="6">
        <f t="shared" si="40"/>
        <v>2334.3564086311021</v>
      </c>
      <c r="AI99" s="60"/>
      <c r="AJ99" s="67">
        <f t="shared" si="64"/>
        <v>257099.6518064398</v>
      </c>
      <c r="AK99" s="21">
        <f t="shared" si="65"/>
        <v>43563.541318511212</v>
      </c>
      <c r="AL99" s="19">
        <f t="shared" si="66"/>
        <v>164667.18498898856</v>
      </c>
      <c r="AM99" s="19">
        <f t="shared" si="67"/>
        <v>2731.789661475379</v>
      </c>
      <c r="AN99" s="19">
        <f t="shared" si="55"/>
        <v>18937.499999999982</v>
      </c>
      <c r="AO99" s="19">
        <f t="shared" si="56"/>
        <v>30934.072433875241</v>
      </c>
      <c r="AP99" s="19">
        <f t="shared" si="57"/>
        <v>31748.126971608799</v>
      </c>
      <c r="AQ99" s="19">
        <f t="shared" si="58"/>
        <v>22114.91576630338</v>
      </c>
      <c r="AR99" s="1">
        <f t="shared" si="68"/>
        <v>7229.5483499150614</v>
      </c>
      <c r="AS99" s="23">
        <f t="shared" si="69"/>
        <v>-22300.054952784645</v>
      </c>
      <c r="AT99" s="23">
        <f t="shared" si="70"/>
        <v>-178400439.62227717</v>
      </c>
      <c r="AU99">
        <f t="shared" si="59"/>
        <v>0.35952000000000001</v>
      </c>
      <c r="BB99" s="10">
        <f t="shared" si="60"/>
        <v>3352.6358204315488</v>
      </c>
      <c r="BC99" s="10">
        <f t="shared" si="61"/>
        <v>682.22959485012268</v>
      </c>
      <c r="BD99" s="9">
        <f t="shared" si="62"/>
        <v>2748.8776995874759</v>
      </c>
      <c r="BE99" s="10">
        <f t="shared" si="63"/>
        <v>767.97597899392349</v>
      </c>
    </row>
    <row r="100" spans="1:57">
      <c r="A100">
        <v>94</v>
      </c>
      <c r="B100" t="s">
        <v>54</v>
      </c>
      <c r="C100">
        <v>18.793900000000001</v>
      </c>
      <c r="D100">
        <v>142.59899999999999</v>
      </c>
      <c r="E100">
        <v>324.28699999999998</v>
      </c>
      <c r="F100">
        <v>324.28699999999998</v>
      </c>
      <c r="G100">
        <v>291.63499999999999</v>
      </c>
      <c r="H100">
        <v>1917.19</v>
      </c>
      <c r="I100">
        <v>178.96799999999999</v>
      </c>
      <c r="J100">
        <v>2882.26</v>
      </c>
      <c r="K100">
        <v>1160.75</v>
      </c>
      <c r="M100" s="4">
        <f t="shared" si="41"/>
        <v>0.36093666666666663</v>
      </c>
      <c r="N100" s="2">
        <f t="shared" si="42"/>
        <v>0.13169346422733444</v>
      </c>
      <c r="O100" s="2">
        <f t="shared" si="43"/>
        <v>2.6052913347678728</v>
      </c>
      <c r="P100" s="3">
        <f t="shared" si="44"/>
        <v>1.0719793869653957</v>
      </c>
      <c r="Q100" s="2">
        <f t="shared" si="45"/>
        <v>0.26933164636455148</v>
      </c>
      <c r="R100" s="3">
        <f t="shared" si="46"/>
        <v>0.29948652118100128</v>
      </c>
      <c r="T100" s="6">
        <f t="shared" si="47"/>
        <v>1343.1706234675478</v>
      </c>
      <c r="U100" s="6">
        <f t="shared" si="48"/>
        <v>3721.347115747586</v>
      </c>
      <c r="V100" s="6">
        <f t="shared" si="49"/>
        <v>3721.347115747586</v>
      </c>
      <c r="W100" s="6">
        <f t="shared" si="50"/>
        <v>75.94585950505278</v>
      </c>
      <c r="X100" s="6">
        <f t="shared" si="51"/>
        <v>176.88679245283001</v>
      </c>
      <c r="Y100" s="6">
        <f t="shared" si="37"/>
        <v>402.26149737481245</v>
      </c>
      <c r="Z100" s="6">
        <f t="shared" si="52"/>
        <v>402.26149737481245</v>
      </c>
      <c r="AA100" s="6">
        <f t="shared" si="53"/>
        <v>361.75835536701572</v>
      </c>
      <c r="AB100" s="6">
        <f t="shared" si="38"/>
        <v>3575.2966459398162</v>
      </c>
      <c r="AC100" s="6">
        <f t="shared" si="54"/>
        <v>221.99632931282258</v>
      </c>
      <c r="AD100" s="6">
        <f t="shared" si="39"/>
        <v>1439.8512215346702</v>
      </c>
      <c r="AE100" s="6">
        <f t="shared" si="40"/>
        <v>2378.1764922800385</v>
      </c>
      <c r="AI100" s="60"/>
      <c r="AJ100" s="67">
        <f t="shared" si="64"/>
        <v>262257.97895595501</v>
      </c>
      <c r="AK100" s="21">
        <f t="shared" si="65"/>
        <v>44437.5798336683</v>
      </c>
      <c r="AL100" s="19">
        <f t="shared" si="66"/>
        <v>167786.53558317773</v>
      </c>
      <c r="AM100" s="19">
        <f t="shared" si="67"/>
        <v>2717.8688879091387</v>
      </c>
      <c r="AN100" s="19">
        <f t="shared" si="55"/>
        <v>18937.499999999982</v>
      </c>
      <c r="AO100" s="19">
        <f t="shared" si="56"/>
        <v>31665.240514858528</v>
      </c>
      <c r="AP100" s="19">
        <f t="shared" si="57"/>
        <v>32498.536317881124</v>
      </c>
      <c r="AQ100" s="19">
        <f t="shared" si="58"/>
        <v>22777.191566076439</v>
      </c>
      <c r="AR100" s="1">
        <f t="shared" si="68"/>
        <v>7400.4441074157949</v>
      </c>
      <c r="AS100" s="23">
        <f t="shared" si="69"/>
        <v>-22912.241812304586</v>
      </c>
      <c r="AT100" s="23">
        <f t="shared" si="70"/>
        <v>-183297934.49843669</v>
      </c>
      <c r="AU100">
        <f t="shared" si="59"/>
        <v>0.36022333333333334</v>
      </c>
      <c r="BB100" s="10">
        <f t="shared" si="60"/>
        <v>3425.5448678675721</v>
      </c>
      <c r="BC100" s="10">
        <f t="shared" si="61"/>
        <v>702.66033740111459</v>
      </c>
      <c r="BD100" s="9">
        <f t="shared" si="62"/>
        <v>2813.8570750630402</v>
      </c>
      <c r="BE100" s="10">
        <f t="shared" si="63"/>
        <v>786.12811605904983</v>
      </c>
    </row>
    <row r="101" spans="1:57">
      <c r="A101">
        <v>95</v>
      </c>
      <c r="B101" t="s">
        <v>54</v>
      </c>
      <c r="C101">
        <v>18.994900000000001</v>
      </c>
      <c r="D101">
        <v>139.83699999999999</v>
      </c>
      <c r="E101">
        <v>325.37</v>
      </c>
      <c r="F101">
        <v>325.37</v>
      </c>
      <c r="G101">
        <v>294.399</v>
      </c>
      <c r="H101">
        <v>1915.02</v>
      </c>
      <c r="I101">
        <v>174.571</v>
      </c>
      <c r="J101">
        <v>2886.65</v>
      </c>
      <c r="K101">
        <v>1164.6300000000001</v>
      </c>
      <c r="M101" s="4">
        <f t="shared" si="41"/>
        <v>0.36165999999999998</v>
      </c>
      <c r="N101" s="2">
        <f t="shared" si="42"/>
        <v>0.12888440339914098</v>
      </c>
      <c r="O101" s="2">
        <f t="shared" si="43"/>
        <v>2.6041268135818174</v>
      </c>
      <c r="P101" s="3">
        <f t="shared" si="44"/>
        <v>1.0734114914560637</v>
      </c>
      <c r="Q101" s="2">
        <f t="shared" si="45"/>
        <v>0.27134048553890394</v>
      </c>
      <c r="R101" s="3">
        <f t="shared" si="46"/>
        <v>0.29988571217902632</v>
      </c>
      <c r="T101" s="6">
        <f t="shared" si="47"/>
        <v>1372.4452904129203</v>
      </c>
      <c r="U101" s="6">
        <f t="shared" si="48"/>
        <v>3794.8495559722401</v>
      </c>
      <c r="V101" s="6">
        <f t="shared" si="49"/>
        <v>3794.8495559722401</v>
      </c>
      <c r="W101" s="6">
        <f t="shared" si="50"/>
        <v>77.445909305555915</v>
      </c>
      <c r="X101" s="6">
        <f t="shared" si="51"/>
        <v>176.88679245283001</v>
      </c>
      <c r="Y101" s="6">
        <f t="shared" si="37"/>
        <v>411.5767333422292</v>
      </c>
      <c r="Z101" s="6">
        <f t="shared" si="52"/>
        <v>411.5767333422292</v>
      </c>
      <c r="AA101" s="6">
        <f t="shared" si="53"/>
        <v>372.39997147622381</v>
      </c>
      <c r="AB101" s="6">
        <f t="shared" si="38"/>
        <v>3651.4674902439256</v>
      </c>
      <c r="AC101" s="6">
        <f t="shared" si="54"/>
        <v>220.82797503387019</v>
      </c>
      <c r="AD101" s="6">
        <f t="shared" si="39"/>
        <v>1473.1985461239833</v>
      </c>
      <c r="AE101" s="6">
        <f t="shared" si="40"/>
        <v>2422.4042655593198</v>
      </c>
      <c r="AI101" s="60"/>
      <c r="AJ101" s="67">
        <f t="shared" si="64"/>
        <v>267479.26663858921</v>
      </c>
      <c r="AK101" s="21">
        <f t="shared" si="65"/>
        <v>45322.28652268985</v>
      </c>
      <c r="AL101" s="19">
        <f t="shared" si="66"/>
        <v>170936.19173561232</v>
      </c>
      <c r="AM101" s="19">
        <f t="shared" si="67"/>
        <v>2703.6932947008663</v>
      </c>
      <c r="AN101" s="19">
        <f t="shared" si="55"/>
        <v>18937.499999999982</v>
      </c>
      <c r="AO101" s="19">
        <f t="shared" si="56"/>
        <v>32406.186228514893</v>
      </c>
      <c r="AP101" s="19">
        <f t="shared" si="57"/>
        <v>33258.980602949494</v>
      </c>
      <c r="AQ101" s="19">
        <f t="shared" si="58"/>
        <v>23453.264464305605</v>
      </c>
      <c r="AR101" s="1">
        <f t="shared" si="68"/>
        <v>7573.6174252723649</v>
      </c>
      <c r="AS101" s="23">
        <f t="shared" si="69"/>
        <v>-23532.119409923551</v>
      </c>
      <c r="AT101" s="23">
        <f t="shared" si="70"/>
        <v>-188256955.2793884</v>
      </c>
      <c r="AU101">
        <f t="shared" si="59"/>
        <v>0.36093666666666663</v>
      </c>
      <c r="BB101" s="10">
        <f t="shared" si="60"/>
        <v>3499.3507864347634</v>
      </c>
      <c r="BC101" s="10">
        <f t="shared" si="61"/>
        <v>723.51671073403145</v>
      </c>
      <c r="BD101" s="9">
        <f t="shared" si="62"/>
        <v>2879.7024430693405</v>
      </c>
      <c r="BE101" s="10">
        <f t="shared" si="63"/>
        <v>804.5229947496249</v>
      </c>
    </row>
    <row r="102" spans="1:57">
      <c r="A102">
        <v>96</v>
      </c>
      <c r="B102" t="s">
        <v>54</v>
      </c>
      <c r="C102">
        <v>19.196000000000002</v>
      </c>
      <c r="D102">
        <v>137.15</v>
      </c>
      <c r="E102">
        <v>326.43200000000002</v>
      </c>
      <c r="F102">
        <v>326.43200000000002</v>
      </c>
      <c r="G102">
        <v>297.15800000000002</v>
      </c>
      <c r="H102">
        <v>1912.83</v>
      </c>
      <c r="I102">
        <v>170.291</v>
      </c>
      <c r="J102">
        <v>2890.93</v>
      </c>
      <c r="K102">
        <v>1168.43</v>
      </c>
      <c r="M102" s="4">
        <f t="shared" si="41"/>
        <v>0.36239000000000005</v>
      </c>
      <c r="N102" s="2">
        <f t="shared" si="42"/>
        <v>0.12615322350690325</v>
      </c>
      <c r="O102" s="2">
        <f t="shared" si="43"/>
        <v>2.6028178759531624</v>
      </c>
      <c r="P102" s="3">
        <f t="shared" si="44"/>
        <v>1.0747445201762373</v>
      </c>
      <c r="Q102" s="2">
        <f t="shared" si="45"/>
        <v>0.27333167765850785</v>
      </c>
      <c r="R102" s="3">
        <f t="shared" si="46"/>
        <v>0.3002584692366419</v>
      </c>
      <c r="T102" s="6">
        <f t="shared" si="47"/>
        <v>1402.1583241045803</v>
      </c>
      <c r="U102" s="6">
        <f t="shared" si="48"/>
        <v>3869.1970642252272</v>
      </c>
      <c r="V102" s="6">
        <f t="shared" si="49"/>
        <v>3869.1970642252272</v>
      </c>
      <c r="W102" s="6">
        <f t="shared" si="50"/>
        <v>78.963205392351583</v>
      </c>
      <c r="X102" s="6">
        <f t="shared" si="51"/>
        <v>176.88679245283001</v>
      </c>
      <c r="Y102" s="6">
        <f t="shared" si="37"/>
        <v>421.00991202305647</v>
      </c>
      <c r="Z102" s="6">
        <f t="shared" si="52"/>
        <v>421.00991202305647</v>
      </c>
      <c r="AA102" s="6">
        <f t="shared" si="53"/>
        <v>383.25428707034672</v>
      </c>
      <c r="AB102" s="6">
        <f t="shared" si="38"/>
        <v>3728.5259562882811</v>
      </c>
      <c r="AC102" s="6">
        <f t="shared" si="54"/>
        <v>219.63431332929758</v>
      </c>
      <c r="AD102" s="6">
        <f t="shared" si="39"/>
        <v>1506.9619752508943</v>
      </c>
      <c r="AE102" s="6">
        <f t="shared" si="40"/>
        <v>2467.0387401206472</v>
      </c>
      <c r="AI102" s="60"/>
      <c r="AJ102" s="67">
        <f t="shared" si="64"/>
        <v>272762.40153461666</v>
      </c>
      <c r="AK102" s="21">
        <f t="shared" si="65"/>
        <v>46217.472742185913</v>
      </c>
      <c r="AL102" s="19">
        <f t="shared" si="66"/>
        <v>174115.15139560722</v>
      </c>
      <c r="AM102" s="19">
        <f t="shared" si="67"/>
        <v>2689.4639079375052</v>
      </c>
      <c r="AN102" s="19">
        <f t="shared" si="55"/>
        <v>18937.499999999982</v>
      </c>
      <c r="AO102" s="19">
        <f t="shared" si="56"/>
        <v>33156.621638049983</v>
      </c>
      <c r="AP102" s="19">
        <f t="shared" si="57"/>
        <v>34029.164312735513</v>
      </c>
      <c r="AQ102" s="19">
        <f t="shared" si="58"/>
        <v>24143.174270766507</v>
      </c>
      <c r="AR102" s="1">
        <f t="shared" si="68"/>
        <v>7749.0243526121521</v>
      </c>
      <c r="AS102" s="23">
        <f t="shared" si="69"/>
        <v>-24159.774399093745</v>
      </c>
      <c r="AT102" s="23">
        <f t="shared" si="70"/>
        <v>-193278195.19274995</v>
      </c>
      <c r="AU102">
        <f t="shared" si="59"/>
        <v>0.36165999999999998</v>
      </c>
      <c r="BB102" s="10">
        <f t="shared" si="60"/>
        <v>3574.0215809383699</v>
      </c>
      <c r="BC102" s="10">
        <f t="shared" si="61"/>
        <v>744.79994295244762</v>
      </c>
      <c r="BD102" s="9">
        <f t="shared" si="62"/>
        <v>2946.3970922479666</v>
      </c>
      <c r="BE102" s="10">
        <f t="shared" si="63"/>
        <v>823.15346668445841</v>
      </c>
    </row>
    <row r="103" spans="1:57">
      <c r="A103">
        <v>97</v>
      </c>
      <c r="B103" t="s">
        <v>54</v>
      </c>
      <c r="C103">
        <v>19.396999999999998</v>
      </c>
      <c r="D103">
        <v>134.535</v>
      </c>
      <c r="E103">
        <v>327.47300000000001</v>
      </c>
      <c r="F103">
        <v>327.47300000000001</v>
      </c>
      <c r="G103">
        <v>299.91199999999998</v>
      </c>
      <c r="H103">
        <v>1910.61</v>
      </c>
      <c r="I103">
        <v>166.125</v>
      </c>
      <c r="J103">
        <v>2895.1</v>
      </c>
      <c r="K103">
        <v>1172.1500000000001</v>
      </c>
      <c r="M103" s="4">
        <f t="shared" si="41"/>
        <v>0.36313000000000001</v>
      </c>
      <c r="N103" s="2">
        <f t="shared" si="42"/>
        <v>0.12349571778701841</v>
      </c>
      <c r="O103" s="2">
        <f t="shared" si="43"/>
        <v>2.6013415858416176</v>
      </c>
      <c r="P103" s="3">
        <f t="shared" si="44"/>
        <v>1.0759691203333976</v>
      </c>
      <c r="Q103" s="2">
        <f t="shared" si="45"/>
        <v>0.27530269233240617</v>
      </c>
      <c r="R103" s="3">
        <f t="shared" si="46"/>
        <v>0.3006021718576451</v>
      </c>
      <c r="T103" s="6">
        <f t="shared" si="47"/>
        <v>1432.3313846225035</v>
      </c>
      <c r="U103" s="6">
        <f t="shared" si="48"/>
        <v>3944.4038901288891</v>
      </c>
      <c r="V103" s="6">
        <f t="shared" si="49"/>
        <v>3944.4038901288891</v>
      </c>
      <c r="W103" s="6">
        <f t="shared" si="50"/>
        <v>80.498038574058967</v>
      </c>
      <c r="X103" s="6">
        <f t="shared" si="51"/>
        <v>176.88679245283001</v>
      </c>
      <c r="Y103" s="6">
        <f t="shared" si="37"/>
        <v>430.56192503739254</v>
      </c>
      <c r="Z103" s="6">
        <f t="shared" si="52"/>
        <v>430.56192503739254</v>
      </c>
      <c r="AA103" s="6">
        <f t="shared" si="53"/>
        <v>394.32468649877842</v>
      </c>
      <c r="AB103" s="6">
        <f t="shared" si="38"/>
        <v>3806.4812340986823</v>
      </c>
      <c r="AC103" s="6">
        <f t="shared" si="54"/>
        <v>218.42069460426592</v>
      </c>
      <c r="AD103" s="6">
        <f t="shared" si="39"/>
        <v>1541.1443399381926</v>
      </c>
      <c r="AE103" s="6">
        <f t="shared" si="40"/>
        <v>2512.0725055063858</v>
      </c>
      <c r="AI103" s="60"/>
      <c r="AJ103" s="67">
        <f t="shared" si="64"/>
        <v>278106.27738531661</v>
      </c>
      <c r="AK103" s="21">
        <f t="shared" si="65"/>
        <v>47122.951045199043</v>
      </c>
      <c r="AL103" s="19">
        <f t="shared" si="66"/>
        <v>177323.34352365174</v>
      </c>
      <c r="AM103" s="19">
        <f t="shared" si="67"/>
        <v>2674.9263020375151</v>
      </c>
      <c r="AN103" s="19">
        <f t="shared" si="55"/>
        <v>18937.499999999982</v>
      </c>
      <c r="AO103" s="19">
        <f t="shared" si="56"/>
        <v>33916.558512577431</v>
      </c>
      <c r="AP103" s="19">
        <f t="shared" si="57"/>
        <v>34809.099526066311</v>
      </c>
      <c r="AQ103" s="19">
        <f t="shared" si="58"/>
        <v>24846.873661343769</v>
      </c>
      <c r="AR103" s="1">
        <f t="shared" si="68"/>
        <v>7926.6199898197037</v>
      </c>
      <c r="AS103" s="23">
        <f t="shared" si="69"/>
        <v>-24794.30691501921</v>
      </c>
      <c r="AT103" s="23">
        <f t="shared" si="70"/>
        <v>-198354455.32015368</v>
      </c>
      <c r="AU103">
        <f t="shared" si="59"/>
        <v>0.36239000000000005</v>
      </c>
      <c r="BB103" s="10">
        <f t="shared" si="60"/>
        <v>3649.5627508959296</v>
      </c>
      <c r="BC103" s="10">
        <f t="shared" si="61"/>
        <v>766.50857414069344</v>
      </c>
      <c r="BD103" s="9">
        <f t="shared" si="62"/>
        <v>3013.9239505017886</v>
      </c>
      <c r="BE103" s="10">
        <f t="shared" si="63"/>
        <v>842.01982404611294</v>
      </c>
    </row>
    <row r="104" spans="1:57">
      <c r="A104">
        <v>98</v>
      </c>
      <c r="B104" t="s">
        <v>54</v>
      </c>
      <c r="C104">
        <v>19.597999999999999</v>
      </c>
      <c r="D104">
        <v>131.99199999999999</v>
      </c>
      <c r="E104">
        <v>328.49400000000003</v>
      </c>
      <c r="F104">
        <v>328.49400000000003</v>
      </c>
      <c r="G104">
        <v>302.661</v>
      </c>
      <c r="H104">
        <v>1908.36</v>
      </c>
      <c r="I104">
        <v>162.07</v>
      </c>
      <c r="J104">
        <v>2899.15</v>
      </c>
      <c r="K104">
        <v>1175.81</v>
      </c>
      <c r="M104" s="4">
        <f t="shared" si="41"/>
        <v>0.36388000000000004</v>
      </c>
      <c r="N104" s="2">
        <f t="shared" si="42"/>
        <v>0.1209116558572423</v>
      </c>
      <c r="O104" s="2">
        <f t="shared" si="43"/>
        <v>2.5996899254332928</v>
      </c>
      <c r="P104" s="3">
        <f t="shared" si="44"/>
        <v>1.0771041735370634</v>
      </c>
      <c r="Q104" s="2">
        <f t="shared" si="45"/>
        <v>0.27725349016159173</v>
      </c>
      <c r="R104" s="3">
        <f t="shared" si="46"/>
        <v>0.30091788501703859</v>
      </c>
      <c r="T104" s="6">
        <f t="shared" si="47"/>
        <v>1462.9424367628899</v>
      </c>
      <c r="U104" s="6">
        <f t="shared" si="48"/>
        <v>4020.3980344148886</v>
      </c>
      <c r="V104" s="6">
        <f t="shared" si="49"/>
        <v>4020.3980344148886</v>
      </c>
      <c r="W104" s="6">
        <f t="shared" si="50"/>
        <v>82.048939477854873</v>
      </c>
      <c r="X104" s="6">
        <f t="shared" si="51"/>
        <v>176.88679245283001</v>
      </c>
      <c r="Y104" s="6">
        <f t="shared" si="37"/>
        <v>440.22554397236155</v>
      </c>
      <c r="Z104" s="6">
        <f t="shared" si="52"/>
        <v>440.22554397236155</v>
      </c>
      <c r="AA104" s="6">
        <f t="shared" si="53"/>
        <v>405.60589649801494</v>
      </c>
      <c r="AB104" s="6">
        <f t="shared" si="38"/>
        <v>3885.2456538191714</v>
      </c>
      <c r="AC104" s="6">
        <f t="shared" si="54"/>
        <v>217.20132007357188</v>
      </c>
      <c r="AD104" s="6">
        <f t="shared" si="39"/>
        <v>1575.7414042817902</v>
      </c>
      <c r="AE104" s="6">
        <f t="shared" si="40"/>
        <v>2557.4555976519987</v>
      </c>
      <c r="AI104" s="60"/>
      <c r="AJ104" s="67">
        <f t="shared" si="64"/>
        <v>283511.91841079417</v>
      </c>
      <c r="AK104" s="21">
        <f t="shared" si="65"/>
        <v>48038.89497787974</v>
      </c>
      <c r="AL104" s="19">
        <f t="shared" si="66"/>
        <v>180560.23547828247</v>
      </c>
      <c r="AM104" s="19">
        <f t="shared" si="67"/>
        <v>2660.1456395853547</v>
      </c>
      <c r="AN104" s="19">
        <f t="shared" si="55"/>
        <v>18937.499999999982</v>
      </c>
      <c r="AO104" s="19">
        <f t="shared" si="56"/>
        <v>34686.068681012344</v>
      </c>
      <c r="AP104" s="19">
        <f t="shared" si="57"/>
        <v>35598.859962091621</v>
      </c>
      <c r="AQ104" s="19">
        <f t="shared" si="58"/>
        <v>25564.582047808253</v>
      </c>
      <c r="AR104" s="1">
        <f t="shared" si="68"/>
        <v>8106.419228074893</v>
      </c>
      <c r="AS104" s="23">
        <f t="shared" si="69"/>
        <v>-25437.002351818985</v>
      </c>
      <c r="AT104" s="23">
        <f t="shared" si="70"/>
        <v>-203496018.81455189</v>
      </c>
      <c r="AU104">
        <f t="shared" si="59"/>
        <v>0.36313000000000001</v>
      </c>
      <c r="BB104" s="10">
        <f t="shared" si="60"/>
        <v>3725.9831955246232</v>
      </c>
      <c r="BC104" s="10">
        <f t="shared" si="61"/>
        <v>788.64937299755684</v>
      </c>
      <c r="BD104" s="9">
        <f t="shared" si="62"/>
        <v>3082.2886798763852</v>
      </c>
      <c r="BE104" s="10">
        <f t="shared" si="63"/>
        <v>861.12385007478508</v>
      </c>
    </row>
    <row r="105" spans="1:57">
      <c r="A105">
        <v>99</v>
      </c>
      <c r="B105" t="s">
        <v>54</v>
      </c>
      <c r="C105">
        <v>19.798999999999999</v>
      </c>
      <c r="D105">
        <v>129.517</v>
      </c>
      <c r="E105">
        <v>329.495</v>
      </c>
      <c r="F105">
        <v>329.495</v>
      </c>
      <c r="G105">
        <v>305.40600000000001</v>
      </c>
      <c r="H105">
        <v>1906.09</v>
      </c>
      <c r="I105">
        <v>158.12200000000001</v>
      </c>
      <c r="J105">
        <v>2903.1</v>
      </c>
      <c r="K105">
        <v>1179.3900000000001</v>
      </c>
      <c r="M105" s="4">
        <f t="shared" si="41"/>
        <v>0.36463666666666672</v>
      </c>
      <c r="N105" s="2">
        <f t="shared" si="42"/>
        <v>0.11839822288853744</v>
      </c>
      <c r="O105" s="2">
        <f t="shared" si="43"/>
        <v>2.5979061441983342</v>
      </c>
      <c r="P105" s="3">
        <f t="shared" si="44"/>
        <v>1.0781417118410106</v>
      </c>
      <c r="Q105" s="2">
        <f t="shared" si="45"/>
        <v>0.27918750171403495</v>
      </c>
      <c r="R105" s="3">
        <f t="shared" si="46"/>
        <v>0.30120850892669415</v>
      </c>
      <c r="T105" s="6">
        <f t="shared" si="47"/>
        <v>1493.9987116137286</v>
      </c>
      <c r="U105" s="6">
        <f t="shared" si="48"/>
        <v>4097.2256719850675</v>
      </c>
      <c r="V105" s="6">
        <f t="shared" si="49"/>
        <v>4097.2256719850675</v>
      </c>
      <c r="W105" s="6">
        <f t="shared" si="50"/>
        <v>83.616850448674853</v>
      </c>
      <c r="X105" s="6">
        <f t="shared" si="51"/>
        <v>176.88679245283001</v>
      </c>
      <c r="Y105" s="6">
        <f t="shared" si="37"/>
        <v>450.00512426357335</v>
      </c>
      <c r="Z105" s="6">
        <f t="shared" si="52"/>
        <v>450.00512426357335</v>
      </c>
      <c r="AA105" s="6">
        <f t="shared" si="53"/>
        <v>417.10576785942385</v>
      </c>
      <c r="AB105" s="6">
        <f t="shared" si="38"/>
        <v>3964.8852827743758</v>
      </c>
      <c r="AC105" s="6">
        <f t="shared" si="54"/>
        <v>215.95723965936668</v>
      </c>
      <c r="AD105" s="6">
        <f t="shared" si="39"/>
        <v>1610.7423284274896</v>
      </c>
      <c r="AE105" s="6">
        <f t="shared" si="40"/>
        <v>2603.2269603713389</v>
      </c>
      <c r="AI105" s="60"/>
      <c r="AJ105" s="67">
        <f t="shared" si="64"/>
        <v>288974.14951963892</v>
      </c>
      <c r="AK105" s="21">
        <f t="shared" si="65"/>
        <v>48964.427661138929</v>
      </c>
      <c r="AL105" s="19">
        <f t="shared" si="66"/>
        <v>183822.23599243269</v>
      </c>
      <c r="AM105" s="19">
        <f t="shared" si="67"/>
        <v>2645.2948771760321</v>
      </c>
      <c r="AN105" s="19">
        <f t="shared" si="55"/>
        <v>18937.499999999982</v>
      </c>
      <c r="AO105" s="19">
        <f t="shared" si="56"/>
        <v>35464.569822413447</v>
      </c>
      <c r="AP105" s="19">
        <f t="shared" si="57"/>
        <v>36397.847975634853</v>
      </c>
      <c r="AQ105" s="19">
        <f t="shared" si="58"/>
        <v>26295.957557631755</v>
      </c>
      <c r="AR105" s="1">
        <f t="shared" si="68"/>
        <v>8288.3997865222154</v>
      </c>
      <c r="AS105" s="23">
        <f t="shared" si="69"/>
        <v>-26086.771168966887</v>
      </c>
      <c r="AT105" s="23">
        <f t="shared" si="70"/>
        <v>-208694169.35173509</v>
      </c>
      <c r="AU105">
        <f t="shared" si="59"/>
        <v>0.36388000000000004</v>
      </c>
      <c r="BB105" s="10">
        <f t="shared" si="60"/>
        <v>3803.1967143413167</v>
      </c>
      <c r="BC105" s="10">
        <f t="shared" si="61"/>
        <v>811.21179299602989</v>
      </c>
      <c r="BD105" s="9">
        <f t="shared" si="62"/>
        <v>3151.4828085635804</v>
      </c>
      <c r="BE105" s="10">
        <f t="shared" si="63"/>
        <v>880.4510879447231</v>
      </c>
    </row>
    <row r="106" spans="1:57">
      <c r="A106">
        <v>100</v>
      </c>
      <c r="B106" t="s">
        <v>54</v>
      </c>
      <c r="C106">
        <v>20</v>
      </c>
      <c r="D106">
        <v>127.108</v>
      </c>
      <c r="E106">
        <v>330.47699999999998</v>
      </c>
      <c r="F106">
        <v>330.47699999999998</v>
      </c>
      <c r="G106">
        <v>308.14699999999999</v>
      </c>
      <c r="H106">
        <v>1903.79</v>
      </c>
      <c r="I106">
        <v>154.279</v>
      </c>
      <c r="J106">
        <v>2906.95</v>
      </c>
      <c r="K106">
        <v>1182.9000000000001</v>
      </c>
      <c r="M106" s="4">
        <f t="shared" si="41"/>
        <v>0.36540333333333336</v>
      </c>
      <c r="N106" s="2">
        <f t="shared" si="42"/>
        <v>0.11595223542934292</v>
      </c>
      <c r="O106" s="2">
        <f t="shared" si="43"/>
        <v>2.5959674790414242</v>
      </c>
      <c r="P106" s="3">
        <f t="shared" si="44"/>
        <v>1.079081562839237</v>
      </c>
      <c r="Q106" s="2">
        <f t="shared" si="45"/>
        <v>0.28110216108227437</v>
      </c>
      <c r="R106" s="3">
        <f t="shared" si="46"/>
        <v>0.30147234562720643</v>
      </c>
      <c r="T106" s="6">
        <f t="shared" si="47"/>
        <v>1525.5142930005725</v>
      </c>
      <c r="U106" s="6">
        <f t="shared" si="48"/>
        <v>4174.8778783277994</v>
      </c>
      <c r="V106" s="6">
        <f t="shared" si="49"/>
        <v>4174.8778783277994</v>
      </c>
      <c r="W106" s="6">
        <f t="shared" si="50"/>
        <v>85.201589353628563</v>
      </c>
      <c r="X106" s="6">
        <f t="shared" si="51"/>
        <v>176.88679245283001</v>
      </c>
      <c r="Y106" s="6">
        <f t="shared" si="37"/>
        <v>459.90037219871203</v>
      </c>
      <c r="Z106" s="6">
        <f t="shared" si="52"/>
        <v>459.90037219871203</v>
      </c>
      <c r="AA106" s="6">
        <f t="shared" si="53"/>
        <v>428.8253645243588</v>
      </c>
      <c r="AB106" s="6">
        <f t="shared" si="38"/>
        <v>4045.3870827959854</v>
      </c>
      <c r="AC106" s="6">
        <f t="shared" si="54"/>
        <v>214.69238488544261</v>
      </c>
      <c r="AD106" s="6">
        <f t="shared" si="39"/>
        <v>1646.1543474246514</v>
      </c>
      <c r="AE106" s="6">
        <f t="shared" si="40"/>
        <v>2649.3635853272272</v>
      </c>
      <c r="AI106" s="60"/>
      <c r="AJ106" s="67">
        <f t="shared" si="64"/>
        <v>294496.2896252707</v>
      </c>
      <c r="AK106" s="21">
        <f t="shared" si="65"/>
        <v>49900.111459106141</v>
      </c>
      <c r="AL106" s="19">
        <f t="shared" si="66"/>
        <v>187112.14423061072</v>
      </c>
      <c r="AM106" s="19">
        <f t="shared" si="67"/>
        <v>2630.1432218114269</v>
      </c>
      <c r="AN106" s="19">
        <f t="shared" si="55"/>
        <v>18937.499999999982</v>
      </c>
      <c r="AO106" s="19">
        <f t="shared" si="56"/>
        <v>36252.412810673472</v>
      </c>
      <c r="AP106" s="19">
        <f t="shared" si="57"/>
        <v>37206.423674112244</v>
      </c>
      <c r="AQ106" s="19">
        <f t="shared" si="58"/>
        <v>27041.509167824664</v>
      </c>
      <c r="AR106" s="1">
        <f t="shared" si="68"/>
        <v>8472.5046475285944</v>
      </c>
      <c r="AS106" s="23">
        <f t="shared" si="69"/>
        <v>-26743.763331815768</v>
      </c>
      <c r="AT106" s="23">
        <f t="shared" si="70"/>
        <v>-213950106.65452614</v>
      </c>
      <c r="AU106">
        <f t="shared" si="59"/>
        <v>0.36463666666666672</v>
      </c>
      <c r="BB106" s="10">
        <f t="shared" si="60"/>
        <v>3881.2684323257008</v>
      </c>
      <c r="BC106" s="10">
        <f t="shared" si="61"/>
        <v>834.2115357188477</v>
      </c>
      <c r="BD106" s="9">
        <f t="shared" si="62"/>
        <v>3221.4846568549792</v>
      </c>
      <c r="BE106" s="10">
        <f t="shared" si="63"/>
        <v>900.0102485271467</v>
      </c>
    </row>
    <row r="107" spans="1:57">
      <c r="A107">
        <v>101</v>
      </c>
      <c r="B107" t="s">
        <v>54</v>
      </c>
      <c r="C107">
        <v>300</v>
      </c>
      <c r="D107">
        <v>4.2957400000000003</v>
      </c>
      <c r="E107">
        <v>518.64599999999996</v>
      </c>
      <c r="F107">
        <v>518.64599999999996</v>
      </c>
      <c r="G107">
        <v>1754.38</v>
      </c>
      <c r="H107">
        <v>204.03</v>
      </c>
      <c r="I107">
        <v>0</v>
      </c>
      <c r="J107">
        <v>3061.29</v>
      </c>
      <c r="K107">
        <v>1856.43</v>
      </c>
      <c r="M107" s="4">
        <f t="shared" si="41"/>
        <v>0.93198999999999999</v>
      </c>
      <c r="N107" s="2">
        <f t="shared" si="42"/>
        <v>1.5364041817329944E-3</v>
      </c>
      <c r="O107" s="2">
        <f t="shared" si="43"/>
        <v>1.0729963161979565</v>
      </c>
      <c r="P107" s="3">
        <f t="shared" si="44"/>
        <v>0.66396635157029593</v>
      </c>
      <c r="Q107" s="2">
        <f t="shared" si="45"/>
        <v>0.62746739056570711</v>
      </c>
      <c r="R107" s="3">
        <f t="shared" si="46"/>
        <v>0.18549769847315958</v>
      </c>
      <c r="T107" s="6">
        <f t="shared" si="47"/>
        <v>115130.37686041032</v>
      </c>
      <c r="U107" s="6">
        <f t="shared" si="48"/>
        <v>123531.77272332356</v>
      </c>
      <c r="V107" s="6">
        <f t="shared" si="49"/>
        <v>123531.77272332356</v>
      </c>
      <c r="W107" s="6">
        <f t="shared" si="50"/>
        <v>2521.0565861902769</v>
      </c>
      <c r="X107" s="6">
        <f t="shared" si="51"/>
        <v>176.88679245283001</v>
      </c>
      <c r="Y107" s="6">
        <f t="shared" si="37"/>
        <v>21356.419931953624</v>
      </c>
      <c r="Z107" s="6">
        <f t="shared" si="52"/>
        <v>21356.419931953624</v>
      </c>
      <c r="AA107" s="6">
        <f t="shared" si="53"/>
        <v>72240.557143448139</v>
      </c>
      <c r="AB107" s="6">
        <f t="shared" si="38"/>
        <v>126055.52683989301</v>
      </c>
      <c r="AC107" s="6">
        <f t="shared" si="54"/>
        <v>-2.6975303791696206</v>
      </c>
      <c r="AD107" s="6">
        <f t="shared" si="39"/>
        <v>76442.696278919859</v>
      </c>
      <c r="AE107" s="6">
        <f t="shared" si="40"/>
        <v>8401.3958629132394</v>
      </c>
      <c r="AI107" s="60"/>
      <c r="AJ107" s="67">
        <f t="shared" si="64"/>
        <v>300077.69726056722</v>
      </c>
      <c r="AK107" s="21">
        <f t="shared" si="65"/>
        <v>50845.837680154269</v>
      </c>
      <c r="AL107" s="19">
        <f t="shared" si="66"/>
        <v>190428.3064225651</v>
      </c>
      <c r="AM107" s="19">
        <f t="shared" si="67"/>
        <v>2614.7385555198057</v>
      </c>
      <c r="AN107" s="19">
        <f t="shared" si="55"/>
        <v>18937.499999999982</v>
      </c>
      <c r="AO107" s="19">
        <f t="shared" si="56"/>
        <v>37049.573984328243</v>
      </c>
      <c r="AP107" s="19">
        <f t="shared" si="57"/>
        <v>38024.562773389516</v>
      </c>
      <c r="AQ107" s="19">
        <f t="shared" si="58"/>
        <v>27801.305855088063</v>
      </c>
      <c r="AR107" s="1">
        <f t="shared" si="68"/>
        <v>8658.7718674536663</v>
      </c>
      <c r="AS107" s="23">
        <f t="shared" si="69"/>
        <v>-27408.775482377117</v>
      </c>
      <c r="AT107" s="23">
        <f t="shared" si="70"/>
        <v>-219270203.85901693</v>
      </c>
      <c r="AU107">
        <f t="shared" si="59"/>
        <v>0.36540333333333336</v>
      </c>
      <c r="BB107" s="10">
        <f t="shared" si="60"/>
        <v>3960.1854934423568</v>
      </c>
      <c r="BC107" s="10">
        <f t="shared" si="61"/>
        <v>857.65072904871761</v>
      </c>
      <c r="BD107" s="9">
        <f t="shared" si="62"/>
        <v>3292.3086948493028</v>
      </c>
      <c r="BE107" s="10">
        <f t="shared" si="63"/>
        <v>919.80074439742407</v>
      </c>
    </row>
    <row r="108" spans="1:57">
      <c r="A108">
        <v>102</v>
      </c>
      <c r="B108" t="s">
        <v>54</v>
      </c>
      <c r="C108">
        <v>25</v>
      </c>
      <c r="D108">
        <v>34.146999999999998</v>
      </c>
      <c r="E108">
        <v>520.995</v>
      </c>
      <c r="F108">
        <v>520.995</v>
      </c>
      <c r="G108">
        <v>830.71799999999996</v>
      </c>
      <c r="H108">
        <v>1033.1500000000001</v>
      </c>
      <c r="I108">
        <v>9.4686000000000003</v>
      </c>
      <c r="J108">
        <v>3050.53</v>
      </c>
      <c r="K108">
        <v>1372.56</v>
      </c>
      <c r="AI108" s="60"/>
      <c r="AJ108" s="67">
        <f t="shared" si="64"/>
        <v>8879093.2280343268</v>
      </c>
      <c r="AK108" s="21">
        <f t="shared" si="65"/>
        <v>1504493.4599973578</v>
      </c>
      <c r="AL108" s="19">
        <f t="shared" si="66"/>
        <v>603867.13043861487</v>
      </c>
      <c r="AM108" s="19">
        <f t="shared" si="67"/>
        <v>-32.853222487906812</v>
      </c>
      <c r="AN108" s="19">
        <f t="shared" si="55"/>
        <v>18937.499999999982</v>
      </c>
      <c r="AO108" s="19">
        <f t="shared" si="56"/>
        <v>1720473.1897181841</v>
      </c>
      <c r="AP108" s="19">
        <f t="shared" si="57"/>
        <v>1765748.7999739258</v>
      </c>
      <c r="AQ108" s="19">
        <f t="shared" si="58"/>
        <v>4683449.2323340289</v>
      </c>
      <c r="AR108" s="1">
        <f t="shared" si="68"/>
        <v>402088.58242711844</v>
      </c>
      <c r="AS108" s="23">
        <f t="shared" si="69"/>
        <v>-1189055.1063623019</v>
      </c>
      <c r="AT108" s="23">
        <f t="shared" si="70"/>
        <v>-9512440850.8984146</v>
      </c>
      <c r="AU108">
        <f t="shared" si="59"/>
        <v>0.93198999999999999</v>
      </c>
      <c r="BB108" s="10">
        <f t="shared" si="60"/>
        <v>123534.47025370273</v>
      </c>
      <c r="BC108" s="10">
        <f t="shared" si="61"/>
        <v>144481.11428689628</v>
      </c>
      <c r="BD108" s="9">
        <f t="shared" si="62"/>
        <v>152885.39255783972</v>
      </c>
      <c r="BE108" s="10">
        <f t="shared" si="63"/>
        <v>42712.839863907247</v>
      </c>
    </row>
    <row r="109" spans="1:57">
      <c r="AJ109" s="16"/>
      <c r="AK109" s="16"/>
      <c r="AL109" s="16"/>
      <c r="AM109" s="16"/>
      <c r="AN109" s="16"/>
      <c r="AO109" s="16"/>
      <c r="AP109" s="17"/>
      <c r="AQ109" s="16"/>
      <c r="AR109" s="16"/>
      <c r="AS109" s="16"/>
    </row>
  </sheetData>
  <mergeCells count="6">
    <mergeCell ref="AL6:AQ6"/>
    <mergeCell ref="T4:AE4"/>
    <mergeCell ref="N5:R5"/>
    <mergeCell ref="U5:W5"/>
    <mergeCell ref="X5:AE5"/>
    <mergeCell ref="AG5:A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446F-A81D-4E15-BA48-69A3F87CBFB2}">
  <dimension ref="A1:BE109"/>
  <sheetViews>
    <sheetView topLeftCell="B1" zoomScale="55" zoomScaleNormal="55" workbookViewId="0">
      <selection activeCell="H15" sqref="H15"/>
    </sheetView>
  </sheetViews>
  <sheetFormatPr defaultRowHeight="14.45"/>
  <cols>
    <col min="1" max="1" width="10.5703125" bestFit="1" customWidth="1"/>
    <col min="2" max="2" width="7.140625" bestFit="1" customWidth="1"/>
    <col min="3" max="3" width="10.5703125" bestFit="1" customWidth="1"/>
    <col min="4" max="4" width="10.85546875" bestFit="1" customWidth="1"/>
    <col min="5" max="6" width="11" bestFit="1" customWidth="1"/>
    <col min="7" max="7" width="10.85546875" bestFit="1" customWidth="1"/>
    <col min="8" max="8" width="11.85546875" bestFit="1" customWidth="1"/>
    <col min="9" max="9" width="13" bestFit="1" customWidth="1"/>
    <col min="10" max="10" width="10.85546875" bestFit="1" customWidth="1"/>
    <col min="11" max="11" width="11" bestFit="1" customWidth="1"/>
    <col min="12" max="12" width="11.85546875" bestFit="1" customWidth="1"/>
    <col min="13" max="14" width="19.5703125" bestFit="1" customWidth="1"/>
    <col min="15" max="15" width="14.5703125" bestFit="1" customWidth="1"/>
    <col min="16" max="16" width="18.140625" bestFit="1" customWidth="1"/>
    <col min="17" max="18" width="19.5703125" bestFit="1" customWidth="1"/>
    <col min="19" max="19" width="13" bestFit="1" customWidth="1"/>
    <col min="20" max="20" width="24.140625" bestFit="1" customWidth="1"/>
    <col min="21" max="21" width="14.140625" bestFit="1" customWidth="1"/>
    <col min="22" max="22" width="15.140625" bestFit="1" customWidth="1"/>
    <col min="23" max="24" width="10.5703125" bestFit="1" customWidth="1"/>
    <col min="25" max="25" width="14.42578125" bestFit="1" customWidth="1"/>
    <col min="26" max="27" width="14.140625" bestFit="1" customWidth="1"/>
    <col min="28" max="31" width="10.5703125" bestFit="1" customWidth="1"/>
    <col min="33" max="34" width="10.5703125" bestFit="1" customWidth="1"/>
    <col min="36" max="36" width="16.42578125" bestFit="1" customWidth="1"/>
    <col min="37" max="40" width="10.5703125" bestFit="1" customWidth="1"/>
    <col min="41" max="41" width="12.42578125" bestFit="1" customWidth="1"/>
    <col min="42" max="44" width="10.5703125" bestFit="1" customWidth="1"/>
    <col min="45" max="46" width="14.85546875" bestFit="1" customWidth="1"/>
    <col min="47" max="47" width="14.5703125" bestFit="1" customWidth="1"/>
    <col min="48" max="48" width="10.5703125" bestFit="1" customWidth="1"/>
    <col min="49" max="49" width="14" bestFit="1" customWidth="1"/>
    <col min="54" max="54" width="19.140625" bestFit="1" customWidth="1"/>
    <col min="55" max="55" width="10.5703125" bestFit="1" customWidth="1"/>
    <col min="56" max="56" width="14.5703125" bestFit="1" customWidth="1"/>
    <col min="57" max="57" width="10.5703125" bestFit="1" customWidth="1"/>
  </cols>
  <sheetData>
    <row r="1" spans="1:57">
      <c r="A1" t="s">
        <v>0</v>
      </c>
      <c r="B1" t="s">
        <v>1</v>
      </c>
      <c r="U1" s="1">
        <f>U7+V7+U7*0.02</f>
        <v>13223.04358771353</v>
      </c>
      <c r="W1" s="1">
        <f>SUM(X7:AE7)</f>
        <v>13227.21127895109</v>
      </c>
      <c r="AO1" s="11"/>
      <c r="AP1" s="11" t="s">
        <v>2</v>
      </c>
      <c r="AQ1" s="11" t="s">
        <v>3</v>
      </c>
      <c r="AR1" s="11" t="s">
        <v>4</v>
      </c>
      <c r="AS1" s="11" t="s">
        <v>5</v>
      </c>
      <c r="AT1" s="11" t="s">
        <v>6</v>
      </c>
      <c r="AU1" s="11" t="s">
        <v>7</v>
      </c>
      <c r="AV1" s="13" t="s">
        <v>8</v>
      </c>
      <c r="AW1" s="13" t="s">
        <v>66</v>
      </c>
    </row>
    <row r="2" spans="1:57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M2">
        <v>3000</v>
      </c>
      <c r="S2" s="14">
        <f>U11*8000</f>
        <v>8351102.6239164351</v>
      </c>
      <c r="U2" s="1">
        <f>T3+U3</f>
        <v>419602.52176853328</v>
      </c>
      <c r="W2" s="1">
        <f>SUM(W3:AD3)</f>
        <v>815390.71172421775</v>
      </c>
      <c r="Z2" s="15">
        <f>AA11*8000</f>
        <v>57719.759265548295</v>
      </c>
      <c r="AA2" s="15">
        <f>X7*8000</f>
        <v>1415094.3396226401</v>
      </c>
      <c r="AO2" s="11" t="s">
        <v>18</v>
      </c>
      <c r="AP2" s="11">
        <v>1.01</v>
      </c>
      <c r="AQ2" s="11">
        <v>0.76</v>
      </c>
      <c r="AR2" s="11">
        <v>0.78</v>
      </c>
      <c r="AS2" s="11">
        <v>0.83</v>
      </c>
      <c r="AT2" s="11">
        <v>0.78</v>
      </c>
      <c r="AU2" s="11">
        <v>0.38</v>
      </c>
      <c r="AV2" s="13">
        <v>1.55E-2</v>
      </c>
    </row>
    <row r="3" spans="1:57">
      <c r="C3" t="s">
        <v>19</v>
      </c>
      <c r="L3" t="s">
        <v>20</v>
      </c>
      <c r="M3">
        <v>61.224489800000001</v>
      </c>
      <c r="N3" t="s">
        <v>21</v>
      </c>
      <c r="O3" s="1">
        <v>176.88679245283001</v>
      </c>
      <c r="S3" s="1"/>
      <c r="T3" s="1">
        <f>U7*AU3</f>
        <v>209801.26088426664</v>
      </c>
      <c r="U3" s="1">
        <f>V7*AU3</f>
        <v>209801.26088426664</v>
      </c>
      <c r="W3" s="1">
        <f>X7*AP3</f>
        <v>18749.999999999982</v>
      </c>
      <c r="X3" s="1">
        <f>AQ3*Y7</f>
        <v>44.014353807286888</v>
      </c>
      <c r="Y3" s="1">
        <f>Z7*AR3</f>
        <v>44.014353807286888</v>
      </c>
      <c r="Z3" s="1">
        <f>AS3*AA7</f>
        <v>430.89866875052093</v>
      </c>
      <c r="AA3" s="1">
        <f>AB7*18</f>
        <v>5557.8023252240528</v>
      </c>
      <c r="AB3" s="1">
        <f>AC7*AU3</f>
        <v>204186.94346280256</v>
      </c>
      <c r="AC3" s="1">
        <f>AD7*28</f>
        <v>41.615501682680986</v>
      </c>
      <c r="AD3" s="1">
        <f>AE7*AT3</f>
        <v>586335.42305814335</v>
      </c>
      <c r="AO3" s="11" t="s">
        <v>22</v>
      </c>
      <c r="AP3" s="11">
        <v>106</v>
      </c>
      <c r="AQ3" s="11">
        <v>106</v>
      </c>
      <c r="AR3" s="11">
        <v>106</v>
      </c>
      <c r="AS3" s="11">
        <v>78.11</v>
      </c>
      <c r="AT3" s="11">
        <v>92.15</v>
      </c>
      <c r="AU3" s="11">
        <v>32.049999999999997</v>
      </c>
      <c r="AV3" s="13">
        <v>106</v>
      </c>
    </row>
    <row r="4" spans="1:57">
      <c r="C4" t="s">
        <v>23</v>
      </c>
      <c r="T4" s="80" t="s">
        <v>24</v>
      </c>
      <c r="U4" s="80"/>
      <c r="V4" s="80"/>
      <c r="W4" s="80"/>
      <c r="X4" s="80"/>
      <c r="Y4" s="80"/>
      <c r="Z4" s="80"/>
      <c r="AA4" s="80"/>
      <c r="AB4" s="80"/>
      <c r="AC4" s="80"/>
      <c r="AD4" s="80"/>
      <c r="AE4" s="81"/>
      <c r="AO4" s="11" t="s">
        <v>25</v>
      </c>
      <c r="AP4" s="11">
        <f>AP3*AP2</f>
        <v>107.06</v>
      </c>
      <c r="AQ4" s="11">
        <v>80.56</v>
      </c>
      <c r="AR4" s="11">
        <v>82.68</v>
      </c>
      <c r="AS4" s="11">
        <v>64.831299999999999</v>
      </c>
      <c r="AT4" s="11">
        <v>71.876999999999995</v>
      </c>
      <c r="AU4" s="11">
        <v>12.179</v>
      </c>
      <c r="AV4" s="13">
        <f>AV3*AV2</f>
        <v>1.643</v>
      </c>
      <c r="AW4">
        <v>5.26</v>
      </c>
    </row>
    <row r="5" spans="1:57">
      <c r="C5" t="s">
        <v>26</v>
      </c>
      <c r="N5" s="82" t="s">
        <v>27</v>
      </c>
      <c r="O5" s="83"/>
      <c r="P5" s="83"/>
      <c r="Q5" s="83"/>
      <c r="R5" s="84"/>
      <c r="T5" s="7" t="s">
        <v>28</v>
      </c>
      <c r="U5" s="85" t="s">
        <v>29</v>
      </c>
      <c r="V5" s="86"/>
      <c r="W5" s="87"/>
      <c r="X5" s="85" t="s">
        <v>30</v>
      </c>
      <c r="Y5" s="86"/>
      <c r="Z5" s="86"/>
      <c r="AA5" s="86"/>
      <c r="AB5" s="86"/>
      <c r="AC5" s="86"/>
      <c r="AD5" s="86"/>
      <c r="AE5" s="87"/>
      <c r="AG5" s="88" t="s">
        <v>31</v>
      </c>
      <c r="AH5" s="89"/>
    </row>
    <row r="6" spans="1:57">
      <c r="C6" t="s">
        <v>32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M6" s="4" t="s">
        <v>34</v>
      </c>
      <c r="N6" s="2" t="s">
        <v>35</v>
      </c>
      <c r="O6" s="2" t="s">
        <v>36</v>
      </c>
      <c r="P6" s="2" t="s">
        <v>37</v>
      </c>
      <c r="Q6" s="2" t="s">
        <v>38</v>
      </c>
      <c r="R6" s="2" t="s">
        <v>39</v>
      </c>
      <c r="T6" s="5" t="s">
        <v>40</v>
      </c>
      <c r="U6" s="5" t="s">
        <v>41</v>
      </c>
      <c r="V6" s="5" t="s">
        <v>42</v>
      </c>
      <c r="W6" s="5" t="s">
        <v>43</v>
      </c>
      <c r="X6" s="8" t="s">
        <v>2</v>
      </c>
      <c r="Y6" s="5" t="s">
        <v>44</v>
      </c>
      <c r="Z6" s="5" t="s">
        <v>45</v>
      </c>
      <c r="AA6" s="5" t="s">
        <v>5</v>
      </c>
      <c r="AB6" s="5" t="s">
        <v>46</v>
      </c>
      <c r="AC6" s="5" t="s">
        <v>7</v>
      </c>
      <c r="AD6" s="5" t="s">
        <v>47</v>
      </c>
      <c r="AE6" s="5" t="s">
        <v>6</v>
      </c>
      <c r="AG6" s="12" t="s">
        <v>48</v>
      </c>
      <c r="AH6" s="55" t="s">
        <v>49</v>
      </c>
      <c r="AI6" s="59"/>
      <c r="AJ6" s="65" t="s">
        <v>50</v>
      </c>
      <c r="AK6" s="27"/>
      <c r="AL6" s="76" t="s">
        <v>51</v>
      </c>
      <c r="AM6" s="77"/>
      <c r="AN6" s="77"/>
      <c r="AO6" s="77"/>
      <c r="AP6" s="77"/>
      <c r="AQ6" s="78"/>
      <c r="AS6" s="69" t="s">
        <v>52</v>
      </c>
      <c r="AT6" s="69"/>
      <c r="BB6" s="24" t="s">
        <v>53</v>
      </c>
      <c r="BC6" s="24"/>
      <c r="BD6" s="24"/>
      <c r="BE6" s="24"/>
    </row>
    <row r="7" spans="1:57">
      <c r="A7">
        <v>1</v>
      </c>
      <c r="B7" t="s">
        <v>54</v>
      </c>
      <c r="C7">
        <v>0.1</v>
      </c>
      <c r="D7">
        <v>81.065600000000003</v>
      </c>
      <c r="E7" s="1">
        <v>0.19029599999999999</v>
      </c>
      <c r="F7" s="1">
        <v>0.19029599999999999</v>
      </c>
      <c r="G7">
        <v>2.5281899999999999</v>
      </c>
      <c r="H7">
        <v>2916.03</v>
      </c>
      <c r="I7">
        <v>2919.72</v>
      </c>
      <c r="J7">
        <v>141.505</v>
      </c>
      <c r="K7" s="1">
        <v>0.68114300000000005</v>
      </c>
      <c r="M7" s="4">
        <f>($M$2-H7)/$M$2</f>
        <v>2.7989999999999932E-2</v>
      </c>
      <c r="N7" s="2">
        <f>(D7/($M$2-H7))</f>
        <v>0.96541145647255211</v>
      </c>
      <c r="O7" s="2">
        <f>(J7-$M$3)/($M$2-H7)</f>
        <v>0.95606181017030112</v>
      </c>
      <c r="P7" s="3">
        <f>K7/($M$2-H7)</f>
        <v>8.111742288912727E-3</v>
      </c>
      <c r="Q7" s="2">
        <f>G7/($M$2-H7)</f>
        <v>3.0108252947481314E-2</v>
      </c>
      <c r="R7" s="3">
        <f>F7/($M$2-H7)</f>
        <v>2.2662379421221918E-3</v>
      </c>
      <c r="T7" s="6">
        <f>$O$3/N7</f>
        <v>183.22425248519841</v>
      </c>
      <c r="U7" s="6">
        <f>T7/M7</f>
        <v>6546.0611820364011</v>
      </c>
      <c r="V7" s="6">
        <f>U7</f>
        <v>6546.0611820364011</v>
      </c>
      <c r="W7" s="6">
        <f>(U7/98)*2</f>
        <v>133.59308534768167</v>
      </c>
      <c r="X7" s="6">
        <f>$O$3</f>
        <v>176.88679245283001</v>
      </c>
      <c r="Y7" s="6">
        <f t="shared" ref="Y7:Y70" si="0">R7*T7</f>
        <v>0.41522975289893294</v>
      </c>
      <c r="Z7" s="6">
        <f>Y7</f>
        <v>0.41522975289893294</v>
      </c>
      <c r="AA7" s="6">
        <f>Q7*T7</f>
        <v>5.5165621399375357</v>
      </c>
      <c r="AB7" s="6">
        <f t="shared" ref="AB7:AB70" si="1">O7*T7+(U7/98)*2</f>
        <v>308.76679584578073</v>
      </c>
      <c r="AC7" s="6">
        <f>U7-O7*T7</f>
        <v>6370.8874715383017</v>
      </c>
      <c r="AD7" s="6">
        <f t="shared" ref="AD7:AD70" si="2">T7*P7</f>
        <v>1.4862679172386066</v>
      </c>
      <c r="AE7" s="6">
        <f t="shared" ref="AE7:AE70" si="3">U7-T7</f>
        <v>6362.836929551203</v>
      </c>
      <c r="AG7" s="10">
        <f t="shared" ref="AG7:AG22" si="4">U7*$AT$3+V7*$AU$3+W7*18</f>
        <v>815425.47434517939</v>
      </c>
      <c r="AH7" s="56">
        <f>SUM(X7:Z7)*106+AA7*$AS$3+AB7*18+AC7*$AU$3+AD7*28+AE7*$AT$3</f>
        <v>815390.71172421775</v>
      </c>
      <c r="AI7" s="59"/>
      <c r="AJ7" s="66" t="s">
        <v>55</v>
      </c>
      <c r="AK7" s="20" t="s">
        <v>56</v>
      </c>
      <c r="AL7" s="18" t="s">
        <v>55</v>
      </c>
      <c r="AM7" s="18" t="s">
        <v>56</v>
      </c>
      <c r="AN7" s="18" t="s">
        <v>57</v>
      </c>
      <c r="AO7" s="18" t="s">
        <v>3</v>
      </c>
      <c r="AP7" s="18" t="s">
        <v>4</v>
      </c>
      <c r="AQ7" s="18" t="s">
        <v>5</v>
      </c>
      <c r="AR7" s="70" t="s">
        <v>47</v>
      </c>
      <c r="AS7" s="22" t="s">
        <v>58</v>
      </c>
      <c r="AT7" s="22" t="s">
        <v>59</v>
      </c>
      <c r="BB7" s="9" t="s">
        <v>60</v>
      </c>
      <c r="BC7" s="9" t="s">
        <v>61</v>
      </c>
      <c r="BD7" s="9" t="s">
        <v>62</v>
      </c>
      <c r="BE7" s="9" t="s">
        <v>63</v>
      </c>
    </row>
    <row r="8" spans="1:57">
      <c r="A8">
        <v>2</v>
      </c>
      <c r="B8" t="s">
        <v>54</v>
      </c>
      <c r="C8">
        <v>0.30101</v>
      </c>
      <c r="D8">
        <v>222.03399999999999</v>
      </c>
      <c r="E8">
        <v>1.5911200000000001</v>
      </c>
      <c r="F8">
        <v>1.5911200000000001</v>
      </c>
      <c r="G8">
        <v>7.40761</v>
      </c>
      <c r="H8">
        <v>2767.38</v>
      </c>
      <c r="I8">
        <v>2770.8</v>
      </c>
      <c r="J8">
        <v>290.42399999999998</v>
      </c>
      <c r="K8">
        <v>5.6952299999999996</v>
      </c>
      <c r="M8" s="4">
        <f t="shared" ref="M8:M71" si="5">($M$2-H8)/$M$2</f>
        <v>7.753999999999997E-2</v>
      </c>
      <c r="N8" s="2">
        <f t="shared" ref="N8:N71" si="6">(D8/($M$2-H8))</f>
        <v>0.954492305046858</v>
      </c>
      <c r="O8" s="2">
        <f t="shared" ref="O8:O71" si="7">(J8-$M$3)/($M$2-H8)</f>
        <v>0.98529580517582349</v>
      </c>
      <c r="P8" s="3">
        <f t="shared" ref="P8:P71" si="8">K8/($M$2-H8)</f>
        <v>2.4482976528243498E-2</v>
      </c>
      <c r="Q8" s="2">
        <f t="shared" ref="Q8:Q71" si="9">G8/($M$2-H8)</f>
        <v>3.1844252428853942E-2</v>
      </c>
      <c r="R8" s="3">
        <f t="shared" ref="R8:R71" si="10">F8/($M$2-H8)</f>
        <v>6.8399965609147999E-3</v>
      </c>
      <c r="T8" s="6">
        <f t="shared" ref="T8:T71" si="11">$O$3/N8</f>
        <v>185.32029175881755</v>
      </c>
      <c r="U8" s="6">
        <f t="shared" ref="U8:U71" si="12">T8/M8</f>
        <v>2389.9960247461649</v>
      </c>
      <c r="V8" s="6">
        <f t="shared" ref="V8:V71" si="13">U8</f>
        <v>2389.9960247461649</v>
      </c>
      <c r="W8" s="6">
        <f t="shared" ref="W8:W71" si="14">(U8/98)*2</f>
        <v>48.775429076452347</v>
      </c>
      <c r="X8" s="6">
        <f t="shared" ref="X8:X71" si="15">$O$3</f>
        <v>176.88679245283001</v>
      </c>
      <c r="Y8" s="6">
        <f t="shared" si="0"/>
        <v>1.2675901582980393</v>
      </c>
      <c r="Z8" s="6">
        <f t="shared" ref="Z8:Z71" si="16">Y8</f>
        <v>1.2675901582980393</v>
      </c>
      <c r="AA8" s="6">
        <f t="shared" ref="AA8:AA71" si="17">Q8*T8</f>
        <v>5.9013861509566468</v>
      </c>
      <c r="AB8" s="6">
        <f t="shared" si="1"/>
        <v>231.37073516037501</v>
      </c>
      <c r="AC8" s="6">
        <f t="shared" ref="AC8:AC71" si="18">U8-O8*T8</f>
        <v>2207.4007186622421</v>
      </c>
      <c r="AD8" s="6">
        <f t="shared" si="2"/>
        <v>4.5371923533383667</v>
      </c>
      <c r="AE8" s="6">
        <f t="shared" si="3"/>
        <v>2204.6757329873476</v>
      </c>
      <c r="AG8" s="10">
        <f>U8*$AT$3+V8*$AU$3+W8*18</f>
        <v>297715.46399684984</v>
      </c>
      <c r="AH8" s="56">
        <f t="shared" ref="AH8:AH22" si="19">SUM(X8:Z8)*106+AA8*$AS$3+AB8*18+AC8*$AU$3+AD8*28+AE8*$AT$3</f>
        <v>297679.46283249959</v>
      </c>
      <c r="AI8" s="60"/>
      <c r="AJ8" s="67">
        <f>U7*$AT$4</f>
        <v>470511.23958123039</v>
      </c>
      <c r="AK8" s="21">
        <f>V7*$AU$4</f>
        <v>79724.479136021328</v>
      </c>
      <c r="AL8" s="19">
        <f>AE7*$AT$4</f>
        <v>457341.62998535181</v>
      </c>
      <c r="AM8" s="19">
        <f>AC7*$AU$4</f>
        <v>77591.038515864973</v>
      </c>
      <c r="AN8" s="19">
        <f>X7*$AP$4</f>
        <v>18937.499999999982</v>
      </c>
      <c r="AO8" s="19">
        <f>Y7*$AV$4</f>
        <v>0.68222248401294683</v>
      </c>
      <c r="AP8" s="19">
        <f>Z7*$AV$4</f>
        <v>0.68222248401294683</v>
      </c>
      <c r="AQ8" s="19">
        <f t="shared" ref="AQ8:AQ71" si="20">AA7*$AS$4</f>
        <v>357.64589506293237</v>
      </c>
      <c r="AR8" s="1">
        <f>AD7*$AW$4</f>
        <v>7.8177692446750706</v>
      </c>
      <c r="AS8" s="23">
        <f>AL8+AM8+AN8+AO8+AP8+AQ8+AR8-AJ8-AK8</f>
        <v>4001.2778932407527</v>
      </c>
      <c r="AT8" s="23">
        <f>AS8*8000</f>
        <v>32010223.145926021</v>
      </c>
      <c r="AU8">
        <f t="shared" ref="AU8:AU39" si="21">M7</f>
        <v>2.7989999999999932E-2</v>
      </c>
      <c r="AV8" s="1">
        <f>O3*(AP4-AT4-AU4)*8000</f>
        <v>32552830.188679218</v>
      </c>
      <c r="AW8" s="1"/>
      <c r="AX8" s="1"/>
      <c r="BB8" s="10">
        <f t="shared" ref="BB8:BB71" si="22">U7-AC7</f>
        <v>175.17371049809935</v>
      </c>
      <c r="BC8" s="10">
        <f t="shared" ref="BC8:BC71" si="23">2*AA7</f>
        <v>11.033124279875071</v>
      </c>
      <c r="BD8" s="9">
        <f t="shared" ref="BD8:BD71" si="24">2*AD7</f>
        <v>2.9725358344772133</v>
      </c>
      <c r="BE8" s="10">
        <f t="shared" ref="BE8:BE71" si="25">Y7*2</f>
        <v>0.83045950579786587</v>
      </c>
    </row>
    <row r="9" spans="1:57">
      <c r="A9">
        <v>3</v>
      </c>
      <c r="B9" t="s">
        <v>54</v>
      </c>
      <c r="C9">
        <v>0.50202000000000002</v>
      </c>
      <c r="D9">
        <v>337.447</v>
      </c>
      <c r="E9">
        <v>4.1627599999999996</v>
      </c>
      <c r="F9">
        <v>4.1627599999999996</v>
      </c>
      <c r="G9">
        <v>12.045999999999999</v>
      </c>
      <c r="H9">
        <v>2642.18</v>
      </c>
      <c r="I9">
        <v>2636.47</v>
      </c>
      <c r="J9">
        <v>424.75099999999998</v>
      </c>
      <c r="K9">
        <v>14.9001</v>
      </c>
      <c r="M9" s="4">
        <f t="shared" si="5"/>
        <v>0.11927333333333338</v>
      </c>
      <c r="N9" s="2">
        <f t="shared" si="6"/>
        <v>0.94306355150634358</v>
      </c>
      <c r="O9" s="2">
        <f t="shared" si="7"/>
        <v>1.0159479911687435</v>
      </c>
      <c r="P9" s="3">
        <f t="shared" si="8"/>
        <v>4.1641328042032286E-2</v>
      </c>
      <c r="Q9" s="2">
        <f t="shared" si="9"/>
        <v>3.3664971214577143E-2</v>
      </c>
      <c r="R9" s="3">
        <f t="shared" si="10"/>
        <v>1.1633670560617064E-2</v>
      </c>
      <c r="T9" s="6">
        <f t="shared" si="11"/>
        <v>187.56614246228787</v>
      </c>
      <c r="U9" s="6">
        <f t="shared" si="12"/>
        <v>1572.5739963860694</v>
      </c>
      <c r="V9" s="6">
        <f t="shared" si="13"/>
        <v>1572.5739963860694</v>
      </c>
      <c r="W9" s="6">
        <f t="shared" si="14"/>
        <v>32.093346865021829</v>
      </c>
      <c r="X9" s="6">
        <f t="shared" si="15"/>
        <v>176.88679245283001</v>
      </c>
      <c r="Y9" s="6">
        <f t="shared" si="0"/>
        <v>2.1820827097320246</v>
      </c>
      <c r="Z9" s="6">
        <f t="shared" si="16"/>
        <v>2.1820827097320246</v>
      </c>
      <c r="AA9" s="6">
        <f t="shared" si="17"/>
        <v>6.314408786822197</v>
      </c>
      <c r="AB9" s="6">
        <f t="shared" si="1"/>
        <v>222.65079251085353</v>
      </c>
      <c r="AC9" s="6">
        <f t="shared" si="18"/>
        <v>1382.0165507402378</v>
      </c>
      <c r="AD9" s="6">
        <f t="shared" si="2"/>
        <v>7.8105032678506907</v>
      </c>
      <c r="AE9" s="6">
        <f t="shared" si="3"/>
        <v>1385.0078539237816</v>
      </c>
      <c r="AG9" s="10">
        <f t="shared" si="4"/>
        <v>195891.37059472021</v>
      </c>
      <c r="AH9" s="56">
        <f t="shared" si="19"/>
        <v>195854.33255179814</v>
      </c>
      <c r="AI9" s="60"/>
      <c r="AJ9" s="67">
        <f t="shared" ref="AJ9:AJ72" si="26">U8*$AT$4</f>
        <v>171785.74427068009</v>
      </c>
      <c r="AK9" s="21">
        <f t="shared" ref="AK9:AK72" si="27">V8*$AU$4</f>
        <v>29107.761585383545</v>
      </c>
      <c r="AL9" s="19">
        <f t="shared" ref="AL9:AL72" si="28">AE8*$AT$4</f>
        <v>158465.47765993158</v>
      </c>
      <c r="AM9" s="19">
        <f t="shared" ref="AM9:AM72" si="29">AC8*$AU$4</f>
        <v>26883.933352587446</v>
      </c>
      <c r="AN9" s="19">
        <f t="shared" ref="AN9:AN71" si="30">X8*$AP$4</f>
        <v>18937.499999999982</v>
      </c>
      <c r="AO9" s="19">
        <f t="shared" ref="AO9:AO72" si="31">Y8*$AV$4</f>
        <v>2.0826506300836787</v>
      </c>
      <c r="AP9" s="19">
        <f t="shared" ref="AP9:AP72" si="32">Z8*$AV$4</f>
        <v>2.0826506300836787</v>
      </c>
      <c r="AQ9" s="19">
        <f t="shared" si="20"/>
        <v>382.59453596851563</v>
      </c>
      <c r="AR9" s="1">
        <f t="shared" ref="AR9:AR72" si="33">AD8*$AW$4</f>
        <v>23.865631778559809</v>
      </c>
      <c r="AS9" s="23">
        <f t="shared" ref="AS9:AS72" si="34">AL9+AM9+AN9+AO9+AP9+AQ9+AR9-AJ9-AK9</f>
        <v>3804.0306254626339</v>
      </c>
      <c r="AT9" s="23">
        <f t="shared" ref="AT9:AT72" si="35">AS9*8000</f>
        <v>30432245.003701072</v>
      </c>
      <c r="AU9">
        <f t="shared" si="21"/>
        <v>7.753999999999997E-2</v>
      </c>
      <c r="BB9" s="10">
        <f t="shared" si="22"/>
        <v>182.59530608392288</v>
      </c>
      <c r="BC9" s="10">
        <f t="shared" si="23"/>
        <v>11.802772301913294</v>
      </c>
      <c r="BD9" s="9">
        <f t="shared" si="24"/>
        <v>9.0743847066767334</v>
      </c>
      <c r="BE9" s="10">
        <f t="shared" si="25"/>
        <v>2.5351803165960787</v>
      </c>
    </row>
    <row r="10" spans="1:57">
      <c r="A10">
        <v>4</v>
      </c>
      <c r="B10" t="s">
        <v>54</v>
      </c>
      <c r="C10">
        <v>0.70303000000000004</v>
      </c>
      <c r="D10">
        <v>431.86</v>
      </c>
      <c r="E10">
        <v>7.6749000000000001</v>
      </c>
      <c r="F10">
        <v>7.6749000000000001</v>
      </c>
      <c r="G10">
        <v>16.479900000000001</v>
      </c>
      <c r="H10">
        <v>2536.31</v>
      </c>
      <c r="I10">
        <v>2514.33</v>
      </c>
      <c r="J10">
        <v>546.89700000000005</v>
      </c>
      <c r="K10">
        <v>27.471399999999999</v>
      </c>
      <c r="M10" s="4">
        <f t="shared" si="5"/>
        <v>0.15456333333333336</v>
      </c>
      <c r="N10" s="2">
        <f t="shared" si="6"/>
        <v>0.93135500010783057</v>
      </c>
      <c r="O10" s="2">
        <f t="shared" si="7"/>
        <v>1.047407772865492</v>
      </c>
      <c r="P10" s="3">
        <f t="shared" si="8"/>
        <v>5.9245185360909218E-2</v>
      </c>
      <c r="Q10" s="2">
        <f t="shared" si="9"/>
        <v>3.5540770773577174E-2</v>
      </c>
      <c r="R10" s="3">
        <f t="shared" si="10"/>
        <v>1.6551791067307899E-2</v>
      </c>
      <c r="T10" s="6">
        <f t="shared" si="11"/>
        <v>189.92413465579762</v>
      </c>
      <c r="U10" s="6">
        <f t="shared" si="12"/>
        <v>1228.7787184700828</v>
      </c>
      <c r="V10" s="6">
        <f t="shared" si="13"/>
        <v>1228.7787184700828</v>
      </c>
      <c r="W10" s="6">
        <f t="shared" si="14"/>
        <v>25.077116703471077</v>
      </c>
      <c r="X10" s="6">
        <f t="shared" si="15"/>
        <v>176.88679245283001</v>
      </c>
      <c r="Y10" s="6">
        <f t="shared" si="0"/>
        <v>3.1435845954620136</v>
      </c>
      <c r="Z10" s="6">
        <f t="shared" si="16"/>
        <v>3.1435845954620136</v>
      </c>
      <c r="AA10" s="6">
        <f t="shared" si="17"/>
        <v>6.7500501341717074</v>
      </c>
      <c r="AB10" s="6">
        <f t="shared" si="1"/>
        <v>224.00513159670589</v>
      </c>
      <c r="AC10" s="6">
        <f t="shared" si="18"/>
        <v>1029.850703576848</v>
      </c>
      <c r="AD10" s="6">
        <f t="shared" si="2"/>
        <v>11.252090562193011</v>
      </c>
      <c r="AE10" s="6">
        <f t="shared" si="3"/>
        <v>1038.8545838142852</v>
      </c>
      <c r="AG10" s="10">
        <f t="shared" si="4"/>
        <v>153065.70493464675</v>
      </c>
      <c r="AH10" s="56">
        <f t="shared" si="19"/>
        <v>153028.00220282454</v>
      </c>
      <c r="AI10" s="60"/>
      <c r="AJ10" s="67">
        <f t="shared" si="26"/>
        <v>113031.9011382415</v>
      </c>
      <c r="AK10" s="21">
        <f t="shared" si="27"/>
        <v>19152.378701985941</v>
      </c>
      <c r="AL10" s="19">
        <f t="shared" si="28"/>
        <v>99550.209516479648</v>
      </c>
      <c r="AM10" s="19">
        <f t="shared" si="29"/>
        <v>16831.579571465358</v>
      </c>
      <c r="AN10" s="19">
        <f t="shared" si="30"/>
        <v>18937.499999999982</v>
      </c>
      <c r="AO10" s="19">
        <f t="shared" si="31"/>
        <v>3.5851618920897166</v>
      </c>
      <c r="AP10" s="19">
        <f t="shared" si="32"/>
        <v>3.5851618920897166</v>
      </c>
      <c r="AQ10" s="19">
        <f t="shared" si="20"/>
        <v>409.37133038110591</v>
      </c>
      <c r="AR10" s="1">
        <f t="shared" si="33"/>
        <v>41.083247188894632</v>
      </c>
      <c r="AS10" s="23">
        <f t="shared" si="34"/>
        <v>3592.6341490717059</v>
      </c>
      <c r="AT10" s="23">
        <f t="shared" si="35"/>
        <v>28741073.192573648</v>
      </c>
      <c r="AU10">
        <f t="shared" si="21"/>
        <v>0.11927333333333338</v>
      </c>
      <c r="BB10" s="10">
        <f t="shared" si="22"/>
        <v>190.55744564583165</v>
      </c>
      <c r="BC10" s="10">
        <f t="shared" si="23"/>
        <v>12.628817573644394</v>
      </c>
      <c r="BD10" s="9">
        <f t="shared" si="24"/>
        <v>15.621006535701381</v>
      </c>
      <c r="BE10" s="10">
        <f t="shared" si="25"/>
        <v>4.3641654194640491</v>
      </c>
    </row>
    <row r="11" spans="1:57">
      <c r="A11">
        <v>5</v>
      </c>
      <c r="B11" t="s">
        <v>54</v>
      </c>
      <c r="C11">
        <v>0.90403999999999995</v>
      </c>
      <c r="D11">
        <v>508.35</v>
      </c>
      <c r="E11">
        <v>11.967499999999999</v>
      </c>
      <c r="F11">
        <v>11.967499999999999</v>
      </c>
      <c r="G11">
        <v>20.7349</v>
      </c>
      <c r="H11">
        <v>2446.98</v>
      </c>
      <c r="I11">
        <v>2402.7800000000002</v>
      </c>
      <c r="J11">
        <v>658.447</v>
      </c>
      <c r="K11">
        <v>42.836199999999998</v>
      </c>
      <c r="M11" s="4">
        <f t="shared" si="5"/>
        <v>0.18434</v>
      </c>
      <c r="N11" s="2">
        <f>(D11/($M$2-H11))</f>
        <v>0.91922534447217108</v>
      </c>
      <c r="O11" s="2">
        <f t="shared" si="7"/>
        <v>1.0799293157571155</v>
      </c>
      <c r="P11" s="3">
        <f t="shared" si="8"/>
        <v>7.7458681422010053E-2</v>
      </c>
      <c r="Q11" s="2">
        <f t="shared" si="9"/>
        <v>3.7493942352898629E-2</v>
      </c>
      <c r="R11" s="3">
        <f t="shared" si="10"/>
        <v>2.1640266174821888E-2</v>
      </c>
      <c r="S11" s="25"/>
      <c r="T11" s="6">
        <f t="shared" si="11"/>
        <v>192.43028221159446</v>
      </c>
      <c r="U11" s="6">
        <f t="shared" si="12"/>
        <v>1043.8878279895544</v>
      </c>
      <c r="V11" s="6">
        <f t="shared" si="13"/>
        <v>1043.8878279895544</v>
      </c>
      <c r="W11" s="6">
        <f t="shared" si="14"/>
        <v>21.30383322427662</v>
      </c>
      <c r="X11" s="6">
        <f t="shared" si="15"/>
        <v>176.88679245283001</v>
      </c>
      <c r="Y11" s="6">
        <f t="shared" si="0"/>
        <v>4.1642425271549977</v>
      </c>
      <c r="Z11" s="6">
        <f t="shared" si="16"/>
        <v>4.1642425271549977</v>
      </c>
      <c r="AA11" s="6">
        <f t="shared" si="17"/>
        <v>7.2149699081935372</v>
      </c>
      <c r="AB11" s="6">
        <f t="shared" si="1"/>
        <v>229.11493622399246</v>
      </c>
      <c r="AC11" s="6">
        <f t="shared" si="18"/>
        <v>836.07672498983857</v>
      </c>
      <c r="AD11" s="6">
        <f t="shared" si="2"/>
        <v>14.905395925775384</v>
      </c>
      <c r="AE11" s="6">
        <f t="shared" si="3"/>
        <v>851.45754577795992</v>
      </c>
      <c r="AG11" s="10">
        <f t="shared" si="4"/>
        <v>130034.33723433963</v>
      </c>
      <c r="AH11" s="56">
        <f t="shared" si="19"/>
        <v>129995.87253260275</v>
      </c>
      <c r="AI11" s="60"/>
      <c r="AJ11" s="67">
        <f t="shared" si="26"/>
        <v>88320.927947474134</v>
      </c>
      <c r="AK11" s="21">
        <f t="shared" si="27"/>
        <v>14965.29601224714</v>
      </c>
      <c r="AL11" s="19">
        <f t="shared" si="28"/>
        <v>74669.750920819366</v>
      </c>
      <c r="AM11" s="19">
        <f t="shared" si="29"/>
        <v>12542.551718862433</v>
      </c>
      <c r="AN11" s="19">
        <f t="shared" si="30"/>
        <v>18937.499999999982</v>
      </c>
      <c r="AO11" s="19">
        <f t="shared" si="31"/>
        <v>5.1649094903440886</v>
      </c>
      <c r="AP11" s="19">
        <f t="shared" si="32"/>
        <v>5.1649094903440886</v>
      </c>
      <c r="AQ11" s="19">
        <f t="shared" si="20"/>
        <v>437.61452526352622</v>
      </c>
      <c r="AR11" s="1">
        <f t="shared" si="33"/>
        <v>59.185996357135238</v>
      </c>
      <c r="AS11" s="23">
        <f t="shared" si="34"/>
        <v>3370.7090205618606</v>
      </c>
      <c r="AT11" s="23">
        <f t="shared" si="35"/>
        <v>26965672.164494883</v>
      </c>
      <c r="AU11">
        <f t="shared" si="21"/>
        <v>0.15456333333333336</v>
      </c>
      <c r="BB11" s="10">
        <f t="shared" si="22"/>
        <v>198.92801489323483</v>
      </c>
      <c r="BC11" s="10">
        <f t="shared" si="23"/>
        <v>13.500100268343415</v>
      </c>
      <c r="BD11" s="9">
        <f t="shared" si="24"/>
        <v>22.504181124386022</v>
      </c>
      <c r="BE11" s="10">
        <f t="shared" si="25"/>
        <v>6.2871691909240273</v>
      </c>
    </row>
    <row r="12" spans="1:57">
      <c r="A12">
        <v>6</v>
      </c>
      <c r="B12" t="s">
        <v>54</v>
      </c>
      <c r="C12">
        <v>1.1050500000000001</v>
      </c>
      <c r="D12">
        <v>570.38099999999997</v>
      </c>
      <c r="E12">
        <v>16.862200000000001</v>
      </c>
      <c r="F12">
        <v>16.862200000000001</v>
      </c>
      <c r="G12">
        <v>24.8398</v>
      </c>
      <c r="H12">
        <v>2371.0500000000002</v>
      </c>
      <c r="I12">
        <v>2300.02</v>
      </c>
      <c r="J12">
        <v>761.20299999999997</v>
      </c>
      <c r="K12">
        <v>60.356400000000001</v>
      </c>
      <c r="M12" s="4">
        <f t="shared" si="5"/>
        <v>0.20964999999999995</v>
      </c>
      <c r="N12" s="2">
        <f t="shared" si="6"/>
        <v>0.90687813021702857</v>
      </c>
      <c r="O12" s="2">
        <f t="shared" si="7"/>
        <v>1.112931886795453</v>
      </c>
      <c r="P12" s="3">
        <f t="shared" si="8"/>
        <v>9.5963749105652307E-2</v>
      </c>
      <c r="Q12" s="2">
        <f t="shared" si="9"/>
        <v>3.9494077430638375E-2</v>
      </c>
      <c r="R12" s="3">
        <f t="shared" si="10"/>
        <v>2.6810080292551088E-2</v>
      </c>
      <c r="T12" s="6">
        <f t="shared" si="11"/>
        <v>195.05023504150282</v>
      </c>
      <c r="U12" s="6">
        <f t="shared" si="12"/>
        <v>930.3612451299922</v>
      </c>
      <c r="V12" s="6">
        <f t="shared" si="13"/>
        <v>930.3612451299922</v>
      </c>
      <c r="W12" s="6">
        <f t="shared" si="14"/>
        <v>18.986964186326372</v>
      </c>
      <c r="X12" s="6">
        <f t="shared" si="15"/>
        <v>176.88679245283001</v>
      </c>
      <c r="Y12" s="6">
        <f t="shared" si="0"/>
        <v>5.2293124625436525</v>
      </c>
      <c r="Z12" s="6">
        <f t="shared" si="16"/>
        <v>5.2293124625436525</v>
      </c>
      <c r="AA12" s="6">
        <f t="shared" si="17"/>
        <v>7.7033290855933263</v>
      </c>
      <c r="AB12" s="6">
        <f t="shared" si="1"/>
        <v>236.06459029096266</v>
      </c>
      <c r="AC12" s="6">
        <f t="shared" si="18"/>
        <v>713.28361902535585</v>
      </c>
      <c r="AD12" s="6">
        <f t="shared" si="2"/>
        <v>18.71775181852129</v>
      </c>
      <c r="AE12" s="6">
        <f t="shared" si="3"/>
        <v>735.31101008848941</v>
      </c>
      <c r="AG12" s="10">
        <f t="shared" si="4"/>
        <v>115892.63200049891</v>
      </c>
      <c r="AH12" s="56">
        <f t="shared" si="19"/>
        <v>115853.2305225078</v>
      </c>
      <c r="AI12" s="60"/>
      <c r="AJ12" s="67">
        <f t="shared" si="26"/>
        <v>75031.525412405186</v>
      </c>
      <c r="AK12" s="21">
        <f t="shared" si="27"/>
        <v>12713.509857084782</v>
      </c>
      <c r="AL12" s="19">
        <f t="shared" si="28"/>
        <v>61200.214017882419</v>
      </c>
      <c r="AM12" s="19">
        <f t="shared" si="29"/>
        <v>10182.578433651244</v>
      </c>
      <c r="AN12" s="19">
        <f t="shared" si="30"/>
        <v>18937.499999999982</v>
      </c>
      <c r="AO12" s="19">
        <f t="shared" si="31"/>
        <v>6.8418504721156612</v>
      </c>
      <c r="AP12" s="19">
        <f t="shared" si="32"/>
        <v>6.8418504721156612</v>
      </c>
      <c r="AQ12" s="19">
        <f t="shared" si="20"/>
        <v>467.75587860906768</v>
      </c>
      <c r="AR12" s="1">
        <f t="shared" si="33"/>
        <v>78.402382569578521</v>
      </c>
      <c r="AS12" s="23">
        <f t="shared" si="34"/>
        <v>3135.0991441665628</v>
      </c>
      <c r="AT12" s="23">
        <f t="shared" si="35"/>
        <v>25080793.153332502</v>
      </c>
      <c r="AU12">
        <f t="shared" si="21"/>
        <v>0.18434</v>
      </c>
      <c r="BB12" s="10">
        <f t="shared" si="22"/>
        <v>207.81110299971579</v>
      </c>
      <c r="BC12" s="10">
        <f t="shared" si="23"/>
        <v>14.429939816387074</v>
      </c>
      <c r="BD12" s="9">
        <f t="shared" si="24"/>
        <v>29.810791851550768</v>
      </c>
      <c r="BE12" s="10">
        <f t="shared" si="25"/>
        <v>8.3284850543099953</v>
      </c>
    </row>
    <row r="13" spans="1:57">
      <c r="A13">
        <v>7</v>
      </c>
      <c r="B13" t="s">
        <v>54</v>
      </c>
      <c r="C13">
        <v>1.30606</v>
      </c>
      <c r="D13">
        <v>619.71900000000005</v>
      </c>
      <c r="E13">
        <v>22.259599999999999</v>
      </c>
      <c r="F13">
        <v>22.259599999999999</v>
      </c>
      <c r="G13">
        <v>28.811399999999999</v>
      </c>
      <c r="H13">
        <v>2306.9499999999998</v>
      </c>
      <c r="I13">
        <v>2205.2199999999998</v>
      </c>
      <c r="J13">
        <v>856.00199999999995</v>
      </c>
      <c r="K13">
        <v>79.675600000000003</v>
      </c>
      <c r="M13" s="4">
        <f t="shared" si="5"/>
        <v>0.23101666666666673</v>
      </c>
      <c r="N13" s="2">
        <f t="shared" si="6"/>
        <v>0.89419089531779794</v>
      </c>
      <c r="O13" s="2">
        <f t="shared" si="7"/>
        <v>1.1467823536541371</v>
      </c>
      <c r="P13" s="3">
        <f t="shared" si="8"/>
        <v>0.11496371113195293</v>
      </c>
      <c r="Q13" s="2">
        <f t="shared" si="9"/>
        <v>4.1571892359858587E-2</v>
      </c>
      <c r="R13" s="3">
        <f t="shared" si="10"/>
        <v>3.2118317581704053E-2</v>
      </c>
      <c r="T13" s="6">
        <f t="shared" si="11"/>
        <v>197.81770691141287</v>
      </c>
      <c r="U13" s="6">
        <f t="shared" si="12"/>
        <v>856.29192804882541</v>
      </c>
      <c r="V13" s="6">
        <f t="shared" si="13"/>
        <v>856.29192804882541</v>
      </c>
      <c r="W13" s="6">
        <f t="shared" si="14"/>
        <v>17.475345470384191</v>
      </c>
      <c r="X13" s="6">
        <f t="shared" si="15"/>
        <v>176.88679245283001</v>
      </c>
      <c r="Y13" s="6">
        <f t="shared" si="0"/>
        <v>6.3535719338652115</v>
      </c>
      <c r="Z13" s="6">
        <f t="shared" si="16"/>
        <v>6.3535719338652115</v>
      </c>
      <c r="AA13" s="6">
        <f t="shared" si="17"/>
        <v>8.2236564185953096</v>
      </c>
      <c r="AB13" s="6">
        <f t="shared" si="1"/>
        <v>244.3292009967185</v>
      </c>
      <c r="AC13" s="6">
        <f t="shared" si="18"/>
        <v>629.4380725224911</v>
      </c>
      <c r="AD13" s="6">
        <f t="shared" si="2"/>
        <v>22.741857714148999</v>
      </c>
      <c r="AE13" s="6">
        <f t="shared" si="3"/>
        <v>658.47422113741254</v>
      </c>
      <c r="AG13" s="10">
        <f t="shared" si="4"/>
        <v>106666.01368213103</v>
      </c>
      <c r="AH13" s="56">
        <f t="shared" si="19"/>
        <v>106625.8943889314</v>
      </c>
      <c r="AI13" s="60"/>
      <c r="AJ13" s="67">
        <f t="shared" si="26"/>
        <v>66871.575216208439</v>
      </c>
      <c r="AK13" s="21">
        <f t="shared" si="27"/>
        <v>11330.869604438176</v>
      </c>
      <c r="AL13" s="19">
        <f t="shared" si="28"/>
        <v>52851.949472130349</v>
      </c>
      <c r="AM13" s="19">
        <f t="shared" si="29"/>
        <v>8687.0811961098098</v>
      </c>
      <c r="AN13" s="19">
        <f t="shared" si="30"/>
        <v>18937.499999999982</v>
      </c>
      <c r="AO13" s="19">
        <f t="shared" si="31"/>
        <v>8.5917603759592218</v>
      </c>
      <c r="AP13" s="19">
        <f t="shared" si="32"/>
        <v>8.5917603759592218</v>
      </c>
      <c r="AQ13" s="19">
        <f t="shared" si="20"/>
        <v>499.4168389468266</v>
      </c>
      <c r="AR13" s="1">
        <f t="shared" si="33"/>
        <v>98.455374565421977</v>
      </c>
      <c r="AS13" s="23">
        <f t="shared" si="34"/>
        <v>2889.141581857697</v>
      </c>
      <c r="AT13" s="23">
        <f t="shared" si="35"/>
        <v>23113132.654861577</v>
      </c>
      <c r="AU13">
        <f t="shared" si="21"/>
        <v>0.20964999999999995</v>
      </c>
      <c r="BB13" s="10">
        <f t="shared" si="22"/>
        <v>217.07762610463635</v>
      </c>
      <c r="BC13" s="10">
        <f t="shared" si="23"/>
        <v>15.406658171186653</v>
      </c>
      <c r="BD13" s="9">
        <f t="shared" si="24"/>
        <v>37.435503637042579</v>
      </c>
      <c r="BE13" s="10">
        <f t="shared" si="25"/>
        <v>10.458624925087305</v>
      </c>
    </row>
    <row r="14" spans="1:57">
      <c r="A14">
        <v>8</v>
      </c>
      <c r="B14" t="s">
        <v>54</v>
      </c>
      <c r="C14">
        <v>1.5070699999999999</v>
      </c>
      <c r="D14">
        <v>659.17</v>
      </c>
      <c r="E14">
        <v>28.0183</v>
      </c>
      <c r="F14">
        <v>28.0183</v>
      </c>
      <c r="G14">
        <v>32.672699999999999</v>
      </c>
      <c r="H14">
        <v>2252.12</v>
      </c>
      <c r="I14">
        <v>2116.89</v>
      </c>
      <c r="J14">
        <v>944.33500000000004</v>
      </c>
      <c r="K14">
        <v>100.288</v>
      </c>
      <c r="M14" s="4">
        <f t="shared" si="5"/>
        <v>0.24929333333333337</v>
      </c>
      <c r="N14" s="2">
        <f t="shared" si="6"/>
        <v>0.88138471412526054</v>
      </c>
      <c r="O14" s="2">
        <f t="shared" si="7"/>
        <v>1.1808184604482002</v>
      </c>
      <c r="P14" s="3">
        <f t="shared" si="8"/>
        <v>0.13409637909825103</v>
      </c>
      <c r="Q14" s="2">
        <f t="shared" si="9"/>
        <v>4.3687088837781454E-2</v>
      </c>
      <c r="R14" s="3">
        <f t="shared" si="10"/>
        <v>3.7463630528961858E-2</v>
      </c>
      <c r="T14" s="6">
        <f t="shared" si="11"/>
        <v>200.69192217428363</v>
      </c>
      <c r="U14" s="6">
        <f t="shared" si="12"/>
        <v>805.0432776954201</v>
      </c>
      <c r="V14" s="6">
        <f t="shared" si="13"/>
        <v>805.0432776954201</v>
      </c>
      <c r="W14" s="6">
        <f t="shared" si="14"/>
        <v>16.429454646845308</v>
      </c>
      <c r="X14" s="6">
        <f t="shared" si="15"/>
        <v>176.88679245283001</v>
      </c>
      <c r="Y14" s="6">
        <f t="shared" si="0"/>
        <v>7.5186480224845296</v>
      </c>
      <c r="Z14" s="6">
        <f t="shared" si="16"/>
        <v>7.5186480224845296</v>
      </c>
      <c r="AA14" s="6">
        <f t="shared" si="17"/>
        <v>8.7676458330530505</v>
      </c>
      <c r="AB14" s="6">
        <f t="shared" si="1"/>
        <v>253.41018121307289</v>
      </c>
      <c r="AC14" s="6">
        <f t="shared" si="18"/>
        <v>568.06255112919257</v>
      </c>
      <c r="AD14" s="6">
        <f t="shared" si="2"/>
        <v>26.912060077839431</v>
      </c>
      <c r="AE14" s="6">
        <f t="shared" si="3"/>
        <v>604.3513555211365</v>
      </c>
      <c r="AG14" s="10">
        <f t="shared" si="4"/>
        <v>100282.10527341439</v>
      </c>
      <c r="AH14" s="56">
        <f t="shared" si="19"/>
        <v>100241.09731576465</v>
      </c>
      <c r="AI14" s="60"/>
      <c r="AJ14" s="67">
        <f t="shared" si="26"/>
        <v>61547.694912365419</v>
      </c>
      <c r="AK14" s="21">
        <f t="shared" si="27"/>
        <v>10428.779391706645</v>
      </c>
      <c r="AL14" s="19">
        <f t="shared" si="28"/>
        <v>47329.151592693801</v>
      </c>
      <c r="AM14" s="19">
        <f t="shared" si="29"/>
        <v>7665.9262852514194</v>
      </c>
      <c r="AN14" s="19">
        <f t="shared" si="30"/>
        <v>18937.499999999982</v>
      </c>
      <c r="AO14" s="19">
        <f t="shared" si="31"/>
        <v>10.438918687340543</v>
      </c>
      <c r="AP14" s="19">
        <f t="shared" si="32"/>
        <v>10.438918687340543</v>
      </c>
      <c r="AQ14" s="19">
        <f t="shared" si="20"/>
        <v>533.15033637087811</v>
      </c>
      <c r="AR14" s="1">
        <f t="shared" si="33"/>
        <v>119.62217157642372</v>
      </c>
      <c r="AS14" s="23">
        <f t="shared" si="34"/>
        <v>2629.7539191951364</v>
      </c>
      <c r="AT14" s="23">
        <f t="shared" si="35"/>
        <v>21038031.353561092</v>
      </c>
      <c r="AU14">
        <f t="shared" si="21"/>
        <v>0.23101666666666673</v>
      </c>
      <c r="BB14" s="10">
        <f t="shared" si="22"/>
        <v>226.85385552633431</v>
      </c>
      <c r="BC14" s="10">
        <f t="shared" si="23"/>
        <v>16.447312837190619</v>
      </c>
      <c r="BD14" s="9">
        <f t="shared" si="24"/>
        <v>45.483715428297998</v>
      </c>
      <c r="BE14" s="10">
        <f t="shared" si="25"/>
        <v>12.707143867730423</v>
      </c>
    </row>
    <row r="15" spans="1:57">
      <c r="A15">
        <v>9</v>
      </c>
      <c r="B15" t="s">
        <v>54</v>
      </c>
      <c r="C15">
        <v>1.70808</v>
      </c>
      <c r="D15">
        <v>689.62099999999998</v>
      </c>
      <c r="E15">
        <v>34.081899999999997</v>
      </c>
      <c r="F15">
        <v>34.081899999999997</v>
      </c>
      <c r="G15">
        <v>36.433599999999998</v>
      </c>
      <c r="H15">
        <v>2205.7800000000002</v>
      </c>
      <c r="I15">
        <v>2034.66</v>
      </c>
      <c r="J15">
        <v>1026.56</v>
      </c>
      <c r="K15">
        <v>121.992</v>
      </c>
      <c r="M15" s="4">
        <f t="shared" si="5"/>
        <v>0.26473999999999992</v>
      </c>
      <c r="N15" s="2">
        <f t="shared" si="6"/>
        <v>0.86829971544408369</v>
      </c>
      <c r="O15" s="2">
        <f t="shared" si="7"/>
        <v>1.2154510213794669</v>
      </c>
      <c r="P15" s="3">
        <f t="shared" si="8"/>
        <v>0.15359975825338071</v>
      </c>
      <c r="Q15" s="2">
        <f t="shared" si="9"/>
        <v>4.5873435572007765E-2</v>
      </c>
      <c r="R15" s="3">
        <f t="shared" si="10"/>
        <v>4.291241721437386E-2</v>
      </c>
      <c r="T15" s="6">
        <f t="shared" si="11"/>
        <v>203.71628517966624</v>
      </c>
      <c r="U15" s="6">
        <f t="shared" si="12"/>
        <v>769.49567568054056</v>
      </c>
      <c r="V15" s="6">
        <f t="shared" si="13"/>
        <v>769.49567568054056</v>
      </c>
      <c r="W15" s="6">
        <f t="shared" si="14"/>
        <v>15.703993381235522</v>
      </c>
      <c r="X15" s="6">
        <f t="shared" si="15"/>
        <v>176.88679245283001</v>
      </c>
      <c r="Y15" s="6">
        <f t="shared" si="0"/>
        <v>8.7419582229922046</v>
      </c>
      <c r="Z15" s="6">
        <f t="shared" si="16"/>
        <v>8.7419582229922046</v>
      </c>
      <c r="AA15" s="6">
        <f t="shared" si="17"/>
        <v>9.3451658831581792</v>
      </c>
      <c r="AB15" s="6">
        <f t="shared" si="1"/>
        <v>263.31116027449161</v>
      </c>
      <c r="AC15" s="6">
        <f t="shared" si="18"/>
        <v>521.88850878728442</v>
      </c>
      <c r="AD15" s="6">
        <f t="shared" si="2"/>
        <v>31.290772155873498</v>
      </c>
      <c r="AE15" s="6">
        <f t="shared" si="3"/>
        <v>565.77939050087434</v>
      </c>
      <c r="AG15" s="10">
        <f t="shared" si="4"/>
        <v>95854.034800385372</v>
      </c>
      <c r="AH15" s="56">
        <f t="shared" si="19"/>
        <v>95812.086097001156</v>
      </c>
      <c r="AI15" s="60"/>
      <c r="AJ15" s="67">
        <f t="shared" si="26"/>
        <v>57864.09567091371</v>
      </c>
      <c r="AK15" s="21">
        <f t="shared" si="27"/>
        <v>9804.6220790525222</v>
      </c>
      <c r="AL15" s="19">
        <f t="shared" si="28"/>
        <v>43438.962380792727</v>
      </c>
      <c r="AM15" s="19">
        <f t="shared" si="29"/>
        <v>6918.4338102024367</v>
      </c>
      <c r="AN15" s="19">
        <f t="shared" si="30"/>
        <v>18937.499999999982</v>
      </c>
      <c r="AO15" s="19">
        <f t="shared" si="31"/>
        <v>12.353138700942083</v>
      </c>
      <c r="AP15" s="19">
        <f t="shared" si="32"/>
        <v>12.353138700942083</v>
      </c>
      <c r="AQ15" s="19">
        <f t="shared" si="20"/>
        <v>568.41787729641226</v>
      </c>
      <c r="AR15" s="1">
        <f t="shared" si="33"/>
        <v>141.55743600943541</v>
      </c>
      <c r="AS15" s="23">
        <f t="shared" si="34"/>
        <v>2360.8600317366399</v>
      </c>
      <c r="AT15" s="23">
        <f t="shared" si="35"/>
        <v>18886880.253893118</v>
      </c>
      <c r="AU15">
        <f t="shared" si="21"/>
        <v>0.24929333333333337</v>
      </c>
      <c r="BB15" s="10">
        <f t="shared" si="22"/>
        <v>236.98072656622753</v>
      </c>
      <c r="BC15" s="10">
        <f t="shared" si="23"/>
        <v>17.535291666106101</v>
      </c>
      <c r="BD15" s="9">
        <f t="shared" si="24"/>
        <v>53.824120155678862</v>
      </c>
      <c r="BE15" s="10">
        <f t="shared" si="25"/>
        <v>15.037296044969059</v>
      </c>
    </row>
    <row r="16" spans="1:57">
      <c r="A16">
        <v>10</v>
      </c>
      <c r="B16" t="s">
        <v>54</v>
      </c>
      <c r="C16">
        <v>1.90909</v>
      </c>
      <c r="D16">
        <v>713.00699999999995</v>
      </c>
      <c r="E16">
        <v>40.3536</v>
      </c>
      <c r="F16">
        <v>40.3536</v>
      </c>
      <c r="G16">
        <v>40.110500000000002</v>
      </c>
      <c r="H16">
        <v>2166.1799999999998</v>
      </c>
      <c r="I16">
        <v>1957.51</v>
      </c>
      <c r="J16">
        <v>1103.71</v>
      </c>
      <c r="K16">
        <v>144.441</v>
      </c>
      <c r="M16" s="4">
        <f t="shared" si="5"/>
        <v>0.27794000000000008</v>
      </c>
      <c r="N16" s="2">
        <f t="shared" si="6"/>
        <v>0.85510901633446046</v>
      </c>
      <c r="O16" s="2">
        <f t="shared" si="7"/>
        <v>1.2502524648005564</v>
      </c>
      <c r="P16" s="3">
        <f t="shared" si="8"/>
        <v>0.17322803482766061</v>
      </c>
      <c r="Q16" s="2">
        <f t="shared" si="9"/>
        <v>4.810450696793072E-2</v>
      </c>
      <c r="R16" s="3">
        <f t="shared" si="10"/>
        <v>4.8396056702885507E-2</v>
      </c>
      <c r="T16" s="6">
        <f t="shared" si="11"/>
        <v>206.85876195187251</v>
      </c>
      <c r="U16" s="6">
        <f t="shared" si="12"/>
        <v>744.25689699889347</v>
      </c>
      <c r="V16" s="6">
        <f t="shared" si="13"/>
        <v>744.25689699889347</v>
      </c>
      <c r="W16" s="6">
        <f t="shared" si="14"/>
        <v>15.18891626528354</v>
      </c>
      <c r="X16" s="6">
        <f t="shared" si="15"/>
        <v>176.88679245283001</v>
      </c>
      <c r="Y16" s="6">
        <f t="shared" si="0"/>
        <v>10.011148372911517</v>
      </c>
      <c r="Z16" s="6">
        <f t="shared" si="16"/>
        <v>10.011148372911517</v>
      </c>
      <c r="AA16" s="6">
        <f t="shared" si="17"/>
        <v>9.9508387556913735</v>
      </c>
      <c r="AB16" s="6">
        <f t="shared" si="1"/>
        <v>273.8145932612037</v>
      </c>
      <c r="AC16" s="6">
        <f t="shared" si="18"/>
        <v>485.63122000297329</v>
      </c>
      <c r="AD16" s="6">
        <f t="shared" si="2"/>
        <v>35.833736819805729</v>
      </c>
      <c r="AE16" s="6">
        <f t="shared" si="3"/>
        <v>537.39813504702101</v>
      </c>
      <c r="AG16" s="10">
        <f t="shared" si="4"/>
        <v>92710.107100037669</v>
      </c>
      <c r="AH16" s="56">
        <f t="shared" si="19"/>
        <v>92667.34952559878</v>
      </c>
      <c r="AI16" s="60"/>
      <c r="AJ16" s="67">
        <f t="shared" si="26"/>
        <v>55309.040680890212</v>
      </c>
      <c r="AK16" s="21">
        <f t="shared" si="27"/>
        <v>9371.6878341133033</v>
      </c>
      <c r="AL16" s="19">
        <f t="shared" si="28"/>
        <v>40666.525251031344</v>
      </c>
      <c r="AM16" s="19">
        <f t="shared" si="29"/>
        <v>6356.0801485203374</v>
      </c>
      <c r="AN16" s="19">
        <f t="shared" si="30"/>
        <v>18937.499999999982</v>
      </c>
      <c r="AO16" s="19">
        <f t="shared" si="31"/>
        <v>14.363037360376193</v>
      </c>
      <c r="AP16" s="19">
        <f t="shared" si="32"/>
        <v>14.363037360376193</v>
      </c>
      <c r="AQ16" s="19">
        <f t="shared" si="20"/>
        <v>605.85925292079287</v>
      </c>
      <c r="AR16" s="1">
        <f t="shared" si="33"/>
        <v>164.58946153989459</v>
      </c>
      <c r="AS16" s="23">
        <f t="shared" si="34"/>
        <v>2078.5516737296148</v>
      </c>
      <c r="AT16" s="23">
        <f t="shared" si="35"/>
        <v>16628413.389836919</v>
      </c>
      <c r="AU16">
        <f t="shared" si="21"/>
        <v>0.26473999999999992</v>
      </c>
      <c r="BB16" s="10">
        <f t="shared" si="22"/>
        <v>247.60716689325614</v>
      </c>
      <c r="BC16" s="10">
        <f t="shared" si="23"/>
        <v>18.690331766316358</v>
      </c>
      <c r="BD16" s="9">
        <f t="shared" si="24"/>
        <v>62.581544311746995</v>
      </c>
      <c r="BE16" s="10">
        <f t="shared" si="25"/>
        <v>17.483916445984409</v>
      </c>
    </row>
    <row r="17" spans="1:57">
      <c r="A17">
        <v>11</v>
      </c>
      <c r="B17" t="s">
        <v>54</v>
      </c>
      <c r="C17">
        <v>2.1101000000000001</v>
      </c>
      <c r="D17">
        <v>730.12599999999998</v>
      </c>
      <c r="E17">
        <v>46.785699999999999</v>
      </c>
      <c r="F17">
        <v>46.785699999999999</v>
      </c>
      <c r="G17">
        <v>43.712200000000003</v>
      </c>
      <c r="H17">
        <v>2132.59</v>
      </c>
      <c r="I17">
        <v>1885.09</v>
      </c>
      <c r="J17">
        <v>1176.1400000000001</v>
      </c>
      <c r="K17">
        <v>167.464</v>
      </c>
      <c r="M17" s="4">
        <f t="shared" si="5"/>
        <v>0.2891366666666666</v>
      </c>
      <c r="N17" s="2">
        <f t="shared" si="6"/>
        <v>0.84173113060721005</v>
      </c>
      <c r="O17" s="2">
        <f t="shared" si="7"/>
        <v>1.2853385483220165</v>
      </c>
      <c r="P17" s="3">
        <f t="shared" si="8"/>
        <v>0.19306210442581942</v>
      </c>
      <c r="Q17" s="2">
        <f t="shared" si="9"/>
        <v>5.0393931358872976E-2</v>
      </c>
      <c r="R17" s="3">
        <f t="shared" si="10"/>
        <v>5.3937238445487146E-2</v>
      </c>
      <c r="T17" s="6">
        <f t="shared" si="11"/>
        <v>210.1464303990123</v>
      </c>
      <c r="U17" s="6">
        <f t="shared" si="12"/>
        <v>726.80657497266236</v>
      </c>
      <c r="V17" s="6">
        <f t="shared" si="13"/>
        <v>726.80657497266236</v>
      </c>
      <c r="W17" s="6">
        <f t="shared" si="14"/>
        <v>14.832787244340048</v>
      </c>
      <c r="X17" s="6">
        <f t="shared" si="15"/>
        <v>176.88679245283001</v>
      </c>
      <c r="Y17" s="6">
        <f t="shared" si="0"/>
        <v>11.334718124899496</v>
      </c>
      <c r="Z17" s="6">
        <f t="shared" si="16"/>
        <v>11.334718124899496</v>
      </c>
      <c r="AA17" s="6">
        <f t="shared" si="17"/>
        <v>10.590104788840003</v>
      </c>
      <c r="AB17" s="6">
        <f t="shared" si="1"/>
        <v>284.94209502846024</v>
      </c>
      <c r="AC17" s="6">
        <f t="shared" si="18"/>
        <v>456.69726718854218</v>
      </c>
      <c r="AD17" s="6">
        <f t="shared" si="2"/>
        <v>40.571312090407304</v>
      </c>
      <c r="AE17" s="6">
        <f t="shared" si="3"/>
        <v>516.66014457365009</v>
      </c>
      <c r="AG17" s="10">
        <f t="shared" si="4"/>
        <v>90536.366782002791</v>
      </c>
      <c r="AH17" s="56">
        <f t="shared" si="19"/>
        <v>90492.48751243329</v>
      </c>
      <c r="AI17" s="60"/>
      <c r="AJ17" s="67">
        <f t="shared" si="26"/>
        <v>53494.952985589465</v>
      </c>
      <c r="AK17" s="21">
        <f t="shared" si="27"/>
        <v>9064.3047485495244</v>
      </c>
      <c r="AL17" s="19">
        <f t="shared" si="28"/>
        <v>38626.565752774724</v>
      </c>
      <c r="AM17" s="19">
        <f t="shared" si="29"/>
        <v>5914.5026284162122</v>
      </c>
      <c r="AN17" s="19">
        <f t="shared" si="30"/>
        <v>18937.499999999982</v>
      </c>
      <c r="AO17" s="19">
        <f t="shared" si="31"/>
        <v>16.448316776693623</v>
      </c>
      <c r="AP17" s="19">
        <f t="shared" si="32"/>
        <v>16.448316776693623</v>
      </c>
      <c r="AQ17" s="19">
        <f t="shared" si="20"/>
        <v>645.12581262185415</v>
      </c>
      <c r="AR17" s="1">
        <f t="shared" si="33"/>
        <v>188.48545567217812</v>
      </c>
      <c r="AS17" s="23">
        <f t="shared" si="34"/>
        <v>1785.8185488993568</v>
      </c>
      <c r="AT17" s="23">
        <f t="shared" si="35"/>
        <v>14286548.391194854</v>
      </c>
      <c r="AU17">
        <f t="shared" si="21"/>
        <v>0.27794000000000008</v>
      </c>
      <c r="BB17" s="10">
        <f t="shared" si="22"/>
        <v>258.62567699592017</v>
      </c>
      <c r="BC17" s="10">
        <f t="shared" si="23"/>
        <v>19.901677511382747</v>
      </c>
      <c r="BD17" s="9">
        <f t="shared" si="24"/>
        <v>71.667473639611458</v>
      </c>
      <c r="BE17" s="10">
        <f t="shared" si="25"/>
        <v>20.022296745823034</v>
      </c>
    </row>
    <row r="18" spans="1:57">
      <c r="A18">
        <v>12</v>
      </c>
      <c r="B18" t="s">
        <v>54</v>
      </c>
      <c r="C18">
        <v>2.3111100000000002</v>
      </c>
      <c r="D18">
        <v>742.04399999999998</v>
      </c>
      <c r="E18">
        <v>53.322899999999997</v>
      </c>
      <c r="F18">
        <v>53.322899999999997</v>
      </c>
      <c r="G18">
        <v>47.248699999999999</v>
      </c>
      <c r="H18">
        <v>2104.06</v>
      </c>
      <c r="I18">
        <v>1816.83</v>
      </c>
      <c r="J18">
        <v>1244.3900000000001</v>
      </c>
      <c r="K18">
        <v>190.863</v>
      </c>
      <c r="M18" s="4">
        <f t="shared" si="5"/>
        <v>0.29864666666666667</v>
      </c>
      <c r="N18" s="2">
        <f t="shared" si="6"/>
        <v>0.82822956894434885</v>
      </c>
      <c r="O18" s="2">
        <f t="shared" si="7"/>
        <v>1.3205856532803537</v>
      </c>
      <c r="P18" s="3">
        <f t="shared" si="8"/>
        <v>0.21303100654061655</v>
      </c>
      <c r="Q18" s="2">
        <f t="shared" si="9"/>
        <v>5.2736455566220947E-2</v>
      </c>
      <c r="R18" s="3">
        <f t="shared" si="10"/>
        <v>5.9516150635087167E-2</v>
      </c>
      <c r="T18" s="6">
        <f t="shared" si="11"/>
        <v>213.57217743178106</v>
      </c>
      <c r="U18" s="6">
        <f t="shared" si="12"/>
        <v>715.13330389908162</v>
      </c>
      <c r="V18" s="6">
        <f t="shared" si="13"/>
        <v>715.13330389908162</v>
      </c>
      <c r="W18" s="6">
        <f t="shared" si="14"/>
        <v>14.594557222430238</v>
      </c>
      <c r="X18" s="6">
        <f t="shared" si="15"/>
        <v>176.88679245283001</v>
      </c>
      <c r="Y18" s="6">
        <f t="shared" si="0"/>
        <v>12.710993883493446</v>
      </c>
      <c r="Z18" s="6">
        <f t="shared" si="16"/>
        <v>12.710993883493446</v>
      </c>
      <c r="AA18" s="6">
        <f t="shared" si="17"/>
        <v>11.263039645312178</v>
      </c>
      <c r="AB18" s="6">
        <f t="shared" si="1"/>
        <v>296.63491067868642</v>
      </c>
      <c r="AC18" s="6">
        <f t="shared" si="18"/>
        <v>433.09295044282544</v>
      </c>
      <c r="AD18" s="6">
        <f t="shared" si="2"/>
        <v>45.497495927363467</v>
      </c>
      <c r="AE18" s="6">
        <f t="shared" si="3"/>
        <v>501.5611264673006</v>
      </c>
      <c r="AG18" s="10">
        <f t="shared" si="4"/>
        <v>89082.258374269688</v>
      </c>
      <c r="AH18" s="56">
        <f t="shared" si="19"/>
        <v>89037.331873832765</v>
      </c>
      <c r="AI18" s="60"/>
      <c r="AJ18" s="67">
        <f t="shared" si="26"/>
        <v>52240.676189310048</v>
      </c>
      <c r="AK18" s="21">
        <f t="shared" si="27"/>
        <v>8851.7772765920545</v>
      </c>
      <c r="AL18" s="19">
        <f t="shared" si="28"/>
        <v>37135.981211520244</v>
      </c>
      <c r="AM18" s="19">
        <f t="shared" si="29"/>
        <v>5562.1160170892554</v>
      </c>
      <c r="AN18" s="19">
        <f t="shared" si="30"/>
        <v>18937.499999999982</v>
      </c>
      <c r="AO18" s="19">
        <f t="shared" si="31"/>
        <v>18.622941879209872</v>
      </c>
      <c r="AP18" s="19">
        <f t="shared" si="32"/>
        <v>18.622941879209872</v>
      </c>
      <c r="AQ18" s="19">
        <f t="shared" si="20"/>
        <v>686.57026059672285</v>
      </c>
      <c r="AR18" s="1">
        <f t="shared" si="33"/>
        <v>213.40510159554242</v>
      </c>
      <c r="AS18" s="23">
        <f t="shared" si="34"/>
        <v>1480.365008658051</v>
      </c>
      <c r="AT18" s="23">
        <f t="shared" si="35"/>
        <v>11842920.069264408</v>
      </c>
      <c r="AU18">
        <f t="shared" si="21"/>
        <v>0.2891366666666666</v>
      </c>
      <c r="BB18" s="10">
        <f t="shared" si="22"/>
        <v>270.10930778412018</v>
      </c>
      <c r="BC18" s="10">
        <f t="shared" si="23"/>
        <v>21.180209577680007</v>
      </c>
      <c r="BD18" s="9">
        <f t="shared" si="24"/>
        <v>81.142624180814607</v>
      </c>
      <c r="BE18" s="10">
        <f t="shared" si="25"/>
        <v>22.669436249798991</v>
      </c>
    </row>
    <row r="19" spans="1:57">
      <c r="A19">
        <v>13</v>
      </c>
      <c r="B19" t="s">
        <v>54</v>
      </c>
      <c r="C19">
        <v>2.5121199999999999</v>
      </c>
      <c r="D19">
        <v>749.59500000000003</v>
      </c>
      <c r="E19">
        <v>59.920999999999999</v>
      </c>
      <c r="F19">
        <v>59.920999999999999</v>
      </c>
      <c r="G19">
        <v>50.728099999999998</v>
      </c>
      <c r="H19">
        <v>2079.84</v>
      </c>
      <c r="I19">
        <v>1752.33</v>
      </c>
      <c r="J19">
        <v>1308.8900000000001</v>
      </c>
      <c r="K19">
        <v>214.48</v>
      </c>
      <c r="M19" s="4">
        <f t="shared" si="5"/>
        <v>0.30671999999999994</v>
      </c>
      <c r="N19" s="2">
        <f t="shared" si="6"/>
        <v>0.81463549817423075</v>
      </c>
      <c r="O19" s="2">
        <f t="shared" si="7"/>
        <v>1.3559223506781433</v>
      </c>
      <c r="P19" s="3">
        <f t="shared" si="8"/>
        <v>0.23308989740914626</v>
      </c>
      <c r="Q19" s="2">
        <f t="shared" si="9"/>
        <v>5.5129651364980006E-2</v>
      </c>
      <c r="R19" s="3">
        <f t="shared" si="10"/>
        <v>6.5120196487567394E-2</v>
      </c>
      <c r="T19" s="6">
        <f t="shared" si="11"/>
        <v>217.13612143010027</v>
      </c>
      <c r="U19" s="6">
        <f t="shared" si="12"/>
        <v>707.92945171524616</v>
      </c>
      <c r="V19" s="6">
        <f t="shared" si="13"/>
        <v>707.92945171524616</v>
      </c>
      <c r="W19" s="6">
        <f t="shared" si="14"/>
        <v>14.447539830923391</v>
      </c>
      <c r="X19" s="6">
        <f t="shared" si="15"/>
        <v>176.88679245283001</v>
      </c>
      <c r="Y19" s="6">
        <f t="shared" si="0"/>
        <v>14.139946892076424</v>
      </c>
      <c r="Z19" s="6">
        <f t="shared" si="16"/>
        <v>14.139946892076424</v>
      </c>
      <c r="AA19" s="6">
        <f t="shared" si="17"/>
        <v>11.970638673185393</v>
      </c>
      <c r="AB19" s="6">
        <f t="shared" si="1"/>
        <v>308.86726001755972</v>
      </c>
      <c r="AC19" s="6">
        <f t="shared" si="18"/>
        <v>413.50973152860985</v>
      </c>
      <c r="AD19" s="6">
        <f t="shared" si="2"/>
        <v>50.612236267961997</v>
      </c>
      <c r="AE19" s="6">
        <f t="shared" si="3"/>
        <v>490.79333028514588</v>
      </c>
      <c r="AG19" s="10">
        <f t="shared" si="4"/>
        <v>88184.89361999018</v>
      </c>
      <c r="AH19" s="56">
        <f t="shared" si="19"/>
        <v>88139.040904969836</v>
      </c>
      <c r="AI19" s="60"/>
      <c r="AJ19" s="67">
        <f t="shared" si="26"/>
        <v>51401.636484354283</v>
      </c>
      <c r="AK19" s="21">
        <f t="shared" si="27"/>
        <v>8709.6085081869151</v>
      </c>
      <c r="AL19" s="19">
        <f t="shared" si="28"/>
        <v>36050.709087090159</v>
      </c>
      <c r="AM19" s="19">
        <f t="shared" si="29"/>
        <v>5274.6390434431714</v>
      </c>
      <c r="AN19" s="19">
        <f t="shared" si="30"/>
        <v>18937.499999999982</v>
      </c>
      <c r="AO19" s="19">
        <f t="shared" si="31"/>
        <v>20.884162950579732</v>
      </c>
      <c r="AP19" s="19">
        <f t="shared" si="32"/>
        <v>20.884162950579732</v>
      </c>
      <c r="AQ19" s="19">
        <f t="shared" si="20"/>
        <v>730.19750215712736</v>
      </c>
      <c r="AR19" s="1">
        <f t="shared" si="33"/>
        <v>239.31682857793183</v>
      </c>
      <c r="AS19" s="23">
        <f t="shared" si="34"/>
        <v>1162.885794628326</v>
      </c>
      <c r="AT19" s="23">
        <f t="shared" si="35"/>
        <v>9303086.3570266087</v>
      </c>
      <c r="AU19">
        <f t="shared" si="21"/>
        <v>0.29864666666666667</v>
      </c>
      <c r="BB19" s="10">
        <f t="shared" si="22"/>
        <v>282.04035345625618</v>
      </c>
      <c r="BC19" s="10">
        <f t="shared" si="23"/>
        <v>22.526079290624356</v>
      </c>
      <c r="BD19" s="9">
        <f t="shared" si="24"/>
        <v>90.994991854726933</v>
      </c>
      <c r="BE19" s="10">
        <f t="shared" si="25"/>
        <v>25.421987766986891</v>
      </c>
    </row>
    <row r="20" spans="1:57">
      <c r="A20">
        <v>14</v>
      </c>
      <c r="B20" t="s">
        <v>54</v>
      </c>
      <c r="C20">
        <v>2.71313</v>
      </c>
      <c r="D20">
        <v>753.46600000000001</v>
      </c>
      <c r="E20">
        <v>66.544399999999996</v>
      </c>
      <c r="F20">
        <v>66.544399999999996</v>
      </c>
      <c r="G20">
        <v>54.157400000000003</v>
      </c>
      <c r="H20">
        <v>2059.29</v>
      </c>
      <c r="I20">
        <v>1691.23</v>
      </c>
      <c r="J20">
        <v>1370</v>
      </c>
      <c r="K20">
        <v>238.18799999999999</v>
      </c>
      <c r="M20" s="4">
        <f t="shared" si="5"/>
        <v>0.31357000000000002</v>
      </c>
      <c r="N20" s="2">
        <f t="shared" si="6"/>
        <v>0.80095459812269454</v>
      </c>
      <c r="O20" s="2">
        <f t="shared" si="7"/>
        <v>1.3912635245718661</v>
      </c>
      <c r="P20" s="3">
        <f t="shared" si="8"/>
        <v>0.25320024237012467</v>
      </c>
      <c r="Q20" s="2">
        <f t="shared" si="9"/>
        <v>5.7570771013383509E-2</v>
      </c>
      <c r="R20" s="3">
        <f t="shared" si="10"/>
        <v>7.0738484761509915E-2</v>
      </c>
      <c r="T20" s="6">
        <f t="shared" si="11"/>
        <v>220.84496782642046</v>
      </c>
      <c r="U20" s="6">
        <f t="shared" si="12"/>
        <v>704.29239986739947</v>
      </c>
      <c r="V20" s="6">
        <f t="shared" si="13"/>
        <v>704.29239986739947</v>
      </c>
      <c r="W20" s="6">
        <f t="shared" si="14"/>
        <v>14.373314283008153</v>
      </c>
      <c r="X20" s="6">
        <f t="shared" si="15"/>
        <v>176.88679245283001</v>
      </c>
      <c r="Y20" s="6">
        <f t="shared" si="0"/>
        <v>15.622238391245391</v>
      </c>
      <c r="Z20" s="6">
        <f t="shared" si="16"/>
        <v>15.622238391245391</v>
      </c>
      <c r="AA20" s="6">
        <f t="shared" si="17"/>
        <v>12.7142150721929</v>
      </c>
      <c r="AB20" s="6">
        <f t="shared" si="1"/>
        <v>321.62686260515426</v>
      </c>
      <c r="AC20" s="6">
        <f t="shared" si="18"/>
        <v>397.03885154525335</v>
      </c>
      <c r="AD20" s="6">
        <f t="shared" si="2"/>
        <v>55.917999379872043</v>
      </c>
      <c r="AE20" s="6">
        <f t="shared" si="3"/>
        <v>483.44743204097904</v>
      </c>
      <c r="AG20" s="10">
        <f t="shared" si="4"/>
        <v>87731.835720625168</v>
      </c>
      <c r="AH20" s="56">
        <f t="shared" si="19"/>
        <v>87684.785442363776</v>
      </c>
      <c r="AI20" s="60"/>
      <c r="AJ20" s="67">
        <f t="shared" si="26"/>
        <v>50883.845200936747</v>
      </c>
      <c r="AK20" s="21">
        <f t="shared" si="27"/>
        <v>8621.8727924399827</v>
      </c>
      <c r="AL20" s="19">
        <f t="shared" si="28"/>
        <v>35276.75220090543</v>
      </c>
      <c r="AM20" s="19">
        <f t="shared" si="29"/>
        <v>5036.1350202869398</v>
      </c>
      <c r="AN20" s="19">
        <f t="shared" si="30"/>
        <v>18937.499999999982</v>
      </c>
      <c r="AO20" s="19">
        <f t="shared" si="31"/>
        <v>23.231932743681565</v>
      </c>
      <c r="AP20" s="19">
        <f t="shared" si="32"/>
        <v>23.231932743681565</v>
      </c>
      <c r="AQ20" s="19">
        <f t="shared" si="20"/>
        <v>776.07206701288419</v>
      </c>
      <c r="AR20" s="1">
        <f t="shared" si="33"/>
        <v>266.22036276948012</v>
      </c>
      <c r="AS20" s="23">
        <f t="shared" si="34"/>
        <v>833.42552308535596</v>
      </c>
      <c r="AT20" s="23">
        <f t="shared" si="35"/>
        <v>6667404.1846828479</v>
      </c>
      <c r="AU20">
        <f t="shared" si="21"/>
        <v>0.30671999999999994</v>
      </c>
      <c r="BB20" s="10">
        <f t="shared" si="22"/>
        <v>294.41972018663631</v>
      </c>
      <c r="BC20" s="10">
        <f t="shared" si="23"/>
        <v>23.941277346370786</v>
      </c>
      <c r="BD20" s="9">
        <f t="shared" si="24"/>
        <v>101.22447253592399</v>
      </c>
      <c r="BE20" s="10">
        <f t="shared" si="25"/>
        <v>28.279893784152847</v>
      </c>
    </row>
    <row r="21" spans="1:57">
      <c r="A21">
        <v>15</v>
      </c>
      <c r="B21" t="s">
        <v>54</v>
      </c>
      <c r="C21">
        <v>2.9141400000000002</v>
      </c>
      <c r="D21">
        <v>754.23400000000004</v>
      </c>
      <c r="E21">
        <v>73.163600000000002</v>
      </c>
      <c r="F21">
        <v>73.163600000000002</v>
      </c>
      <c r="G21">
        <v>57.542400000000001</v>
      </c>
      <c r="H21">
        <v>2041.9</v>
      </c>
      <c r="I21">
        <v>1633.22</v>
      </c>
      <c r="J21">
        <v>1428</v>
      </c>
      <c r="K21">
        <v>261.88099999999997</v>
      </c>
      <c r="M21" s="4">
        <f t="shared" si="5"/>
        <v>0.31936666666666663</v>
      </c>
      <c r="N21" s="2">
        <f t="shared" si="6"/>
        <v>0.78721845318860251</v>
      </c>
      <c r="O21" s="2">
        <f t="shared" si="7"/>
        <v>1.4265478657760153</v>
      </c>
      <c r="P21" s="3">
        <f t="shared" si="8"/>
        <v>0.27333368124412899</v>
      </c>
      <c r="Q21" s="2">
        <f t="shared" si="9"/>
        <v>6.0058866506627707E-2</v>
      </c>
      <c r="R21" s="3">
        <f t="shared" si="10"/>
        <v>7.6363218870681565E-2</v>
      </c>
      <c r="T21" s="6">
        <f t="shared" si="11"/>
        <v>224.698483294384</v>
      </c>
      <c r="U21" s="6">
        <f t="shared" si="12"/>
        <v>703.5752529831459</v>
      </c>
      <c r="V21" s="6">
        <f t="shared" si="13"/>
        <v>703.5752529831459</v>
      </c>
      <c r="W21" s="6">
        <f t="shared" si="14"/>
        <v>14.3586786323091</v>
      </c>
      <c r="X21" s="6">
        <f t="shared" si="15"/>
        <v>176.88679245283001</v>
      </c>
      <c r="Y21" s="6">
        <f t="shared" si="0"/>
        <v>17.15869945971923</v>
      </c>
      <c r="Z21" s="6">
        <f t="shared" si="16"/>
        <v>17.15869945971923</v>
      </c>
      <c r="AA21" s="6">
        <f t="shared" si="17"/>
        <v>13.495136212419125</v>
      </c>
      <c r="AB21" s="6">
        <f t="shared" si="1"/>
        <v>334.90182041902023</v>
      </c>
      <c r="AC21" s="6">
        <f t="shared" si="18"/>
        <v>383.03211119643476</v>
      </c>
      <c r="AD21" s="6">
        <f t="shared" si="2"/>
        <v>61.417663608826402</v>
      </c>
      <c r="AE21" s="6">
        <f t="shared" si="3"/>
        <v>478.8767696887619</v>
      </c>
      <c r="AG21" s="10">
        <f t="shared" si="4"/>
        <v>87642.50263588829</v>
      </c>
      <c r="AH21" s="56">
        <f t="shared" si="19"/>
        <v>87594.35021426715</v>
      </c>
      <c r="AI21" s="60"/>
      <c r="AJ21" s="67">
        <f t="shared" si="26"/>
        <v>50622.424825269067</v>
      </c>
      <c r="AK21" s="21">
        <f t="shared" si="27"/>
        <v>8577.5771379850576</v>
      </c>
      <c r="AL21" s="19">
        <f t="shared" si="28"/>
        <v>34748.751072809449</v>
      </c>
      <c r="AM21" s="19">
        <f t="shared" si="29"/>
        <v>4835.5361729696406</v>
      </c>
      <c r="AN21" s="19">
        <f t="shared" si="30"/>
        <v>18937.499999999982</v>
      </c>
      <c r="AO21" s="19">
        <f t="shared" si="31"/>
        <v>25.667337676816178</v>
      </c>
      <c r="AP21" s="19">
        <f t="shared" si="32"/>
        <v>25.667337676816178</v>
      </c>
      <c r="AQ21" s="19">
        <f t="shared" si="20"/>
        <v>824.27909160985951</v>
      </c>
      <c r="AR21" s="1">
        <f t="shared" si="33"/>
        <v>294.12867673812696</v>
      </c>
      <c r="AS21" s="23">
        <f t="shared" si="34"/>
        <v>491.52772622655721</v>
      </c>
      <c r="AT21" s="23">
        <f t="shared" si="35"/>
        <v>3932221.8098124578</v>
      </c>
      <c r="AU21">
        <f t="shared" si="21"/>
        <v>0.31357000000000002</v>
      </c>
      <c r="BB21" s="10">
        <f t="shared" si="22"/>
        <v>307.25354832214612</v>
      </c>
      <c r="BC21" s="10">
        <f t="shared" si="23"/>
        <v>25.4284301443858</v>
      </c>
      <c r="BD21" s="9">
        <f t="shared" si="24"/>
        <v>111.83599875974409</v>
      </c>
      <c r="BE21" s="10">
        <f t="shared" si="25"/>
        <v>31.244476782490782</v>
      </c>
    </row>
    <row r="22" spans="1:57">
      <c r="A22">
        <v>16</v>
      </c>
      <c r="B22" t="s">
        <v>54</v>
      </c>
      <c r="C22">
        <v>3.1151499999999999</v>
      </c>
      <c r="D22">
        <v>752.41200000000003</v>
      </c>
      <c r="E22">
        <v>79.752899999999997</v>
      </c>
      <c r="F22">
        <v>79.752899999999997</v>
      </c>
      <c r="G22">
        <v>60.888500000000001</v>
      </c>
      <c r="H22">
        <v>2027.19</v>
      </c>
      <c r="I22">
        <v>1578.04</v>
      </c>
      <c r="J22">
        <v>1483.19</v>
      </c>
      <c r="K22">
        <v>285.46600000000001</v>
      </c>
      <c r="M22" s="4">
        <f t="shared" si="5"/>
        <v>0.32427</v>
      </c>
      <c r="N22" s="2">
        <f t="shared" si="6"/>
        <v>0.77344188484904564</v>
      </c>
      <c r="O22" s="2">
        <f t="shared" si="7"/>
        <v>1.4617093884725694</v>
      </c>
      <c r="P22" s="3">
        <f t="shared" si="8"/>
        <v>0.29344476310893186</v>
      </c>
      <c r="Q22" s="2">
        <f t="shared" si="9"/>
        <v>6.2590331102681931E-2</v>
      </c>
      <c r="R22" s="3">
        <f t="shared" si="10"/>
        <v>8.1981990316711384E-2</v>
      </c>
      <c r="T22" s="6">
        <f t="shared" si="11"/>
        <v>228.70081892106657</v>
      </c>
      <c r="U22" s="6">
        <f t="shared" si="12"/>
        <v>705.27899257121089</v>
      </c>
      <c r="V22" s="6">
        <f t="shared" si="13"/>
        <v>705.27899257121089</v>
      </c>
      <c r="W22" s="6">
        <f t="shared" si="14"/>
        <v>14.393448827983896</v>
      </c>
      <c r="X22" s="6">
        <f t="shared" si="15"/>
        <v>176.88679245283001</v>
      </c>
      <c r="Y22" s="6">
        <f t="shared" si="0"/>
        <v>18.749348322210842</v>
      </c>
      <c r="Z22" s="6">
        <f t="shared" si="16"/>
        <v>18.749348322210842</v>
      </c>
      <c r="AA22" s="6">
        <f t="shared" si="17"/>
        <v>14.314459979724061</v>
      </c>
      <c r="AB22" s="6">
        <f t="shared" si="1"/>
        <v>348.68758299627194</v>
      </c>
      <c r="AC22" s="6">
        <f t="shared" si="18"/>
        <v>370.98485840292284</v>
      </c>
      <c r="AD22" s="6">
        <f t="shared" si="2"/>
        <v>67.111057631111095</v>
      </c>
      <c r="AE22" s="6">
        <f t="shared" si="3"/>
        <v>476.57817365014432</v>
      </c>
      <c r="AG22" s="10">
        <f t="shared" si="4"/>
        <v>87854.732956248103</v>
      </c>
      <c r="AH22" s="56">
        <f t="shared" si="19"/>
        <v>87805.193834603415</v>
      </c>
      <c r="AI22" s="60"/>
      <c r="AJ22" s="67">
        <f t="shared" si="26"/>
        <v>50570.878458669577</v>
      </c>
      <c r="AK22" s="21">
        <f t="shared" si="27"/>
        <v>8568.8430060817336</v>
      </c>
      <c r="AL22" s="19">
        <f t="shared" si="28"/>
        <v>34420.225574919139</v>
      </c>
      <c r="AM22" s="19">
        <f t="shared" si="29"/>
        <v>4664.9480822613787</v>
      </c>
      <c r="AN22" s="19">
        <f t="shared" si="30"/>
        <v>18937.499999999982</v>
      </c>
      <c r="AO22" s="19">
        <f t="shared" si="31"/>
        <v>28.191743212318695</v>
      </c>
      <c r="AP22" s="19">
        <f t="shared" si="32"/>
        <v>28.191743212318695</v>
      </c>
      <c r="AQ22" s="19">
        <f t="shared" si="20"/>
        <v>874.90722432820792</v>
      </c>
      <c r="AR22" s="1">
        <f t="shared" si="33"/>
        <v>323.05691058242684</v>
      </c>
      <c r="AS22" s="23">
        <f t="shared" si="34"/>
        <v>137.2998137644463</v>
      </c>
      <c r="AT22" s="23">
        <f t="shared" si="35"/>
        <v>1098398.5101155704</v>
      </c>
      <c r="AU22">
        <f t="shared" si="21"/>
        <v>0.31936666666666663</v>
      </c>
      <c r="BB22" s="10">
        <f t="shared" si="22"/>
        <v>320.54314178671115</v>
      </c>
      <c r="BC22" s="10">
        <f t="shared" si="23"/>
        <v>26.990272424838249</v>
      </c>
      <c r="BD22" s="9">
        <f t="shared" si="24"/>
        <v>122.8353272176528</v>
      </c>
      <c r="BE22" s="10">
        <f t="shared" si="25"/>
        <v>34.31739891943846</v>
      </c>
    </row>
    <row r="23" spans="1:57">
      <c r="A23">
        <v>17</v>
      </c>
      <c r="B23" t="s">
        <v>54</v>
      </c>
      <c r="C23">
        <v>3.31616</v>
      </c>
      <c r="D23">
        <v>748.39599999999996</v>
      </c>
      <c r="E23">
        <v>86.293300000000002</v>
      </c>
      <c r="F23">
        <v>86.293300000000002</v>
      </c>
      <c r="G23">
        <v>64.1999</v>
      </c>
      <c r="H23">
        <v>2014.82</v>
      </c>
      <c r="I23">
        <v>1525.46</v>
      </c>
      <c r="J23">
        <v>1535.76</v>
      </c>
      <c r="K23">
        <v>308.87700000000001</v>
      </c>
      <c r="M23" s="4">
        <f t="shared" si="5"/>
        <v>0.32839333333333337</v>
      </c>
      <c r="N23" s="2">
        <f t="shared" si="6"/>
        <v>0.7596540733673034</v>
      </c>
      <c r="O23" s="2">
        <f t="shared" si="7"/>
        <v>1.4967168539759232</v>
      </c>
      <c r="P23" s="3">
        <f t="shared" si="8"/>
        <v>0.31352341704054082</v>
      </c>
      <c r="Q23" s="2">
        <f t="shared" si="9"/>
        <v>6.5165655007206794E-2</v>
      </c>
      <c r="R23" s="3">
        <f t="shared" si="10"/>
        <v>8.7591404616415278E-2</v>
      </c>
      <c r="T23" s="6">
        <f t="shared" si="11"/>
        <v>232.85176589489933</v>
      </c>
      <c r="U23" s="6">
        <f t="shared" si="12"/>
        <v>709.0636205411173</v>
      </c>
      <c r="V23" s="6">
        <f t="shared" si="13"/>
        <v>709.0636205411173</v>
      </c>
      <c r="W23" s="6">
        <f t="shared" si="14"/>
        <v>14.47068613349219</v>
      </c>
      <c r="X23" s="6">
        <f t="shared" si="15"/>
        <v>176.88679245283001</v>
      </c>
      <c r="Y23" s="6">
        <f t="shared" si="0"/>
        <v>20.395813242146936</v>
      </c>
      <c r="Z23" s="6">
        <f t="shared" si="16"/>
        <v>20.395813242146936</v>
      </c>
      <c r="AA23" s="6">
        <f t="shared" si="17"/>
        <v>15.173937844125891</v>
      </c>
      <c r="AB23" s="6">
        <f t="shared" si="1"/>
        <v>362.98384862644406</v>
      </c>
      <c r="AC23" s="6">
        <f t="shared" si="18"/>
        <v>360.55045804816541</v>
      </c>
      <c r="AD23" s="6">
        <f t="shared" si="2"/>
        <v>73.004481307292906</v>
      </c>
      <c r="AE23" s="6">
        <f t="shared" si="3"/>
        <v>476.21185464621794</v>
      </c>
      <c r="AI23" s="60"/>
      <c r="AJ23" s="67">
        <f t="shared" si="26"/>
        <v>50693.338149040923</v>
      </c>
      <c r="AK23" s="21">
        <f t="shared" si="27"/>
        <v>8589.5928505247775</v>
      </c>
      <c r="AL23" s="19">
        <f t="shared" si="28"/>
        <v>34255.00938745142</v>
      </c>
      <c r="AM23" s="19">
        <f t="shared" si="29"/>
        <v>4518.224590489197</v>
      </c>
      <c r="AN23" s="19">
        <f t="shared" si="30"/>
        <v>18937.499999999982</v>
      </c>
      <c r="AO23" s="19">
        <f t="shared" si="31"/>
        <v>30.805179293392413</v>
      </c>
      <c r="AP23" s="19">
        <f t="shared" si="32"/>
        <v>30.805179293392413</v>
      </c>
      <c r="AQ23" s="19">
        <f t="shared" si="20"/>
        <v>928.02504928348446</v>
      </c>
      <c r="AR23" s="1">
        <f t="shared" si="33"/>
        <v>353.00416313964433</v>
      </c>
      <c r="AS23" s="23">
        <f t="shared" si="34"/>
        <v>-229.55745061518792</v>
      </c>
      <c r="AT23" s="23">
        <f t="shared" si="35"/>
        <v>-1836459.6049215035</v>
      </c>
      <c r="AU23">
        <f t="shared" si="21"/>
        <v>0.32427</v>
      </c>
      <c r="BB23" s="10">
        <f t="shared" si="22"/>
        <v>334.29413416828805</v>
      </c>
      <c r="BC23" s="10">
        <f t="shared" si="23"/>
        <v>28.628919959448123</v>
      </c>
      <c r="BD23" s="9">
        <f t="shared" si="24"/>
        <v>134.22211526222219</v>
      </c>
      <c r="BE23" s="10">
        <f t="shared" si="25"/>
        <v>37.498696644421685</v>
      </c>
    </row>
    <row r="24" spans="1:57">
      <c r="A24">
        <v>18</v>
      </c>
      <c r="B24" t="s">
        <v>54</v>
      </c>
      <c r="C24">
        <v>3.5171700000000001</v>
      </c>
      <c r="D24">
        <v>742.39400000000001</v>
      </c>
      <c r="E24">
        <v>92.773600000000002</v>
      </c>
      <c r="F24">
        <v>92.773600000000002</v>
      </c>
      <c r="G24">
        <v>67.479799999999997</v>
      </c>
      <c r="H24">
        <v>2004.58</v>
      </c>
      <c r="I24">
        <v>1475.39</v>
      </c>
      <c r="J24">
        <v>1585.83</v>
      </c>
      <c r="K24">
        <v>332.072</v>
      </c>
      <c r="M24" s="4">
        <f t="shared" si="5"/>
        <v>0.33180666666666669</v>
      </c>
      <c r="N24" s="2">
        <f t="shared" si="6"/>
        <v>0.74580980892487592</v>
      </c>
      <c r="O24" s="2">
        <f t="shared" si="7"/>
        <v>1.5316203313174337</v>
      </c>
      <c r="P24" s="3">
        <f t="shared" si="8"/>
        <v>0.33359988748467984</v>
      </c>
      <c r="Q24" s="2">
        <f t="shared" si="9"/>
        <v>6.7790279480018478E-2</v>
      </c>
      <c r="R24" s="3">
        <f t="shared" si="10"/>
        <v>9.3200458098089245E-2</v>
      </c>
      <c r="T24" s="6">
        <f t="shared" si="11"/>
        <v>237.17412983320992</v>
      </c>
      <c r="U24" s="6">
        <f t="shared" si="12"/>
        <v>714.79615589362254</v>
      </c>
      <c r="V24" s="6">
        <f t="shared" si="13"/>
        <v>714.79615589362254</v>
      </c>
      <c r="W24" s="6">
        <f t="shared" si="14"/>
        <v>14.587676650890256</v>
      </c>
      <c r="X24" s="6">
        <f t="shared" si="15"/>
        <v>176.88679245283001</v>
      </c>
      <c r="Y24" s="6">
        <f t="shared" si="0"/>
        <v>22.104737549470858</v>
      </c>
      <c r="Z24" s="6">
        <f t="shared" si="16"/>
        <v>22.104737549470858</v>
      </c>
      <c r="AA24" s="6">
        <f t="shared" si="17"/>
        <v>16.078100546823489</v>
      </c>
      <c r="AB24" s="6">
        <f t="shared" si="1"/>
        <v>377.84839596595526</v>
      </c>
      <c r="AC24" s="6">
        <f t="shared" si="18"/>
        <v>351.53543657855755</v>
      </c>
      <c r="AD24" s="6">
        <f t="shared" si="2"/>
        <v>79.121263026635674</v>
      </c>
      <c r="AE24" s="6">
        <f t="shared" si="3"/>
        <v>477.62202606041262</v>
      </c>
      <c r="AI24" s="60"/>
      <c r="AJ24" s="67">
        <f t="shared" si="26"/>
        <v>50965.365853633884</v>
      </c>
      <c r="AK24" s="21">
        <f t="shared" si="27"/>
        <v>8635.6858345702676</v>
      </c>
      <c r="AL24" s="19">
        <f t="shared" si="28"/>
        <v>34228.679476406207</v>
      </c>
      <c r="AM24" s="19">
        <f t="shared" si="29"/>
        <v>4391.1440285686067</v>
      </c>
      <c r="AN24" s="19">
        <f t="shared" si="30"/>
        <v>18937.499999999982</v>
      </c>
      <c r="AO24" s="19">
        <f t="shared" si="31"/>
        <v>33.510321156847418</v>
      </c>
      <c r="AP24" s="19">
        <f t="shared" si="32"/>
        <v>33.510321156847418</v>
      </c>
      <c r="AQ24" s="19">
        <f t="shared" si="20"/>
        <v>983.74611655387889</v>
      </c>
      <c r="AR24" s="1">
        <f t="shared" si="33"/>
        <v>384.00357167636065</v>
      </c>
      <c r="AS24" s="23">
        <f t="shared" si="34"/>
        <v>-608.9578526854275</v>
      </c>
      <c r="AT24" s="23">
        <f t="shared" si="35"/>
        <v>-4871662.8214834202</v>
      </c>
      <c r="AU24">
        <f t="shared" si="21"/>
        <v>0.32839333333333337</v>
      </c>
      <c r="BB24" s="10">
        <f t="shared" si="22"/>
        <v>348.51316249295189</v>
      </c>
      <c r="BC24" s="10">
        <f t="shared" si="23"/>
        <v>30.347875688251783</v>
      </c>
      <c r="BD24" s="9">
        <f t="shared" si="24"/>
        <v>146.00896261458581</v>
      </c>
      <c r="BE24" s="10">
        <f t="shared" si="25"/>
        <v>40.791626484293872</v>
      </c>
    </row>
    <row r="25" spans="1:57">
      <c r="A25">
        <v>19</v>
      </c>
      <c r="B25" t="s">
        <v>54</v>
      </c>
      <c r="C25">
        <v>3.7181799999999998</v>
      </c>
      <c r="D25">
        <v>735.04600000000005</v>
      </c>
      <c r="E25">
        <v>99.166899999999998</v>
      </c>
      <c r="F25">
        <v>99.166899999999998</v>
      </c>
      <c r="G25">
        <v>70.7333</v>
      </c>
      <c r="H25">
        <v>1995.89</v>
      </c>
      <c r="I25">
        <v>1427.44</v>
      </c>
      <c r="J25">
        <v>1633.78</v>
      </c>
      <c r="K25">
        <v>354.95600000000002</v>
      </c>
      <c r="M25" s="4">
        <f t="shared" si="5"/>
        <v>0.3347033333333333</v>
      </c>
      <c r="N25" s="2">
        <f t="shared" si="6"/>
        <v>0.73203732658772458</v>
      </c>
      <c r="O25" s="2">
        <f t="shared" si="7"/>
        <v>1.5661187620878192</v>
      </c>
      <c r="P25" s="3">
        <f t="shared" si="8"/>
        <v>0.35350310224975356</v>
      </c>
      <c r="Q25" s="2">
        <f t="shared" si="9"/>
        <v>7.0443776080309939E-2</v>
      </c>
      <c r="R25" s="3">
        <f t="shared" si="10"/>
        <v>9.8760992321558397E-2</v>
      </c>
      <c r="T25" s="6">
        <f t="shared" si="11"/>
        <v>241.63630190465781</v>
      </c>
      <c r="U25" s="6">
        <f t="shared" si="12"/>
        <v>721.94172522330575</v>
      </c>
      <c r="V25" s="6">
        <f t="shared" si="13"/>
        <v>721.94172522330575</v>
      </c>
      <c r="W25" s="6">
        <f t="shared" si="14"/>
        <v>14.733504596393995</v>
      </c>
      <c r="X25" s="6">
        <f t="shared" si="15"/>
        <v>176.88679245283001</v>
      </c>
      <c r="Y25" s="6">
        <f t="shared" si="0"/>
        <v>23.864240957015678</v>
      </c>
      <c r="Z25" s="6">
        <f t="shared" si="16"/>
        <v>23.864240957015678</v>
      </c>
      <c r="AA25" s="6">
        <f t="shared" si="17"/>
        <v>17.021773544245885</v>
      </c>
      <c r="AB25" s="6">
        <f t="shared" si="1"/>
        <v>393.16465061079521</v>
      </c>
      <c r="AC25" s="6">
        <f t="shared" si="18"/>
        <v>343.51057920890452</v>
      </c>
      <c r="AD25" s="6">
        <f t="shared" si="2"/>
        <v>85.419182339454579</v>
      </c>
      <c r="AE25" s="6">
        <f t="shared" si="3"/>
        <v>480.30542331864797</v>
      </c>
      <c r="AI25" s="60"/>
      <c r="AJ25" s="67">
        <f t="shared" si="26"/>
        <v>51377.403297165903</v>
      </c>
      <c r="AK25" s="21">
        <f t="shared" si="27"/>
        <v>8705.5023826284287</v>
      </c>
      <c r="AL25" s="19">
        <f t="shared" si="28"/>
        <v>34330.038367144276</v>
      </c>
      <c r="AM25" s="19">
        <f t="shared" si="29"/>
        <v>4281.3500820902527</v>
      </c>
      <c r="AN25" s="19">
        <f t="shared" si="30"/>
        <v>18937.499999999982</v>
      </c>
      <c r="AO25" s="19">
        <f t="shared" si="31"/>
        <v>36.318083793780623</v>
      </c>
      <c r="AP25" s="19">
        <f t="shared" si="32"/>
        <v>36.318083793780623</v>
      </c>
      <c r="AQ25" s="19">
        <f t="shared" si="20"/>
        <v>1042.3641599812777</v>
      </c>
      <c r="AR25" s="1">
        <f t="shared" si="33"/>
        <v>416.17784352010364</v>
      </c>
      <c r="AS25" s="23">
        <f t="shared" si="34"/>
        <v>-1002.8390594708744</v>
      </c>
      <c r="AT25" s="23">
        <f t="shared" si="35"/>
        <v>-8022712.475766995</v>
      </c>
      <c r="AU25">
        <f t="shared" si="21"/>
        <v>0.33180666666666669</v>
      </c>
      <c r="BB25" s="10">
        <f t="shared" si="22"/>
        <v>363.26071931506499</v>
      </c>
      <c r="BC25" s="10">
        <f t="shared" si="23"/>
        <v>32.156201093646978</v>
      </c>
      <c r="BD25" s="9">
        <f t="shared" si="24"/>
        <v>158.24252605327135</v>
      </c>
      <c r="BE25" s="10">
        <f t="shared" si="25"/>
        <v>44.209475098941716</v>
      </c>
    </row>
    <row r="26" spans="1:57">
      <c r="A26">
        <v>20</v>
      </c>
      <c r="B26" t="s">
        <v>54</v>
      </c>
      <c r="C26">
        <v>3.91919</v>
      </c>
      <c r="D26">
        <v>726.45</v>
      </c>
      <c r="E26">
        <v>105.46899999999999</v>
      </c>
      <c r="F26">
        <v>105.46899999999999</v>
      </c>
      <c r="G26">
        <v>73.962400000000002</v>
      </c>
      <c r="H26">
        <v>1988.65</v>
      </c>
      <c r="I26">
        <v>1381.55</v>
      </c>
      <c r="J26">
        <v>1679.68</v>
      </c>
      <c r="K26">
        <v>377.51299999999998</v>
      </c>
      <c r="M26" s="4">
        <f t="shared" si="5"/>
        <v>0.33711666666666662</v>
      </c>
      <c r="N26" s="2">
        <f t="shared" si="6"/>
        <v>0.71829732535719593</v>
      </c>
      <c r="O26" s="2">
        <f t="shared" si="7"/>
        <v>1.6002921938003662</v>
      </c>
      <c r="P26" s="3">
        <f t="shared" si="8"/>
        <v>0.37327631383793941</v>
      </c>
      <c r="Q26" s="2">
        <f t="shared" si="9"/>
        <v>7.3132347851881163E-2</v>
      </c>
      <c r="R26" s="3">
        <f t="shared" si="10"/>
        <v>0.10428536115093687</v>
      </c>
      <c r="T26" s="6">
        <f t="shared" si="11"/>
        <v>246.25845900911227</v>
      </c>
      <c r="U26" s="6">
        <f t="shared" si="12"/>
        <v>730.48437932203183</v>
      </c>
      <c r="V26" s="6">
        <f t="shared" si="13"/>
        <v>730.48437932203183</v>
      </c>
      <c r="W26" s="6">
        <f t="shared" si="14"/>
        <v>14.907844475959834</v>
      </c>
      <c r="X26" s="6">
        <f t="shared" si="15"/>
        <v>176.88679245283001</v>
      </c>
      <c r="Y26" s="6">
        <f t="shared" si="0"/>
        <v>25.681152334238455</v>
      </c>
      <c r="Z26" s="6">
        <f t="shared" si="16"/>
        <v>25.681152334238455</v>
      </c>
      <c r="AA26" s="6">
        <f t="shared" si="17"/>
        <v>18.009459285722617</v>
      </c>
      <c r="AB26" s="6">
        <f t="shared" si="1"/>
        <v>408.99333408554969</v>
      </c>
      <c r="AC26" s="6">
        <f t="shared" si="18"/>
        <v>336.39888971244199</v>
      </c>
      <c r="AD26" s="6">
        <f t="shared" si="2"/>
        <v>91.922449830332724</v>
      </c>
      <c r="AE26" s="6">
        <f t="shared" si="3"/>
        <v>484.22592031291958</v>
      </c>
      <c r="AI26" s="60"/>
      <c r="AJ26" s="67">
        <f t="shared" si="26"/>
        <v>51891.005383875541</v>
      </c>
      <c r="AK26" s="21">
        <f t="shared" si="27"/>
        <v>8792.5282714946406</v>
      </c>
      <c r="AL26" s="19">
        <f t="shared" si="28"/>
        <v>34522.91291187446</v>
      </c>
      <c r="AM26" s="19">
        <f t="shared" si="29"/>
        <v>4183.6153441852484</v>
      </c>
      <c r="AN26" s="19">
        <f t="shared" si="30"/>
        <v>18937.499999999982</v>
      </c>
      <c r="AO26" s="19">
        <f t="shared" si="31"/>
        <v>39.208947892376756</v>
      </c>
      <c r="AP26" s="19">
        <f t="shared" si="32"/>
        <v>39.208947892376756</v>
      </c>
      <c r="AQ26" s="19">
        <f t="shared" si="20"/>
        <v>1103.5437071790682</v>
      </c>
      <c r="AR26" s="1">
        <f t="shared" si="33"/>
        <v>449.30489910553109</v>
      </c>
      <c r="AS26" s="23">
        <f t="shared" si="34"/>
        <v>-1408.2388972411391</v>
      </c>
      <c r="AT26" s="23">
        <f t="shared" si="35"/>
        <v>-11265911.177929113</v>
      </c>
      <c r="AU26">
        <f t="shared" si="21"/>
        <v>0.3347033333333333</v>
      </c>
      <c r="BB26" s="10">
        <f t="shared" si="22"/>
        <v>378.43114601440124</v>
      </c>
      <c r="BC26" s="10">
        <f t="shared" si="23"/>
        <v>34.043547088491771</v>
      </c>
      <c r="BD26" s="9">
        <f t="shared" si="24"/>
        <v>170.83836467890916</v>
      </c>
      <c r="BE26" s="10">
        <f t="shared" si="25"/>
        <v>47.728481914031356</v>
      </c>
    </row>
    <row r="27" spans="1:57">
      <c r="A27">
        <v>21</v>
      </c>
      <c r="B27" t="s">
        <v>54</v>
      </c>
      <c r="C27">
        <v>4.1201999999999996</v>
      </c>
      <c r="D27">
        <v>716.82100000000003</v>
      </c>
      <c r="E27">
        <v>111.67100000000001</v>
      </c>
      <c r="F27">
        <v>111.67100000000001</v>
      </c>
      <c r="G27">
        <v>77.169499999999999</v>
      </c>
      <c r="H27">
        <v>1982.67</v>
      </c>
      <c r="I27">
        <v>1337.58</v>
      </c>
      <c r="J27">
        <v>1723.64</v>
      </c>
      <c r="K27">
        <v>399.71300000000002</v>
      </c>
      <c r="M27" s="4">
        <f t="shared" si="5"/>
        <v>0.33910999999999997</v>
      </c>
      <c r="N27" s="2">
        <f t="shared" si="6"/>
        <v>0.70461010684831871</v>
      </c>
      <c r="O27" s="2">
        <f t="shared" si="7"/>
        <v>1.6340966158473655</v>
      </c>
      <c r="P27" s="3">
        <f t="shared" si="8"/>
        <v>0.39290397412835565</v>
      </c>
      <c r="Q27" s="2">
        <f t="shared" si="9"/>
        <v>7.5854933993885959E-2</v>
      </c>
      <c r="R27" s="3">
        <f t="shared" si="10"/>
        <v>0.1097687082854138</v>
      </c>
      <c r="T27" s="6">
        <f t="shared" si="11"/>
        <v>251.04208800528659</v>
      </c>
      <c r="U27" s="6">
        <f t="shared" si="12"/>
        <v>740.29691841964734</v>
      </c>
      <c r="V27" s="6">
        <f t="shared" si="13"/>
        <v>740.29691841964734</v>
      </c>
      <c r="W27" s="6">
        <f t="shared" si="14"/>
        <v>15.108100375911171</v>
      </c>
      <c r="X27" s="6">
        <f t="shared" si="15"/>
        <v>176.88679245283001</v>
      </c>
      <c r="Y27" s="6">
        <f t="shared" si="0"/>
        <v>27.556565725613481</v>
      </c>
      <c r="Z27" s="6">
        <f t="shared" si="16"/>
        <v>27.556565725613481</v>
      </c>
      <c r="AA27" s="6">
        <f t="shared" si="17"/>
        <v>19.042781015328323</v>
      </c>
      <c r="AB27" s="6">
        <f t="shared" si="1"/>
        <v>425.33512682060655</v>
      </c>
      <c r="AC27" s="6">
        <f t="shared" si="18"/>
        <v>330.06989197495199</v>
      </c>
      <c r="AD27" s="6">
        <f t="shared" si="2"/>
        <v>98.635434050757496</v>
      </c>
      <c r="AE27" s="6">
        <f t="shared" si="3"/>
        <v>489.25483041436075</v>
      </c>
      <c r="AI27" s="60"/>
      <c r="AJ27" s="67">
        <f t="shared" si="26"/>
        <v>52505.025732529677</v>
      </c>
      <c r="AK27" s="21">
        <f t="shared" si="27"/>
        <v>8896.5692557630264</v>
      </c>
      <c r="AL27" s="19">
        <f t="shared" si="28"/>
        <v>34804.706474331717</v>
      </c>
      <c r="AM27" s="19">
        <f t="shared" si="29"/>
        <v>4097.0020778078306</v>
      </c>
      <c r="AN27" s="19">
        <f t="shared" si="30"/>
        <v>18937.499999999982</v>
      </c>
      <c r="AO27" s="19">
        <f t="shared" si="31"/>
        <v>42.194133285153782</v>
      </c>
      <c r="AP27" s="19">
        <f t="shared" si="32"/>
        <v>42.194133285153782</v>
      </c>
      <c r="AQ27" s="19">
        <f t="shared" si="20"/>
        <v>1167.5766577904687</v>
      </c>
      <c r="AR27" s="1">
        <f t="shared" si="33"/>
        <v>483.51208610755009</v>
      </c>
      <c r="AS27" s="23">
        <f t="shared" si="34"/>
        <v>-1826.9094256848348</v>
      </c>
      <c r="AT27" s="23">
        <f t="shared" si="35"/>
        <v>-14615275.405478679</v>
      </c>
      <c r="AU27">
        <f t="shared" si="21"/>
        <v>0.33711666666666662</v>
      </c>
      <c r="BB27" s="10">
        <f t="shared" si="22"/>
        <v>394.08548960958984</v>
      </c>
      <c r="BC27" s="10">
        <f t="shared" si="23"/>
        <v>36.018918571445234</v>
      </c>
      <c r="BD27" s="9">
        <f t="shared" si="24"/>
        <v>183.84489966066545</v>
      </c>
      <c r="BE27" s="10">
        <f t="shared" si="25"/>
        <v>51.362304668476909</v>
      </c>
    </row>
    <row r="28" spans="1:57">
      <c r="A28">
        <v>22</v>
      </c>
      <c r="B28" t="s">
        <v>54</v>
      </c>
      <c r="C28">
        <v>4.3212099999999998</v>
      </c>
      <c r="D28">
        <v>706.274</v>
      </c>
      <c r="E28">
        <v>117.75700000000001</v>
      </c>
      <c r="F28">
        <v>117.75700000000001</v>
      </c>
      <c r="G28">
        <v>80.359200000000001</v>
      </c>
      <c r="H28">
        <v>1977.85</v>
      </c>
      <c r="I28">
        <v>1295.58</v>
      </c>
      <c r="J28">
        <v>1765.65</v>
      </c>
      <c r="K28">
        <v>421.49700000000001</v>
      </c>
      <c r="M28" s="4">
        <f t="shared" si="5"/>
        <v>0.34071666666666672</v>
      </c>
      <c r="N28" s="2">
        <f t="shared" si="6"/>
        <v>0.69096903585579406</v>
      </c>
      <c r="O28" s="2">
        <f t="shared" si="7"/>
        <v>1.6674905935528055</v>
      </c>
      <c r="P28" s="3">
        <f t="shared" si="8"/>
        <v>0.41236315609254998</v>
      </c>
      <c r="Q28" s="2">
        <f t="shared" si="9"/>
        <v>7.8617815389130749E-2</v>
      </c>
      <c r="R28" s="3">
        <f t="shared" si="10"/>
        <v>0.11520520471555055</v>
      </c>
      <c r="T28" s="6">
        <f t="shared" si="11"/>
        <v>255.99814647808105</v>
      </c>
      <c r="U28" s="6">
        <f t="shared" si="12"/>
        <v>751.35199279385904</v>
      </c>
      <c r="V28" s="6">
        <f t="shared" si="13"/>
        <v>751.35199279385904</v>
      </c>
      <c r="W28" s="6">
        <f t="shared" si="14"/>
        <v>15.333714138650185</v>
      </c>
      <c r="X28" s="6">
        <f t="shared" si="15"/>
        <v>176.88679245283001</v>
      </c>
      <c r="Y28" s="6">
        <f t="shared" si="0"/>
        <v>29.492318871808823</v>
      </c>
      <c r="Z28" s="6">
        <f t="shared" si="16"/>
        <v>29.492318871808823</v>
      </c>
      <c r="AA28" s="6">
        <f t="shared" si="17"/>
        <v>20.12601501977343</v>
      </c>
      <c r="AB28" s="6">
        <f t="shared" si="1"/>
        <v>442.20821535780362</v>
      </c>
      <c r="AC28" s="6">
        <f t="shared" si="18"/>
        <v>324.4774915747056</v>
      </c>
      <c r="AD28" s="6">
        <f t="shared" si="2"/>
        <v>105.56420363554442</v>
      </c>
      <c r="AE28" s="6">
        <f t="shared" si="3"/>
        <v>495.35384631577801</v>
      </c>
      <c r="AI28" s="60"/>
      <c r="AJ28" s="67">
        <f t="shared" si="26"/>
        <v>53210.321605248988</v>
      </c>
      <c r="AK28" s="21">
        <f t="shared" si="27"/>
        <v>9016.0761694328849</v>
      </c>
      <c r="AL28" s="19">
        <f t="shared" si="28"/>
        <v>35166.169445693005</v>
      </c>
      <c r="AM28" s="19">
        <f t="shared" si="29"/>
        <v>4019.9212143629402</v>
      </c>
      <c r="AN28" s="19">
        <f t="shared" si="30"/>
        <v>18937.499999999982</v>
      </c>
      <c r="AO28" s="19">
        <f t="shared" si="31"/>
        <v>45.275437487182948</v>
      </c>
      <c r="AP28" s="19">
        <f t="shared" si="32"/>
        <v>45.275437487182948</v>
      </c>
      <c r="AQ28" s="19">
        <f t="shared" si="20"/>
        <v>1234.5682488390551</v>
      </c>
      <c r="AR28" s="1">
        <f t="shared" si="33"/>
        <v>518.82238310698438</v>
      </c>
      <c r="AS28" s="23">
        <f t="shared" si="34"/>
        <v>-2258.8656077055512</v>
      </c>
      <c r="AT28" s="23">
        <f t="shared" si="35"/>
        <v>-18070924.86164441</v>
      </c>
      <c r="AU28">
        <f t="shared" si="21"/>
        <v>0.33910999999999997</v>
      </c>
      <c r="BB28" s="10">
        <f t="shared" si="22"/>
        <v>410.22702644469535</v>
      </c>
      <c r="BC28" s="10">
        <f t="shared" si="23"/>
        <v>38.085562030656646</v>
      </c>
      <c r="BD28" s="9">
        <f t="shared" si="24"/>
        <v>197.27086810151499</v>
      </c>
      <c r="BE28" s="10">
        <f t="shared" si="25"/>
        <v>55.113131451226963</v>
      </c>
    </row>
    <row r="29" spans="1:57">
      <c r="A29">
        <v>23</v>
      </c>
      <c r="B29" t="s">
        <v>54</v>
      </c>
      <c r="C29">
        <v>4.5222199999999999</v>
      </c>
      <c r="D29">
        <v>695.16899999999998</v>
      </c>
      <c r="E29">
        <v>123.73699999999999</v>
      </c>
      <c r="F29">
        <v>123.73699999999999</v>
      </c>
      <c r="G29">
        <v>83.529399999999995</v>
      </c>
      <c r="H29">
        <v>1973.83</v>
      </c>
      <c r="I29">
        <v>1255.08</v>
      </c>
      <c r="J29">
        <v>1806.14</v>
      </c>
      <c r="K29">
        <v>442.90199999999999</v>
      </c>
      <c r="M29" s="4">
        <f t="shared" si="5"/>
        <v>0.34205666666666668</v>
      </c>
      <c r="N29" s="2">
        <f t="shared" si="6"/>
        <v>0.67744038512137361</v>
      </c>
      <c r="O29" s="2">
        <f t="shared" si="7"/>
        <v>1.700415633082238</v>
      </c>
      <c r="P29" s="3">
        <f t="shared" si="8"/>
        <v>0.43160684876774796</v>
      </c>
      <c r="Q29" s="2">
        <f t="shared" si="9"/>
        <v>8.1399183371176312E-2</v>
      </c>
      <c r="R29" s="3">
        <f t="shared" si="10"/>
        <v>0.12058138515060857</v>
      </c>
      <c r="T29" s="6">
        <f t="shared" si="11"/>
        <v>261.11049228507108</v>
      </c>
      <c r="U29" s="6">
        <f t="shared" si="12"/>
        <v>763.35448985568985</v>
      </c>
      <c r="V29" s="6">
        <f t="shared" si="13"/>
        <v>763.35448985568985</v>
      </c>
      <c r="W29" s="6">
        <f t="shared" si="14"/>
        <v>15.578663058279385</v>
      </c>
      <c r="X29" s="6">
        <f t="shared" si="15"/>
        <v>176.88679245283001</v>
      </c>
      <c r="Y29" s="6">
        <f t="shared" si="0"/>
        <v>31.485064837091162</v>
      </c>
      <c r="Z29" s="6">
        <f t="shared" si="16"/>
        <v>31.485064837091162</v>
      </c>
      <c r="AA29" s="6">
        <f t="shared" si="17"/>
        <v>21.254180841650619</v>
      </c>
      <c r="AB29" s="6">
        <f t="shared" si="1"/>
        <v>459.57502610161333</v>
      </c>
      <c r="AC29" s="6">
        <f t="shared" si="18"/>
        <v>319.35812681235592</v>
      </c>
      <c r="AD29" s="6">
        <f t="shared" si="2"/>
        <v>112.6970767553549</v>
      </c>
      <c r="AE29" s="6">
        <f t="shared" si="3"/>
        <v>502.24399757061877</v>
      </c>
      <c r="AI29" s="60"/>
      <c r="AJ29" s="67">
        <f t="shared" si="26"/>
        <v>54004.927186044202</v>
      </c>
      <c r="AK29" s="21">
        <f t="shared" si="27"/>
        <v>9150.7159202364091</v>
      </c>
      <c r="AL29" s="19">
        <f t="shared" si="28"/>
        <v>35604.548411639174</v>
      </c>
      <c r="AM29" s="19">
        <f t="shared" si="29"/>
        <v>3951.8113698883394</v>
      </c>
      <c r="AN29" s="19">
        <f t="shared" si="30"/>
        <v>18937.499999999982</v>
      </c>
      <c r="AO29" s="19">
        <f t="shared" si="31"/>
        <v>48.455879906381895</v>
      </c>
      <c r="AP29" s="19">
        <f t="shared" si="32"/>
        <v>48.455879906381895</v>
      </c>
      <c r="AQ29" s="19">
        <f t="shared" si="20"/>
        <v>1304.7957175514371</v>
      </c>
      <c r="AR29" s="1">
        <f t="shared" si="33"/>
        <v>555.26771112296365</v>
      </c>
      <c r="AS29" s="23">
        <f t="shared" si="34"/>
        <v>-2704.8081362659468</v>
      </c>
      <c r="AT29" s="23">
        <f t="shared" si="35"/>
        <v>-21638465.090127576</v>
      </c>
      <c r="AU29">
        <f t="shared" si="21"/>
        <v>0.34071666666666672</v>
      </c>
      <c r="BB29" s="10">
        <f t="shared" si="22"/>
        <v>426.87450121915344</v>
      </c>
      <c r="BC29" s="10">
        <f t="shared" si="23"/>
        <v>40.25203003954686</v>
      </c>
      <c r="BD29" s="9">
        <f t="shared" si="24"/>
        <v>211.12840727108883</v>
      </c>
      <c r="BE29" s="10">
        <f t="shared" si="25"/>
        <v>58.984637743617647</v>
      </c>
    </row>
    <row r="30" spans="1:57">
      <c r="A30">
        <v>24</v>
      </c>
      <c r="B30" t="s">
        <v>54</v>
      </c>
      <c r="C30">
        <v>4.72323</v>
      </c>
      <c r="D30">
        <v>683.49599999999998</v>
      </c>
      <c r="E30">
        <v>129.602</v>
      </c>
      <c r="F30">
        <v>129.602</v>
      </c>
      <c r="G30">
        <v>86.683300000000003</v>
      </c>
      <c r="H30">
        <v>1970.62</v>
      </c>
      <c r="I30">
        <v>1216.2</v>
      </c>
      <c r="J30">
        <v>1845.03</v>
      </c>
      <c r="K30">
        <v>463.89400000000001</v>
      </c>
      <c r="M30" s="4">
        <f t="shared" si="5"/>
        <v>0.34312666666666669</v>
      </c>
      <c r="N30" s="2">
        <f t="shared" si="6"/>
        <v>0.6639880316306902</v>
      </c>
      <c r="O30" s="2">
        <f t="shared" si="7"/>
        <v>1.7328931106102701</v>
      </c>
      <c r="P30" s="3">
        <f t="shared" si="8"/>
        <v>0.45065379160271229</v>
      </c>
      <c r="Q30" s="2">
        <f t="shared" si="9"/>
        <v>8.4209232742038898E-2</v>
      </c>
      <c r="R30" s="3">
        <f t="shared" si="10"/>
        <v>0.12590297072023937</v>
      </c>
      <c r="T30" s="6">
        <f t="shared" si="11"/>
        <v>266.40057354409419</v>
      </c>
      <c r="U30" s="6">
        <f t="shared" si="12"/>
        <v>776.39134297565772</v>
      </c>
      <c r="V30" s="6">
        <f t="shared" si="13"/>
        <v>776.39134297565772</v>
      </c>
      <c r="W30" s="6">
        <f t="shared" si="14"/>
        <v>15.844721285217505</v>
      </c>
      <c r="X30" s="6">
        <f t="shared" si="15"/>
        <v>176.88679245283001</v>
      </c>
      <c r="Y30" s="6">
        <f t="shared" si="0"/>
        <v>33.540623610777068</v>
      </c>
      <c r="Z30" s="6">
        <f t="shared" si="16"/>
        <v>33.540623610777068</v>
      </c>
      <c r="AA30" s="6">
        <f t="shared" si="17"/>
        <v>22.433387900187277</v>
      </c>
      <c r="AB30" s="6">
        <f t="shared" si="1"/>
        <v>477.4884398424029</v>
      </c>
      <c r="AC30" s="6">
        <f t="shared" si="18"/>
        <v>314.74762441847236</v>
      </c>
      <c r="AD30" s="6">
        <f t="shared" si="2"/>
        <v>120.05442855278325</v>
      </c>
      <c r="AE30" s="6">
        <f t="shared" si="3"/>
        <v>509.99076943156354</v>
      </c>
      <c r="AI30" s="60"/>
      <c r="AJ30" s="67">
        <f t="shared" si="26"/>
        <v>54867.630667357414</v>
      </c>
      <c r="AK30" s="21">
        <f t="shared" si="27"/>
        <v>9296.894331952446</v>
      </c>
      <c r="AL30" s="19">
        <f t="shared" si="28"/>
        <v>36099.791813383366</v>
      </c>
      <c r="AM30" s="19">
        <f t="shared" si="29"/>
        <v>3889.4626264476829</v>
      </c>
      <c r="AN30" s="19">
        <f t="shared" si="30"/>
        <v>18937.499999999982</v>
      </c>
      <c r="AO30" s="19">
        <f t="shared" si="31"/>
        <v>51.729961527340777</v>
      </c>
      <c r="AP30" s="19">
        <f t="shared" si="32"/>
        <v>51.729961527340777</v>
      </c>
      <c r="AQ30" s="19">
        <f t="shared" si="20"/>
        <v>1377.9361743993038</v>
      </c>
      <c r="AR30" s="1">
        <f t="shared" si="33"/>
        <v>592.78662373316672</v>
      </c>
      <c r="AS30" s="23">
        <f t="shared" si="34"/>
        <v>-3163.587838291669</v>
      </c>
      <c r="AT30" s="23">
        <f t="shared" si="35"/>
        <v>-25308702.70633335</v>
      </c>
      <c r="AU30">
        <f t="shared" si="21"/>
        <v>0.34205666666666668</v>
      </c>
      <c r="BB30" s="10">
        <f t="shared" si="22"/>
        <v>443.99636304333393</v>
      </c>
      <c r="BC30" s="10">
        <f t="shared" si="23"/>
        <v>42.508361683301239</v>
      </c>
      <c r="BD30" s="9">
        <f t="shared" si="24"/>
        <v>225.3941535107098</v>
      </c>
      <c r="BE30" s="10">
        <f t="shared" si="25"/>
        <v>62.970129674182324</v>
      </c>
    </row>
    <row r="31" spans="1:57">
      <c r="A31">
        <v>25</v>
      </c>
      <c r="B31" t="s">
        <v>54</v>
      </c>
      <c r="C31">
        <v>4.9242400000000002</v>
      </c>
      <c r="D31">
        <v>671.447</v>
      </c>
      <c r="E31">
        <v>135.36000000000001</v>
      </c>
      <c r="F31">
        <v>135.36000000000001</v>
      </c>
      <c r="G31">
        <v>89.819500000000005</v>
      </c>
      <c r="H31">
        <v>1968.01</v>
      </c>
      <c r="I31">
        <v>1178.6400000000001</v>
      </c>
      <c r="J31">
        <v>1882.58</v>
      </c>
      <c r="K31">
        <v>484.50599999999997</v>
      </c>
      <c r="M31" s="4">
        <f t="shared" si="5"/>
        <v>0.34399666666666667</v>
      </c>
      <c r="N31" s="2">
        <f t="shared" si="6"/>
        <v>0.65063324257017996</v>
      </c>
      <c r="O31" s="2">
        <f t="shared" si="7"/>
        <v>1.7648964720588378</v>
      </c>
      <c r="P31" s="3">
        <f t="shared" si="8"/>
        <v>0.46948710743321154</v>
      </c>
      <c r="Q31" s="2">
        <f t="shared" si="9"/>
        <v>8.7035242589559983E-2</v>
      </c>
      <c r="R31" s="3">
        <f t="shared" si="10"/>
        <v>0.13116406166726424</v>
      </c>
      <c r="T31" s="6">
        <f t="shared" si="11"/>
        <v>271.86866713738544</v>
      </c>
      <c r="U31" s="6">
        <f t="shared" si="12"/>
        <v>790.32355101518067</v>
      </c>
      <c r="V31" s="6">
        <f t="shared" si="13"/>
        <v>790.32355101518067</v>
      </c>
      <c r="W31" s="6">
        <f t="shared" si="14"/>
        <v>16.129052061534299</v>
      </c>
      <c r="X31" s="6">
        <f t="shared" si="15"/>
        <v>176.88679245283001</v>
      </c>
      <c r="Y31" s="6">
        <f t="shared" si="0"/>
        <v>35.659398621804961</v>
      </c>
      <c r="Z31" s="6">
        <f t="shared" si="16"/>
        <v>35.659398621804961</v>
      </c>
      <c r="AA31" s="6">
        <f t="shared" si="17"/>
        <v>23.662155396802675</v>
      </c>
      <c r="AB31" s="6">
        <f t="shared" si="1"/>
        <v>495.9491035556444</v>
      </c>
      <c r="AC31" s="6">
        <f t="shared" si="18"/>
        <v>310.50349952107058</v>
      </c>
      <c r="AD31" s="6">
        <f t="shared" si="2"/>
        <v>127.6388341360537</v>
      </c>
      <c r="AE31" s="6">
        <f t="shared" si="3"/>
        <v>518.45488387779528</v>
      </c>
      <c r="AI31" s="60"/>
      <c r="AJ31" s="67">
        <f t="shared" si="26"/>
        <v>55804.680559061344</v>
      </c>
      <c r="AK31" s="21">
        <f t="shared" si="27"/>
        <v>9455.6701661005354</v>
      </c>
      <c r="AL31" s="19">
        <f t="shared" si="28"/>
        <v>36656.606534432489</v>
      </c>
      <c r="AM31" s="19">
        <f t="shared" si="29"/>
        <v>3833.3113177925748</v>
      </c>
      <c r="AN31" s="19">
        <f t="shared" si="30"/>
        <v>18937.499999999982</v>
      </c>
      <c r="AO31" s="19">
        <f t="shared" si="31"/>
        <v>55.107244592506724</v>
      </c>
      <c r="AP31" s="19">
        <f t="shared" si="32"/>
        <v>55.107244592506724</v>
      </c>
      <c r="AQ31" s="19">
        <f t="shared" si="20"/>
        <v>1454.3857009734113</v>
      </c>
      <c r="AR31" s="1">
        <f t="shared" si="33"/>
        <v>631.48629418763983</v>
      </c>
      <c r="AS31" s="23">
        <f t="shared" si="34"/>
        <v>-3636.8463885907622</v>
      </c>
      <c r="AT31" s="23">
        <f t="shared" si="35"/>
        <v>-29094771.108726099</v>
      </c>
      <c r="AU31">
        <f t="shared" si="21"/>
        <v>0.34312666666666669</v>
      </c>
      <c r="BB31" s="10">
        <f t="shared" si="22"/>
        <v>461.64371855718537</v>
      </c>
      <c r="BC31" s="10">
        <f t="shared" si="23"/>
        <v>44.866775800374555</v>
      </c>
      <c r="BD31" s="9">
        <f t="shared" si="24"/>
        <v>240.1088571055665</v>
      </c>
      <c r="BE31" s="10">
        <f t="shared" si="25"/>
        <v>67.081247221554136</v>
      </c>
    </row>
    <row r="32" spans="1:57">
      <c r="A32">
        <v>26</v>
      </c>
      <c r="B32" t="s">
        <v>54</v>
      </c>
      <c r="C32">
        <v>5.1252500000000003</v>
      </c>
      <c r="D32">
        <v>659.09900000000005</v>
      </c>
      <c r="E32">
        <v>140.97</v>
      </c>
      <c r="F32">
        <v>140.97</v>
      </c>
      <c r="G32">
        <v>92.948599999999999</v>
      </c>
      <c r="H32">
        <v>1966.01</v>
      </c>
      <c r="I32">
        <v>1142.74</v>
      </c>
      <c r="J32">
        <v>1918.49</v>
      </c>
      <c r="K32">
        <v>504.58699999999999</v>
      </c>
      <c r="M32" s="4">
        <f t="shared" si="5"/>
        <v>0.34466333333333332</v>
      </c>
      <c r="N32" s="2">
        <f t="shared" si="6"/>
        <v>0.63743266375883711</v>
      </c>
      <c r="O32" s="2">
        <f t="shared" si="7"/>
        <v>1.7962122556310991</v>
      </c>
      <c r="P32" s="3">
        <f t="shared" si="8"/>
        <v>0.48799988394471899</v>
      </c>
      <c r="Q32" s="2">
        <f t="shared" si="9"/>
        <v>8.9893132428746886E-2</v>
      </c>
      <c r="R32" s="3">
        <f t="shared" si="10"/>
        <v>0.13633594135339799</v>
      </c>
      <c r="T32" s="6">
        <f t="shared" si="11"/>
        <v>277.49878929918225</v>
      </c>
      <c r="U32" s="6">
        <f t="shared" si="12"/>
        <v>805.12999922392555</v>
      </c>
      <c r="V32" s="6">
        <f t="shared" si="13"/>
        <v>805.12999922392555</v>
      </c>
      <c r="W32" s="6">
        <f t="shared" si="14"/>
        <v>16.431224473957663</v>
      </c>
      <c r="X32" s="6">
        <f t="shared" si="15"/>
        <v>176.88679245283001</v>
      </c>
      <c r="Y32" s="6">
        <f t="shared" si="0"/>
        <v>37.833058663532256</v>
      </c>
      <c r="Z32" s="6">
        <f t="shared" si="16"/>
        <v>37.833058663532256</v>
      </c>
      <c r="AA32" s="6">
        <f t="shared" si="17"/>
        <v>24.94523541528832</v>
      </c>
      <c r="AB32" s="6">
        <f t="shared" si="1"/>
        <v>514.87795073594089</v>
      </c>
      <c r="AC32" s="6">
        <f t="shared" si="18"/>
        <v>306.68327296194229</v>
      </c>
      <c r="AD32" s="6">
        <f t="shared" si="2"/>
        <v>135.41937697280096</v>
      </c>
      <c r="AE32" s="6">
        <f t="shared" si="3"/>
        <v>527.6312099247433</v>
      </c>
      <c r="AI32" s="60"/>
      <c r="AJ32" s="67">
        <f t="shared" si="26"/>
        <v>56806.085876318139</v>
      </c>
      <c r="AK32" s="21">
        <f t="shared" si="27"/>
        <v>9625.3505278138855</v>
      </c>
      <c r="AL32" s="19">
        <f t="shared" si="28"/>
        <v>37264.981688484288</v>
      </c>
      <c r="AM32" s="19">
        <f t="shared" si="29"/>
        <v>3781.6221206671189</v>
      </c>
      <c r="AN32" s="19">
        <f t="shared" si="30"/>
        <v>18937.499999999982</v>
      </c>
      <c r="AO32" s="19">
        <f t="shared" si="31"/>
        <v>58.588391935625552</v>
      </c>
      <c r="AP32" s="19">
        <f t="shared" si="32"/>
        <v>58.588391935625552</v>
      </c>
      <c r="AQ32" s="19">
        <f t="shared" si="20"/>
        <v>1534.0482951767333</v>
      </c>
      <c r="AR32" s="1">
        <f t="shared" si="33"/>
        <v>671.38026755564249</v>
      </c>
      <c r="AS32" s="23">
        <f t="shared" si="34"/>
        <v>-4124.7272483770012</v>
      </c>
      <c r="AT32" s="23">
        <f t="shared" si="35"/>
        <v>-32997817.987016011</v>
      </c>
      <c r="AU32">
        <f t="shared" si="21"/>
        <v>0.34399666666666667</v>
      </c>
      <c r="BB32" s="10">
        <f t="shared" si="22"/>
        <v>479.82005149411009</v>
      </c>
      <c r="BC32" s="10">
        <f t="shared" si="23"/>
        <v>47.324310793605349</v>
      </c>
      <c r="BD32" s="9">
        <f t="shared" si="24"/>
        <v>255.27766827210741</v>
      </c>
      <c r="BE32" s="10">
        <f t="shared" si="25"/>
        <v>71.318797243609922</v>
      </c>
    </row>
    <row r="33" spans="1:57">
      <c r="A33">
        <v>27</v>
      </c>
      <c r="B33" t="s">
        <v>54</v>
      </c>
      <c r="C33">
        <v>5.3262600000000004</v>
      </c>
      <c r="D33">
        <v>646.48199999999997</v>
      </c>
      <c r="E33">
        <v>146.471</v>
      </c>
      <c r="F33">
        <v>146.471</v>
      </c>
      <c r="G33">
        <v>96.062399999999997</v>
      </c>
      <c r="H33">
        <v>1964.51</v>
      </c>
      <c r="I33">
        <v>1108.08</v>
      </c>
      <c r="J33">
        <v>1953.14</v>
      </c>
      <c r="K33">
        <v>524.27800000000002</v>
      </c>
      <c r="M33" s="4">
        <f t="shared" si="5"/>
        <v>0.34516333333333332</v>
      </c>
      <c r="N33" s="2">
        <f t="shared" si="6"/>
        <v>0.62432471583501525</v>
      </c>
      <c r="O33" s="2">
        <f t="shared" si="7"/>
        <v>1.8270727000743612</v>
      </c>
      <c r="P33" s="3">
        <f t="shared" si="8"/>
        <v>0.50630909038233107</v>
      </c>
      <c r="Q33" s="2">
        <f t="shared" si="9"/>
        <v>9.2769992950197486E-2</v>
      </c>
      <c r="R33" s="3">
        <f t="shared" si="10"/>
        <v>0.14145090729992565</v>
      </c>
      <c r="T33" s="6">
        <f t="shared" si="11"/>
        <v>283.32498772894058</v>
      </c>
      <c r="U33" s="6">
        <f t="shared" si="12"/>
        <v>820.84323671577874</v>
      </c>
      <c r="V33" s="6">
        <f t="shared" si="13"/>
        <v>820.84323671577874</v>
      </c>
      <c r="W33" s="6">
        <f t="shared" si="14"/>
        <v>16.751902790117935</v>
      </c>
      <c r="X33" s="6">
        <f t="shared" si="15"/>
        <v>176.88679245283001</v>
      </c>
      <c r="Y33" s="6">
        <f t="shared" si="0"/>
        <v>40.076576574998946</v>
      </c>
      <c r="Z33" s="6">
        <f t="shared" si="16"/>
        <v>40.076576574998946</v>
      </c>
      <c r="AA33" s="6">
        <f t="shared" si="17"/>
        <v>26.284057114228606</v>
      </c>
      <c r="AB33" s="6">
        <f t="shared" si="1"/>
        <v>534.40725311856863</v>
      </c>
      <c r="AC33" s="6">
        <f t="shared" si="18"/>
        <v>303.18788638732804</v>
      </c>
      <c r="AD33" s="6">
        <f t="shared" si="2"/>
        <v>143.45001681962503</v>
      </c>
      <c r="AE33" s="6">
        <f t="shared" si="3"/>
        <v>537.51824898683822</v>
      </c>
      <c r="AI33" s="60"/>
      <c r="AJ33" s="67">
        <f t="shared" si="26"/>
        <v>57870.328954218094</v>
      </c>
      <c r="AK33" s="21">
        <f t="shared" si="27"/>
        <v>9805.6782605481894</v>
      </c>
      <c r="AL33" s="19">
        <f t="shared" si="28"/>
        <v>37924.54847576077</v>
      </c>
      <c r="AM33" s="19">
        <f t="shared" si="29"/>
        <v>3735.0955814034951</v>
      </c>
      <c r="AN33" s="19">
        <f t="shared" si="30"/>
        <v>18937.499999999982</v>
      </c>
      <c r="AO33" s="19">
        <f t="shared" si="31"/>
        <v>62.1597153841835</v>
      </c>
      <c r="AP33" s="19">
        <f t="shared" si="32"/>
        <v>62.1597153841835</v>
      </c>
      <c r="AQ33" s="19">
        <f t="shared" si="20"/>
        <v>1617.2320407791815</v>
      </c>
      <c r="AR33" s="1">
        <f t="shared" si="33"/>
        <v>712.30592287693298</v>
      </c>
      <c r="AS33" s="23">
        <f t="shared" si="34"/>
        <v>-4625.0057631775453</v>
      </c>
      <c r="AT33" s="23">
        <f t="shared" si="35"/>
        <v>-37000046.105420366</v>
      </c>
      <c r="AU33">
        <f t="shared" si="21"/>
        <v>0.34466333333333332</v>
      </c>
      <c r="BB33" s="10">
        <f t="shared" si="22"/>
        <v>498.44672626198326</v>
      </c>
      <c r="BC33" s="10">
        <f t="shared" si="23"/>
        <v>49.890470830576639</v>
      </c>
      <c r="BD33" s="9">
        <f t="shared" si="24"/>
        <v>270.83875394560192</v>
      </c>
      <c r="BE33" s="10">
        <f t="shared" si="25"/>
        <v>75.666117327064512</v>
      </c>
    </row>
    <row r="34" spans="1:57">
      <c r="A34">
        <v>28</v>
      </c>
      <c r="B34" t="s">
        <v>54</v>
      </c>
      <c r="C34">
        <v>5.5272699999999997</v>
      </c>
      <c r="D34">
        <v>633.71400000000006</v>
      </c>
      <c r="E34">
        <v>151.84899999999999</v>
      </c>
      <c r="F34">
        <v>151.84899999999999</v>
      </c>
      <c r="G34">
        <v>99.165000000000006</v>
      </c>
      <c r="H34">
        <v>1963.42</v>
      </c>
      <c r="I34">
        <v>1074.7</v>
      </c>
      <c r="J34">
        <v>1986.53</v>
      </c>
      <c r="K34">
        <v>543.52800000000002</v>
      </c>
      <c r="M34" s="4">
        <f t="shared" si="5"/>
        <v>0.34552666666666665</v>
      </c>
      <c r="N34" s="2">
        <f t="shared" si="6"/>
        <v>0.61135078816878596</v>
      </c>
      <c r="O34" s="2">
        <f t="shared" si="7"/>
        <v>1.8573631656022691</v>
      </c>
      <c r="P34" s="3">
        <f t="shared" si="8"/>
        <v>0.5243473730922843</v>
      </c>
      <c r="Q34" s="2">
        <f t="shared" si="9"/>
        <v>9.5665554033456182E-2</v>
      </c>
      <c r="R34" s="3">
        <f t="shared" si="10"/>
        <v>0.14649038183256477</v>
      </c>
      <c r="T34" s="6">
        <f t="shared" si="11"/>
        <v>289.33763704250572</v>
      </c>
      <c r="U34" s="6">
        <f t="shared" si="12"/>
        <v>837.38149600370184</v>
      </c>
      <c r="V34" s="6">
        <f t="shared" si="13"/>
        <v>837.38149600370184</v>
      </c>
      <c r="W34" s="6">
        <f t="shared" si="14"/>
        <v>17.089418285789833</v>
      </c>
      <c r="X34" s="6">
        <f t="shared" si="15"/>
        <v>176.88679245283001</v>
      </c>
      <c r="Y34" s="6">
        <f t="shared" si="0"/>
        <v>42.385180928888701</v>
      </c>
      <c r="Z34" s="6">
        <f t="shared" si="16"/>
        <v>42.385180928888701</v>
      </c>
      <c r="AA34" s="6">
        <f t="shared" si="17"/>
        <v>27.679645350402364</v>
      </c>
      <c r="AB34" s="6">
        <f t="shared" si="1"/>
        <v>554.49448775093867</v>
      </c>
      <c r="AC34" s="6">
        <f t="shared" si="18"/>
        <v>299.97642653855303</v>
      </c>
      <c r="AD34" s="6">
        <f t="shared" si="2"/>
        <v>151.71342991996667</v>
      </c>
      <c r="AE34" s="6">
        <f t="shared" si="3"/>
        <v>548.04385896119607</v>
      </c>
      <c r="AI34" s="60"/>
      <c r="AJ34" s="67">
        <f t="shared" si="26"/>
        <v>58999.749325420024</v>
      </c>
      <c r="AK34" s="21">
        <f t="shared" si="27"/>
        <v>9997.0497799614695</v>
      </c>
      <c r="AL34" s="19">
        <f t="shared" si="28"/>
        <v>38635.199182426964</v>
      </c>
      <c r="AM34" s="19">
        <f t="shared" si="29"/>
        <v>3692.5252683112681</v>
      </c>
      <c r="AN34" s="19">
        <f t="shared" si="30"/>
        <v>18937.499999999982</v>
      </c>
      <c r="AO34" s="19">
        <f t="shared" si="31"/>
        <v>65.845815312723275</v>
      </c>
      <c r="AP34" s="19">
        <f t="shared" si="32"/>
        <v>65.845815312723275</v>
      </c>
      <c r="AQ34" s="19">
        <f t="shared" si="20"/>
        <v>1704.0295919896889</v>
      </c>
      <c r="AR34" s="1">
        <f t="shared" si="33"/>
        <v>754.54708847122765</v>
      </c>
      <c r="AS34" s="23">
        <f t="shared" si="34"/>
        <v>-5141.306343556922</v>
      </c>
      <c r="AT34" s="23">
        <f t="shared" si="35"/>
        <v>-41130450.748455375</v>
      </c>
      <c r="AU34">
        <f t="shared" si="21"/>
        <v>0.34516333333333332</v>
      </c>
      <c r="BB34" s="10">
        <f t="shared" si="22"/>
        <v>517.65535032845071</v>
      </c>
      <c r="BC34" s="10">
        <f t="shared" si="23"/>
        <v>52.568114228457212</v>
      </c>
      <c r="BD34" s="9">
        <f t="shared" si="24"/>
        <v>286.90003363925007</v>
      </c>
      <c r="BE34" s="10">
        <f t="shared" si="25"/>
        <v>80.153153149997891</v>
      </c>
    </row>
    <row r="35" spans="1:57">
      <c r="A35">
        <v>29</v>
      </c>
      <c r="B35" t="s">
        <v>54</v>
      </c>
      <c r="C35">
        <v>5.7282799999999998</v>
      </c>
      <c r="D35">
        <v>620.84900000000005</v>
      </c>
      <c r="E35">
        <v>157.10400000000001</v>
      </c>
      <c r="F35">
        <v>157.10400000000001</v>
      </c>
      <c r="G35">
        <v>102.25700000000001</v>
      </c>
      <c r="H35">
        <v>1962.69</v>
      </c>
      <c r="I35">
        <v>1042.53</v>
      </c>
      <c r="J35">
        <v>2018.7</v>
      </c>
      <c r="K35">
        <v>562.33699999999999</v>
      </c>
      <c r="M35" s="4">
        <f t="shared" si="5"/>
        <v>0.34576999999999997</v>
      </c>
      <c r="N35" s="2">
        <f t="shared" si="6"/>
        <v>0.59851828286625997</v>
      </c>
      <c r="O35" s="2">
        <f t="shared" si="7"/>
        <v>1.8870689670397474</v>
      </c>
      <c r="P35" s="3">
        <f t="shared" si="8"/>
        <v>0.5421108443956002</v>
      </c>
      <c r="Q35" s="2">
        <f t="shared" si="9"/>
        <v>9.8579016880199752E-2</v>
      </c>
      <c r="R35" s="3">
        <f t="shared" si="10"/>
        <v>0.15145327819070484</v>
      </c>
      <c r="T35" s="6">
        <f t="shared" si="11"/>
        <v>295.54116810890417</v>
      </c>
      <c r="U35" s="6">
        <f t="shared" si="12"/>
        <v>854.73340113053246</v>
      </c>
      <c r="V35" s="6">
        <f t="shared" si="13"/>
        <v>854.73340113053246</v>
      </c>
      <c r="W35" s="6">
        <f t="shared" si="14"/>
        <v>17.443538798582296</v>
      </c>
      <c r="X35" s="6">
        <f t="shared" si="15"/>
        <v>176.88679245283001</v>
      </c>
      <c r="Y35" s="6">
        <f t="shared" si="0"/>
        <v>44.760678750403727</v>
      </c>
      <c r="Z35" s="6">
        <f t="shared" si="16"/>
        <v>44.760678750403727</v>
      </c>
      <c r="AA35" s="6">
        <f t="shared" si="17"/>
        <v>29.134157799801617</v>
      </c>
      <c r="AB35" s="6">
        <f t="shared" si="1"/>
        <v>575.1501056195724</v>
      </c>
      <c r="AC35" s="6">
        <f t="shared" si="18"/>
        <v>297.02683430954232</v>
      </c>
      <c r="AD35" s="6">
        <f t="shared" si="2"/>
        <v>160.21607219718007</v>
      </c>
      <c r="AE35" s="6">
        <f t="shared" si="3"/>
        <v>559.19223302162823</v>
      </c>
      <c r="AI35" s="60"/>
      <c r="AJ35" s="67">
        <f t="shared" si="26"/>
        <v>60188.469788258073</v>
      </c>
      <c r="AK35" s="21">
        <f t="shared" si="27"/>
        <v>10198.469239829084</v>
      </c>
      <c r="AL35" s="19">
        <f t="shared" si="28"/>
        <v>39391.748450553889</v>
      </c>
      <c r="AM35" s="19">
        <f t="shared" si="29"/>
        <v>3653.4128988130374</v>
      </c>
      <c r="AN35" s="19">
        <f t="shared" si="30"/>
        <v>18937.499999999982</v>
      </c>
      <c r="AO35" s="19">
        <f t="shared" si="31"/>
        <v>69.638852266164136</v>
      </c>
      <c r="AP35" s="19">
        <f t="shared" si="32"/>
        <v>69.638852266164136</v>
      </c>
      <c r="AQ35" s="19">
        <f t="shared" si="20"/>
        <v>1794.5073916055408</v>
      </c>
      <c r="AR35" s="1">
        <f t="shared" si="33"/>
        <v>798.01264137902467</v>
      </c>
      <c r="AS35" s="23">
        <f t="shared" si="34"/>
        <v>-5672.4799412033444</v>
      </c>
      <c r="AT35" s="23">
        <f t="shared" si="35"/>
        <v>-45379839.529626757</v>
      </c>
      <c r="AU35">
        <f t="shared" si="21"/>
        <v>0.34552666666666665</v>
      </c>
      <c r="BB35" s="10">
        <f t="shared" si="22"/>
        <v>537.40506946514881</v>
      </c>
      <c r="BC35" s="10">
        <f t="shared" si="23"/>
        <v>55.359290700804728</v>
      </c>
      <c r="BD35" s="9">
        <f t="shared" si="24"/>
        <v>303.42685983993334</v>
      </c>
      <c r="BE35" s="10">
        <f t="shared" si="25"/>
        <v>84.770361857777402</v>
      </c>
    </row>
    <row r="36" spans="1:57">
      <c r="A36">
        <v>30</v>
      </c>
      <c r="B36" t="s">
        <v>54</v>
      </c>
      <c r="C36">
        <v>5.9292899999999999</v>
      </c>
      <c r="D36">
        <v>607.96100000000001</v>
      </c>
      <c r="E36">
        <v>162.23699999999999</v>
      </c>
      <c r="F36">
        <v>162.23699999999999</v>
      </c>
      <c r="G36">
        <v>105.34</v>
      </c>
      <c r="H36">
        <v>1962.22</v>
      </c>
      <c r="I36">
        <v>1011.49</v>
      </c>
      <c r="J36">
        <v>2049.7399999999998</v>
      </c>
      <c r="K36">
        <v>580.70899999999995</v>
      </c>
      <c r="M36" s="4">
        <f t="shared" si="5"/>
        <v>0.34592666666666666</v>
      </c>
      <c r="N36" s="2">
        <f t="shared" si="6"/>
        <v>0.58582840293703875</v>
      </c>
      <c r="O36" s="2">
        <f t="shared" si="7"/>
        <v>1.9161243329029274</v>
      </c>
      <c r="P36" s="3">
        <f t="shared" si="8"/>
        <v>0.55956850199464236</v>
      </c>
      <c r="Q36" s="2">
        <f t="shared" si="9"/>
        <v>0.10150513596330629</v>
      </c>
      <c r="R36" s="3">
        <f t="shared" si="10"/>
        <v>0.15633082156140993</v>
      </c>
      <c r="T36" s="6">
        <f t="shared" si="11"/>
        <v>301.9430119229653</v>
      </c>
      <c r="U36" s="6">
        <f t="shared" si="12"/>
        <v>872.85266219130824</v>
      </c>
      <c r="V36" s="6">
        <f t="shared" si="13"/>
        <v>872.85266219130824</v>
      </c>
      <c r="W36" s="6">
        <f t="shared" si="14"/>
        <v>17.81331963655731</v>
      </c>
      <c r="X36" s="6">
        <f t="shared" si="15"/>
        <v>176.88679245283001</v>
      </c>
      <c r="Y36" s="6">
        <f t="shared" si="0"/>
        <v>47.20299911864376</v>
      </c>
      <c r="Z36" s="6">
        <f t="shared" si="16"/>
        <v>47.20299911864376</v>
      </c>
      <c r="AA36" s="6">
        <f t="shared" si="17"/>
        <v>30.648766478410806</v>
      </c>
      <c r="AB36" s="6">
        <f t="shared" si="1"/>
        <v>596.37367193214982</v>
      </c>
      <c r="AC36" s="6">
        <f t="shared" si="18"/>
        <v>294.29230989571568</v>
      </c>
      <c r="AD36" s="6">
        <f t="shared" si="2"/>
        <v>168.95779886948412</v>
      </c>
      <c r="AE36" s="6">
        <f t="shared" si="3"/>
        <v>570.90965026834294</v>
      </c>
      <c r="AI36" s="60"/>
      <c r="AJ36" s="67">
        <f t="shared" si="26"/>
        <v>61435.672673059278</v>
      </c>
      <c r="AK36" s="21">
        <f t="shared" si="27"/>
        <v>10409.798092368756</v>
      </c>
      <c r="AL36" s="19">
        <f t="shared" si="28"/>
        <v>40193.060132895567</v>
      </c>
      <c r="AM36" s="19">
        <f t="shared" si="29"/>
        <v>3617.4898150559161</v>
      </c>
      <c r="AN36" s="19">
        <f t="shared" si="30"/>
        <v>18937.499999999982</v>
      </c>
      <c r="AO36" s="19">
        <f t="shared" si="31"/>
        <v>73.541795186913319</v>
      </c>
      <c r="AP36" s="19">
        <f t="shared" si="32"/>
        <v>73.541795186913319</v>
      </c>
      <c r="AQ36" s="19">
        <f t="shared" si="20"/>
        <v>1888.8053245662786</v>
      </c>
      <c r="AR36" s="1">
        <f t="shared" si="33"/>
        <v>842.73653975716718</v>
      </c>
      <c r="AS36" s="23">
        <f t="shared" si="34"/>
        <v>-6218.7953627792867</v>
      </c>
      <c r="AT36" s="23">
        <f t="shared" si="35"/>
        <v>-49750362.902234294</v>
      </c>
      <c r="AU36">
        <f t="shared" si="21"/>
        <v>0.34576999999999997</v>
      </c>
      <c r="BB36" s="10">
        <f t="shared" si="22"/>
        <v>557.70656682099013</v>
      </c>
      <c r="BC36" s="10">
        <f t="shared" si="23"/>
        <v>58.268315599603234</v>
      </c>
      <c r="BD36" s="9">
        <f t="shared" si="24"/>
        <v>320.43214439436014</v>
      </c>
      <c r="BE36" s="10">
        <f t="shared" si="25"/>
        <v>89.521357500807454</v>
      </c>
    </row>
    <row r="37" spans="1:57">
      <c r="A37">
        <v>31</v>
      </c>
      <c r="B37" t="s">
        <v>54</v>
      </c>
      <c r="C37">
        <v>6.1303000000000001</v>
      </c>
      <c r="D37">
        <v>595.08399999999995</v>
      </c>
      <c r="E37">
        <v>167.249</v>
      </c>
      <c r="F37">
        <v>167.249</v>
      </c>
      <c r="G37">
        <v>108.414</v>
      </c>
      <c r="H37">
        <v>1962.01</v>
      </c>
      <c r="I37">
        <v>981.53700000000003</v>
      </c>
      <c r="J37">
        <v>2079.69</v>
      </c>
      <c r="K37">
        <v>598.64800000000002</v>
      </c>
      <c r="M37" s="4">
        <f t="shared" si="5"/>
        <v>0.34599666666666667</v>
      </c>
      <c r="N37" s="2">
        <f t="shared" si="6"/>
        <v>0.5733041744140116</v>
      </c>
      <c r="O37" s="2">
        <f t="shared" si="7"/>
        <v>1.9445905164789643</v>
      </c>
      <c r="P37" s="3">
        <f t="shared" si="8"/>
        <v>0.57673773350417634</v>
      </c>
      <c r="Q37" s="2">
        <f t="shared" si="9"/>
        <v>0.10444609292960433</v>
      </c>
      <c r="R37" s="3">
        <f t="shared" si="10"/>
        <v>0.16112775652944633</v>
      </c>
      <c r="T37" s="6">
        <f t="shared" si="11"/>
        <v>308.53916707240165</v>
      </c>
      <c r="U37" s="6">
        <f t="shared" si="12"/>
        <v>891.74028768794005</v>
      </c>
      <c r="V37" s="6">
        <f t="shared" si="13"/>
        <v>891.74028768794005</v>
      </c>
      <c r="W37" s="6">
        <f t="shared" si="14"/>
        <v>18.198781381386532</v>
      </c>
      <c r="X37" s="6">
        <f t="shared" si="15"/>
        <v>176.88679245283001</v>
      </c>
      <c r="Y37" s="6">
        <f t="shared" si="0"/>
        <v>49.714223791840098</v>
      </c>
      <c r="Z37" s="6">
        <f t="shared" si="16"/>
        <v>49.714223791840098</v>
      </c>
      <c r="AA37" s="6">
        <f t="shared" si="17"/>
        <v>32.225710516466776</v>
      </c>
      <c r="AB37" s="6">
        <f t="shared" si="1"/>
        <v>618.18111963269757</v>
      </c>
      <c r="AC37" s="6">
        <f t="shared" si="18"/>
        <v>291.75794943662902</v>
      </c>
      <c r="AD37" s="6">
        <f t="shared" si="2"/>
        <v>177.94617991460333</v>
      </c>
      <c r="AE37" s="6">
        <f t="shared" si="3"/>
        <v>583.20112061553846</v>
      </c>
      <c r="AI37" s="60"/>
      <c r="AJ37" s="67">
        <f t="shared" si="26"/>
        <v>62738.030800324661</v>
      </c>
      <c r="AK37" s="21">
        <f t="shared" si="27"/>
        <v>10630.472572827943</v>
      </c>
      <c r="AL37" s="19">
        <f t="shared" si="28"/>
        <v>41035.272932337684</v>
      </c>
      <c r="AM37" s="19">
        <f t="shared" si="29"/>
        <v>3584.1860422199211</v>
      </c>
      <c r="AN37" s="19">
        <f t="shared" si="30"/>
        <v>18937.499999999982</v>
      </c>
      <c r="AO37" s="19">
        <f t="shared" si="31"/>
        <v>77.554527551931699</v>
      </c>
      <c r="AP37" s="19">
        <f t="shared" si="32"/>
        <v>77.554527551931699</v>
      </c>
      <c r="AQ37" s="19">
        <f t="shared" si="20"/>
        <v>1986.9993741917945</v>
      </c>
      <c r="AR37" s="1">
        <f t="shared" si="33"/>
        <v>888.71802205348649</v>
      </c>
      <c r="AS37" s="23">
        <f t="shared" si="34"/>
        <v>-6780.7179472458647</v>
      </c>
      <c r="AT37" s="23">
        <f t="shared" si="35"/>
        <v>-54245743.577966921</v>
      </c>
      <c r="AU37">
        <f t="shared" si="21"/>
        <v>0.34592666666666666</v>
      </c>
      <c r="BB37" s="10">
        <f t="shared" si="22"/>
        <v>578.56035229559257</v>
      </c>
      <c r="BC37" s="10">
        <f t="shared" si="23"/>
        <v>61.297532956821613</v>
      </c>
      <c r="BD37" s="9">
        <f t="shared" si="24"/>
        <v>337.91559773896824</v>
      </c>
      <c r="BE37" s="10">
        <f t="shared" si="25"/>
        <v>94.40599823728752</v>
      </c>
    </row>
    <row r="38" spans="1:57">
      <c r="A38">
        <v>32</v>
      </c>
      <c r="B38" t="s">
        <v>54</v>
      </c>
      <c r="C38">
        <v>6.3313100000000002</v>
      </c>
      <c r="D38">
        <v>582.11900000000003</v>
      </c>
      <c r="E38">
        <v>172.15199999999999</v>
      </c>
      <c r="F38">
        <v>172.15199999999999</v>
      </c>
      <c r="G38">
        <v>111.477</v>
      </c>
      <c r="H38">
        <v>1962.1</v>
      </c>
      <c r="I38">
        <v>952.66</v>
      </c>
      <c r="J38">
        <v>2108.56</v>
      </c>
      <c r="K38">
        <v>616.197</v>
      </c>
      <c r="M38" s="4">
        <f t="shared" si="5"/>
        <v>0.3459666666666667</v>
      </c>
      <c r="N38" s="2">
        <f t="shared" si="6"/>
        <v>0.56086231814240295</v>
      </c>
      <c r="O38" s="2">
        <f t="shared" si="7"/>
        <v>1.9725749207052701</v>
      </c>
      <c r="P38" s="3">
        <f t="shared" si="8"/>
        <v>0.59369592446285768</v>
      </c>
      <c r="Q38" s="2">
        <f t="shared" si="9"/>
        <v>0.10740630118508526</v>
      </c>
      <c r="R38" s="3">
        <f t="shared" si="10"/>
        <v>0.16586569033625587</v>
      </c>
      <c r="T38" s="6">
        <f t="shared" si="11"/>
        <v>315.3836275517416</v>
      </c>
      <c r="U38" s="6">
        <f t="shared" si="12"/>
        <v>911.60119727837434</v>
      </c>
      <c r="V38" s="6">
        <f t="shared" si="13"/>
        <v>911.60119727837434</v>
      </c>
      <c r="W38" s="6">
        <f t="shared" si="14"/>
        <v>18.604106066905597</v>
      </c>
      <c r="X38" s="6">
        <f t="shared" si="15"/>
        <v>176.88679245283001</v>
      </c>
      <c r="Y38" s="6">
        <f t="shared" si="0"/>
        <v>52.311323104622225</v>
      </c>
      <c r="Z38" s="6">
        <f t="shared" si="16"/>
        <v>52.311323104622225</v>
      </c>
      <c r="AA38" s="6">
        <f t="shared" si="17"/>
        <v>33.87418888966711</v>
      </c>
      <c r="AB38" s="6">
        <f t="shared" si="1"/>
        <v>640.72194017652271</v>
      </c>
      <c r="AC38" s="6">
        <f t="shared" si="18"/>
        <v>289.48336316875725</v>
      </c>
      <c r="AD38" s="6">
        <f t="shared" si="2"/>
        <v>187.24197431978081</v>
      </c>
      <c r="AE38" s="6">
        <f t="shared" si="3"/>
        <v>596.21756972663275</v>
      </c>
      <c r="AI38" s="60"/>
      <c r="AJ38" s="67">
        <f t="shared" si="26"/>
        <v>64095.616658146064</v>
      </c>
      <c r="AK38" s="21">
        <f t="shared" si="27"/>
        <v>10860.504963751422</v>
      </c>
      <c r="AL38" s="19">
        <f t="shared" si="28"/>
        <v>41918.746946483057</v>
      </c>
      <c r="AM38" s="19">
        <f t="shared" si="29"/>
        <v>3553.3200661887049</v>
      </c>
      <c r="AN38" s="19">
        <f t="shared" si="30"/>
        <v>18937.499999999982</v>
      </c>
      <c r="AO38" s="19">
        <f t="shared" si="31"/>
        <v>81.680469689993288</v>
      </c>
      <c r="AP38" s="19">
        <f t="shared" si="32"/>
        <v>81.680469689993288</v>
      </c>
      <c r="AQ38" s="19">
        <f t="shared" si="20"/>
        <v>2089.2347062062126</v>
      </c>
      <c r="AR38" s="1">
        <f t="shared" si="33"/>
        <v>935.99690635081345</v>
      </c>
      <c r="AS38" s="23">
        <f t="shared" si="34"/>
        <v>-7357.9620572887197</v>
      </c>
      <c r="AT38" s="23">
        <f t="shared" si="35"/>
        <v>-58863696.458309755</v>
      </c>
      <c r="AU38">
        <f t="shared" si="21"/>
        <v>0.34599666666666667</v>
      </c>
      <c r="BB38" s="10">
        <f t="shared" si="22"/>
        <v>599.98233825131103</v>
      </c>
      <c r="BC38" s="10">
        <f t="shared" si="23"/>
        <v>64.451421032933553</v>
      </c>
      <c r="BD38" s="9">
        <f t="shared" si="24"/>
        <v>355.89235982920667</v>
      </c>
      <c r="BE38" s="10">
        <f t="shared" si="25"/>
        <v>99.428447583680196</v>
      </c>
    </row>
    <row r="39" spans="1:57">
      <c r="A39">
        <v>33</v>
      </c>
      <c r="B39" t="s">
        <v>54</v>
      </c>
      <c r="C39">
        <v>6.5323200000000003</v>
      </c>
      <c r="D39">
        <v>569.37900000000002</v>
      </c>
      <c r="E39">
        <v>176.92500000000001</v>
      </c>
      <c r="F39">
        <v>176.92500000000001</v>
      </c>
      <c r="G39">
        <v>114.53400000000001</v>
      </c>
      <c r="H39">
        <v>1962.24</v>
      </c>
      <c r="I39">
        <v>924.74400000000003</v>
      </c>
      <c r="J39">
        <v>2136.48</v>
      </c>
      <c r="K39">
        <v>633.28099999999995</v>
      </c>
      <c r="M39" s="4">
        <f t="shared" si="5"/>
        <v>0.34592000000000001</v>
      </c>
      <c r="N39" s="2">
        <f t="shared" si="6"/>
        <v>0.54866154024051805</v>
      </c>
      <c r="O39" s="2">
        <f t="shared" si="7"/>
        <v>1.9997451339423375</v>
      </c>
      <c r="P39" s="3">
        <f t="shared" si="8"/>
        <v>0.61023839808818992</v>
      </c>
      <c r="Q39" s="2">
        <f t="shared" si="9"/>
        <v>0.11036655874190565</v>
      </c>
      <c r="R39" s="3">
        <f t="shared" si="10"/>
        <v>0.17048739592969475</v>
      </c>
      <c r="T39" s="6">
        <f t="shared" si="11"/>
        <v>322.39692320203039</v>
      </c>
      <c r="U39" s="6">
        <f t="shared" si="12"/>
        <v>931.99850601882054</v>
      </c>
      <c r="V39" s="6">
        <f t="shared" si="13"/>
        <v>931.99850601882054</v>
      </c>
      <c r="W39" s="6">
        <f t="shared" si="14"/>
        <v>19.020377673853481</v>
      </c>
      <c r="X39" s="6">
        <f t="shared" si="15"/>
        <v>176.88679245283001</v>
      </c>
      <c r="Y39" s="6">
        <f t="shared" si="0"/>
        <v>54.964611892459949</v>
      </c>
      <c r="Z39" s="6">
        <f t="shared" si="16"/>
        <v>54.964611892459949</v>
      </c>
      <c r="AA39" s="6">
        <f t="shared" si="17"/>
        <v>35.581838962786534</v>
      </c>
      <c r="AB39" s="6">
        <f t="shared" si="1"/>
        <v>663.73205604509519</v>
      </c>
      <c r="AC39" s="6">
        <f t="shared" si="18"/>
        <v>287.28682764757878</v>
      </c>
      <c r="AD39" s="6">
        <f t="shared" si="2"/>
        <v>196.73898196336822</v>
      </c>
      <c r="AE39" s="6">
        <f t="shared" si="3"/>
        <v>609.60158281679014</v>
      </c>
      <c r="AI39" s="60"/>
      <c r="AJ39" s="67">
        <f t="shared" si="26"/>
        <v>65523.159256777712</v>
      </c>
      <c r="AK39" s="21">
        <f t="shared" si="27"/>
        <v>11102.390981653321</v>
      </c>
      <c r="AL39" s="19">
        <f t="shared" si="28"/>
        <v>42854.330259241178</v>
      </c>
      <c r="AM39" s="19">
        <f t="shared" si="29"/>
        <v>3525.6178800322946</v>
      </c>
      <c r="AN39" s="19">
        <f t="shared" si="30"/>
        <v>18937.499999999982</v>
      </c>
      <c r="AO39" s="19">
        <f t="shared" si="31"/>
        <v>85.947503860894315</v>
      </c>
      <c r="AP39" s="19">
        <f t="shared" si="32"/>
        <v>85.947503860894315</v>
      </c>
      <c r="AQ39" s="19">
        <f t="shared" si="20"/>
        <v>2196.1077021626752</v>
      </c>
      <c r="AR39" s="1">
        <f t="shared" si="33"/>
        <v>984.89278492204699</v>
      </c>
      <c r="AS39" s="23">
        <f t="shared" si="34"/>
        <v>-7955.2066043510658</v>
      </c>
      <c r="AT39" s="23">
        <f t="shared" si="35"/>
        <v>-63641652.834808528</v>
      </c>
      <c r="AU39">
        <f t="shared" si="21"/>
        <v>0.3459666666666667</v>
      </c>
      <c r="BB39" s="10">
        <f t="shared" si="22"/>
        <v>622.11783410961709</v>
      </c>
      <c r="BC39" s="10">
        <f t="shared" si="23"/>
        <v>67.74837777933422</v>
      </c>
      <c r="BD39" s="9">
        <f t="shared" si="24"/>
        <v>374.48394863956162</v>
      </c>
      <c r="BE39" s="10">
        <f t="shared" si="25"/>
        <v>104.62264620924445</v>
      </c>
    </row>
    <row r="40" spans="1:57">
      <c r="A40">
        <v>34</v>
      </c>
      <c r="B40" t="s">
        <v>54</v>
      </c>
      <c r="C40">
        <v>6.7333299999999996</v>
      </c>
      <c r="D40">
        <v>556.78</v>
      </c>
      <c r="E40">
        <v>181.58</v>
      </c>
      <c r="F40">
        <v>181.58</v>
      </c>
      <c r="G40">
        <v>117.584</v>
      </c>
      <c r="H40">
        <v>1962.48</v>
      </c>
      <c r="I40">
        <v>897.75699999999995</v>
      </c>
      <c r="J40">
        <v>2163.4699999999998</v>
      </c>
      <c r="K40">
        <v>649.94399999999996</v>
      </c>
      <c r="M40" s="4">
        <f t="shared" si="5"/>
        <v>0.34583999999999998</v>
      </c>
      <c r="N40" s="2">
        <f t="shared" si="6"/>
        <v>0.53664507672141259</v>
      </c>
      <c r="O40" s="2">
        <f t="shared" si="7"/>
        <v>2.0262216730279898</v>
      </c>
      <c r="P40" s="3">
        <f t="shared" si="8"/>
        <v>0.62643997224149894</v>
      </c>
      <c r="Q40" s="2">
        <f t="shared" si="9"/>
        <v>0.11333179119438662</v>
      </c>
      <c r="R40" s="3">
        <f t="shared" si="10"/>
        <v>0.17501349371578381</v>
      </c>
      <c r="T40" s="6">
        <f t="shared" si="11"/>
        <v>329.61597921200507</v>
      </c>
      <c r="U40" s="6">
        <f t="shared" si="12"/>
        <v>953.08807313209888</v>
      </c>
      <c r="V40" s="6">
        <f t="shared" si="13"/>
        <v>953.08807313209888</v>
      </c>
      <c r="W40" s="6">
        <f t="shared" si="14"/>
        <v>19.450777002695897</v>
      </c>
      <c r="X40" s="6">
        <f t="shared" si="15"/>
        <v>176.88679245283001</v>
      </c>
      <c r="Y40" s="6">
        <f t="shared" si="0"/>
        <v>57.687244106442179</v>
      </c>
      <c r="Z40" s="6">
        <f t="shared" si="16"/>
        <v>57.687244106442179</v>
      </c>
      <c r="AA40" s="6">
        <f t="shared" si="17"/>
        <v>37.355969330388241</v>
      </c>
      <c r="AB40" s="6">
        <f t="shared" si="1"/>
        <v>687.32581785840387</v>
      </c>
      <c r="AC40" s="6">
        <f t="shared" si="18"/>
        <v>285.21303227639089</v>
      </c>
      <c r="AD40" s="6">
        <f t="shared" si="2"/>
        <v>206.48462486792295</v>
      </c>
      <c r="AE40" s="6">
        <f t="shared" si="3"/>
        <v>623.47209392009381</v>
      </c>
      <c r="AI40" s="60"/>
      <c r="AJ40" s="67">
        <f t="shared" si="26"/>
        <v>66989.256617114763</v>
      </c>
      <c r="AK40" s="21">
        <f t="shared" si="27"/>
        <v>11350.809804803215</v>
      </c>
      <c r="AL40" s="19">
        <f t="shared" si="28"/>
        <v>43816.33296812242</v>
      </c>
      <c r="AM40" s="19">
        <f t="shared" si="29"/>
        <v>3498.8662739198621</v>
      </c>
      <c r="AN40" s="19">
        <f t="shared" si="30"/>
        <v>18937.499999999982</v>
      </c>
      <c r="AO40" s="19">
        <f t="shared" si="31"/>
        <v>90.306857339311691</v>
      </c>
      <c r="AP40" s="19">
        <f t="shared" si="32"/>
        <v>90.306857339311691</v>
      </c>
      <c r="AQ40" s="19">
        <f t="shared" si="20"/>
        <v>2306.8168763481026</v>
      </c>
      <c r="AR40" s="1">
        <f t="shared" si="33"/>
        <v>1034.8470451273167</v>
      </c>
      <c r="AS40" s="23">
        <f t="shared" si="34"/>
        <v>-8565.0895437216714</v>
      </c>
      <c r="AT40" s="23">
        <f t="shared" si="35"/>
        <v>-68520716.349773377</v>
      </c>
      <c r="AU40">
        <f t="shared" ref="AU40:AU71" si="36">M39</f>
        <v>0.34592000000000001</v>
      </c>
      <c r="BB40" s="10">
        <f t="shared" si="22"/>
        <v>644.71167837124176</v>
      </c>
      <c r="BC40" s="10">
        <f t="shared" si="23"/>
        <v>71.163677925573069</v>
      </c>
      <c r="BD40" s="9">
        <f t="shared" si="24"/>
        <v>393.47796392673644</v>
      </c>
      <c r="BE40" s="10">
        <f t="shared" si="25"/>
        <v>109.9292237849199</v>
      </c>
    </row>
    <row r="41" spans="1:57">
      <c r="A41">
        <v>35</v>
      </c>
      <c r="B41" t="s">
        <v>54</v>
      </c>
      <c r="C41">
        <v>6.9343399999999997</v>
      </c>
      <c r="D41">
        <v>544.28800000000001</v>
      </c>
      <c r="E41">
        <v>186.12100000000001</v>
      </c>
      <c r="F41">
        <v>186.12100000000001</v>
      </c>
      <c r="G41">
        <v>120.627</v>
      </c>
      <c r="H41">
        <v>1962.84</v>
      </c>
      <c r="I41">
        <v>871.7</v>
      </c>
      <c r="J41">
        <v>2189.52</v>
      </c>
      <c r="K41">
        <v>666.19899999999996</v>
      </c>
      <c r="M41" s="4">
        <f t="shared" si="5"/>
        <v>0.34572000000000003</v>
      </c>
      <c r="N41" s="2">
        <f t="shared" si="6"/>
        <v>0.52478691812256539</v>
      </c>
      <c r="O41" s="2">
        <f t="shared" si="7"/>
        <v>2.0520416427552162</v>
      </c>
      <c r="P41" s="3">
        <f t="shared" si="8"/>
        <v>0.64233001658374789</v>
      </c>
      <c r="Q41" s="2">
        <f t="shared" si="9"/>
        <v>0.11630510239500172</v>
      </c>
      <c r="R41" s="3">
        <f t="shared" si="10"/>
        <v>0.17945254348412973</v>
      </c>
      <c r="T41" s="6">
        <f t="shared" si="11"/>
        <v>337.06402797852826</v>
      </c>
      <c r="U41" s="6">
        <f t="shared" si="12"/>
        <v>974.96247824403633</v>
      </c>
      <c r="V41" s="6">
        <f t="shared" si="13"/>
        <v>974.96247824403633</v>
      </c>
      <c r="W41" s="6">
        <f t="shared" si="14"/>
        <v>19.897193433551763</v>
      </c>
      <c r="X41" s="6">
        <f t="shared" si="15"/>
        <v>176.88679245283001</v>
      </c>
      <c r="Y41" s="6">
        <f t="shared" si="0"/>
        <v>60.486997137752759</v>
      </c>
      <c r="Z41" s="6">
        <f t="shared" si="16"/>
        <v>60.486997137752759</v>
      </c>
      <c r="AA41" s="6">
        <f t="shared" si="17"/>
        <v>39.202266287714451</v>
      </c>
      <c r="AB41" s="6">
        <f t="shared" si="1"/>
        <v>711.56661512030109</v>
      </c>
      <c r="AC41" s="6">
        <f t="shared" si="18"/>
        <v>283.29305655728706</v>
      </c>
      <c r="AD41" s="6">
        <f t="shared" si="2"/>
        <v>216.50634268123292</v>
      </c>
      <c r="AE41" s="6">
        <f t="shared" si="3"/>
        <v>637.89845026550802</v>
      </c>
      <c r="AI41" s="60"/>
      <c r="AJ41" s="67">
        <f t="shared" si="26"/>
        <v>68505.111432515871</v>
      </c>
      <c r="AK41" s="21">
        <f t="shared" si="27"/>
        <v>11607.659642675833</v>
      </c>
      <c r="AL41" s="19">
        <f t="shared" si="28"/>
        <v>44813.303694694579</v>
      </c>
      <c r="AM41" s="19">
        <f t="shared" si="29"/>
        <v>3473.6095200941645</v>
      </c>
      <c r="AN41" s="19">
        <f t="shared" si="30"/>
        <v>18937.499999999982</v>
      </c>
      <c r="AO41" s="19">
        <f t="shared" si="31"/>
        <v>94.780142066884508</v>
      </c>
      <c r="AP41" s="19">
        <f t="shared" si="32"/>
        <v>94.780142066884508</v>
      </c>
      <c r="AQ41" s="19">
        <f t="shared" si="20"/>
        <v>2421.8360544491993</v>
      </c>
      <c r="AR41" s="1">
        <f t="shared" si="33"/>
        <v>1086.1091268052746</v>
      </c>
      <c r="AS41" s="23">
        <f t="shared" si="34"/>
        <v>-9190.8523950147355</v>
      </c>
      <c r="AT41" s="23">
        <f t="shared" si="35"/>
        <v>-73526819.16011788</v>
      </c>
      <c r="AU41">
        <f t="shared" si="36"/>
        <v>0.34583999999999998</v>
      </c>
      <c r="BB41" s="10">
        <f t="shared" si="22"/>
        <v>667.87504085570799</v>
      </c>
      <c r="BC41" s="10">
        <f t="shared" si="23"/>
        <v>74.711938660776482</v>
      </c>
      <c r="BD41" s="9">
        <f t="shared" si="24"/>
        <v>412.96924973584589</v>
      </c>
      <c r="BE41" s="10">
        <f t="shared" si="25"/>
        <v>115.37448821288436</v>
      </c>
    </row>
    <row r="42" spans="1:57">
      <c r="A42">
        <v>36</v>
      </c>
      <c r="B42" t="s">
        <v>54</v>
      </c>
      <c r="C42">
        <v>7.1353499999999999</v>
      </c>
      <c r="D42">
        <v>531.95399999999995</v>
      </c>
      <c r="E42">
        <v>190.54900000000001</v>
      </c>
      <c r="F42">
        <v>190.54900000000001</v>
      </c>
      <c r="G42">
        <v>123.664</v>
      </c>
      <c r="H42">
        <v>1963.28</v>
      </c>
      <c r="I42">
        <v>846.51199999999994</v>
      </c>
      <c r="J42">
        <v>2214.71</v>
      </c>
      <c r="K42">
        <v>682.04899999999998</v>
      </c>
      <c r="M42" s="4">
        <f t="shared" si="5"/>
        <v>0.34557333333333334</v>
      </c>
      <c r="N42" s="2">
        <f t="shared" si="6"/>
        <v>0.51311250868122538</v>
      </c>
      <c r="O42" s="2">
        <f t="shared" si="7"/>
        <v>2.0772103462844358</v>
      </c>
      <c r="P42" s="3">
        <f t="shared" si="8"/>
        <v>0.65789123389150395</v>
      </c>
      <c r="Q42" s="2">
        <f t="shared" si="9"/>
        <v>0.11928389536229647</v>
      </c>
      <c r="R42" s="3">
        <f t="shared" si="10"/>
        <v>0.18379986881703836</v>
      </c>
      <c r="T42" s="6">
        <f t="shared" si="11"/>
        <v>344.73295711978466</v>
      </c>
      <c r="U42" s="6">
        <f t="shared" si="12"/>
        <v>997.56816822223357</v>
      </c>
      <c r="V42" s="6">
        <f t="shared" si="13"/>
        <v>997.56816822223357</v>
      </c>
      <c r="W42" s="6">
        <f t="shared" si="14"/>
        <v>20.358534045351707</v>
      </c>
      <c r="X42" s="6">
        <f t="shared" si="15"/>
        <v>176.88679245283001</v>
      </c>
      <c r="Y42" s="6">
        <f t="shared" si="0"/>
        <v>63.361872295526126</v>
      </c>
      <c r="Z42" s="6">
        <f t="shared" si="16"/>
        <v>63.361872295526126</v>
      </c>
      <c r="AA42" s="6">
        <f t="shared" si="17"/>
        <v>41.12108998501143</v>
      </c>
      <c r="AB42" s="6">
        <f t="shared" si="1"/>
        <v>736.44139927979711</v>
      </c>
      <c r="AC42" s="6">
        <f t="shared" si="18"/>
        <v>281.48530298778815</v>
      </c>
      <c r="AD42" s="6">
        <f t="shared" si="2"/>
        <v>226.79679052260204</v>
      </c>
      <c r="AE42" s="6">
        <f t="shared" si="3"/>
        <v>652.83521110244897</v>
      </c>
      <c r="AI42" s="60"/>
      <c r="AJ42" s="67">
        <f t="shared" si="26"/>
        <v>70077.378048746599</v>
      </c>
      <c r="AK42" s="21">
        <f t="shared" si="27"/>
        <v>11874.068022534118</v>
      </c>
      <c r="AL42" s="19">
        <f t="shared" si="28"/>
        <v>45850.226909733916</v>
      </c>
      <c r="AM42" s="19">
        <f t="shared" si="29"/>
        <v>3450.2261358111991</v>
      </c>
      <c r="AN42" s="19">
        <f t="shared" si="30"/>
        <v>18937.499999999982</v>
      </c>
      <c r="AO42" s="19">
        <f t="shared" si="31"/>
        <v>99.38013629732778</v>
      </c>
      <c r="AP42" s="19">
        <f t="shared" si="32"/>
        <v>99.38013629732778</v>
      </c>
      <c r="AQ42" s="19">
        <f t="shared" si="20"/>
        <v>2541.5338863787019</v>
      </c>
      <c r="AR42" s="1">
        <f t="shared" si="33"/>
        <v>1138.8233625032851</v>
      </c>
      <c r="AS42" s="23">
        <f t="shared" si="34"/>
        <v>-9834.3755042589601</v>
      </c>
      <c r="AT42" s="23">
        <f t="shared" si="35"/>
        <v>-78675004.034071684</v>
      </c>
      <c r="AU42">
        <f t="shared" si="36"/>
        <v>0.34572000000000003</v>
      </c>
      <c r="BB42" s="10">
        <f t="shared" si="22"/>
        <v>691.66942168674927</v>
      </c>
      <c r="BC42" s="10">
        <f t="shared" si="23"/>
        <v>78.404532575428902</v>
      </c>
      <c r="BD42" s="9">
        <f t="shared" si="24"/>
        <v>433.01268536246585</v>
      </c>
      <c r="BE42" s="10">
        <f t="shared" si="25"/>
        <v>120.97399427550552</v>
      </c>
    </row>
    <row r="43" spans="1:57">
      <c r="A43">
        <v>37</v>
      </c>
      <c r="B43" t="s">
        <v>54</v>
      </c>
      <c r="C43">
        <v>7.33636</v>
      </c>
      <c r="D43">
        <v>519.798</v>
      </c>
      <c r="E43">
        <v>194.86699999999999</v>
      </c>
      <c r="F43">
        <v>194.86699999999999</v>
      </c>
      <c r="G43">
        <v>126.694</v>
      </c>
      <c r="H43">
        <v>1963.77</v>
      </c>
      <c r="I43">
        <v>822.15599999999995</v>
      </c>
      <c r="J43">
        <v>2239.0700000000002</v>
      </c>
      <c r="K43">
        <v>697.50300000000004</v>
      </c>
      <c r="M43" s="4">
        <f t="shared" si="5"/>
        <v>0.34540999999999999</v>
      </c>
      <c r="N43" s="2">
        <f t="shared" si="6"/>
        <v>0.50162415679916617</v>
      </c>
      <c r="O43" s="2">
        <f t="shared" si="7"/>
        <v>2.1017008870617531</v>
      </c>
      <c r="P43" s="3">
        <f t="shared" si="8"/>
        <v>0.67311600706406882</v>
      </c>
      <c r="Q43" s="2">
        <f t="shared" si="9"/>
        <v>0.12226436215898015</v>
      </c>
      <c r="R43" s="3">
        <f t="shared" si="10"/>
        <v>0.18805381044748751</v>
      </c>
      <c r="T43" s="6">
        <f t="shared" si="11"/>
        <v>352.6281381294196</v>
      </c>
      <c r="U43" s="6">
        <f t="shared" si="12"/>
        <v>1020.897305027126</v>
      </c>
      <c r="V43" s="6">
        <f t="shared" si="13"/>
        <v>1020.897305027126</v>
      </c>
      <c r="W43" s="6">
        <f t="shared" si="14"/>
        <v>20.834638878104613</v>
      </c>
      <c r="X43" s="6">
        <f t="shared" si="15"/>
        <v>176.88679245283001</v>
      </c>
      <c r="Y43" s="6">
        <f t="shared" si="0"/>
        <v>66.313065046240311</v>
      </c>
      <c r="Z43" s="6">
        <f t="shared" si="16"/>
        <v>66.313065046240311</v>
      </c>
      <c r="AA43" s="6">
        <f t="shared" si="17"/>
        <v>43.113854387702233</v>
      </c>
      <c r="AB43" s="6">
        <f t="shared" si="1"/>
        <v>761.95350958764016</v>
      </c>
      <c r="AC43" s="6">
        <f t="shared" si="18"/>
        <v>279.77843431759038</v>
      </c>
      <c r="AD43" s="6">
        <f t="shared" si="2"/>
        <v>237.35964431611183</v>
      </c>
      <c r="AE43" s="6">
        <f t="shared" si="3"/>
        <v>668.26916689770633</v>
      </c>
      <c r="AI43" s="60"/>
      <c r="AJ43" s="67">
        <f t="shared" si="26"/>
        <v>71702.207227309482</v>
      </c>
      <c r="AK43" s="21">
        <f t="shared" si="27"/>
        <v>12149.382720778583</v>
      </c>
      <c r="AL43" s="19">
        <f t="shared" si="28"/>
        <v>46923.836468410722</v>
      </c>
      <c r="AM43" s="19">
        <f t="shared" si="29"/>
        <v>3428.2095050882717</v>
      </c>
      <c r="AN43" s="19">
        <f t="shared" si="30"/>
        <v>18937.499999999982</v>
      </c>
      <c r="AO43" s="19">
        <f t="shared" si="31"/>
        <v>104.10355618154942</v>
      </c>
      <c r="AP43" s="19">
        <f t="shared" si="32"/>
        <v>104.10355618154942</v>
      </c>
      <c r="AQ43" s="19">
        <f t="shared" si="20"/>
        <v>2665.9337211452716</v>
      </c>
      <c r="AR43" s="1">
        <f t="shared" si="33"/>
        <v>1192.9511181488867</v>
      </c>
      <c r="AS43" s="23">
        <f t="shared" si="34"/>
        <v>-10494.952022931833</v>
      </c>
      <c r="AT43" s="23">
        <f t="shared" si="35"/>
        <v>-83959616.183454663</v>
      </c>
      <c r="AU43">
        <f t="shared" si="36"/>
        <v>0.34557333333333334</v>
      </c>
      <c r="BB43" s="10">
        <f t="shared" si="22"/>
        <v>716.08286523444542</v>
      </c>
      <c r="BC43" s="10">
        <f t="shared" si="23"/>
        <v>82.24217997002286</v>
      </c>
      <c r="BD43" s="9">
        <f t="shared" si="24"/>
        <v>453.59358104520408</v>
      </c>
      <c r="BE43" s="10">
        <f t="shared" si="25"/>
        <v>126.72374459105225</v>
      </c>
    </row>
    <row r="44" spans="1:57">
      <c r="A44">
        <v>38</v>
      </c>
      <c r="B44" t="s">
        <v>54</v>
      </c>
      <c r="C44">
        <v>7.5373700000000001</v>
      </c>
      <c r="D44">
        <v>507.82900000000001</v>
      </c>
      <c r="E44">
        <v>199.07599999999999</v>
      </c>
      <c r="F44">
        <v>199.07599999999999</v>
      </c>
      <c r="G44">
        <v>129.71799999999999</v>
      </c>
      <c r="H44">
        <v>1964.3</v>
      </c>
      <c r="I44">
        <v>798.6</v>
      </c>
      <c r="J44">
        <v>2262.62</v>
      </c>
      <c r="K44">
        <v>712.56899999999996</v>
      </c>
      <c r="M44" s="4">
        <f t="shared" si="5"/>
        <v>0.34523333333333334</v>
      </c>
      <c r="N44" s="2">
        <f t="shared" si="6"/>
        <v>0.49032441826783818</v>
      </c>
      <c r="O44" s="2">
        <f t="shared" si="7"/>
        <v>2.1255146376363809</v>
      </c>
      <c r="P44" s="3">
        <f t="shared" si="8"/>
        <v>0.68800714492613679</v>
      </c>
      <c r="Q44" s="2">
        <f t="shared" si="9"/>
        <v>0.12524669305783526</v>
      </c>
      <c r="R44" s="3">
        <f t="shared" si="10"/>
        <v>0.19221396157188372</v>
      </c>
      <c r="T44" s="6">
        <f t="shared" si="11"/>
        <v>360.75460626194257</v>
      </c>
      <c r="U44" s="6">
        <f t="shared" si="12"/>
        <v>1044.9587899834196</v>
      </c>
      <c r="V44" s="6">
        <f t="shared" si="13"/>
        <v>1044.9587899834196</v>
      </c>
      <c r="W44" s="6">
        <f t="shared" si="14"/>
        <v>21.32568959149836</v>
      </c>
      <c r="X44" s="6">
        <f t="shared" si="15"/>
        <v>176.88679245283001</v>
      </c>
      <c r="Y44" s="6">
        <f t="shared" si="0"/>
        <v>69.342072024913065</v>
      </c>
      <c r="Z44" s="6">
        <f t="shared" si="16"/>
        <v>69.342072024913065</v>
      </c>
      <c r="AA44" s="6">
        <f t="shared" si="17"/>
        <v>45.183321439689735</v>
      </c>
      <c r="AB44" s="6">
        <f t="shared" si="1"/>
        <v>788.11488579600655</v>
      </c>
      <c r="AC44" s="6">
        <f t="shared" si="18"/>
        <v>278.16959377891146</v>
      </c>
      <c r="AD44" s="6">
        <f t="shared" si="2"/>
        <v>248.20174667323172</v>
      </c>
      <c r="AE44" s="6">
        <f t="shared" si="3"/>
        <v>684.20418372147697</v>
      </c>
      <c r="AI44" s="60"/>
      <c r="AJ44" s="67">
        <f t="shared" si="26"/>
        <v>73379.035593434732</v>
      </c>
      <c r="AK44" s="21">
        <f t="shared" si="27"/>
        <v>12433.508277925368</v>
      </c>
      <c r="AL44" s="19">
        <f t="shared" si="28"/>
        <v>48033.182909106436</v>
      </c>
      <c r="AM44" s="19">
        <f t="shared" si="29"/>
        <v>3407.4215515539331</v>
      </c>
      <c r="AN44" s="19">
        <f t="shared" si="30"/>
        <v>18937.499999999982</v>
      </c>
      <c r="AO44" s="19">
        <f t="shared" si="31"/>
        <v>108.95236587097283</v>
      </c>
      <c r="AP44" s="19">
        <f t="shared" si="32"/>
        <v>108.95236587097283</v>
      </c>
      <c r="AQ44" s="19">
        <f t="shared" si="20"/>
        <v>2795.1272279654399</v>
      </c>
      <c r="AR44" s="1">
        <f t="shared" si="33"/>
        <v>1248.5117291027482</v>
      </c>
      <c r="AS44" s="23">
        <f t="shared" si="34"/>
        <v>-11172.895721889636</v>
      </c>
      <c r="AT44" s="23">
        <f t="shared" si="35"/>
        <v>-89383165.775117084</v>
      </c>
      <c r="AU44">
        <f t="shared" si="36"/>
        <v>0.34540999999999999</v>
      </c>
      <c r="BB44" s="10">
        <f t="shared" si="22"/>
        <v>741.1188707095356</v>
      </c>
      <c r="BC44" s="10">
        <f t="shared" si="23"/>
        <v>86.227708775404466</v>
      </c>
      <c r="BD44" s="9">
        <f t="shared" si="24"/>
        <v>474.71928863222365</v>
      </c>
      <c r="BE44" s="10">
        <f t="shared" si="25"/>
        <v>132.62613009248062</v>
      </c>
    </row>
    <row r="45" spans="1:57">
      <c r="A45">
        <v>39</v>
      </c>
      <c r="B45" t="s">
        <v>54</v>
      </c>
      <c r="C45">
        <v>7.7383800000000003</v>
      </c>
      <c r="D45">
        <v>496.06</v>
      </c>
      <c r="E45">
        <v>203.178</v>
      </c>
      <c r="F45">
        <v>203.178</v>
      </c>
      <c r="G45">
        <v>132.73599999999999</v>
      </c>
      <c r="H45">
        <v>1964.85</v>
      </c>
      <c r="I45">
        <v>775.81100000000004</v>
      </c>
      <c r="J45">
        <v>2285.41</v>
      </c>
      <c r="K45">
        <v>727.25400000000002</v>
      </c>
      <c r="M45" s="4">
        <f t="shared" si="5"/>
        <v>0.34505000000000002</v>
      </c>
      <c r="N45" s="2">
        <f t="shared" si="6"/>
        <v>0.47921557262232523</v>
      </c>
      <c r="O45" s="2">
        <f t="shared" si="7"/>
        <v>2.1486601074240448</v>
      </c>
      <c r="P45" s="3">
        <f t="shared" si="8"/>
        <v>0.70255904941312852</v>
      </c>
      <c r="Q45" s="2">
        <f t="shared" si="9"/>
        <v>0.12822875911703616</v>
      </c>
      <c r="R45" s="3">
        <f t="shared" si="10"/>
        <v>0.19627880017388782</v>
      </c>
      <c r="T45" s="6">
        <f t="shared" si="11"/>
        <v>369.11737130094542</v>
      </c>
      <c r="U45" s="6">
        <f t="shared" si="12"/>
        <v>1069.7503877726283</v>
      </c>
      <c r="V45" s="6">
        <f t="shared" si="13"/>
        <v>1069.7503877726283</v>
      </c>
      <c r="W45" s="6">
        <f t="shared" si="14"/>
        <v>21.831640566788334</v>
      </c>
      <c r="X45" s="6">
        <f t="shared" si="15"/>
        <v>176.88679245283001</v>
      </c>
      <c r="Y45" s="6">
        <f t="shared" si="0"/>
        <v>72.449914762289026</v>
      </c>
      <c r="Z45" s="6">
        <f t="shared" si="16"/>
        <v>72.449914762289026</v>
      </c>
      <c r="AA45" s="6">
        <f t="shared" si="17"/>
        <v>47.331462490462528</v>
      </c>
      <c r="AB45" s="6">
        <f t="shared" si="1"/>
        <v>814.93941123835873</v>
      </c>
      <c r="AC45" s="6">
        <f t="shared" si="18"/>
        <v>276.64261710105791</v>
      </c>
      <c r="AD45" s="6">
        <f t="shared" si="2"/>
        <v>259.326749503065</v>
      </c>
      <c r="AE45" s="6">
        <f t="shared" si="3"/>
        <v>700.63301647168282</v>
      </c>
      <c r="AI45" s="60"/>
      <c r="AJ45" s="67">
        <f t="shared" si="26"/>
        <v>75108.502947638248</v>
      </c>
      <c r="AK45" s="21">
        <f t="shared" si="27"/>
        <v>12726.553103208067</v>
      </c>
      <c r="AL45" s="19">
        <f t="shared" si="28"/>
        <v>49178.544113348595</v>
      </c>
      <c r="AM45" s="19">
        <f t="shared" si="29"/>
        <v>3387.8274826333627</v>
      </c>
      <c r="AN45" s="19">
        <f t="shared" si="30"/>
        <v>18937.499999999982</v>
      </c>
      <c r="AO45" s="19">
        <f t="shared" si="31"/>
        <v>113.92902433693217</v>
      </c>
      <c r="AP45" s="19">
        <f t="shared" si="32"/>
        <v>113.92902433693217</v>
      </c>
      <c r="AQ45" s="19">
        <f t="shared" si="20"/>
        <v>2929.2934672529568</v>
      </c>
      <c r="AR45" s="1">
        <f t="shared" si="33"/>
        <v>1305.5411875011989</v>
      </c>
      <c r="AS45" s="23">
        <f t="shared" si="34"/>
        <v>-11868.491751436368</v>
      </c>
      <c r="AT45" s="23">
        <f t="shared" si="35"/>
        <v>-94947934.011490941</v>
      </c>
      <c r="AU45">
        <f t="shared" si="36"/>
        <v>0.34523333333333334</v>
      </c>
      <c r="BB45" s="10">
        <f t="shared" si="22"/>
        <v>766.78919620450813</v>
      </c>
      <c r="BC45" s="10">
        <f t="shared" si="23"/>
        <v>90.366642879379469</v>
      </c>
      <c r="BD45" s="9">
        <f t="shared" si="24"/>
        <v>496.40349334646345</v>
      </c>
      <c r="BE45" s="10">
        <f t="shared" si="25"/>
        <v>138.68414404982613</v>
      </c>
    </row>
    <row r="46" spans="1:57">
      <c r="A46">
        <v>40</v>
      </c>
      <c r="B46" t="s">
        <v>54</v>
      </c>
      <c r="C46">
        <v>7.9393900000000004</v>
      </c>
      <c r="D46">
        <v>484.50099999999998</v>
      </c>
      <c r="E46">
        <v>207.17699999999999</v>
      </c>
      <c r="F46">
        <v>207.17699999999999</v>
      </c>
      <c r="G46">
        <v>135.749</v>
      </c>
      <c r="H46">
        <v>1965.4</v>
      </c>
      <c r="I46">
        <v>753.75900000000001</v>
      </c>
      <c r="J46">
        <v>2307.4699999999998</v>
      </c>
      <c r="K46">
        <v>741.56700000000001</v>
      </c>
      <c r="M46" s="4">
        <f t="shared" si="5"/>
        <v>0.34486666666666665</v>
      </c>
      <c r="N46" s="2">
        <f t="shared" si="6"/>
        <v>0.46829789290547075</v>
      </c>
      <c r="O46" s="2">
        <f t="shared" si="7"/>
        <v>2.1711245990721051</v>
      </c>
      <c r="P46" s="3">
        <f t="shared" si="8"/>
        <v>0.71676686642180565</v>
      </c>
      <c r="Q46" s="2">
        <f t="shared" si="9"/>
        <v>0.13120916296153104</v>
      </c>
      <c r="R46" s="3">
        <f t="shared" si="10"/>
        <v>0.20024840518074619</v>
      </c>
      <c r="T46" s="6">
        <f t="shared" si="11"/>
        <v>377.72280237130144</v>
      </c>
      <c r="U46" s="6">
        <f t="shared" si="12"/>
        <v>1095.2719960505551</v>
      </c>
      <c r="V46" s="6">
        <f t="shared" si="13"/>
        <v>1095.2719960505551</v>
      </c>
      <c r="W46" s="6">
        <f t="shared" si="14"/>
        <v>22.35248971531745</v>
      </c>
      <c r="X46" s="6">
        <f t="shared" si="15"/>
        <v>176.88679245283001</v>
      </c>
      <c r="Y46" s="6">
        <f t="shared" si="0"/>
        <v>75.638388775255294</v>
      </c>
      <c r="Z46" s="6">
        <f t="shared" si="16"/>
        <v>75.638388775255294</v>
      </c>
      <c r="AA46" s="6">
        <f t="shared" si="17"/>
        <v>49.560692730622272</v>
      </c>
      <c r="AB46" s="6">
        <f t="shared" si="1"/>
        <v>842.43575757410133</v>
      </c>
      <c r="AC46" s="6">
        <f t="shared" si="18"/>
        <v>275.18872819177125</v>
      </c>
      <c r="AD46" s="6">
        <f t="shared" si="2"/>
        <v>270.73918943174073</v>
      </c>
      <c r="AE46" s="6">
        <f t="shared" si="3"/>
        <v>717.54919367925368</v>
      </c>
      <c r="AI46" s="60"/>
      <c r="AJ46" s="67">
        <f t="shared" si="26"/>
        <v>76890.448621933203</v>
      </c>
      <c r="AK46" s="21">
        <f t="shared" si="27"/>
        <v>13028.489972682841</v>
      </c>
      <c r="AL46" s="19">
        <f t="shared" si="28"/>
        <v>50359.399324935141</v>
      </c>
      <c r="AM46" s="19">
        <f t="shared" si="29"/>
        <v>3369.2304336737843</v>
      </c>
      <c r="AN46" s="19">
        <f t="shared" si="30"/>
        <v>18937.499999999982</v>
      </c>
      <c r="AO46" s="19">
        <f t="shared" si="31"/>
        <v>119.03520995444087</v>
      </c>
      <c r="AP46" s="19">
        <f t="shared" si="32"/>
        <v>119.03520995444087</v>
      </c>
      <c r="AQ46" s="19">
        <f t="shared" si="20"/>
        <v>3068.5602441579231</v>
      </c>
      <c r="AR46" s="1">
        <f t="shared" si="33"/>
        <v>1364.0587023861219</v>
      </c>
      <c r="AS46" s="23">
        <f t="shared" si="34"/>
        <v>-12582.119469554218</v>
      </c>
      <c r="AT46" s="23">
        <f t="shared" si="35"/>
        <v>-100656955.75643374</v>
      </c>
      <c r="AU46">
        <f t="shared" si="36"/>
        <v>0.34505000000000002</v>
      </c>
      <c r="BB46" s="10">
        <f t="shared" si="22"/>
        <v>793.10777067157039</v>
      </c>
      <c r="BC46" s="10">
        <f t="shared" si="23"/>
        <v>94.662924980925055</v>
      </c>
      <c r="BD46" s="9">
        <f t="shared" si="24"/>
        <v>518.65349900613001</v>
      </c>
      <c r="BE46" s="10">
        <f t="shared" si="25"/>
        <v>144.89982952457805</v>
      </c>
    </row>
    <row r="47" spans="1:57">
      <c r="A47">
        <v>41</v>
      </c>
      <c r="B47" t="s">
        <v>54</v>
      </c>
      <c r="C47">
        <v>8.1403999999999996</v>
      </c>
      <c r="D47">
        <v>473.16</v>
      </c>
      <c r="E47">
        <v>211.07400000000001</v>
      </c>
      <c r="F47">
        <v>211.07400000000001</v>
      </c>
      <c r="G47">
        <v>138.756</v>
      </c>
      <c r="H47">
        <v>1965.94</v>
      </c>
      <c r="I47">
        <v>732.41399999999999</v>
      </c>
      <c r="J47">
        <v>2328.81</v>
      </c>
      <c r="K47">
        <v>755.51700000000005</v>
      </c>
      <c r="M47" s="4">
        <f t="shared" si="5"/>
        <v>0.34468666666666664</v>
      </c>
      <c r="N47" s="2">
        <f t="shared" si="6"/>
        <v>0.45757499564822163</v>
      </c>
      <c r="O47" s="2">
        <f t="shared" si="7"/>
        <v>2.1928954898168387</v>
      </c>
      <c r="P47" s="3">
        <f t="shared" si="8"/>
        <v>0.73063168481519458</v>
      </c>
      <c r="Q47" s="2">
        <f t="shared" si="9"/>
        <v>0.13418563719706789</v>
      </c>
      <c r="R47" s="3">
        <f t="shared" si="10"/>
        <v>0.20412161770110054</v>
      </c>
      <c r="T47" s="6">
        <f t="shared" si="11"/>
        <v>386.57442853109598</v>
      </c>
      <c r="U47" s="6">
        <f t="shared" si="12"/>
        <v>1121.5241722852522</v>
      </c>
      <c r="V47" s="6">
        <f t="shared" si="13"/>
        <v>1121.5241722852522</v>
      </c>
      <c r="W47" s="6">
        <f t="shared" si="14"/>
        <v>22.888248413984741</v>
      </c>
      <c r="X47" s="6">
        <f t="shared" si="15"/>
        <v>176.88679245283001</v>
      </c>
      <c r="Y47" s="6">
        <f t="shared" si="0"/>
        <v>78.908197713645791</v>
      </c>
      <c r="Z47" s="6">
        <f t="shared" si="16"/>
        <v>78.908197713645791</v>
      </c>
      <c r="AA47" s="6">
        <f t="shared" si="17"/>
        <v>51.872736016537495</v>
      </c>
      <c r="AB47" s="6">
        <f t="shared" si="1"/>
        <v>870.605569218347</v>
      </c>
      <c r="AC47" s="6">
        <f t="shared" si="18"/>
        <v>273.80685148089003</v>
      </c>
      <c r="AD47" s="6">
        <f t="shared" si="2"/>
        <v>282.44352602414568</v>
      </c>
      <c r="AE47" s="6">
        <f t="shared" si="3"/>
        <v>734.94974375415632</v>
      </c>
      <c r="AI47" s="60"/>
      <c r="AJ47" s="67">
        <f t="shared" si="26"/>
        <v>78724.865260125749</v>
      </c>
      <c r="AK47" s="21">
        <f t="shared" si="27"/>
        <v>13339.317639899711</v>
      </c>
      <c r="AL47" s="19">
        <f t="shared" si="28"/>
        <v>51575.283394083715</v>
      </c>
      <c r="AM47" s="19">
        <f t="shared" si="29"/>
        <v>3351.5235206475822</v>
      </c>
      <c r="AN47" s="19">
        <f t="shared" si="30"/>
        <v>18937.499999999982</v>
      </c>
      <c r="AO47" s="19">
        <f t="shared" si="31"/>
        <v>124.27387275774444</v>
      </c>
      <c r="AP47" s="19">
        <f t="shared" si="32"/>
        <v>124.27387275774444</v>
      </c>
      <c r="AQ47" s="19">
        <f t="shared" si="20"/>
        <v>3213.0841386267916</v>
      </c>
      <c r="AR47" s="1">
        <f t="shared" si="33"/>
        <v>1424.0881364109562</v>
      </c>
      <c r="AS47" s="23">
        <f t="shared" si="34"/>
        <v>-13314.155964740969</v>
      </c>
      <c r="AT47" s="23">
        <f t="shared" si="35"/>
        <v>-106513247.71792775</v>
      </c>
      <c r="AU47">
        <f t="shared" si="36"/>
        <v>0.34486666666666665</v>
      </c>
      <c r="BB47" s="10">
        <f t="shared" si="22"/>
        <v>820.08326785878387</v>
      </c>
      <c r="BC47" s="10">
        <f t="shared" si="23"/>
        <v>99.121385461244543</v>
      </c>
      <c r="BD47" s="9">
        <f t="shared" si="24"/>
        <v>541.47837886348145</v>
      </c>
      <c r="BE47" s="10">
        <f t="shared" si="25"/>
        <v>151.27677755051059</v>
      </c>
    </row>
    <row r="48" spans="1:57">
      <c r="A48">
        <v>42</v>
      </c>
      <c r="B48" t="s">
        <v>54</v>
      </c>
      <c r="C48">
        <v>8.3414099999999998</v>
      </c>
      <c r="D48">
        <v>462.03899999999999</v>
      </c>
      <c r="E48">
        <v>214.87299999999999</v>
      </c>
      <c r="F48">
        <v>214.87299999999999</v>
      </c>
      <c r="G48">
        <v>141.75800000000001</v>
      </c>
      <c r="H48">
        <v>1966.46</v>
      </c>
      <c r="I48">
        <v>711.75</v>
      </c>
      <c r="J48">
        <v>2349.4699999999998</v>
      </c>
      <c r="K48">
        <v>769.11199999999997</v>
      </c>
      <c r="M48" s="4">
        <f t="shared" si="5"/>
        <v>0.34451333333333334</v>
      </c>
      <c r="N48" s="2">
        <f t="shared" si="6"/>
        <v>0.44704510710761075</v>
      </c>
      <c r="O48" s="2">
        <f t="shared" si="7"/>
        <v>2.213988341234979</v>
      </c>
      <c r="P48" s="3">
        <f t="shared" si="8"/>
        <v>0.74415310486289843</v>
      </c>
      <c r="Q48" s="2">
        <f t="shared" si="9"/>
        <v>0.13715772974437371</v>
      </c>
      <c r="R48" s="3">
        <f t="shared" si="10"/>
        <v>0.20790003289664646</v>
      </c>
      <c r="T48" s="6">
        <f t="shared" si="11"/>
        <v>395.67996526634749</v>
      </c>
      <c r="U48" s="6">
        <f t="shared" si="12"/>
        <v>1148.5185825406297</v>
      </c>
      <c r="V48" s="6">
        <f t="shared" si="13"/>
        <v>1148.5185825406297</v>
      </c>
      <c r="W48" s="6">
        <f t="shared" si="14"/>
        <v>23.439154745727137</v>
      </c>
      <c r="X48" s="6">
        <f t="shared" si="15"/>
        <v>176.88679245283001</v>
      </c>
      <c r="Y48" s="6">
        <f t="shared" si="0"/>
        <v>82.261877795417575</v>
      </c>
      <c r="Z48" s="6">
        <f t="shared" si="16"/>
        <v>82.261877795417575</v>
      </c>
      <c r="AA48" s="6">
        <f t="shared" si="17"/>
        <v>54.270565741264868</v>
      </c>
      <c r="AB48" s="6">
        <f t="shared" si="1"/>
        <v>899.4699847056819</v>
      </c>
      <c r="AC48" s="6">
        <f t="shared" si="18"/>
        <v>272.48775258067496</v>
      </c>
      <c r="AD48" s="6">
        <f t="shared" si="2"/>
        <v>294.4464746849963</v>
      </c>
      <c r="AE48" s="6">
        <f t="shared" si="3"/>
        <v>752.83861727428223</v>
      </c>
      <c r="AI48" s="60"/>
      <c r="AJ48" s="67">
        <f t="shared" si="26"/>
        <v>80611.792931347067</v>
      </c>
      <c r="AK48" s="21">
        <f t="shared" si="27"/>
        <v>13659.042894262087</v>
      </c>
      <c r="AL48" s="19">
        <f t="shared" si="28"/>
        <v>52825.982731817487</v>
      </c>
      <c r="AM48" s="19">
        <f t="shared" si="29"/>
        <v>3334.6936441857597</v>
      </c>
      <c r="AN48" s="19">
        <f t="shared" si="30"/>
        <v>18937.499999999982</v>
      </c>
      <c r="AO48" s="19">
        <f t="shared" si="31"/>
        <v>129.64616884352003</v>
      </c>
      <c r="AP48" s="19">
        <f t="shared" si="32"/>
        <v>129.64616884352003</v>
      </c>
      <c r="AQ48" s="19">
        <f t="shared" si="20"/>
        <v>3362.9769105089472</v>
      </c>
      <c r="AR48" s="1">
        <f t="shared" si="33"/>
        <v>1485.6529468870062</v>
      </c>
      <c r="AS48" s="23">
        <f t="shared" si="34"/>
        <v>-14064.737254522925</v>
      </c>
      <c r="AT48" s="23">
        <f t="shared" si="35"/>
        <v>-112517898.0361834</v>
      </c>
      <c r="AU48">
        <f t="shared" si="36"/>
        <v>0.34468666666666664</v>
      </c>
      <c r="BB48" s="10">
        <f t="shared" si="22"/>
        <v>847.7173208043622</v>
      </c>
      <c r="BC48" s="10">
        <f t="shared" si="23"/>
        <v>103.74547203307499</v>
      </c>
      <c r="BD48" s="9">
        <f t="shared" si="24"/>
        <v>564.88705204829137</v>
      </c>
      <c r="BE48" s="10">
        <f t="shared" si="25"/>
        <v>157.81639542729158</v>
      </c>
    </row>
    <row r="49" spans="1:57">
      <c r="A49">
        <v>43</v>
      </c>
      <c r="B49" t="s">
        <v>54</v>
      </c>
      <c r="C49">
        <v>8.5424199999999999</v>
      </c>
      <c r="D49">
        <v>451.142</v>
      </c>
      <c r="E49">
        <v>218.57400000000001</v>
      </c>
      <c r="F49">
        <v>218.57400000000001</v>
      </c>
      <c r="G49">
        <v>144.755</v>
      </c>
      <c r="H49">
        <v>1966.96</v>
      </c>
      <c r="I49">
        <v>691.74800000000005</v>
      </c>
      <c r="J49">
        <v>2369.48</v>
      </c>
      <c r="K49">
        <v>782.35900000000004</v>
      </c>
      <c r="M49" s="4">
        <f t="shared" si="5"/>
        <v>0.34434666666666663</v>
      </c>
      <c r="N49" s="2">
        <f t="shared" si="6"/>
        <v>0.4367130024006815</v>
      </c>
      <c r="O49" s="2">
        <f t="shared" si="7"/>
        <v>2.2344299448230469</v>
      </c>
      <c r="P49" s="3">
        <f t="shared" si="8"/>
        <v>0.75733659877642689</v>
      </c>
      <c r="Q49" s="2">
        <f t="shared" si="9"/>
        <v>0.14012526136451639</v>
      </c>
      <c r="R49" s="3">
        <f t="shared" si="10"/>
        <v>0.21158328815921942</v>
      </c>
      <c r="T49" s="6">
        <f t="shared" si="11"/>
        <v>405.04127763646812</v>
      </c>
      <c r="U49" s="6">
        <f t="shared" si="12"/>
        <v>1176.260196032491</v>
      </c>
      <c r="V49" s="6">
        <f t="shared" si="13"/>
        <v>1176.260196032491</v>
      </c>
      <c r="W49" s="6">
        <f t="shared" si="14"/>
        <v>24.005310123112061</v>
      </c>
      <c r="X49" s="6">
        <f t="shared" si="15"/>
        <v>176.88679245283001</v>
      </c>
      <c r="Y49" s="6">
        <f t="shared" si="0"/>
        <v>85.699965362535238</v>
      </c>
      <c r="Z49" s="6">
        <f t="shared" si="16"/>
        <v>85.699965362535238</v>
      </c>
      <c r="AA49" s="6">
        <f t="shared" si="17"/>
        <v>56.756514892227742</v>
      </c>
      <c r="AB49" s="6">
        <f t="shared" si="1"/>
        <v>929.04166976342196</v>
      </c>
      <c r="AC49" s="6">
        <f t="shared" si="18"/>
        <v>271.22383639218106</v>
      </c>
      <c r="AD49" s="6">
        <f t="shared" si="2"/>
        <v>306.75258356926122</v>
      </c>
      <c r="AE49" s="6">
        <f t="shared" si="3"/>
        <v>771.2189183960229</v>
      </c>
      <c r="AI49" s="60"/>
      <c r="AJ49" s="67">
        <f t="shared" si="26"/>
        <v>82552.070157272843</v>
      </c>
      <c r="AK49" s="21">
        <f t="shared" si="27"/>
        <v>13987.80781676233</v>
      </c>
      <c r="AL49" s="19">
        <f t="shared" si="28"/>
        <v>54111.78129382358</v>
      </c>
      <c r="AM49" s="19">
        <f t="shared" si="29"/>
        <v>3318.6283386800405</v>
      </c>
      <c r="AN49" s="19">
        <f t="shared" si="30"/>
        <v>18937.499999999982</v>
      </c>
      <c r="AO49" s="19">
        <f t="shared" si="31"/>
        <v>135.15626521787107</v>
      </c>
      <c r="AP49" s="19">
        <f t="shared" si="32"/>
        <v>135.15626521787107</v>
      </c>
      <c r="AQ49" s="19">
        <f t="shared" si="20"/>
        <v>3518.4313287416649</v>
      </c>
      <c r="AR49" s="1">
        <f t="shared" si="33"/>
        <v>1548.7884568430804</v>
      </c>
      <c r="AS49" s="23">
        <f t="shared" si="34"/>
        <v>-14834.436025511093</v>
      </c>
      <c r="AT49" s="23">
        <f t="shared" si="35"/>
        <v>-118675488.20408875</v>
      </c>
      <c r="AU49">
        <f t="shared" si="36"/>
        <v>0.34451333333333334</v>
      </c>
      <c r="BB49" s="10">
        <f t="shared" si="22"/>
        <v>876.03082995995476</v>
      </c>
      <c r="BC49" s="10">
        <f t="shared" si="23"/>
        <v>108.54113148252974</v>
      </c>
      <c r="BD49" s="9">
        <f t="shared" si="24"/>
        <v>588.89294936999261</v>
      </c>
      <c r="BE49" s="10">
        <f t="shared" si="25"/>
        <v>164.52375559083515</v>
      </c>
    </row>
    <row r="50" spans="1:57">
      <c r="A50">
        <v>44</v>
      </c>
      <c r="B50" t="s">
        <v>54</v>
      </c>
      <c r="C50">
        <v>8.74343</v>
      </c>
      <c r="D50">
        <v>440.483</v>
      </c>
      <c r="E50">
        <v>222.19200000000001</v>
      </c>
      <c r="F50">
        <v>222.19200000000001</v>
      </c>
      <c r="G50">
        <v>147.74299999999999</v>
      </c>
      <c r="H50">
        <v>1967.39</v>
      </c>
      <c r="I50">
        <v>672.255</v>
      </c>
      <c r="J50">
        <v>2388.9699999999998</v>
      </c>
      <c r="K50">
        <v>795.31</v>
      </c>
      <c r="M50" s="4">
        <f t="shared" si="5"/>
        <v>0.34420333333333331</v>
      </c>
      <c r="N50" s="2">
        <f t="shared" si="6"/>
        <v>0.42657247169793056</v>
      </c>
      <c r="O50" s="2">
        <f t="shared" si="7"/>
        <v>2.2542349097916929</v>
      </c>
      <c r="P50" s="3">
        <f t="shared" si="8"/>
        <v>0.7701939744918217</v>
      </c>
      <c r="Q50" s="2">
        <f t="shared" si="9"/>
        <v>0.1430772508497884</v>
      </c>
      <c r="R50" s="3">
        <f t="shared" si="10"/>
        <v>0.21517513872614058</v>
      </c>
      <c r="T50" s="6">
        <f t="shared" si="11"/>
        <v>414.66996627501351</v>
      </c>
      <c r="U50" s="6">
        <f t="shared" si="12"/>
        <v>1204.7238539478028</v>
      </c>
      <c r="V50" s="6">
        <f t="shared" si="13"/>
        <v>1204.7238539478028</v>
      </c>
      <c r="W50" s="6">
        <f t="shared" si="14"/>
        <v>24.586201100975568</v>
      </c>
      <c r="X50" s="6">
        <f t="shared" si="15"/>
        <v>176.88679245283001</v>
      </c>
      <c r="Y50" s="6">
        <f t="shared" si="0"/>
        <v>89.226667518790066</v>
      </c>
      <c r="Z50" s="6">
        <f t="shared" si="16"/>
        <v>89.226667518790066</v>
      </c>
      <c r="AA50" s="6">
        <f t="shared" si="17"/>
        <v>59.329838784603403</v>
      </c>
      <c r="AB50" s="6">
        <f t="shared" si="1"/>
        <v>959.34971512025504</v>
      </c>
      <c r="AC50" s="6">
        <f t="shared" si="18"/>
        <v>269.96033992852335</v>
      </c>
      <c r="AD50" s="6">
        <f t="shared" si="2"/>
        <v>319.37630942774234</v>
      </c>
      <c r="AE50" s="6">
        <f t="shared" si="3"/>
        <v>790.0538876727893</v>
      </c>
      <c r="AI50" s="60"/>
      <c r="AJ50" s="67">
        <f t="shared" si="26"/>
        <v>84546.054110227342</v>
      </c>
      <c r="AK50" s="21">
        <f t="shared" si="27"/>
        <v>14325.672927479707</v>
      </c>
      <c r="AL50" s="19">
        <f t="shared" si="28"/>
        <v>55432.902197550931</v>
      </c>
      <c r="AM50" s="19">
        <f t="shared" si="29"/>
        <v>3303.235103420373</v>
      </c>
      <c r="AN50" s="19">
        <f t="shared" si="30"/>
        <v>18937.499999999982</v>
      </c>
      <c r="AO50" s="19">
        <f t="shared" si="31"/>
        <v>140.8050430906454</v>
      </c>
      <c r="AP50" s="19">
        <f t="shared" si="32"/>
        <v>140.8050430906454</v>
      </c>
      <c r="AQ50" s="19">
        <f t="shared" si="20"/>
        <v>3679.5986439324843</v>
      </c>
      <c r="AR50" s="1">
        <f t="shared" si="33"/>
        <v>1613.5185895743139</v>
      </c>
      <c r="AS50" s="23">
        <f t="shared" si="34"/>
        <v>-15623.362417047665</v>
      </c>
      <c r="AT50" s="23">
        <f t="shared" si="35"/>
        <v>-124986899.33638132</v>
      </c>
      <c r="AU50">
        <f t="shared" si="36"/>
        <v>0.34434666666666663</v>
      </c>
      <c r="BB50" s="10">
        <f t="shared" si="22"/>
        <v>905.03635964030991</v>
      </c>
      <c r="BC50" s="10">
        <f t="shared" si="23"/>
        <v>113.51302978445548</v>
      </c>
      <c r="BD50" s="9">
        <f t="shared" si="24"/>
        <v>613.50516713852244</v>
      </c>
      <c r="BE50" s="10">
        <f t="shared" si="25"/>
        <v>171.39993072507048</v>
      </c>
    </row>
    <row r="51" spans="1:57">
      <c r="A51">
        <v>45</v>
      </c>
      <c r="B51" t="s">
        <v>54</v>
      </c>
      <c r="C51">
        <v>8.9444400000000002</v>
      </c>
      <c r="D51">
        <v>430.00799999999998</v>
      </c>
      <c r="E51">
        <v>225.71</v>
      </c>
      <c r="F51">
        <v>225.71</v>
      </c>
      <c r="G51">
        <v>150.72900000000001</v>
      </c>
      <c r="H51">
        <v>1967.84</v>
      </c>
      <c r="I51">
        <v>653.49</v>
      </c>
      <c r="J51">
        <v>2407.73</v>
      </c>
      <c r="K51">
        <v>807.90499999999997</v>
      </c>
      <c r="M51" s="4">
        <f t="shared" si="5"/>
        <v>0.34405333333333338</v>
      </c>
      <c r="N51" s="2">
        <f t="shared" si="6"/>
        <v>0.41660982793365364</v>
      </c>
      <c r="O51" s="2">
        <f t="shared" si="7"/>
        <v>2.2733931853588589</v>
      </c>
      <c r="P51" s="3">
        <f t="shared" si="8"/>
        <v>0.78273232832119044</v>
      </c>
      <c r="Q51" s="2">
        <f t="shared" si="9"/>
        <v>0.14603259184622538</v>
      </c>
      <c r="R51" s="3">
        <f t="shared" si="10"/>
        <v>0.21867733684700044</v>
      </c>
      <c r="T51" s="6">
        <f t="shared" si="11"/>
        <v>424.58622094964056</v>
      </c>
      <c r="U51" s="6">
        <f t="shared" si="12"/>
        <v>1234.0709413743232</v>
      </c>
      <c r="V51" s="6">
        <f t="shared" si="13"/>
        <v>1234.0709413743232</v>
      </c>
      <c r="W51" s="6">
        <f t="shared" si="14"/>
        <v>25.185121252537208</v>
      </c>
      <c r="X51" s="6">
        <f t="shared" si="15"/>
        <v>176.88679245283001</v>
      </c>
      <c r="Y51" s="6">
        <f t="shared" si="0"/>
        <v>92.847384059199499</v>
      </c>
      <c r="Z51" s="6">
        <f t="shared" si="16"/>
        <v>92.847384059199499</v>
      </c>
      <c r="AA51" s="6">
        <f t="shared" si="17"/>
        <v>62.003426307470129</v>
      </c>
      <c r="AB51" s="6">
        <f t="shared" si="1"/>
        <v>990.43654255672084</v>
      </c>
      <c r="AC51" s="6">
        <f t="shared" si="18"/>
        <v>268.81952007013956</v>
      </c>
      <c r="AD51" s="6">
        <f t="shared" si="2"/>
        <v>332.33736129700759</v>
      </c>
      <c r="AE51" s="6">
        <f t="shared" si="3"/>
        <v>809.48472042468256</v>
      </c>
      <c r="AI51" s="60"/>
      <c r="AJ51" s="67">
        <f t="shared" si="26"/>
        <v>86591.936450206224</v>
      </c>
      <c r="AK51" s="21">
        <f t="shared" si="27"/>
        <v>14672.331817230292</v>
      </c>
      <c r="AL51" s="19">
        <f t="shared" si="28"/>
        <v>56786.70328425707</v>
      </c>
      <c r="AM51" s="19">
        <f t="shared" si="29"/>
        <v>3287.846979989486</v>
      </c>
      <c r="AN51" s="19">
        <f t="shared" si="30"/>
        <v>18937.499999999982</v>
      </c>
      <c r="AO51" s="19">
        <f t="shared" si="31"/>
        <v>146.59941473337207</v>
      </c>
      <c r="AP51" s="19">
        <f t="shared" si="32"/>
        <v>146.59941473337207</v>
      </c>
      <c r="AQ51" s="19">
        <f t="shared" si="20"/>
        <v>3846.4305771962586</v>
      </c>
      <c r="AR51" s="1">
        <f t="shared" si="33"/>
        <v>1679.9193875899246</v>
      </c>
      <c r="AS51" s="23">
        <f t="shared" si="34"/>
        <v>-16432.669208937055</v>
      </c>
      <c r="AT51" s="23">
        <f t="shared" si="35"/>
        <v>-131461353.67149644</v>
      </c>
      <c r="AU51">
        <f t="shared" si="36"/>
        <v>0.34420333333333331</v>
      </c>
      <c r="BB51" s="10">
        <f t="shared" si="22"/>
        <v>934.76351401927946</v>
      </c>
      <c r="BC51" s="10">
        <f t="shared" si="23"/>
        <v>118.65967756920681</v>
      </c>
      <c r="BD51" s="9">
        <f t="shared" si="24"/>
        <v>638.75261885548468</v>
      </c>
      <c r="BE51" s="10">
        <f t="shared" si="25"/>
        <v>178.45333503758013</v>
      </c>
    </row>
    <row r="52" spans="1:57">
      <c r="A52">
        <v>46</v>
      </c>
      <c r="B52" t="s">
        <v>54</v>
      </c>
      <c r="C52">
        <v>9.1454500000000003</v>
      </c>
      <c r="D52">
        <v>419.78899999999999</v>
      </c>
      <c r="E52">
        <v>229.136</v>
      </c>
      <c r="F52">
        <v>229.136</v>
      </c>
      <c r="G52">
        <v>153.71100000000001</v>
      </c>
      <c r="H52">
        <v>1968.23</v>
      </c>
      <c r="I52">
        <v>635.31700000000001</v>
      </c>
      <c r="J52">
        <v>2425.91</v>
      </c>
      <c r="K52">
        <v>820.16600000000005</v>
      </c>
      <c r="M52" s="4">
        <f t="shared" si="5"/>
        <v>0.3439233333333333</v>
      </c>
      <c r="N52" s="2">
        <f t="shared" si="6"/>
        <v>0.40686296364499841</v>
      </c>
      <c r="O52" s="2">
        <f t="shared" si="7"/>
        <v>2.2918727140738731</v>
      </c>
      <c r="P52" s="3">
        <f t="shared" si="8"/>
        <v>0.79491165666766828</v>
      </c>
      <c r="Q52" s="2">
        <f t="shared" si="9"/>
        <v>0.14897796989639164</v>
      </c>
      <c r="R52" s="3">
        <f t="shared" si="10"/>
        <v>0.22208050243755875</v>
      </c>
      <c r="T52" s="6">
        <f t="shared" si="11"/>
        <v>434.7576659918588</v>
      </c>
      <c r="U52" s="6">
        <f t="shared" si="12"/>
        <v>1264.1121548170393</v>
      </c>
      <c r="V52" s="6">
        <f t="shared" si="13"/>
        <v>1264.1121548170393</v>
      </c>
      <c r="W52" s="6">
        <f t="shared" si="14"/>
        <v>25.798207241164068</v>
      </c>
      <c r="X52" s="6">
        <f t="shared" si="15"/>
        <v>176.88679245283001</v>
      </c>
      <c r="Y52" s="6">
        <f t="shared" si="0"/>
        <v>96.551200902052358</v>
      </c>
      <c r="Z52" s="6">
        <f t="shared" si="16"/>
        <v>96.551200902052358</v>
      </c>
      <c r="AA52" s="6">
        <f t="shared" si="17"/>
        <v>64.769314476360634</v>
      </c>
      <c r="AB52" s="6">
        <f t="shared" si="1"/>
        <v>1022.2074391623479</v>
      </c>
      <c r="AC52" s="6">
        <f t="shared" si="18"/>
        <v>267.70292289585541</v>
      </c>
      <c r="AD52" s="6">
        <f t="shared" si="2"/>
        <v>345.59393652255727</v>
      </c>
      <c r="AE52" s="6">
        <f t="shared" si="3"/>
        <v>829.3544888251804</v>
      </c>
      <c r="AI52" s="60"/>
      <c r="AJ52" s="67">
        <f t="shared" si="26"/>
        <v>88701.317053162216</v>
      </c>
      <c r="AK52" s="21">
        <f t="shared" si="27"/>
        <v>15029.749994997883</v>
      </c>
      <c r="AL52" s="19">
        <f t="shared" si="28"/>
        <v>58183.333249964904</v>
      </c>
      <c r="AM52" s="19">
        <f t="shared" si="29"/>
        <v>3273.9529349342297</v>
      </c>
      <c r="AN52" s="19">
        <f t="shared" si="30"/>
        <v>18937.499999999982</v>
      </c>
      <c r="AO52" s="19">
        <f t="shared" si="31"/>
        <v>152.54825200926479</v>
      </c>
      <c r="AP52" s="19">
        <f t="shared" si="32"/>
        <v>152.54825200926479</v>
      </c>
      <c r="AQ52" s="19">
        <f t="shared" si="20"/>
        <v>4019.762731967488</v>
      </c>
      <c r="AR52" s="1">
        <f t="shared" si="33"/>
        <v>1748.0945204222598</v>
      </c>
      <c r="AS52" s="23">
        <f t="shared" si="34"/>
        <v>-17263.327106852696</v>
      </c>
      <c r="AT52" s="23">
        <f t="shared" si="35"/>
        <v>-138106616.85482156</v>
      </c>
      <c r="AU52">
        <f t="shared" si="36"/>
        <v>0.34405333333333338</v>
      </c>
      <c r="BB52" s="10">
        <f t="shared" si="22"/>
        <v>965.25142130418362</v>
      </c>
      <c r="BC52" s="10">
        <f t="shared" si="23"/>
        <v>124.00685261494026</v>
      </c>
      <c r="BD52" s="9">
        <f t="shared" si="24"/>
        <v>664.67472259401518</v>
      </c>
      <c r="BE52" s="10">
        <f t="shared" si="25"/>
        <v>185.694768118399</v>
      </c>
    </row>
    <row r="53" spans="1:57">
      <c r="A53">
        <v>47</v>
      </c>
      <c r="B53" t="s">
        <v>54</v>
      </c>
      <c r="C53">
        <v>9.3464600000000004</v>
      </c>
      <c r="D53">
        <v>409.803</v>
      </c>
      <c r="E53">
        <v>232.47399999999999</v>
      </c>
      <c r="F53">
        <v>232.47399999999999</v>
      </c>
      <c r="G53">
        <v>156.68799999999999</v>
      </c>
      <c r="H53">
        <v>1968.56</v>
      </c>
      <c r="I53">
        <v>617.70600000000002</v>
      </c>
      <c r="J53">
        <v>2443.52</v>
      </c>
      <c r="K53">
        <v>832.11500000000001</v>
      </c>
      <c r="M53" s="4">
        <f t="shared" si="5"/>
        <v>0.34381333333333336</v>
      </c>
      <c r="N53" s="2">
        <f t="shared" si="6"/>
        <v>0.39731152563406497</v>
      </c>
      <c r="O53" s="2">
        <f t="shared" si="7"/>
        <v>2.3096791962692933</v>
      </c>
      <c r="P53" s="3">
        <f t="shared" si="8"/>
        <v>0.8067507562243077</v>
      </c>
      <c r="Q53" s="2">
        <f t="shared" si="9"/>
        <v>0.15191189017296206</v>
      </c>
      <c r="R53" s="3">
        <f t="shared" si="10"/>
        <v>0.22538780733731481</v>
      </c>
      <c r="T53" s="6">
        <f t="shared" si="11"/>
        <v>445.20931571400649</v>
      </c>
      <c r="U53" s="6">
        <f t="shared" si="12"/>
        <v>1294.9157945610209</v>
      </c>
      <c r="V53" s="6">
        <f t="shared" si="13"/>
        <v>1294.9157945610209</v>
      </c>
      <c r="W53" s="6">
        <f t="shared" si="14"/>
        <v>26.426852950224916</v>
      </c>
      <c r="X53" s="6">
        <f t="shared" si="15"/>
        <v>176.88679245283001</v>
      </c>
      <c r="Y53" s="6">
        <f t="shared" si="0"/>
        <v>100.34475147492626</v>
      </c>
      <c r="Z53" s="6">
        <f t="shared" si="16"/>
        <v>100.34475147492626</v>
      </c>
      <c r="AA53" s="6">
        <f t="shared" si="17"/>
        <v>67.632588672725745</v>
      </c>
      <c r="AB53" s="6">
        <f t="shared" si="1"/>
        <v>1054.7175474401533</v>
      </c>
      <c r="AC53" s="6">
        <f t="shared" si="18"/>
        <v>266.62510007109245</v>
      </c>
      <c r="AD53" s="6">
        <f t="shared" si="2"/>
        <v>359.1729521303813</v>
      </c>
      <c r="AE53" s="6">
        <f t="shared" si="3"/>
        <v>849.70647884701441</v>
      </c>
      <c r="AI53" s="60"/>
      <c r="AJ53" s="67">
        <f t="shared" si="26"/>
        <v>90860.589351784321</v>
      </c>
      <c r="AK53" s="21">
        <f t="shared" si="27"/>
        <v>15395.621933516721</v>
      </c>
      <c r="AL53" s="19">
        <f t="shared" si="28"/>
        <v>59611.512593287487</v>
      </c>
      <c r="AM53" s="19">
        <f t="shared" si="29"/>
        <v>3260.3538979486229</v>
      </c>
      <c r="AN53" s="19">
        <f t="shared" si="30"/>
        <v>18937.499999999982</v>
      </c>
      <c r="AO53" s="19">
        <f t="shared" si="31"/>
        <v>158.63362308207203</v>
      </c>
      <c r="AP53" s="19">
        <f t="shared" si="32"/>
        <v>158.63362308207203</v>
      </c>
      <c r="AQ53" s="19">
        <f t="shared" si="20"/>
        <v>4199.0788576112791</v>
      </c>
      <c r="AR53" s="1">
        <f t="shared" si="33"/>
        <v>1817.8241061086512</v>
      </c>
      <c r="AS53" s="23">
        <f t="shared" si="34"/>
        <v>-18112.674584180866</v>
      </c>
      <c r="AT53" s="23">
        <f t="shared" si="35"/>
        <v>-144901396.67344692</v>
      </c>
      <c r="AU53">
        <f t="shared" si="36"/>
        <v>0.3439233333333333</v>
      </c>
      <c r="BB53" s="10">
        <f t="shared" si="22"/>
        <v>996.40923192118385</v>
      </c>
      <c r="BC53" s="10">
        <f t="shared" si="23"/>
        <v>129.53862895272127</v>
      </c>
      <c r="BD53" s="9">
        <f t="shared" si="24"/>
        <v>691.18787304511454</v>
      </c>
      <c r="BE53" s="10">
        <f t="shared" si="25"/>
        <v>193.10240180410472</v>
      </c>
    </row>
    <row r="54" spans="1:57">
      <c r="A54">
        <v>48</v>
      </c>
      <c r="B54" t="s">
        <v>54</v>
      </c>
      <c r="C54">
        <v>9.5474700000000006</v>
      </c>
      <c r="D54">
        <v>400.03199999999998</v>
      </c>
      <c r="E54">
        <v>235.72800000000001</v>
      </c>
      <c r="F54">
        <v>235.72800000000001</v>
      </c>
      <c r="G54">
        <v>159.661</v>
      </c>
      <c r="H54">
        <v>1968.85</v>
      </c>
      <c r="I54">
        <v>600.65</v>
      </c>
      <c r="J54">
        <v>2460.5700000000002</v>
      </c>
      <c r="K54">
        <v>843.76099999999997</v>
      </c>
      <c r="M54" s="4">
        <f t="shared" si="5"/>
        <v>0.34371666666666667</v>
      </c>
      <c r="N54" s="2">
        <f t="shared" si="6"/>
        <v>0.38794743732725595</v>
      </c>
      <c r="O54" s="2">
        <f t="shared" si="7"/>
        <v>2.3268637057654078</v>
      </c>
      <c r="P54" s="3">
        <f t="shared" si="8"/>
        <v>0.81827183242011337</v>
      </c>
      <c r="Q54" s="2">
        <f t="shared" si="9"/>
        <v>0.15483780245357123</v>
      </c>
      <c r="R54" s="3">
        <f t="shared" si="10"/>
        <v>0.22860689521408134</v>
      </c>
      <c r="T54" s="6">
        <f t="shared" si="11"/>
        <v>455.95556364924727</v>
      </c>
      <c r="U54" s="6">
        <f t="shared" si="12"/>
        <v>1326.5448198106403</v>
      </c>
      <c r="V54" s="6">
        <f t="shared" si="13"/>
        <v>1326.5448198106403</v>
      </c>
      <c r="W54" s="6">
        <f t="shared" si="14"/>
        <v>27.072343261441638</v>
      </c>
      <c r="X54" s="6">
        <f t="shared" si="15"/>
        <v>176.88679245283001</v>
      </c>
      <c r="Y54" s="6">
        <f t="shared" si="0"/>
        <v>104.23458576144087</v>
      </c>
      <c r="Z54" s="6">
        <f t="shared" si="16"/>
        <v>104.23458576144087</v>
      </c>
      <c r="AA54" s="6">
        <f t="shared" si="17"/>
        <v>70.599157491928878</v>
      </c>
      <c r="AB54" s="6">
        <f t="shared" si="1"/>
        <v>1088.0187957586843</v>
      </c>
      <c r="AC54" s="6">
        <f t="shared" si="18"/>
        <v>265.5983673133976</v>
      </c>
      <c r="AD54" s="6">
        <f t="shared" si="2"/>
        <v>373.0955945694152</v>
      </c>
      <c r="AE54" s="6">
        <f t="shared" si="3"/>
        <v>870.589256161393</v>
      </c>
      <c r="AI54" s="60"/>
      <c r="AJ54" s="67">
        <f t="shared" si="26"/>
        <v>93074.662565662496</v>
      </c>
      <c r="AK54" s="21">
        <f t="shared" si="27"/>
        <v>15770.779461958675</v>
      </c>
      <c r="AL54" s="19">
        <f t="shared" si="28"/>
        <v>61074.352580086852</v>
      </c>
      <c r="AM54" s="19">
        <f t="shared" si="29"/>
        <v>3247.227093765835</v>
      </c>
      <c r="AN54" s="19">
        <f t="shared" si="30"/>
        <v>18937.499999999982</v>
      </c>
      <c r="AO54" s="19">
        <f t="shared" si="31"/>
        <v>164.86642667330383</v>
      </c>
      <c r="AP54" s="19">
        <f t="shared" si="32"/>
        <v>164.86642667330383</v>
      </c>
      <c r="AQ54" s="19">
        <f t="shared" si="20"/>
        <v>4384.7086460180844</v>
      </c>
      <c r="AR54" s="1">
        <f t="shared" si="33"/>
        <v>1889.2497282058057</v>
      </c>
      <c r="AS54" s="23">
        <f t="shared" si="34"/>
        <v>-18982.671126197991</v>
      </c>
      <c r="AT54" s="23">
        <f t="shared" si="35"/>
        <v>-151861369.00958392</v>
      </c>
      <c r="AU54">
        <f t="shared" si="36"/>
        <v>0.34381333333333336</v>
      </c>
      <c r="BB54" s="10">
        <f t="shared" si="22"/>
        <v>1028.2906944899285</v>
      </c>
      <c r="BC54" s="10">
        <f t="shared" si="23"/>
        <v>135.26517734545149</v>
      </c>
      <c r="BD54" s="9">
        <f t="shared" si="24"/>
        <v>718.34590426076261</v>
      </c>
      <c r="BE54" s="10">
        <f t="shared" si="25"/>
        <v>200.68950294985251</v>
      </c>
    </row>
    <row r="55" spans="1:57">
      <c r="A55">
        <v>49</v>
      </c>
      <c r="B55" t="s">
        <v>54</v>
      </c>
      <c r="C55">
        <v>9.7484800000000007</v>
      </c>
      <c r="D55">
        <v>390.57499999999999</v>
      </c>
      <c r="E55">
        <v>238.89099999999999</v>
      </c>
      <c r="F55">
        <v>238.89099999999999</v>
      </c>
      <c r="G55">
        <v>162.631</v>
      </c>
      <c r="H55">
        <v>1969.01</v>
      </c>
      <c r="I55">
        <v>584.11199999999997</v>
      </c>
      <c r="J55">
        <v>2477.11</v>
      </c>
      <c r="K55">
        <v>855.08100000000002</v>
      </c>
      <c r="M55" s="4">
        <f t="shared" si="5"/>
        <v>0.34366333333333332</v>
      </c>
      <c r="N55" s="2">
        <f t="shared" si="6"/>
        <v>0.37883490625515281</v>
      </c>
      <c r="O55" s="2">
        <f t="shared" si="7"/>
        <v>2.3432676458549553</v>
      </c>
      <c r="P55" s="3">
        <f t="shared" si="8"/>
        <v>0.82937855847292408</v>
      </c>
      <c r="Q55" s="2">
        <f t="shared" si="9"/>
        <v>0.15774255812374513</v>
      </c>
      <c r="R55" s="3">
        <f t="shared" si="10"/>
        <v>0.23171029786903849</v>
      </c>
      <c r="T55" s="6">
        <f t="shared" si="11"/>
        <v>466.92316239120066</v>
      </c>
      <c r="U55" s="6">
        <f t="shared" si="12"/>
        <v>1358.6644750905459</v>
      </c>
      <c r="V55" s="6">
        <f t="shared" si="13"/>
        <v>1358.6644750905459</v>
      </c>
      <c r="W55" s="6">
        <f t="shared" si="14"/>
        <v>27.727846430419305</v>
      </c>
      <c r="X55" s="6">
        <f t="shared" si="15"/>
        <v>176.88679245283001</v>
      </c>
      <c r="Y55" s="6">
        <f t="shared" si="0"/>
        <v>108.19090503961854</v>
      </c>
      <c r="Z55" s="6">
        <f t="shared" si="16"/>
        <v>108.19090503961854</v>
      </c>
      <c r="AA55" s="6">
        <f t="shared" si="17"/>
        <v>73.653654082816857</v>
      </c>
      <c r="AB55" s="6">
        <f t="shared" si="1"/>
        <v>1121.8537859619989</v>
      </c>
      <c r="AC55" s="6">
        <f t="shared" si="18"/>
        <v>264.53853555896626</v>
      </c>
      <c r="AD55" s="6">
        <f t="shared" si="2"/>
        <v>387.25605934163303</v>
      </c>
      <c r="AE55" s="6">
        <f t="shared" si="3"/>
        <v>891.74131269934526</v>
      </c>
      <c r="AI55" s="60"/>
      <c r="AJ55" s="67">
        <f t="shared" si="26"/>
        <v>95348.062013529387</v>
      </c>
      <c r="AK55" s="21">
        <f t="shared" si="27"/>
        <v>16155.989360473788</v>
      </c>
      <c r="AL55" s="19">
        <f t="shared" si="28"/>
        <v>62575.343965112443</v>
      </c>
      <c r="AM55" s="19">
        <f t="shared" si="29"/>
        <v>3234.7225155098695</v>
      </c>
      <c r="AN55" s="19">
        <f t="shared" si="30"/>
        <v>18937.499999999982</v>
      </c>
      <c r="AO55" s="19">
        <f t="shared" si="31"/>
        <v>171.25742440604733</v>
      </c>
      <c r="AP55" s="19">
        <f t="shared" si="32"/>
        <v>171.25742440604733</v>
      </c>
      <c r="AQ55" s="19">
        <f t="shared" si="20"/>
        <v>4577.0351591064882</v>
      </c>
      <c r="AR55" s="1">
        <f t="shared" si="33"/>
        <v>1962.4828274351239</v>
      </c>
      <c r="AS55" s="23">
        <f t="shared" si="34"/>
        <v>-19874.452058027178</v>
      </c>
      <c r="AT55" s="23">
        <f t="shared" si="35"/>
        <v>-158995616.46421742</v>
      </c>
      <c r="AU55">
        <f t="shared" si="36"/>
        <v>0.34371666666666667</v>
      </c>
      <c r="BB55" s="10">
        <f t="shared" si="22"/>
        <v>1060.9464524972427</v>
      </c>
      <c r="BC55" s="10">
        <f t="shared" si="23"/>
        <v>141.19831498385776</v>
      </c>
      <c r="BD55" s="9">
        <f t="shared" si="24"/>
        <v>746.1911891388304</v>
      </c>
      <c r="BE55" s="10">
        <f t="shared" si="25"/>
        <v>208.46917152288174</v>
      </c>
    </row>
    <row r="56" spans="1:57">
      <c r="A56">
        <v>50</v>
      </c>
      <c r="B56" t="s">
        <v>54</v>
      </c>
      <c r="C56">
        <v>9.9494900000000008</v>
      </c>
      <c r="D56">
        <v>381.28199999999998</v>
      </c>
      <c r="E56">
        <v>241.98099999999999</v>
      </c>
      <c r="F56">
        <v>241.98099999999999</v>
      </c>
      <c r="G56">
        <v>165.595</v>
      </c>
      <c r="H56">
        <v>1969.16</v>
      </c>
      <c r="I56">
        <v>568.06799999999998</v>
      </c>
      <c r="J56">
        <v>2493.16</v>
      </c>
      <c r="K56">
        <v>866.14200000000005</v>
      </c>
      <c r="M56" s="4">
        <f t="shared" si="5"/>
        <v>0.34361333333333333</v>
      </c>
      <c r="N56" s="2">
        <f t="shared" si="6"/>
        <v>0.36987505335454585</v>
      </c>
      <c r="O56" s="2">
        <f t="shared" si="7"/>
        <v>2.3591784468976758</v>
      </c>
      <c r="P56" s="3">
        <f t="shared" si="8"/>
        <v>0.84022932753870638</v>
      </c>
      <c r="Q56" s="2">
        <f t="shared" si="9"/>
        <v>0.16064083659927827</v>
      </c>
      <c r="R56" s="3">
        <f t="shared" si="10"/>
        <v>0.23474156998176246</v>
      </c>
      <c r="T56" s="6">
        <f t="shared" si="11"/>
        <v>478.23390858229675</v>
      </c>
      <c r="U56" s="6">
        <f t="shared" si="12"/>
        <v>1391.7792535668875</v>
      </c>
      <c r="V56" s="6">
        <f t="shared" si="13"/>
        <v>1391.7792535668875</v>
      </c>
      <c r="W56" s="6">
        <f t="shared" si="14"/>
        <v>28.403658236058931</v>
      </c>
      <c r="X56" s="6">
        <f t="shared" si="15"/>
        <v>176.88679245283001</v>
      </c>
      <c r="Y56" s="6">
        <f t="shared" si="0"/>
        <v>112.261378519123</v>
      </c>
      <c r="Z56" s="6">
        <f t="shared" si="16"/>
        <v>112.261378519123</v>
      </c>
      <c r="AA56" s="6">
        <f t="shared" si="17"/>
        <v>76.82389516480292</v>
      </c>
      <c r="AB56" s="6">
        <f t="shared" si="1"/>
        <v>1156.6427879390467</v>
      </c>
      <c r="AC56" s="6">
        <f t="shared" si="18"/>
        <v>263.54012386389968</v>
      </c>
      <c r="AD56" s="6">
        <f t="shared" si="2"/>
        <v>401.82615541431039</v>
      </c>
      <c r="AE56" s="6">
        <f t="shared" si="3"/>
        <v>913.54534498459077</v>
      </c>
      <c r="AI56" s="60"/>
      <c r="AJ56" s="67">
        <f t="shared" si="26"/>
        <v>97656.72647608316</v>
      </c>
      <c r="AK56" s="21">
        <f t="shared" si="27"/>
        <v>16547.17464212776</v>
      </c>
      <c r="AL56" s="19">
        <f t="shared" si="28"/>
        <v>64095.690332890837</v>
      </c>
      <c r="AM56" s="19">
        <f t="shared" si="29"/>
        <v>3221.8148245726502</v>
      </c>
      <c r="AN56" s="19">
        <f t="shared" si="30"/>
        <v>18937.499999999982</v>
      </c>
      <c r="AO56" s="19">
        <f t="shared" si="31"/>
        <v>177.75765698009326</v>
      </c>
      <c r="AP56" s="19">
        <f t="shared" si="32"/>
        <v>177.75765698009326</v>
      </c>
      <c r="AQ56" s="19">
        <f t="shared" si="20"/>
        <v>4775.0621439393244</v>
      </c>
      <c r="AR56" s="1">
        <f t="shared" si="33"/>
        <v>2036.9668721369897</v>
      </c>
      <c r="AS56" s="23">
        <f t="shared" si="34"/>
        <v>-20781.351630710949</v>
      </c>
      <c r="AT56" s="23">
        <f t="shared" si="35"/>
        <v>-166250813.04568759</v>
      </c>
      <c r="AU56">
        <f t="shared" si="36"/>
        <v>0.34366333333333332</v>
      </c>
      <c r="BB56" s="10">
        <f t="shared" si="22"/>
        <v>1094.1259395315797</v>
      </c>
      <c r="BC56" s="10">
        <f t="shared" si="23"/>
        <v>147.30730816563371</v>
      </c>
      <c r="BD56" s="9">
        <f t="shared" si="24"/>
        <v>774.51211868326607</v>
      </c>
      <c r="BE56" s="10">
        <f t="shared" si="25"/>
        <v>216.38181007923708</v>
      </c>
    </row>
    <row r="57" spans="1:57">
      <c r="A57">
        <v>51</v>
      </c>
      <c r="B57" t="s">
        <v>54</v>
      </c>
      <c r="C57">
        <v>10.150499999999999</v>
      </c>
      <c r="D57">
        <v>372.166</v>
      </c>
      <c r="E57">
        <v>245.00200000000001</v>
      </c>
      <c r="F57">
        <v>245.00200000000001</v>
      </c>
      <c r="G57">
        <v>168.55199999999999</v>
      </c>
      <c r="H57">
        <v>1969.28</v>
      </c>
      <c r="I57">
        <v>552.47299999999996</v>
      </c>
      <c r="J57">
        <v>2508.75</v>
      </c>
      <c r="K57">
        <v>876.95500000000004</v>
      </c>
      <c r="M57" s="4">
        <f t="shared" si="5"/>
        <v>0.34357333333333334</v>
      </c>
      <c r="N57" s="2">
        <f t="shared" si="6"/>
        <v>0.36107381248059606</v>
      </c>
      <c r="O57" s="2">
        <f t="shared" si="7"/>
        <v>2.3745784599115183</v>
      </c>
      <c r="P57" s="3">
        <f t="shared" si="8"/>
        <v>0.85081787488357652</v>
      </c>
      <c r="Q57" s="2">
        <f t="shared" si="9"/>
        <v>0.16352840732691709</v>
      </c>
      <c r="R57" s="3">
        <f t="shared" si="10"/>
        <v>0.23769986029183485</v>
      </c>
      <c r="T57" s="6">
        <f t="shared" si="11"/>
        <v>489.89094843962363</v>
      </c>
      <c r="U57" s="6">
        <f t="shared" si="12"/>
        <v>1425.8701153745642</v>
      </c>
      <c r="V57" s="6">
        <f t="shared" si="13"/>
        <v>1425.8701153745642</v>
      </c>
      <c r="W57" s="6">
        <f t="shared" si="14"/>
        <v>29.099390109684983</v>
      </c>
      <c r="X57" s="6">
        <f t="shared" si="15"/>
        <v>176.88679245283001</v>
      </c>
      <c r="Y57" s="6">
        <f t="shared" si="0"/>
        <v>116.447010002333</v>
      </c>
      <c r="Z57" s="6">
        <f t="shared" si="16"/>
        <v>116.447010002333</v>
      </c>
      <c r="AA57" s="6">
        <f t="shared" si="17"/>
        <v>80.111086562204505</v>
      </c>
      <c r="AB57" s="6">
        <f t="shared" si="1"/>
        <v>1192.3838839800394</v>
      </c>
      <c r="AC57" s="6">
        <f t="shared" si="18"/>
        <v>262.58562150420971</v>
      </c>
      <c r="AD57" s="6">
        <f t="shared" si="2"/>
        <v>416.80797567610034</v>
      </c>
      <c r="AE57" s="6">
        <f t="shared" si="3"/>
        <v>935.97916693494062</v>
      </c>
      <c r="AI57" s="60"/>
      <c r="AJ57" s="67">
        <f t="shared" si="26"/>
        <v>100036.91740862717</v>
      </c>
      <c r="AK57" s="21">
        <f t="shared" si="27"/>
        <v>16950.479529191125</v>
      </c>
      <c r="AL57" s="19">
        <f t="shared" si="28"/>
        <v>65662.898761457429</v>
      </c>
      <c r="AM57" s="19">
        <f t="shared" si="29"/>
        <v>3209.6551685384343</v>
      </c>
      <c r="AN57" s="19">
        <f t="shared" si="30"/>
        <v>18937.499999999982</v>
      </c>
      <c r="AO57" s="19">
        <f t="shared" si="31"/>
        <v>184.44544490691908</v>
      </c>
      <c r="AP57" s="19">
        <f t="shared" si="32"/>
        <v>184.44544490691908</v>
      </c>
      <c r="AQ57" s="19">
        <f t="shared" si="20"/>
        <v>4980.5929945978878</v>
      </c>
      <c r="AR57" s="1">
        <f t="shared" si="33"/>
        <v>2113.6055774792726</v>
      </c>
      <c r="AS57" s="23">
        <f t="shared" si="34"/>
        <v>-21714.253545931449</v>
      </c>
      <c r="AT57" s="23">
        <f t="shared" si="35"/>
        <v>-173714028.36745161</v>
      </c>
      <c r="AU57">
        <f t="shared" si="36"/>
        <v>0.34361333333333333</v>
      </c>
      <c r="BB57" s="10">
        <f t="shared" si="22"/>
        <v>1128.2391297029878</v>
      </c>
      <c r="BC57" s="10">
        <f t="shared" si="23"/>
        <v>153.64779032960584</v>
      </c>
      <c r="BD57" s="9">
        <f t="shared" si="24"/>
        <v>803.65231082862078</v>
      </c>
      <c r="BE57" s="10">
        <f t="shared" si="25"/>
        <v>224.522757038246</v>
      </c>
    </row>
    <row r="58" spans="1:57">
      <c r="A58">
        <v>52</v>
      </c>
      <c r="B58" t="s">
        <v>54</v>
      </c>
      <c r="C58">
        <v>10.3515</v>
      </c>
      <c r="D58">
        <v>363.30700000000002</v>
      </c>
      <c r="E58">
        <v>247.93799999999999</v>
      </c>
      <c r="F58">
        <v>247.93799999999999</v>
      </c>
      <c r="G58">
        <v>171.506</v>
      </c>
      <c r="H58">
        <v>1969.31</v>
      </c>
      <c r="I58">
        <v>537.39300000000003</v>
      </c>
      <c r="J58">
        <v>2523.83</v>
      </c>
      <c r="K58">
        <v>887.46500000000003</v>
      </c>
      <c r="M58" s="4">
        <f t="shared" si="5"/>
        <v>0.34356333333333333</v>
      </c>
      <c r="N58" s="2">
        <f t="shared" si="6"/>
        <v>0.3524891092375011</v>
      </c>
      <c r="O58" s="2">
        <f t="shared" si="7"/>
        <v>2.3892785514558206</v>
      </c>
      <c r="P58" s="3">
        <f t="shared" si="8"/>
        <v>0.86103969185691143</v>
      </c>
      <c r="Q58" s="2">
        <f t="shared" si="9"/>
        <v>0.16639920829735419</v>
      </c>
      <c r="R58" s="3">
        <f t="shared" si="10"/>
        <v>0.24055535612065701</v>
      </c>
      <c r="T58" s="6">
        <f t="shared" si="11"/>
        <v>501.82200759469913</v>
      </c>
      <c r="U58" s="6">
        <f t="shared" si="12"/>
        <v>1460.6390115205322</v>
      </c>
      <c r="V58" s="6">
        <f t="shared" si="13"/>
        <v>1460.6390115205322</v>
      </c>
      <c r="W58" s="6">
        <f t="shared" si="14"/>
        <v>29.808959418786372</v>
      </c>
      <c r="X58" s="6">
        <f t="shared" si="15"/>
        <v>176.88679245283001</v>
      </c>
      <c r="Y58" s="6">
        <f t="shared" si="0"/>
        <v>120.7159717461259</v>
      </c>
      <c r="Z58" s="6">
        <f t="shared" si="16"/>
        <v>120.7159717461259</v>
      </c>
      <c r="AA58" s="6">
        <f t="shared" si="17"/>
        <v>83.5027847699468</v>
      </c>
      <c r="AB58" s="6">
        <f t="shared" si="1"/>
        <v>1228.8015188133008</v>
      </c>
      <c r="AC58" s="6">
        <f t="shared" si="18"/>
        <v>261.64645212601772</v>
      </c>
      <c r="AD58" s="6">
        <f t="shared" si="2"/>
        <v>432.08866678635638</v>
      </c>
      <c r="AE58" s="6">
        <f t="shared" si="3"/>
        <v>958.81700392583309</v>
      </c>
      <c r="AI58" s="60"/>
      <c r="AJ58" s="67">
        <f t="shared" si="26"/>
        <v>102487.26628277755</v>
      </c>
      <c r="AK58" s="21">
        <f t="shared" si="27"/>
        <v>17365.672135146819</v>
      </c>
      <c r="AL58" s="19">
        <f t="shared" si="28"/>
        <v>67275.374581782729</v>
      </c>
      <c r="AM58" s="19">
        <f t="shared" si="29"/>
        <v>3198.0302842997703</v>
      </c>
      <c r="AN58" s="19">
        <f t="shared" si="30"/>
        <v>18937.499999999982</v>
      </c>
      <c r="AO58" s="19">
        <f t="shared" si="31"/>
        <v>191.32243743383313</v>
      </c>
      <c r="AP58" s="19">
        <f t="shared" si="32"/>
        <v>191.32243743383313</v>
      </c>
      <c r="AQ58" s="19">
        <f t="shared" si="20"/>
        <v>5193.7058862402491</v>
      </c>
      <c r="AR58" s="1">
        <f t="shared" si="33"/>
        <v>2192.4099520562877</v>
      </c>
      <c r="AS58" s="23">
        <f t="shared" si="34"/>
        <v>-22673.272838677676</v>
      </c>
      <c r="AT58" s="23">
        <f t="shared" si="35"/>
        <v>-181386182.7094214</v>
      </c>
      <c r="AU58">
        <f t="shared" si="36"/>
        <v>0.34357333333333334</v>
      </c>
      <c r="BB58" s="10">
        <f t="shared" si="22"/>
        <v>1163.2844938703545</v>
      </c>
      <c r="BC58" s="10">
        <f t="shared" si="23"/>
        <v>160.22217312440901</v>
      </c>
      <c r="BD58" s="9">
        <f t="shared" si="24"/>
        <v>833.61595135220068</v>
      </c>
      <c r="BE58" s="10">
        <f t="shared" si="25"/>
        <v>232.894020004666</v>
      </c>
    </row>
    <row r="59" spans="1:57">
      <c r="A59">
        <v>53</v>
      </c>
      <c r="B59" t="s">
        <v>54</v>
      </c>
      <c r="C59">
        <v>10.5525</v>
      </c>
      <c r="D59">
        <v>354.64400000000001</v>
      </c>
      <c r="E59">
        <v>250.798</v>
      </c>
      <c r="F59">
        <v>250.798</v>
      </c>
      <c r="G59">
        <v>174.45699999999999</v>
      </c>
      <c r="H59">
        <v>1969.3</v>
      </c>
      <c r="I59">
        <v>522.81200000000001</v>
      </c>
      <c r="J59">
        <v>2538.41</v>
      </c>
      <c r="K59">
        <v>897.70299999999997</v>
      </c>
      <c r="M59" s="4">
        <f t="shared" si="5"/>
        <v>0.34356666666666669</v>
      </c>
      <c r="N59" s="2">
        <f t="shared" si="6"/>
        <v>0.34408072183952654</v>
      </c>
      <c r="O59" s="2">
        <f t="shared" si="7"/>
        <v>2.4034010965363342</v>
      </c>
      <c r="P59" s="3">
        <f t="shared" si="8"/>
        <v>0.87096439313088181</v>
      </c>
      <c r="Q59" s="2">
        <f t="shared" si="9"/>
        <v>0.16926069661395168</v>
      </c>
      <c r="R59" s="3">
        <f t="shared" si="10"/>
        <v>0.24332783545163481</v>
      </c>
      <c r="T59" s="6">
        <f t="shared" si="11"/>
        <v>514.08515858475505</v>
      </c>
      <c r="U59" s="6">
        <f t="shared" si="12"/>
        <v>1496.3184978696663</v>
      </c>
      <c r="V59" s="6">
        <f t="shared" si="13"/>
        <v>1496.3184978696663</v>
      </c>
      <c r="W59" s="6">
        <f t="shared" si="14"/>
        <v>30.537112201421763</v>
      </c>
      <c r="X59" s="6">
        <f t="shared" si="15"/>
        <v>176.88679245283001</v>
      </c>
      <c r="Y59" s="6">
        <f t="shared" si="0"/>
        <v>125.09122887623886</v>
      </c>
      <c r="Z59" s="6">
        <f t="shared" si="16"/>
        <v>125.09122887623886</v>
      </c>
      <c r="AA59" s="6">
        <f t="shared" si="17"/>
        <v>87.014412060949468</v>
      </c>
      <c r="AB59" s="6">
        <f t="shared" si="1"/>
        <v>1266.0899460570772</v>
      </c>
      <c r="AC59" s="6">
        <f t="shared" si="18"/>
        <v>260.76566401401078</v>
      </c>
      <c r="AD59" s="6">
        <f t="shared" si="2"/>
        <v>447.74986816436433</v>
      </c>
      <c r="AE59" s="6">
        <f t="shared" si="3"/>
        <v>982.23333928491127</v>
      </c>
      <c r="AI59" s="60"/>
      <c r="AJ59" s="67">
        <f t="shared" si="26"/>
        <v>104986.35023106128</v>
      </c>
      <c r="AK59" s="21">
        <f t="shared" si="27"/>
        <v>17789.122521308564</v>
      </c>
      <c r="AL59" s="19">
        <f t="shared" si="28"/>
        <v>68916.889791177106</v>
      </c>
      <c r="AM59" s="19">
        <f t="shared" si="29"/>
        <v>3186.59214044277</v>
      </c>
      <c r="AN59" s="19">
        <f t="shared" si="30"/>
        <v>18937.499999999982</v>
      </c>
      <c r="AO59" s="19">
        <f t="shared" si="31"/>
        <v>198.33634157888486</v>
      </c>
      <c r="AP59" s="19">
        <f t="shared" si="32"/>
        <v>198.33634157888486</v>
      </c>
      <c r="AQ59" s="19">
        <f t="shared" si="20"/>
        <v>5413.5940902558523</v>
      </c>
      <c r="AR59" s="1">
        <f t="shared" si="33"/>
        <v>2272.7863872962344</v>
      </c>
      <c r="AS59" s="23">
        <f t="shared" si="34"/>
        <v>-23651.437660040123</v>
      </c>
      <c r="AT59" s="23">
        <f t="shared" si="35"/>
        <v>-189211501.28032097</v>
      </c>
      <c r="AU59">
        <f t="shared" si="36"/>
        <v>0.34356333333333333</v>
      </c>
      <c r="BB59" s="10">
        <f t="shared" si="22"/>
        <v>1198.9925593945145</v>
      </c>
      <c r="BC59" s="10">
        <f t="shared" si="23"/>
        <v>167.0055695398936</v>
      </c>
      <c r="BD59" s="9">
        <f t="shared" si="24"/>
        <v>864.17733357271277</v>
      </c>
      <c r="BE59" s="10">
        <f t="shared" si="25"/>
        <v>241.4319434922518</v>
      </c>
    </row>
    <row r="60" spans="1:57">
      <c r="A60">
        <v>54</v>
      </c>
      <c r="B60" t="s">
        <v>54</v>
      </c>
      <c r="C60">
        <v>10.753500000000001</v>
      </c>
      <c r="D60">
        <v>346.32</v>
      </c>
      <c r="E60">
        <v>253.57900000000001</v>
      </c>
      <c r="F60">
        <v>253.57900000000001</v>
      </c>
      <c r="G60">
        <v>177.40600000000001</v>
      </c>
      <c r="H60">
        <v>1969.12</v>
      </c>
      <c r="I60">
        <v>508.61599999999999</v>
      </c>
      <c r="J60">
        <v>2552.61</v>
      </c>
      <c r="K60">
        <v>907.65599999999995</v>
      </c>
      <c r="M60" s="4">
        <f t="shared" si="5"/>
        <v>0.34362666666666669</v>
      </c>
      <c r="N60" s="2">
        <f t="shared" si="6"/>
        <v>0.33594598789383823</v>
      </c>
      <c r="O60" s="2">
        <f t="shared" si="7"/>
        <v>2.4167560823762222</v>
      </c>
      <c r="P60" s="3">
        <f t="shared" si="8"/>
        <v>0.88046717367685845</v>
      </c>
      <c r="Q60" s="2">
        <f t="shared" si="9"/>
        <v>0.17209180505975477</v>
      </c>
      <c r="R60" s="3">
        <f t="shared" si="10"/>
        <v>0.24598304361322362</v>
      </c>
      <c r="T60" s="6">
        <f t="shared" si="11"/>
        <v>526.53342747682325</v>
      </c>
      <c r="U60" s="6">
        <f t="shared" si="12"/>
        <v>1532.283371906012</v>
      </c>
      <c r="V60" s="6">
        <f t="shared" si="13"/>
        <v>1532.283371906012</v>
      </c>
      <c r="W60" s="6">
        <f t="shared" si="14"/>
        <v>31.271089222571675</v>
      </c>
      <c r="X60" s="6">
        <f t="shared" si="15"/>
        <v>176.88679245283001</v>
      </c>
      <c r="Y60" s="6">
        <f t="shared" si="0"/>
        <v>129.51829505485154</v>
      </c>
      <c r="Z60" s="6">
        <f t="shared" si="16"/>
        <v>129.51829505485154</v>
      </c>
      <c r="AA60" s="6">
        <f t="shared" si="17"/>
        <v>90.612087958785992</v>
      </c>
      <c r="AB60" s="6">
        <f t="shared" si="1"/>
        <v>1303.7739526515836</v>
      </c>
      <c r="AC60" s="6">
        <f t="shared" si="18"/>
        <v>259.78050847700001</v>
      </c>
      <c r="AD60" s="6">
        <f t="shared" si="2"/>
        <v>463.59539873690767</v>
      </c>
      <c r="AE60" s="6">
        <f t="shared" si="3"/>
        <v>1005.7499444291888</v>
      </c>
      <c r="AI60" s="60"/>
      <c r="AJ60" s="67">
        <f t="shared" si="26"/>
        <v>107550.88467137799</v>
      </c>
      <c r="AK60" s="21">
        <f t="shared" si="27"/>
        <v>18223.662985554667</v>
      </c>
      <c r="AL60" s="19">
        <f t="shared" si="28"/>
        <v>70599.985727781561</v>
      </c>
      <c r="AM60" s="19">
        <f t="shared" si="29"/>
        <v>3175.8650220266372</v>
      </c>
      <c r="AN60" s="19">
        <f t="shared" si="30"/>
        <v>18937.499999999982</v>
      </c>
      <c r="AO60" s="19">
        <f t="shared" si="31"/>
        <v>205.52488904366044</v>
      </c>
      <c r="AP60" s="19">
        <f t="shared" si="32"/>
        <v>205.52488904366044</v>
      </c>
      <c r="AQ60" s="19">
        <f t="shared" si="20"/>
        <v>5641.2574526470335</v>
      </c>
      <c r="AR60" s="1">
        <f t="shared" si="33"/>
        <v>2355.1643065445564</v>
      </c>
      <c r="AS60" s="23">
        <f t="shared" si="34"/>
        <v>-24653.725369845564</v>
      </c>
      <c r="AT60" s="23">
        <f t="shared" si="35"/>
        <v>-197229802.95876452</v>
      </c>
      <c r="AU60">
        <f t="shared" si="36"/>
        <v>0.34356666666666669</v>
      </c>
      <c r="BB60" s="10">
        <f t="shared" si="22"/>
        <v>1235.5528338556555</v>
      </c>
      <c r="BC60" s="10">
        <f t="shared" si="23"/>
        <v>174.02882412189894</v>
      </c>
      <c r="BD60" s="9">
        <f t="shared" si="24"/>
        <v>895.49973632872866</v>
      </c>
      <c r="BE60" s="10">
        <f t="shared" si="25"/>
        <v>250.18245775247772</v>
      </c>
    </row>
    <row r="61" spans="1:57">
      <c r="A61">
        <v>55</v>
      </c>
      <c r="B61" t="s">
        <v>54</v>
      </c>
      <c r="C61">
        <v>10.954499999999999</v>
      </c>
      <c r="D61">
        <v>338.02100000000002</v>
      </c>
      <c r="E61">
        <v>256.30700000000002</v>
      </c>
      <c r="F61">
        <v>256.30700000000002</v>
      </c>
      <c r="G61">
        <v>180.345</v>
      </c>
      <c r="H61">
        <v>1969.02</v>
      </c>
      <c r="I61">
        <v>494.86599999999999</v>
      </c>
      <c r="J61">
        <v>2566.36</v>
      </c>
      <c r="K61">
        <v>917.42200000000003</v>
      </c>
      <c r="M61" s="4">
        <f t="shared" si="5"/>
        <v>0.34366000000000002</v>
      </c>
      <c r="N61" s="2">
        <f t="shared" si="6"/>
        <v>0.32786378009272732</v>
      </c>
      <c r="O61" s="2">
        <f t="shared" si="7"/>
        <v>2.429858494054201</v>
      </c>
      <c r="P61" s="3">
        <f t="shared" si="8"/>
        <v>0.88985431337174337</v>
      </c>
      <c r="Q61" s="2">
        <f t="shared" si="9"/>
        <v>0.174925798754583</v>
      </c>
      <c r="R61" s="3">
        <f t="shared" si="10"/>
        <v>0.24860521057634485</v>
      </c>
      <c r="T61" s="6">
        <f t="shared" si="11"/>
        <v>539.51306363515482</v>
      </c>
      <c r="U61" s="6">
        <f t="shared" si="12"/>
        <v>1569.9035780572508</v>
      </c>
      <c r="V61" s="6">
        <f t="shared" si="13"/>
        <v>1569.9035780572508</v>
      </c>
      <c r="W61" s="6">
        <f t="shared" si="14"/>
        <v>32.03884853178063</v>
      </c>
      <c r="X61" s="6">
        <f t="shared" si="15"/>
        <v>176.88679245283001</v>
      </c>
      <c r="Y61" s="6">
        <f t="shared" si="0"/>
        <v>134.12575879370661</v>
      </c>
      <c r="Z61" s="6">
        <f t="shared" si="16"/>
        <v>134.12575879370661</v>
      </c>
      <c r="AA61" s="6">
        <f t="shared" si="17"/>
        <v>94.374753594911624</v>
      </c>
      <c r="AB61" s="6">
        <f t="shared" si="1"/>
        <v>1342.9792488588662</v>
      </c>
      <c r="AC61" s="6">
        <f t="shared" si="18"/>
        <v>258.96317773016517</v>
      </c>
      <c r="AD61" s="6">
        <f t="shared" si="2"/>
        <v>480.08802679614638</v>
      </c>
      <c r="AE61" s="6">
        <f t="shared" si="3"/>
        <v>1030.390514422096</v>
      </c>
      <c r="AI61" s="60"/>
      <c r="AJ61" s="67">
        <f t="shared" si="26"/>
        <v>110135.93192248842</v>
      </c>
      <c r="AK61" s="21">
        <f t="shared" si="27"/>
        <v>18661.679186443322</v>
      </c>
      <c r="AL61" s="19">
        <f t="shared" si="28"/>
        <v>72290.288755736794</v>
      </c>
      <c r="AM61" s="19">
        <f t="shared" si="29"/>
        <v>3163.866812741383</v>
      </c>
      <c r="AN61" s="19">
        <f t="shared" si="30"/>
        <v>18937.499999999982</v>
      </c>
      <c r="AO61" s="19">
        <f t="shared" si="31"/>
        <v>212.79855877512108</v>
      </c>
      <c r="AP61" s="19">
        <f t="shared" si="32"/>
        <v>212.79855877512108</v>
      </c>
      <c r="AQ61" s="19">
        <f t="shared" si="20"/>
        <v>5874.4994580824423</v>
      </c>
      <c r="AR61" s="1">
        <f t="shared" si="33"/>
        <v>2438.5117973561341</v>
      </c>
      <c r="AS61" s="23">
        <f t="shared" si="34"/>
        <v>-25667.347167464777</v>
      </c>
      <c r="AT61" s="23">
        <f t="shared" si="35"/>
        <v>-205338777.33971822</v>
      </c>
      <c r="AU61">
        <f t="shared" si="36"/>
        <v>0.34362666666666669</v>
      </c>
      <c r="BB61" s="10">
        <f t="shared" si="22"/>
        <v>1272.502863429012</v>
      </c>
      <c r="BC61" s="10">
        <f t="shared" si="23"/>
        <v>181.22417591757198</v>
      </c>
      <c r="BD61" s="9">
        <f t="shared" si="24"/>
        <v>927.19079747381534</v>
      </c>
      <c r="BE61" s="10">
        <f t="shared" si="25"/>
        <v>259.03659010970307</v>
      </c>
    </row>
    <row r="62" spans="1:57">
      <c r="A62">
        <v>56</v>
      </c>
      <c r="B62" t="s">
        <v>54</v>
      </c>
      <c r="C62">
        <v>11.1556</v>
      </c>
      <c r="D62">
        <v>330.03500000000003</v>
      </c>
      <c r="E62">
        <v>258.96100000000001</v>
      </c>
      <c r="F62">
        <v>258.96100000000001</v>
      </c>
      <c r="G62">
        <v>183.28100000000001</v>
      </c>
      <c r="H62">
        <v>1968.76</v>
      </c>
      <c r="I62">
        <v>481.48500000000001</v>
      </c>
      <c r="J62">
        <v>2579.7399999999998</v>
      </c>
      <c r="K62">
        <v>926.92</v>
      </c>
      <c r="M62" s="4">
        <f t="shared" si="5"/>
        <v>0.34374666666666664</v>
      </c>
      <c r="N62" s="2">
        <f t="shared" si="6"/>
        <v>0.32003704278344519</v>
      </c>
      <c r="O62" s="2">
        <f t="shared" si="7"/>
        <v>2.4422205405143322</v>
      </c>
      <c r="P62" s="3">
        <f t="shared" si="8"/>
        <v>0.89884023117799927</v>
      </c>
      <c r="Q62" s="2">
        <f t="shared" si="9"/>
        <v>0.17772875373336955</v>
      </c>
      <c r="R62" s="3">
        <f t="shared" si="10"/>
        <v>0.25111613203521976</v>
      </c>
      <c r="T62" s="6">
        <f t="shared" si="11"/>
        <v>552.70724574380415</v>
      </c>
      <c r="U62" s="6">
        <f t="shared" si="12"/>
        <v>1607.8912156543699</v>
      </c>
      <c r="V62" s="6">
        <f t="shared" si="13"/>
        <v>1607.8912156543699</v>
      </c>
      <c r="W62" s="6">
        <f t="shared" si="14"/>
        <v>32.814106441925915</v>
      </c>
      <c r="X62" s="6">
        <f t="shared" si="15"/>
        <v>176.88679245283001</v>
      </c>
      <c r="Y62" s="6">
        <f t="shared" si="0"/>
        <v>138.79370569902377</v>
      </c>
      <c r="Z62" s="6">
        <f t="shared" si="16"/>
        <v>138.79370569902377</v>
      </c>
      <c r="AA62" s="6">
        <f t="shared" si="17"/>
        <v>98.231969965449537</v>
      </c>
      <c r="AB62" s="6">
        <f t="shared" si="1"/>
        <v>1382.6470948885471</v>
      </c>
      <c r="AC62" s="6">
        <f t="shared" si="18"/>
        <v>258.05822720774881</v>
      </c>
      <c r="AD62" s="6">
        <f t="shared" si="2"/>
        <v>496.79550853811617</v>
      </c>
      <c r="AE62" s="6">
        <f t="shared" si="3"/>
        <v>1055.1839699105658</v>
      </c>
      <c r="AI62" s="60"/>
      <c r="AJ62" s="67">
        <f t="shared" si="26"/>
        <v>112839.959480021</v>
      </c>
      <c r="AK62" s="21">
        <f t="shared" si="27"/>
        <v>19119.855677159259</v>
      </c>
      <c r="AL62" s="19">
        <f t="shared" si="28"/>
        <v>74061.379005116993</v>
      </c>
      <c r="AM62" s="19">
        <f t="shared" si="29"/>
        <v>3153.9125415756816</v>
      </c>
      <c r="AN62" s="19">
        <f t="shared" si="30"/>
        <v>18937.499999999982</v>
      </c>
      <c r="AO62" s="19">
        <f t="shared" si="31"/>
        <v>220.36862169805997</v>
      </c>
      <c r="AP62" s="19">
        <f t="shared" si="32"/>
        <v>220.36862169805997</v>
      </c>
      <c r="AQ62" s="19">
        <f t="shared" si="20"/>
        <v>6118.4379627377939</v>
      </c>
      <c r="AR62" s="1">
        <f t="shared" si="33"/>
        <v>2525.2630209477297</v>
      </c>
      <c r="AS62" s="23">
        <f t="shared" si="34"/>
        <v>-26722.585383405956</v>
      </c>
      <c r="AT62" s="23">
        <f t="shared" si="35"/>
        <v>-213780683.06724766</v>
      </c>
      <c r="AU62">
        <f t="shared" si="36"/>
        <v>0.34366000000000002</v>
      </c>
      <c r="BB62" s="10">
        <f t="shared" si="22"/>
        <v>1310.9404003270856</v>
      </c>
      <c r="BC62" s="10">
        <f t="shared" si="23"/>
        <v>188.74950718982325</v>
      </c>
      <c r="BD62" s="9">
        <f t="shared" si="24"/>
        <v>960.17605359229276</v>
      </c>
      <c r="BE62" s="10">
        <f t="shared" si="25"/>
        <v>268.25151758741322</v>
      </c>
    </row>
    <row r="63" spans="1:57">
      <c r="A63">
        <v>57</v>
      </c>
      <c r="B63" t="s">
        <v>54</v>
      </c>
      <c r="C63">
        <v>11.3566</v>
      </c>
      <c r="D63">
        <v>322.24700000000001</v>
      </c>
      <c r="E63">
        <v>261.54500000000002</v>
      </c>
      <c r="F63">
        <v>261.54500000000002</v>
      </c>
      <c r="G63">
        <v>186.214</v>
      </c>
      <c r="H63">
        <v>1968.45</v>
      </c>
      <c r="I63">
        <v>468.53300000000002</v>
      </c>
      <c r="J63">
        <v>2592.69</v>
      </c>
      <c r="K63">
        <v>936.17200000000003</v>
      </c>
      <c r="M63" s="4">
        <f t="shared" si="5"/>
        <v>0.34384999999999999</v>
      </c>
      <c r="N63" s="2">
        <f t="shared" si="6"/>
        <v>0.31239106199408662</v>
      </c>
      <c r="O63" s="2">
        <f t="shared" si="7"/>
        <v>2.4540405314332805</v>
      </c>
      <c r="P63" s="3">
        <f t="shared" si="8"/>
        <v>0.90753914012893222</v>
      </c>
      <c r="Q63" s="2">
        <f t="shared" si="9"/>
        <v>0.18051863700256895</v>
      </c>
      <c r="R63" s="3">
        <f t="shared" si="10"/>
        <v>0.2535456352091513</v>
      </c>
      <c r="T63" s="6">
        <f t="shared" si="11"/>
        <v>566.23512633078587</v>
      </c>
      <c r="U63" s="6">
        <f t="shared" si="12"/>
        <v>1646.7504037539215</v>
      </c>
      <c r="V63" s="6">
        <f t="shared" si="13"/>
        <v>1646.7504037539215</v>
      </c>
      <c r="W63" s="6">
        <f t="shared" si="14"/>
        <v>33.607151097018807</v>
      </c>
      <c r="X63" s="6">
        <f t="shared" si="15"/>
        <v>176.88679245283001</v>
      </c>
      <c r="Y63" s="6">
        <f t="shared" si="0"/>
        <v>143.56644478327314</v>
      </c>
      <c r="Z63" s="6">
        <f t="shared" si="16"/>
        <v>143.56644478327314</v>
      </c>
      <c r="AA63" s="6">
        <f t="shared" si="17"/>
        <v>102.21599322821091</v>
      </c>
      <c r="AB63" s="6">
        <f t="shared" si="1"/>
        <v>1423.1711014340115</v>
      </c>
      <c r="AC63" s="6">
        <f t="shared" si="18"/>
        <v>257.186453416929</v>
      </c>
      <c r="AD63" s="6">
        <f t="shared" si="2"/>
        <v>513.88053966103871</v>
      </c>
      <c r="AE63" s="6">
        <f t="shared" si="3"/>
        <v>1080.5152774231356</v>
      </c>
      <c r="AI63" s="60"/>
      <c r="AJ63" s="67">
        <f t="shared" si="26"/>
        <v>115570.39690758914</v>
      </c>
      <c r="AK63" s="21">
        <f t="shared" si="27"/>
        <v>19582.507115454573</v>
      </c>
      <c r="AL63" s="19">
        <f t="shared" si="28"/>
        <v>75843.458205261733</v>
      </c>
      <c r="AM63" s="19">
        <f t="shared" si="29"/>
        <v>3142.8911491631729</v>
      </c>
      <c r="AN63" s="19">
        <f t="shared" si="30"/>
        <v>18937.499999999982</v>
      </c>
      <c r="AO63" s="19">
        <f t="shared" si="31"/>
        <v>228.03805846349607</v>
      </c>
      <c r="AP63" s="19">
        <f t="shared" si="32"/>
        <v>228.03805846349607</v>
      </c>
      <c r="AQ63" s="19">
        <f t="shared" si="20"/>
        <v>6368.506314421048</v>
      </c>
      <c r="AR63" s="1">
        <f t="shared" si="33"/>
        <v>2613.144374910491</v>
      </c>
      <c r="AS63" s="23">
        <f t="shared" si="34"/>
        <v>-27791.327862360282</v>
      </c>
      <c r="AT63" s="23">
        <f t="shared" si="35"/>
        <v>-222330622.89888227</v>
      </c>
      <c r="AU63">
        <f t="shared" si="36"/>
        <v>0.34374666666666664</v>
      </c>
      <c r="BB63" s="10">
        <f t="shared" si="22"/>
        <v>1349.8329884466211</v>
      </c>
      <c r="BC63" s="10">
        <f t="shared" si="23"/>
        <v>196.46393993089907</v>
      </c>
      <c r="BD63" s="9">
        <f t="shared" si="24"/>
        <v>993.59101707623233</v>
      </c>
      <c r="BE63" s="10">
        <f t="shared" si="25"/>
        <v>277.58741139804755</v>
      </c>
    </row>
    <row r="64" spans="1:57">
      <c r="A64">
        <v>58</v>
      </c>
      <c r="B64" t="s">
        <v>54</v>
      </c>
      <c r="C64">
        <v>11.557600000000001</v>
      </c>
      <c r="D64">
        <v>314.74200000000002</v>
      </c>
      <c r="E64">
        <v>264.05700000000002</v>
      </c>
      <c r="F64">
        <v>264.05700000000002</v>
      </c>
      <c r="G64">
        <v>189.14599999999999</v>
      </c>
      <c r="H64">
        <v>1968</v>
      </c>
      <c r="I64">
        <v>455.96800000000002</v>
      </c>
      <c r="J64">
        <v>2605.2600000000002</v>
      </c>
      <c r="K64">
        <v>945.16099999999994</v>
      </c>
      <c r="M64" s="4">
        <f t="shared" si="5"/>
        <v>0.34399999999999997</v>
      </c>
      <c r="N64" s="2">
        <f t="shared" si="6"/>
        <v>0.3049825581395349</v>
      </c>
      <c r="O64" s="2">
        <f t="shared" si="7"/>
        <v>2.4651506881782947</v>
      </c>
      <c r="P64" s="3">
        <f t="shared" si="8"/>
        <v>0.91585368217054253</v>
      </c>
      <c r="Q64" s="2">
        <f t="shared" si="9"/>
        <v>0.18328100775193798</v>
      </c>
      <c r="R64" s="3">
        <f t="shared" si="10"/>
        <v>0.25586918604651165</v>
      </c>
      <c r="T64" s="6">
        <f t="shared" si="11"/>
        <v>579.98986411511828</v>
      </c>
      <c r="U64" s="6">
        <f t="shared" si="12"/>
        <v>1686.0170468462743</v>
      </c>
      <c r="V64" s="6">
        <f t="shared" si="13"/>
        <v>1686.0170468462743</v>
      </c>
      <c r="W64" s="6">
        <f t="shared" si="14"/>
        <v>34.40851116012805</v>
      </c>
      <c r="X64" s="6">
        <f t="shared" si="15"/>
        <v>176.88679245283001</v>
      </c>
      <c r="Y64" s="6">
        <f t="shared" si="0"/>
        <v>148.40153444636221</v>
      </c>
      <c r="Z64" s="6">
        <f t="shared" si="16"/>
        <v>148.40153444636221</v>
      </c>
      <c r="AA64" s="6">
        <f t="shared" si="17"/>
        <v>106.30112678092846</v>
      </c>
      <c r="AB64" s="6">
        <f t="shared" si="1"/>
        <v>1464.1709238199476</v>
      </c>
      <c r="AC64" s="6">
        <f t="shared" si="18"/>
        <v>256.25463418645472</v>
      </c>
      <c r="AD64" s="6">
        <f t="shared" si="2"/>
        <v>531.18585267142373</v>
      </c>
      <c r="AE64" s="6">
        <f t="shared" si="3"/>
        <v>1106.027182731156</v>
      </c>
      <c r="AI64" s="60"/>
      <c r="AJ64" s="67">
        <f t="shared" si="26"/>
        <v>118363.47877062061</v>
      </c>
      <c r="AK64" s="21">
        <f t="shared" si="27"/>
        <v>20055.77316731901</v>
      </c>
      <c r="AL64" s="19">
        <f t="shared" si="28"/>
        <v>77664.196595342713</v>
      </c>
      <c r="AM64" s="19">
        <f t="shared" si="29"/>
        <v>3132.2738161647785</v>
      </c>
      <c r="AN64" s="19">
        <f t="shared" si="30"/>
        <v>18937.499999999982</v>
      </c>
      <c r="AO64" s="19">
        <f t="shared" si="31"/>
        <v>235.87966877891776</v>
      </c>
      <c r="AP64" s="19">
        <f t="shared" si="32"/>
        <v>235.87966877891776</v>
      </c>
      <c r="AQ64" s="19">
        <f t="shared" si="20"/>
        <v>6626.7957217761095</v>
      </c>
      <c r="AR64" s="1">
        <f t="shared" si="33"/>
        <v>2703.0116386170635</v>
      </c>
      <c r="AS64" s="23">
        <f t="shared" si="34"/>
        <v>-28883.714828481137</v>
      </c>
      <c r="AT64" s="23">
        <f t="shared" si="35"/>
        <v>-231069718.6278491</v>
      </c>
      <c r="AU64">
        <f t="shared" si="36"/>
        <v>0.34384999999999999</v>
      </c>
      <c r="BB64" s="10">
        <f t="shared" si="22"/>
        <v>1389.5639503369925</v>
      </c>
      <c r="BC64" s="10">
        <f t="shared" si="23"/>
        <v>204.43198645642181</v>
      </c>
      <c r="BD64" s="9">
        <f t="shared" si="24"/>
        <v>1027.7610793220774</v>
      </c>
      <c r="BE64" s="10">
        <f t="shared" si="25"/>
        <v>287.13288956654628</v>
      </c>
    </row>
    <row r="65" spans="1:57">
      <c r="A65">
        <v>59</v>
      </c>
      <c r="B65" t="s">
        <v>54</v>
      </c>
      <c r="C65">
        <v>11.758599999999999</v>
      </c>
      <c r="D65">
        <v>307.346</v>
      </c>
      <c r="E65">
        <v>266.51600000000002</v>
      </c>
      <c r="F65">
        <v>266.51600000000002</v>
      </c>
      <c r="G65">
        <v>192.07</v>
      </c>
      <c r="H65">
        <v>1967.55</v>
      </c>
      <c r="I65">
        <v>443.76799999999997</v>
      </c>
      <c r="J65">
        <v>2617.46</v>
      </c>
      <c r="K65">
        <v>953.96199999999999</v>
      </c>
      <c r="M65" s="4">
        <f t="shared" si="5"/>
        <v>0.34415000000000001</v>
      </c>
      <c r="N65" s="2">
        <f t="shared" si="6"/>
        <v>0.29768608649329265</v>
      </c>
      <c r="O65" s="2">
        <f t="shared" si="7"/>
        <v>2.4758927891907598</v>
      </c>
      <c r="P65" s="3">
        <f t="shared" si="8"/>
        <v>0.92397888517603755</v>
      </c>
      <c r="Q65" s="2">
        <f t="shared" si="9"/>
        <v>0.18603322194779406</v>
      </c>
      <c r="R65" s="3">
        <f t="shared" si="10"/>
        <v>0.2581393772095501</v>
      </c>
      <c r="T65" s="6">
        <f t="shared" si="11"/>
        <v>594.20577742324394</v>
      </c>
      <c r="U65" s="6">
        <f t="shared" si="12"/>
        <v>1726.5895029006072</v>
      </c>
      <c r="V65" s="6">
        <f t="shared" si="13"/>
        <v>1726.5895029006072</v>
      </c>
      <c r="W65" s="6">
        <f t="shared" si="14"/>
        <v>35.236520467359327</v>
      </c>
      <c r="X65" s="6">
        <f t="shared" si="15"/>
        <v>176.88679245283001</v>
      </c>
      <c r="Y65" s="6">
        <f t="shared" si="0"/>
        <v>153.38790931835274</v>
      </c>
      <c r="Z65" s="6">
        <f t="shared" si="16"/>
        <v>153.38790931835274</v>
      </c>
      <c r="AA65" s="6">
        <f t="shared" si="17"/>
        <v>110.54201527403985</v>
      </c>
      <c r="AB65" s="6">
        <f t="shared" si="1"/>
        <v>1506.4263200850585</v>
      </c>
      <c r="AC65" s="6">
        <f t="shared" si="18"/>
        <v>255.39970328290792</v>
      </c>
      <c r="AD65" s="6">
        <f t="shared" si="2"/>
        <v>549.03359178868959</v>
      </c>
      <c r="AE65" s="6">
        <f t="shared" si="3"/>
        <v>1132.3837254773632</v>
      </c>
      <c r="AI65" s="60"/>
      <c r="AJ65" s="67">
        <f t="shared" si="26"/>
        <v>121185.84727616965</v>
      </c>
      <c r="AK65" s="21">
        <f t="shared" si="27"/>
        <v>20534.001613540775</v>
      </c>
      <c r="AL65" s="19">
        <f t="shared" si="28"/>
        <v>79497.915813167303</v>
      </c>
      <c r="AM65" s="19">
        <f t="shared" si="29"/>
        <v>3120.925189756832</v>
      </c>
      <c r="AN65" s="19">
        <f t="shared" si="30"/>
        <v>18937.499999999982</v>
      </c>
      <c r="AO65" s="19">
        <f t="shared" si="31"/>
        <v>243.82372109537312</v>
      </c>
      <c r="AP65" s="19">
        <f t="shared" si="32"/>
        <v>243.82372109537312</v>
      </c>
      <c r="AQ65" s="19">
        <f t="shared" si="20"/>
        <v>6891.6402406724073</v>
      </c>
      <c r="AR65" s="1">
        <f t="shared" si="33"/>
        <v>2794.0375850516889</v>
      </c>
      <c r="AS65" s="23">
        <f t="shared" si="34"/>
        <v>-29990.182618871473</v>
      </c>
      <c r="AT65" s="23">
        <f t="shared" si="35"/>
        <v>-239921460.95097178</v>
      </c>
      <c r="AU65">
        <f t="shared" si="36"/>
        <v>0.34399999999999997</v>
      </c>
      <c r="BB65" s="10">
        <f t="shared" si="22"/>
        <v>1429.7624126598196</v>
      </c>
      <c r="BC65" s="10">
        <f t="shared" si="23"/>
        <v>212.60225356185691</v>
      </c>
      <c r="BD65" s="9">
        <f t="shared" si="24"/>
        <v>1062.3717053428475</v>
      </c>
      <c r="BE65" s="10">
        <f t="shared" si="25"/>
        <v>296.80306889272441</v>
      </c>
    </row>
    <row r="66" spans="1:57">
      <c r="A66">
        <v>60</v>
      </c>
      <c r="B66" t="s">
        <v>54</v>
      </c>
      <c r="C66">
        <v>11.9596</v>
      </c>
      <c r="D66">
        <v>300.06400000000002</v>
      </c>
      <c r="E66">
        <v>268.92099999999999</v>
      </c>
      <c r="F66">
        <v>268.92099999999999</v>
      </c>
      <c r="G66">
        <v>194.988</v>
      </c>
      <c r="H66">
        <v>1967.11</v>
      </c>
      <c r="I66">
        <v>431.94200000000001</v>
      </c>
      <c r="J66">
        <v>2629.28</v>
      </c>
      <c r="K66">
        <v>962.57</v>
      </c>
      <c r="M66" s="4">
        <f t="shared" si="5"/>
        <v>0.3442966666666667</v>
      </c>
      <c r="N66" s="2">
        <f t="shared" si="6"/>
        <v>0.29050915392733012</v>
      </c>
      <c r="O66" s="2">
        <f t="shared" si="7"/>
        <v>2.4862817049250161</v>
      </c>
      <c r="P66" s="3">
        <f t="shared" si="8"/>
        <v>0.93191917822807846</v>
      </c>
      <c r="Q66" s="2">
        <f t="shared" si="9"/>
        <v>0.18877905682115229</v>
      </c>
      <c r="R66" s="3">
        <f t="shared" si="10"/>
        <v>0.26035783094037118</v>
      </c>
      <c r="T66" s="6">
        <f t="shared" si="11"/>
        <v>608.88543462929101</v>
      </c>
      <c r="U66" s="6">
        <f t="shared" si="12"/>
        <v>1768.4906465237082</v>
      </c>
      <c r="V66" s="6">
        <f t="shared" si="13"/>
        <v>1768.4906465237082</v>
      </c>
      <c r="W66" s="6">
        <f t="shared" si="14"/>
        <v>36.091645847422619</v>
      </c>
      <c r="X66" s="6">
        <f t="shared" si="15"/>
        <v>176.88679245283001</v>
      </c>
      <c r="Y66" s="6">
        <f t="shared" si="0"/>
        <v>158.52809105126738</v>
      </c>
      <c r="Z66" s="6">
        <f t="shared" si="16"/>
        <v>158.52809105126738</v>
      </c>
      <c r="AA66" s="6">
        <f t="shared" si="17"/>
        <v>114.94481806145494</v>
      </c>
      <c r="AB66" s="6">
        <f t="shared" si="1"/>
        <v>1549.9523623615457</v>
      </c>
      <c r="AC66" s="6">
        <f t="shared" si="18"/>
        <v>254.629930009585</v>
      </c>
      <c r="AD66" s="6">
        <f t="shared" si="2"/>
        <v>567.43201387477529</v>
      </c>
      <c r="AE66" s="6">
        <f t="shared" si="3"/>
        <v>1159.6052118944172</v>
      </c>
      <c r="AI66" s="60"/>
      <c r="AJ66" s="67">
        <f t="shared" si="26"/>
        <v>124102.07369998693</v>
      </c>
      <c r="AK66" s="21">
        <f t="shared" si="27"/>
        <v>21028.133555826495</v>
      </c>
      <c r="AL66" s="19">
        <f t="shared" si="28"/>
        <v>81392.345036136438</v>
      </c>
      <c r="AM66" s="19">
        <f t="shared" si="29"/>
        <v>3110.5129862825356</v>
      </c>
      <c r="AN66" s="19">
        <f t="shared" si="30"/>
        <v>18937.499999999982</v>
      </c>
      <c r="AO66" s="19">
        <f t="shared" si="31"/>
        <v>252.01633501005355</v>
      </c>
      <c r="AP66" s="19">
        <f t="shared" si="32"/>
        <v>252.01633501005355</v>
      </c>
      <c r="AQ66" s="19">
        <f t="shared" si="20"/>
        <v>7166.5825548358598</v>
      </c>
      <c r="AR66" s="1">
        <f t="shared" si="33"/>
        <v>2887.9166928085069</v>
      </c>
      <c r="AS66" s="23">
        <f t="shared" si="34"/>
        <v>-31131.317315730001</v>
      </c>
      <c r="AT66" s="23">
        <f t="shared" si="35"/>
        <v>-249050538.52584001</v>
      </c>
      <c r="AU66">
        <f t="shared" si="36"/>
        <v>0.34415000000000001</v>
      </c>
      <c r="BB66" s="10">
        <f t="shared" si="22"/>
        <v>1471.1897996176992</v>
      </c>
      <c r="BC66" s="10">
        <f t="shared" si="23"/>
        <v>221.08403054807971</v>
      </c>
      <c r="BD66" s="9">
        <f t="shared" si="24"/>
        <v>1098.0671835773792</v>
      </c>
      <c r="BE66" s="10">
        <f t="shared" si="25"/>
        <v>306.77581863670548</v>
      </c>
    </row>
    <row r="67" spans="1:57">
      <c r="A67">
        <v>61</v>
      </c>
      <c r="B67" t="s">
        <v>54</v>
      </c>
      <c r="C67">
        <v>12.160600000000001</v>
      </c>
      <c r="D67">
        <v>293.05700000000002</v>
      </c>
      <c r="E67">
        <v>271.25900000000001</v>
      </c>
      <c r="F67">
        <v>271.25900000000001</v>
      </c>
      <c r="G67">
        <v>197.90299999999999</v>
      </c>
      <c r="H67">
        <v>1966.52</v>
      </c>
      <c r="I67">
        <v>420.44400000000002</v>
      </c>
      <c r="J67">
        <v>2640.78</v>
      </c>
      <c r="K67">
        <v>970.94200000000001</v>
      </c>
      <c r="M67" s="4">
        <f t="shared" si="5"/>
        <v>0.34449333333333332</v>
      </c>
      <c r="N67" s="2">
        <f t="shared" si="6"/>
        <v>0.28356330069280489</v>
      </c>
      <c r="O67" s="2">
        <f t="shared" si="7"/>
        <v>2.4959897726129197</v>
      </c>
      <c r="P67" s="3">
        <f t="shared" si="8"/>
        <v>0.93948794364670818</v>
      </c>
      <c r="Q67" s="2">
        <f t="shared" si="9"/>
        <v>0.19149185276928435</v>
      </c>
      <c r="R67" s="3">
        <f t="shared" si="10"/>
        <v>0.26247145566435731</v>
      </c>
      <c r="T67" s="6">
        <f t="shared" si="11"/>
        <v>623.80001932781249</v>
      </c>
      <c r="U67" s="6">
        <f t="shared" si="12"/>
        <v>1810.775300909004</v>
      </c>
      <c r="V67" s="6">
        <f t="shared" si="13"/>
        <v>1810.775300909004</v>
      </c>
      <c r="W67" s="6">
        <f t="shared" si="14"/>
        <v>36.954597977734778</v>
      </c>
      <c r="X67" s="6">
        <f t="shared" si="15"/>
        <v>176.88679245283001</v>
      </c>
      <c r="Y67" s="6">
        <f t="shared" si="0"/>
        <v>163.72969911642517</v>
      </c>
      <c r="Z67" s="6">
        <f t="shared" si="16"/>
        <v>163.72969911642517</v>
      </c>
      <c r="AA67" s="6">
        <f t="shared" si="17"/>
        <v>119.4526214585982</v>
      </c>
      <c r="AB67" s="6">
        <f t="shared" si="1"/>
        <v>1593.9530663756964</v>
      </c>
      <c r="AC67" s="6">
        <f t="shared" si="18"/>
        <v>253.77683251104236</v>
      </c>
      <c r="AD67" s="6">
        <f t="shared" si="2"/>
        <v>586.05259740506335</v>
      </c>
      <c r="AE67" s="6">
        <f t="shared" si="3"/>
        <v>1186.9752815811917</v>
      </c>
      <c r="AI67" s="60"/>
      <c r="AJ67" s="67">
        <f t="shared" si="26"/>
        <v>127113.80220018457</v>
      </c>
      <c r="AK67" s="21">
        <f t="shared" si="27"/>
        <v>21538.447584012243</v>
      </c>
      <c r="AL67" s="19">
        <f t="shared" si="28"/>
        <v>83348.94381533502</v>
      </c>
      <c r="AM67" s="19">
        <f t="shared" si="29"/>
        <v>3101.1379175867355</v>
      </c>
      <c r="AN67" s="19">
        <f t="shared" si="30"/>
        <v>18937.499999999982</v>
      </c>
      <c r="AO67" s="19">
        <f t="shared" si="31"/>
        <v>260.46165359723233</v>
      </c>
      <c r="AP67" s="19">
        <f t="shared" si="32"/>
        <v>260.46165359723233</v>
      </c>
      <c r="AQ67" s="19">
        <f t="shared" si="20"/>
        <v>7452.0219831876038</v>
      </c>
      <c r="AR67" s="1">
        <f t="shared" si="33"/>
        <v>2984.6923929813179</v>
      </c>
      <c r="AS67" s="23">
        <f t="shared" si="34"/>
        <v>-32307.030367911688</v>
      </c>
      <c r="AT67" s="23">
        <f t="shared" si="35"/>
        <v>-258456242.94329351</v>
      </c>
      <c r="AU67">
        <f t="shared" si="36"/>
        <v>0.3442966666666667</v>
      </c>
      <c r="BB67" s="10">
        <f t="shared" si="22"/>
        <v>1513.8607165141232</v>
      </c>
      <c r="BC67" s="10">
        <f t="shared" si="23"/>
        <v>229.88963612290988</v>
      </c>
      <c r="BD67" s="9">
        <f t="shared" si="24"/>
        <v>1134.8640277495506</v>
      </c>
      <c r="BE67" s="10">
        <f t="shared" si="25"/>
        <v>317.05618210253476</v>
      </c>
    </row>
    <row r="68" spans="1:57">
      <c r="A68">
        <v>62</v>
      </c>
      <c r="B68" t="s">
        <v>54</v>
      </c>
      <c r="C68">
        <v>12.361599999999999</v>
      </c>
      <c r="D68">
        <v>286.23500000000001</v>
      </c>
      <c r="E68">
        <v>273.541</v>
      </c>
      <c r="F68">
        <v>273.541</v>
      </c>
      <c r="G68">
        <v>200.815</v>
      </c>
      <c r="H68">
        <v>1965.87</v>
      </c>
      <c r="I68">
        <v>409.28100000000001</v>
      </c>
      <c r="J68">
        <v>2651.94</v>
      </c>
      <c r="K68">
        <v>979.10900000000004</v>
      </c>
      <c r="M68" s="4">
        <f t="shared" si="5"/>
        <v>0.34471000000000002</v>
      </c>
      <c r="N68" s="2">
        <f t="shared" si="6"/>
        <v>0.27678821811571075</v>
      </c>
      <c r="O68" s="2">
        <f t="shared" si="7"/>
        <v>2.505212604024639</v>
      </c>
      <c r="P68" s="3">
        <f t="shared" si="8"/>
        <v>0.94679489039095655</v>
      </c>
      <c r="Q68" s="2">
        <f t="shared" si="9"/>
        <v>0.19418738456480325</v>
      </c>
      <c r="R68" s="3">
        <f t="shared" si="10"/>
        <v>0.2645131656561554</v>
      </c>
      <c r="T68" s="6">
        <f t="shared" si="11"/>
        <v>639.06908197545761</v>
      </c>
      <c r="U68" s="6">
        <f t="shared" si="12"/>
        <v>1853.9325287211209</v>
      </c>
      <c r="V68" s="6">
        <f t="shared" si="13"/>
        <v>1853.9325287211209</v>
      </c>
      <c r="W68" s="6">
        <f t="shared" si="14"/>
        <v>37.835357729002467</v>
      </c>
      <c r="X68" s="6">
        <f t="shared" si="15"/>
        <v>176.88679245283001</v>
      </c>
      <c r="Y68" s="6">
        <f t="shared" si="0"/>
        <v>169.04218594630137</v>
      </c>
      <c r="Z68" s="6">
        <f t="shared" si="16"/>
        <v>169.04218594630137</v>
      </c>
      <c r="AA68" s="6">
        <f t="shared" si="17"/>
        <v>124.09915358504396</v>
      </c>
      <c r="AB68" s="6">
        <f t="shared" si="1"/>
        <v>1638.8392767363741</v>
      </c>
      <c r="AC68" s="6">
        <f t="shared" si="18"/>
        <v>252.92860971374921</v>
      </c>
      <c r="AD68" s="6">
        <f t="shared" si="2"/>
        <v>605.06734142120263</v>
      </c>
      <c r="AE68" s="6">
        <f t="shared" si="3"/>
        <v>1214.8634467456632</v>
      </c>
      <c r="AI68" s="60"/>
      <c r="AJ68" s="67">
        <f t="shared" si="26"/>
        <v>130153.09630343647</v>
      </c>
      <c r="AK68" s="21">
        <f t="shared" si="27"/>
        <v>22053.432389770762</v>
      </c>
      <c r="AL68" s="19">
        <f t="shared" si="28"/>
        <v>85316.222314211307</v>
      </c>
      <c r="AM68" s="19">
        <f t="shared" si="29"/>
        <v>3090.7480431519848</v>
      </c>
      <c r="AN68" s="19">
        <f t="shared" si="30"/>
        <v>18937.499999999982</v>
      </c>
      <c r="AO68" s="19">
        <f t="shared" si="31"/>
        <v>269.00789564828654</v>
      </c>
      <c r="AP68" s="19">
        <f t="shared" si="32"/>
        <v>269.00789564828654</v>
      </c>
      <c r="AQ68" s="19">
        <f t="shared" si="20"/>
        <v>7744.2687375688174</v>
      </c>
      <c r="AR68" s="1">
        <f t="shared" si="33"/>
        <v>3082.6366623506333</v>
      </c>
      <c r="AS68" s="23">
        <f t="shared" si="34"/>
        <v>-33497.137144627937</v>
      </c>
      <c r="AT68" s="23">
        <f t="shared" si="35"/>
        <v>-267977097.15702349</v>
      </c>
      <c r="AU68">
        <f t="shared" si="36"/>
        <v>0.34449333333333332</v>
      </c>
      <c r="BB68" s="10">
        <f t="shared" si="22"/>
        <v>1556.9984683979617</v>
      </c>
      <c r="BC68" s="10">
        <f t="shared" si="23"/>
        <v>238.9052429171964</v>
      </c>
      <c r="BD68" s="9">
        <f t="shared" si="24"/>
        <v>1172.1051948101267</v>
      </c>
      <c r="BE68" s="10">
        <f t="shared" si="25"/>
        <v>327.45939823285033</v>
      </c>
    </row>
    <row r="69" spans="1:57">
      <c r="A69">
        <v>63</v>
      </c>
      <c r="B69" t="s">
        <v>54</v>
      </c>
      <c r="C69">
        <v>12.5626</v>
      </c>
      <c r="D69">
        <v>279.65600000000001</v>
      </c>
      <c r="E69">
        <v>275.762</v>
      </c>
      <c r="F69">
        <v>275.762</v>
      </c>
      <c r="G69">
        <v>203.72300000000001</v>
      </c>
      <c r="H69">
        <v>1965.1</v>
      </c>
      <c r="I69">
        <v>398.42599999999999</v>
      </c>
      <c r="J69">
        <v>2662.8</v>
      </c>
      <c r="K69">
        <v>987.05899999999997</v>
      </c>
      <c r="M69" s="4">
        <f t="shared" si="5"/>
        <v>0.3449666666666667</v>
      </c>
      <c r="N69" s="2">
        <f t="shared" si="6"/>
        <v>0.27022514252584789</v>
      </c>
      <c r="O69" s="2">
        <f t="shared" si="7"/>
        <v>2.5138424100879311</v>
      </c>
      <c r="P69" s="3">
        <f t="shared" si="8"/>
        <v>0.95377234515412102</v>
      </c>
      <c r="Q69" s="2">
        <f t="shared" si="9"/>
        <v>0.19685283602280412</v>
      </c>
      <c r="R69" s="3">
        <f t="shared" si="10"/>
        <v>0.26646246014107638</v>
      </c>
      <c r="T69" s="6">
        <f t="shared" si="11"/>
        <v>654.59043077721833</v>
      </c>
      <c r="U69" s="6">
        <f t="shared" si="12"/>
        <v>1897.5469053354477</v>
      </c>
      <c r="V69" s="6">
        <f t="shared" si="13"/>
        <v>1897.5469053354477</v>
      </c>
      <c r="W69" s="6">
        <f t="shared" si="14"/>
        <v>38.7254470476622</v>
      </c>
      <c r="X69" s="6">
        <f t="shared" si="15"/>
        <v>176.88679245283001</v>
      </c>
      <c r="Y69" s="6">
        <f t="shared" si="0"/>
        <v>174.42377656970456</v>
      </c>
      <c r="Z69" s="6">
        <f t="shared" si="16"/>
        <v>174.42377656970456</v>
      </c>
      <c r="AA69" s="6">
        <f t="shared" si="17"/>
        <v>128.85798273188448</v>
      </c>
      <c r="AB69" s="6">
        <f t="shared" si="1"/>
        <v>1684.2626331731617</v>
      </c>
      <c r="AC69" s="6">
        <f t="shared" si="18"/>
        <v>252.00971920994812</v>
      </c>
      <c r="AD69" s="6">
        <f t="shared" si="2"/>
        <v>624.3302502778339</v>
      </c>
      <c r="AE69" s="6">
        <f t="shared" si="3"/>
        <v>1242.9564745582293</v>
      </c>
      <c r="AI69" s="60"/>
      <c r="AJ69" s="67">
        <f t="shared" si="26"/>
        <v>133255.10836688799</v>
      </c>
      <c r="AK69" s="21">
        <f t="shared" si="27"/>
        <v>22579.044267294532</v>
      </c>
      <c r="AL69" s="19">
        <f t="shared" si="28"/>
        <v>87320.739961738029</v>
      </c>
      <c r="AM69" s="19">
        <f t="shared" si="29"/>
        <v>3080.4175377037518</v>
      </c>
      <c r="AN69" s="19">
        <f t="shared" si="30"/>
        <v>18937.499999999982</v>
      </c>
      <c r="AO69" s="19">
        <f t="shared" si="31"/>
        <v>277.73631150977315</v>
      </c>
      <c r="AP69" s="19">
        <f t="shared" si="32"/>
        <v>277.73631150977315</v>
      </c>
      <c r="AQ69" s="19">
        <f t="shared" si="20"/>
        <v>8045.5094558180608</v>
      </c>
      <c r="AR69" s="1">
        <f t="shared" si="33"/>
        <v>3182.6542158755256</v>
      </c>
      <c r="AS69" s="23">
        <f t="shared" si="34"/>
        <v>-34711.858840027635</v>
      </c>
      <c r="AT69" s="23">
        <f t="shared" si="35"/>
        <v>-277694870.7202211</v>
      </c>
      <c r="AU69">
        <f t="shared" si="36"/>
        <v>0.34471000000000002</v>
      </c>
      <c r="BB69" s="10">
        <f t="shared" si="22"/>
        <v>1601.0039190073717</v>
      </c>
      <c r="BC69" s="10">
        <f t="shared" si="23"/>
        <v>248.19830717008793</v>
      </c>
      <c r="BD69" s="9">
        <f t="shared" si="24"/>
        <v>1210.1346828424053</v>
      </c>
      <c r="BE69" s="10">
        <f t="shared" si="25"/>
        <v>338.08437189260275</v>
      </c>
    </row>
    <row r="70" spans="1:57">
      <c r="A70">
        <v>64</v>
      </c>
      <c r="B70" t="s">
        <v>54</v>
      </c>
      <c r="C70">
        <v>12.7636</v>
      </c>
      <c r="D70">
        <v>273.19200000000001</v>
      </c>
      <c r="E70">
        <v>277.93700000000001</v>
      </c>
      <c r="F70">
        <v>277.93700000000001</v>
      </c>
      <c r="G70">
        <v>206.625</v>
      </c>
      <c r="H70">
        <v>1964.31</v>
      </c>
      <c r="I70">
        <v>387.87299999999999</v>
      </c>
      <c r="J70">
        <v>2673.35</v>
      </c>
      <c r="K70">
        <v>994.84299999999996</v>
      </c>
      <c r="M70" s="4">
        <f t="shared" si="5"/>
        <v>0.34523000000000004</v>
      </c>
      <c r="N70" s="2">
        <f t="shared" si="6"/>
        <v>0.26377777134084524</v>
      </c>
      <c r="O70" s="2">
        <f t="shared" si="7"/>
        <v>2.5221113559076556</v>
      </c>
      <c r="P70" s="3">
        <f t="shared" si="8"/>
        <v>0.96056059245527126</v>
      </c>
      <c r="Q70" s="2">
        <f t="shared" si="9"/>
        <v>0.19950467804072647</v>
      </c>
      <c r="R70" s="3">
        <f t="shared" si="10"/>
        <v>0.26835925807915495</v>
      </c>
      <c r="T70" s="6">
        <f t="shared" si="11"/>
        <v>670.59021521666637</v>
      </c>
      <c r="U70" s="6">
        <f t="shared" si="12"/>
        <v>1942.4447910571685</v>
      </c>
      <c r="V70" s="6">
        <f t="shared" si="13"/>
        <v>1942.4447910571685</v>
      </c>
      <c r="W70" s="6">
        <f t="shared" si="14"/>
        <v>39.641730429738132</v>
      </c>
      <c r="X70" s="6">
        <f t="shared" si="15"/>
        <v>176.88679245283001</v>
      </c>
      <c r="Y70" s="6">
        <f t="shared" si="0"/>
        <v>179.95909263068543</v>
      </c>
      <c r="Z70" s="6">
        <f t="shared" si="16"/>
        <v>179.95909263068543</v>
      </c>
      <c r="AA70" s="6">
        <f t="shared" si="17"/>
        <v>133.78588498406251</v>
      </c>
      <c r="AB70" s="6">
        <f t="shared" si="1"/>
        <v>1730.944927388251</v>
      </c>
      <c r="AC70" s="6">
        <f t="shared" si="18"/>
        <v>251.14159409865556</v>
      </c>
      <c r="AD70" s="6">
        <f t="shared" si="2"/>
        <v>644.14253442322888</v>
      </c>
      <c r="AE70" s="6">
        <f t="shared" si="3"/>
        <v>1271.8545758405021</v>
      </c>
      <c r="AI70" s="60"/>
      <c r="AJ70" s="67">
        <f t="shared" si="26"/>
        <v>136389.97891479597</v>
      </c>
      <c r="AK70" s="21">
        <f t="shared" si="27"/>
        <v>23110.223760080418</v>
      </c>
      <c r="AL70" s="19">
        <f t="shared" si="28"/>
        <v>89339.982521821847</v>
      </c>
      <c r="AM70" s="19">
        <f t="shared" si="29"/>
        <v>3069.226370257958</v>
      </c>
      <c r="AN70" s="19">
        <f t="shared" si="30"/>
        <v>18937.499999999982</v>
      </c>
      <c r="AO70" s="19">
        <f t="shared" si="31"/>
        <v>286.57826490402459</v>
      </c>
      <c r="AP70" s="19">
        <f t="shared" si="32"/>
        <v>286.57826490402459</v>
      </c>
      <c r="AQ70" s="19">
        <f t="shared" si="20"/>
        <v>8354.0305358856222</v>
      </c>
      <c r="AR70" s="1">
        <f t="shared" si="33"/>
        <v>3283.9771164614062</v>
      </c>
      <c r="AS70" s="23">
        <f t="shared" si="34"/>
        <v>-35942.329600641533</v>
      </c>
      <c r="AT70" s="23">
        <f t="shared" si="35"/>
        <v>-287538636.80513227</v>
      </c>
      <c r="AU70">
        <f t="shared" si="36"/>
        <v>0.3449666666666667</v>
      </c>
      <c r="BB70" s="10">
        <f t="shared" si="22"/>
        <v>1645.5371861254996</v>
      </c>
      <c r="BC70" s="10">
        <f t="shared" si="23"/>
        <v>257.71596546376895</v>
      </c>
      <c r="BD70" s="9">
        <f t="shared" si="24"/>
        <v>1248.6605005556678</v>
      </c>
      <c r="BE70" s="10">
        <f t="shared" si="25"/>
        <v>348.84755313940911</v>
      </c>
    </row>
    <row r="71" spans="1:57">
      <c r="A71">
        <v>65</v>
      </c>
      <c r="B71" t="s">
        <v>54</v>
      </c>
      <c r="C71">
        <v>12.964600000000001</v>
      </c>
      <c r="D71">
        <v>266.89299999999997</v>
      </c>
      <c r="E71">
        <v>280.04899999999998</v>
      </c>
      <c r="F71">
        <v>280.04899999999998</v>
      </c>
      <c r="G71">
        <v>209.52699999999999</v>
      </c>
      <c r="H71">
        <v>1963.48</v>
      </c>
      <c r="I71">
        <v>377.73099999999999</v>
      </c>
      <c r="J71">
        <v>2683.49</v>
      </c>
      <c r="K71">
        <v>1002.4</v>
      </c>
      <c r="M71" s="4">
        <f t="shared" si="5"/>
        <v>0.34550666666666668</v>
      </c>
      <c r="N71" s="2">
        <f t="shared" si="6"/>
        <v>0.25748948404275845</v>
      </c>
      <c r="O71" s="2">
        <f t="shared" si="7"/>
        <v>2.5298744936904254</v>
      </c>
      <c r="P71" s="3">
        <f t="shared" si="8"/>
        <v>0.9670821595338247</v>
      </c>
      <c r="Q71" s="2">
        <f t="shared" si="9"/>
        <v>0.20214467641724229</v>
      </c>
      <c r="R71" s="3">
        <f t="shared" si="10"/>
        <v>0.27018195500328018</v>
      </c>
      <c r="T71" s="6">
        <f t="shared" si="11"/>
        <v>686.96705463690455</v>
      </c>
      <c r="U71" s="6">
        <f t="shared" si="12"/>
        <v>1988.2888549287168</v>
      </c>
      <c r="V71" s="6">
        <f t="shared" si="13"/>
        <v>1988.2888549287168</v>
      </c>
      <c r="W71" s="6">
        <f t="shared" si="14"/>
        <v>40.577323569973814</v>
      </c>
      <c r="X71" s="6">
        <f t="shared" si="15"/>
        <v>176.88679245283001</v>
      </c>
      <c r="Y71" s="6">
        <f t="shared" ref="Y71:Y107" si="37">R71*T71</f>
        <v>185.60610184464406</v>
      </c>
      <c r="Z71" s="6">
        <f t="shared" si="16"/>
        <v>185.60610184464406</v>
      </c>
      <c r="AA71" s="6">
        <f t="shared" si="17"/>
        <v>138.86673296888307</v>
      </c>
      <c r="AB71" s="6">
        <f t="shared" ref="AB71:AB107" si="38">O71*T71+(U71/98)*2</f>
        <v>1778.5177531015154</v>
      </c>
      <c r="AC71" s="6">
        <f t="shared" si="18"/>
        <v>250.34842539717511</v>
      </c>
      <c r="AD71" s="6">
        <f t="shared" ref="AD71:AD107" si="39">T71*P71</f>
        <v>664.35358272684857</v>
      </c>
      <c r="AE71" s="6">
        <f t="shared" ref="AE71:AE107" si="40">U71-T71</f>
        <v>1301.3218002918122</v>
      </c>
      <c r="AI71" s="60"/>
      <c r="AJ71" s="67">
        <f t="shared" si="26"/>
        <v>139617.10424681607</v>
      </c>
      <c r="AK71" s="21">
        <f t="shared" si="27"/>
        <v>23657.035110285255</v>
      </c>
      <c r="AL71" s="19">
        <f t="shared" si="28"/>
        <v>91417.091347687761</v>
      </c>
      <c r="AM71" s="19">
        <f t="shared" si="29"/>
        <v>3058.6534745275262</v>
      </c>
      <c r="AN71" s="19">
        <f t="shared" si="30"/>
        <v>18937.499999999982</v>
      </c>
      <c r="AO71" s="19">
        <f t="shared" si="31"/>
        <v>295.67278919221616</v>
      </c>
      <c r="AP71" s="19">
        <f t="shared" si="32"/>
        <v>295.67278919221616</v>
      </c>
      <c r="AQ71" s="19">
        <f t="shared" si="20"/>
        <v>8673.5128451672517</v>
      </c>
      <c r="AR71" s="1">
        <f t="shared" si="33"/>
        <v>3388.1897310661839</v>
      </c>
      <c r="AS71" s="23">
        <f t="shared" si="34"/>
        <v>-37207.84638026818</v>
      </c>
      <c r="AT71" s="23">
        <f t="shared" si="35"/>
        <v>-297662771.04214543</v>
      </c>
      <c r="AU71">
        <f t="shared" si="36"/>
        <v>0.34523000000000004</v>
      </c>
      <c r="BB71" s="10">
        <f t="shared" si="22"/>
        <v>1691.3031969585129</v>
      </c>
      <c r="BC71" s="10">
        <f t="shared" si="23"/>
        <v>267.57176996812501</v>
      </c>
      <c r="BD71" s="9">
        <f t="shared" si="24"/>
        <v>1288.2850688464578</v>
      </c>
      <c r="BE71" s="10">
        <f t="shared" si="25"/>
        <v>359.91818526137087</v>
      </c>
    </row>
    <row r="72" spans="1:57">
      <c r="A72">
        <v>66</v>
      </c>
      <c r="B72" t="s">
        <v>54</v>
      </c>
      <c r="C72">
        <v>13.165699999999999</v>
      </c>
      <c r="D72">
        <v>260.762</v>
      </c>
      <c r="E72">
        <v>282.11799999999999</v>
      </c>
      <c r="F72">
        <v>282.11799999999999</v>
      </c>
      <c r="G72">
        <v>212.42099999999999</v>
      </c>
      <c r="H72">
        <v>1962.58</v>
      </c>
      <c r="I72">
        <v>367.80799999999999</v>
      </c>
      <c r="J72">
        <v>2693.42</v>
      </c>
      <c r="K72">
        <v>1009.81</v>
      </c>
      <c r="M72" s="4">
        <f t="shared" ref="M72:M107" si="41">($M$2-H72)/$M$2</f>
        <v>0.34580666666666671</v>
      </c>
      <c r="N72" s="2">
        <f t="shared" ref="N72:N107" si="42">(D72/($M$2-H72))</f>
        <v>0.25135624915656146</v>
      </c>
      <c r="O72" s="2">
        <f t="shared" ref="O72:O107" si="43">(J72-$M$3)/($M$2-H72)</f>
        <v>2.5372515569393301</v>
      </c>
      <c r="P72" s="3">
        <f t="shared" ref="P72:P107" si="44">K72/($M$2-H72)</f>
        <v>0.97338589963563449</v>
      </c>
      <c r="Q72" s="2">
        <f t="shared" ref="Q72:Q107" si="45">G72/($M$2-H72)</f>
        <v>0.20475892116982511</v>
      </c>
      <c r="R72" s="3">
        <f t="shared" ref="R72:R107" si="46">F72/($M$2-H72)</f>
        <v>0.27194193287193225</v>
      </c>
      <c r="T72" s="6">
        <f t="shared" ref="T72:T107" si="47">$O$3/N72</f>
        <v>703.72943997367292</v>
      </c>
      <c r="U72" s="6">
        <f t="shared" ref="U72:U107" si="48">T72/M72</f>
        <v>2035.0372268907661</v>
      </c>
      <c r="V72" s="6">
        <f t="shared" ref="V72:V107" si="49">U72</f>
        <v>2035.0372268907661</v>
      </c>
      <c r="W72" s="6">
        <f t="shared" ref="W72:W107" si="50">(U72/98)*2</f>
        <v>41.531371977362575</v>
      </c>
      <c r="X72" s="6">
        <f t="shared" ref="X72:X107" si="51">$O$3</f>
        <v>176.88679245283001</v>
      </c>
      <c r="Y72" s="6">
        <f t="shared" si="37"/>
        <v>191.37354412532304</v>
      </c>
      <c r="Z72" s="6">
        <f t="shared" ref="Z72:Z107" si="52">Y72</f>
        <v>191.37354412532304</v>
      </c>
      <c r="AA72" s="6">
        <f t="shared" ref="AA72:AA107" si="53">Q72*T72</f>
        <v>144.09488092445446</v>
      </c>
      <c r="AB72" s="6">
        <f t="shared" si="38"/>
        <v>1827.0699892146072</v>
      </c>
      <c r="AC72" s="6">
        <f t="shared" ref="AC72:AC107" si="54">U72-O72*T72</f>
        <v>249.4986096535215</v>
      </c>
      <c r="AD72" s="6">
        <f t="shared" si="39"/>
        <v>685.00031402885486</v>
      </c>
      <c r="AE72" s="6">
        <f t="shared" si="40"/>
        <v>1331.3077869170932</v>
      </c>
      <c r="AI72" s="60"/>
      <c r="AJ72" s="67">
        <f t="shared" si="26"/>
        <v>142912.23802571135</v>
      </c>
      <c r="AK72" s="21">
        <f t="shared" si="27"/>
        <v>24215.369964176843</v>
      </c>
      <c r="AL72" s="19">
        <f t="shared" si="28"/>
        <v>93535.107039574577</v>
      </c>
      <c r="AM72" s="19">
        <f t="shared" si="29"/>
        <v>3048.9934729121956</v>
      </c>
      <c r="AN72" s="19">
        <f t="shared" ref="AN72:AN108" si="55">X71*$AP$4</f>
        <v>18937.499999999982</v>
      </c>
      <c r="AO72" s="19">
        <f t="shared" si="31"/>
        <v>304.95082533075021</v>
      </c>
      <c r="AP72" s="19">
        <f t="shared" si="32"/>
        <v>304.95082533075021</v>
      </c>
      <c r="AQ72" s="19">
        <f t="shared" ref="AQ72:AQ108" si="56">AA71*$AS$4</f>
        <v>9002.9108251255493</v>
      </c>
      <c r="AR72" s="1">
        <f t="shared" si="33"/>
        <v>3494.4998451432234</v>
      </c>
      <c r="AS72" s="23">
        <f t="shared" si="34"/>
        <v>-38498.695156471193</v>
      </c>
      <c r="AT72" s="23">
        <f t="shared" si="35"/>
        <v>-307989561.25176954</v>
      </c>
      <c r="AU72">
        <f t="shared" ref="AU72:AU108" si="57">M71</f>
        <v>0.34550666666666668</v>
      </c>
      <c r="BB72" s="10">
        <f t="shared" ref="BB72:BB108" si="58">U71-AC71</f>
        <v>1737.9404295315417</v>
      </c>
      <c r="BC72" s="10">
        <f t="shared" ref="BC72:BC108" si="59">2*AA71</f>
        <v>277.73346593776614</v>
      </c>
      <c r="BD72" s="9">
        <f t="shared" ref="BD72:BD108" si="60">2*AD71</f>
        <v>1328.7071654536971</v>
      </c>
      <c r="BE72" s="10">
        <f t="shared" ref="BE72:BE108" si="61">Y71*2</f>
        <v>371.21220368928812</v>
      </c>
    </row>
    <row r="73" spans="1:57">
      <c r="A73">
        <v>67</v>
      </c>
      <c r="B73" t="s">
        <v>54</v>
      </c>
      <c r="C73">
        <v>13.3667</v>
      </c>
      <c r="D73">
        <v>254.79499999999999</v>
      </c>
      <c r="E73">
        <v>284.137</v>
      </c>
      <c r="F73">
        <v>284.137</v>
      </c>
      <c r="G73">
        <v>215.31</v>
      </c>
      <c r="H73">
        <v>1961.62</v>
      </c>
      <c r="I73">
        <v>358.17099999999999</v>
      </c>
      <c r="J73">
        <v>2703.05</v>
      </c>
      <c r="K73">
        <v>1017.04</v>
      </c>
      <c r="M73" s="4">
        <f t="shared" si="41"/>
        <v>0.34612666666666669</v>
      </c>
      <c r="N73" s="2">
        <f t="shared" si="42"/>
        <v>0.24537741481923761</v>
      </c>
      <c r="O73" s="2">
        <f t="shared" si="43"/>
        <v>2.5441798861688398</v>
      </c>
      <c r="P73" s="3">
        <f t="shared" si="44"/>
        <v>0.979448756717194</v>
      </c>
      <c r="Q73" s="2">
        <f t="shared" si="45"/>
        <v>0.20735183651457076</v>
      </c>
      <c r="R73" s="3">
        <f t="shared" si="46"/>
        <v>0.2736348928138061</v>
      </c>
      <c r="T73" s="6">
        <f t="shared" si="47"/>
        <v>720.87642044455208</v>
      </c>
      <c r="U73" s="6">
        <f t="shared" si="48"/>
        <v>2082.695411442493</v>
      </c>
      <c r="V73" s="6">
        <f t="shared" si="49"/>
        <v>2082.695411442493</v>
      </c>
      <c r="W73" s="6">
        <f t="shared" si="50"/>
        <v>42.503987988622306</v>
      </c>
      <c r="X73" s="6">
        <f t="shared" si="51"/>
        <v>176.88679245283001</v>
      </c>
      <c r="Y73" s="6">
        <f t="shared" si="37"/>
        <v>197.25694204034522</v>
      </c>
      <c r="Z73" s="6">
        <f t="shared" si="52"/>
        <v>197.25694204034522</v>
      </c>
      <c r="AA73" s="6">
        <f t="shared" si="53"/>
        <v>149.47504967922774</v>
      </c>
      <c r="AB73" s="6">
        <f t="shared" si="38"/>
        <v>1876.5432772970437</v>
      </c>
      <c r="AC73" s="6">
        <f t="shared" si="54"/>
        <v>248.65612213407167</v>
      </c>
      <c r="AD73" s="6">
        <f t="shared" si="39"/>
        <v>706.0615137511578</v>
      </c>
      <c r="AE73" s="6">
        <f t="shared" si="40"/>
        <v>1361.818990997941</v>
      </c>
      <c r="AI73" s="60"/>
      <c r="AJ73" s="67">
        <f t="shared" ref="AJ73:AJ108" si="62">U72*$AT$4</f>
        <v>146272.37075722759</v>
      </c>
      <c r="AK73" s="21">
        <f t="shared" ref="AK73:AK108" si="63">V72*$AU$4</f>
        <v>24784.71838630264</v>
      </c>
      <c r="AL73" s="19">
        <f t="shared" ref="AL73:AL108" si="64">AE72*$AT$4</f>
        <v>95690.409800239897</v>
      </c>
      <c r="AM73" s="19">
        <f t="shared" ref="AM73:AM108" si="65">AC72*$AU$4</f>
        <v>3038.6435669702382</v>
      </c>
      <c r="AN73" s="19">
        <f t="shared" si="55"/>
        <v>18937.499999999982</v>
      </c>
      <c r="AO73" s="19">
        <f t="shared" ref="AO73:AO108" si="66">Y72*$AV$4</f>
        <v>314.42673299790573</v>
      </c>
      <c r="AP73" s="19">
        <f t="shared" ref="AP73:AP108" si="67">Z72*$AV$4</f>
        <v>314.42673299790573</v>
      </c>
      <c r="AQ73" s="19">
        <f t="shared" si="56"/>
        <v>9341.8584536775834</v>
      </c>
      <c r="AR73" s="1">
        <f t="shared" ref="AR73:AR108" si="68">AD72*$AW$4</f>
        <v>3603.1016517917765</v>
      </c>
      <c r="AS73" s="23">
        <f t="shared" ref="AS73:AS108" si="69">AL73+AM73+AN73+AO73+AP73+AQ73+AR73-AJ73-AK73</f>
        <v>-39816.722204854945</v>
      </c>
      <c r="AT73" s="23">
        <f t="shared" ref="AT73:AT108" si="70">AS73*8000</f>
        <v>-318533777.63883954</v>
      </c>
      <c r="AU73">
        <f t="shared" si="57"/>
        <v>0.34580666666666671</v>
      </c>
      <c r="BB73" s="10">
        <f t="shared" si="58"/>
        <v>1785.5386172372446</v>
      </c>
      <c r="BC73" s="10">
        <f t="shared" si="59"/>
        <v>288.18976184890892</v>
      </c>
      <c r="BD73" s="9">
        <f t="shared" si="60"/>
        <v>1370.0006280577097</v>
      </c>
      <c r="BE73" s="10">
        <f t="shared" si="61"/>
        <v>382.74708825064607</v>
      </c>
    </row>
    <row r="74" spans="1:57">
      <c r="A74">
        <v>68</v>
      </c>
      <c r="B74" t="s">
        <v>54</v>
      </c>
      <c r="C74">
        <v>13.5677</v>
      </c>
      <c r="D74">
        <v>248.989</v>
      </c>
      <c r="E74">
        <v>286.108</v>
      </c>
      <c r="F74">
        <v>286.108</v>
      </c>
      <c r="G74">
        <v>218.196</v>
      </c>
      <c r="H74">
        <v>1960.6</v>
      </c>
      <c r="I74">
        <v>348.80900000000003</v>
      </c>
      <c r="J74">
        <v>2712.42</v>
      </c>
      <c r="K74">
        <v>1024.0899999999999</v>
      </c>
      <c r="M74" s="4">
        <f t="shared" si="41"/>
        <v>0.3464666666666667</v>
      </c>
      <c r="N74" s="2">
        <f t="shared" si="42"/>
        <v>0.23955070232826628</v>
      </c>
      <c r="O74" s="2">
        <f t="shared" si="43"/>
        <v>2.5506980086588418</v>
      </c>
      <c r="P74" s="3">
        <f t="shared" si="44"/>
        <v>0.98527034827785243</v>
      </c>
      <c r="Q74" s="2">
        <f t="shared" si="45"/>
        <v>0.20992495670579178</v>
      </c>
      <c r="R74" s="3">
        <f t="shared" si="46"/>
        <v>0.27526265152972867</v>
      </c>
      <c r="T74" s="6">
        <f t="shared" si="47"/>
        <v>738.41066101503088</v>
      </c>
      <c r="U74" s="6">
        <f t="shared" si="48"/>
        <v>2131.2603261930849</v>
      </c>
      <c r="V74" s="6">
        <f t="shared" si="49"/>
        <v>2131.2603261930849</v>
      </c>
      <c r="W74" s="6">
        <f t="shared" si="50"/>
        <v>43.495108697818061</v>
      </c>
      <c r="X74" s="6">
        <f t="shared" si="51"/>
        <v>176.88679245283001</v>
      </c>
      <c r="Y74" s="6">
        <f t="shared" si="37"/>
        <v>203.25687646881704</v>
      </c>
      <c r="Z74" s="6">
        <f t="shared" si="52"/>
        <v>203.25687646881704</v>
      </c>
      <c r="AA74" s="6">
        <f t="shared" si="53"/>
        <v>155.01082604467544</v>
      </c>
      <c r="AB74" s="6">
        <f t="shared" si="38"/>
        <v>1926.9577113213163</v>
      </c>
      <c r="AC74" s="6">
        <f t="shared" si="54"/>
        <v>247.79772356958665</v>
      </c>
      <c r="AD74" s="6">
        <f t="shared" si="39"/>
        <v>727.53412915035869</v>
      </c>
      <c r="AE74" s="6">
        <f t="shared" si="40"/>
        <v>1392.849665178054</v>
      </c>
      <c r="AI74" s="60"/>
      <c r="AJ74" s="67">
        <f t="shared" si="62"/>
        <v>149697.89808825206</v>
      </c>
      <c r="AK74" s="21">
        <f t="shared" si="63"/>
        <v>25365.147415958123</v>
      </c>
      <c r="AL74" s="19">
        <f t="shared" si="64"/>
        <v>97883.463615959001</v>
      </c>
      <c r="AM74" s="19">
        <f t="shared" si="65"/>
        <v>3028.3829114708587</v>
      </c>
      <c r="AN74" s="19">
        <f t="shared" si="55"/>
        <v>18937.499999999982</v>
      </c>
      <c r="AO74" s="19">
        <f t="shared" si="66"/>
        <v>324.09315577228722</v>
      </c>
      <c r="AP74" s="19">
        <f t="shared" si="67"/>
        <v>324.09315577228722</v>
      </c>
      <c r="AQ74" s="19">
        <f t="shared" si="56"/>
        <v>9690.661788268917</v>
      </c>
      <c r="AR74" s="1">
        <f t="shared" si="68"/>
        <v>3713.8835623310897</v>
      </c>
      <c r="AS74" s="23">
        <f t="shared" si="69"/>
        <v>-41160.967314635738</v>
      </c>
      <c r="AT74" s="23">
        <f t="shared" si="70"/>
        <v>-329287738.51708591</v>
      </c>
      <c r="AU74">
        <f t="shared" si="57"/>
        <v>0.34612666666666669</v>
      </c>
      <c r="BB74" s="10">
        <f t="shared" si="58"/>
        <v>1834.0392893084213</v>
      </c>
      <c r="BC74" s="10">
        <f t="shared" si="59"/>
        <v>298.95009935845547</v>
      </c>
      <c r="BD74" s="9">
        <f t="shared" si="60"/>
        <v>1412.1230275023156</v>
      </c>
      <c r="BE74" s="10">
        <f t="shared" si="61"/>
        <v>394.51388408069045</v>
      </c>
    </row>
    <row r="75" spans="1:57">
      <c r="A75">
        <v>69</v>
      </c>
      <c r="B75" t="s">
        <v>54</v>
      </c>
      <c r="C75">
        <v>13.768700000000001</v>
      </c>
      <c r="D75">
        <v>243.358</v>
      </c>
      <c r="E75">
        <v>288.03199999999998</v>
      </c>
      <c r="F75">
        <v>288.03199999999998</v>
      </c>
      <c r="G75">
        <v>221.077</v>
      </c>
      <c r="H75">
        <v>1959.5</v>
      </c>
      <c r="I75">
        <v>339.70400000000001</v>
      </c>
      <c r="J75">
        <v>2721.52</v>
      </c>
      <c r="K75">
        <v>1030.98</v>
      </c>
      <c r="M75" s="4">
        <f t="shared" si="41"/>
        <v>0.34683333333333333</v>
      </c>
      <c r="N75" s="2">
        <f t="shared" si="42"/>
        <v>0.23388563190773667</v>
      </c>
      <c r="O75" s="2">
        <f t="shared" si="43"/>
        <v>2.5567472467083134</v>
      </c>
      <c r="P75" s="3">
        <f t="shared" si="44"/>
        <v>0.99085055261893318</v>
      </c>
      <c r="Q75" s="2">
        <f t="shared" si="45"/>
        <v>0.21247188851513696</v>
      </c>
      <c r="R75" s="3">
        <f t="shared" si="46"/>
        <v>0.27682075925036037</v>
      </c>
      <c r="T75" s="6">
        <f t="shared" si="47"/>
        <v>756.29610510922021</v>
      </c>
      <c r="U75" s="6">
        <f t="shared" si="48"/>
        <v>2180.5750267445082</v>
      </c>
      <c r="V75" s="6">
        <f t="shared" si="49"/>
        <v>2180.5750267445082</v>
      </c>
      <c r="W75" s="6">
        <f t="shared" si="50"/>
        <v>44.501531158051186</v>
      </c>
      <c r="X75" s="6">
        <f t="shared" si="51"/>
        <v>176.88679245283001</v>
      </c>
      <c r="Y75" s="6">
        <f t="shared" si="37"/>
        <v>209.35846203442469</v>
      </c>
      <c r="Z75" s="6">
        <f t="shared" si="52"/>
        <v>209.35846203442469</v>
      </c>
      <c r="AA75" s="6">
        <f t="shared" si="53"/>
        <v>160.69166172919853</v>
      </c>
      <c r="AB75" s="6">
        <f t="shared" si="38"/>
        <v>1978.1595155922712</v>
      </c>
      <c r="AC75" s="6">
        <f t="shared" si="54"/>
        <v>246.91704231028825</v>
      </c>
      <c r="AD75" s="6">
        <f t="shared" si="39"/>
        <v>749.37641369101766</v>
      </c>
      <c r="AE75" s="6">
        <f t="shared" si="40"/>
        <v>1424.278921635288</v>
      </c>
      <c r="AI75" s="60"/>
      <c r="AJ75" s="67">
        <f t="shared" si="62"/>
        <v>153188.59846578035</v>
      </c>
      <c r="AK75" s="21">
        <f t="shared" si="63"/>
        <v>25956.61951270558</v>
      </c>
      <c r="AL75" s="19">
        <f t="shared" si="64"/>
        <v>100113.85538400298</v>
      </c>
      <c r="AM75" s="19">
        <f t="shared" si="65"/>
        <v>3017.928475353996</v>
      </c>
      <c r="AN75" s="19">
        <f t="shared" si="55"/>
        <v>18937.499999999982</v>
      </c>
      <c r="AO75" s="19">
        <f t="shared" si="66"/>
        <v>333.95104803826638</v>
      </c>
      <c r="AP75" s="19">
        <f t="shared" si="67"/>
        <v>333.95104803826638</v>
      </c>
      <c r="AQ75" s="19">
        <f t="shared" si="56"/>
        <v>10049.553366550166</v>
      </c>
      <c r="AR75" s="1">
        <f t="shared" si="68"/>
        <v>3826.8295193308868</v>
      </c>
      <c r="AS75" s="23">
        <f t="shared" si="69"/>
        <v>-42531.649137171407</v>
      </c>
      <c r="AT75" s="23">
        <f t="shared" si="70"/>
        <v>-340253193.09737128</v>
      </c>
      <c r="AU75">
        <f t="shared" si="57"/>
        <v>0.3464666666666667</v>
      </c>
      <c r="BB75" s="10">
        <f t="shared" si="58"/>
        <v>1883.4626026234982</v>
      </c>
      <c r="BC75" s="10">
        <f t="shared" si="59"/>
        <v>310.02165208935088</v>
      </c>
      <c r="BD75" s="9">
        <f t="shared" si="60"/>
        <v>1455.0682583007174</v>
      </c>
      <c r="BE75" s="10">
        <f t="shared" si="61"/>
        <v>406.51375293763408</v>
      </c>
    </row>
    <row r="76" spans="1:57">
      <c r="A76">
        <v>70</v>
      </c>
      <c r="B76" t="s">
        <v>54</v>
      </c>
      <c r="C76">
        <v>13.9697</v>
      </c>
      <c r="D76">
        <v>237.86</v>
      </c>
      <c r="E76">
        <v>289.91399999999999</v>
      </c>
      <c r="F76">
        <v>289.91399999999999</v>
      </c>
      <c r="G76">
        <v>223.952</v>
      </c>
      <c r="H76">
        <v>1958.36</v>
      </c>
      <c r="I76">
        <v>330.84100000000001</v>
      </c>
      <c r="J76">
        <v>2730.38</v>
      </c>
      <c r="K76">
        <v>1037.71</v>
      </c>
      <c r="M76" s="4">
        <f t="shared" si="41"/>
        <v>0.34721333333333337</v>
      </c>
      <c r="N76" s="2">
        <f t="shared" si="42"/>
        <v>0.22835144579701239</v>
      </c>
      <c r="O76" s="2">
        <f t="shared" si="43"/>
        <v>2.562454888637149</v>
      </c>
      <c r="P76" s="3">
        <f t="shared" si="44"/>
        <v>0.99622710341384735</v>
      </c>
      <c r="Q76" s="2">
        <f t="shared" si="45"/>
        <v>0.21499942398525401</v>
      </c>
      <c r="R76" s="3">
        <f t="shared" si="46"/>
        <v>0.27832456510886677</v>
      </c>
      <c r="T76" s="6">
        <f t="shared" si="47"/>
        <v>774.62523539294489</v>
      </c>
      <c r="U76" s="6">
        <f t="shared" si="48"/>
        <v>2230.9777909631298</v>
      </c>
      <c r="V76" s="6">
        <f t="shared" si="49"/>
        <v>2230.9777909631298</v>
      </c>
      <c r="W76" s="6">
        <f t="shared" si="50"/>
        <v>45.530158999247547</v>
      </c>
      <c r="X76" s="6">
        <f t="shared" si="51"/>
        <v>176.88679245283001</v>
      </c>
      <c r="Y76" s="6">
        <f t="shared" si="37"/>
        <v>215.59723176309495</v>
      </c>
      <c r="Z76" s="6">
        <f t="shared" si="52"/>
        <v>215.59723176309495</v>
      </c>
      <c r="AA76" s="6">
        <f t="shared" si="53"/>
        <v>166.54397941392494</v>
      </c>
      <c r="AB76" s="6">
        <f t="shared" si="38"/>
        <v>2030.4723802936014</v>
      </c>
      <c r="AC76" s="6">
        <f t="shared" si="54"/>
        <v>246.03556966877591</v>
      </c>
      <c r="AD76" s="6">
        <f t="shared" si="39"/>
        <v>771.7026544867831</v>
      </c>
      <c r="AE76" s="6">
        <f t="shared" si="40"/>
        <v>1456.3525555701849</v>
      </c>
      <c r="AI76" s="60"/>
      <c r="AJ76" s="67">
        <f t="shared" si="62"/>
        <v>156733.191197315</v>
      </c>
      <c r="AK76" s="21">
        <f t="shared" si="63"/>
        <v>26557.223250721367</v>
      </c>
      <c r="AL76" s="19">
        <f t="shared" si="64"/>
        <v>102372.8960503796</v>
      </c>
      <c r="AM76" s="19">
        <f t="shared" si="65"/>
        <v>3007.2026582970007</v>
      </c>
      <c r="AN76" s="19">
        <f t="shared" si="55"/>
        <v>18937.499999999982</v>
      </c>
      <c r="AO76" s="19">
        <f t="shared" si="66"/>
        <v>343.97595312255976</v>
      </c>
      <c r="AP76" s="19">
        <f t="shared" si="67"/>
        <v>343.97595312255976</v>
      </c>
      <c r="AQ76" s="19">
        <f t="shared" si="56"/>
        <v>10417.849329064189</v>
      </c>
      <c r="AR76" s="1">
        <f t="shared" si="68"/>
        <v>3941.7199360147529</v>
      </c>
      <c r="AS76" s="23">
        <f t="shared" si="69"/>
        <v>-43925.294568035708</v>
      </c>
      <c r="AT76" s="23">
        <f t="shared" si="70"/>
        <v>-351402356.54428566</v>
      </c>
      <c r="AU76">
        <f t="shared" si="57"/>
        <v>0.34683333333333333</v>
      </c>
      <c r="BB76" s="10">
        <f t="shared" si="58"/>
        <v>1933.65798443422</v>
      </c>
      <c r="BC76" s="10">
        <f t="shared" si="59"/>
        <v>321.38332345839706</v>
      </c>
      <c r="BD76" s="9">
        <f t="shared" si="60"/>
        <v>1498.7528273820353</v>
      </c>
      <c r="BE76" s="10">
        <f t="shared" si="61"/>
        <v>418.71692406884938</v>
      </c>
    </row>
    <row r="77" spans="1:57">
      <c r="A77">
        <v>71</v>
      </c>
      <c r="B77" t="s">
        <v>54</v>
      </c>
      <c r="C77">
        <v>14.1707</v>
      </c>
      <c r="D77">
        <v>232.494</v>
      </c>
      <c r="E77">
        <v>291.75200000000001</v>
      </c>
      <c r="F77">
        <v>291.75200000000001</v>
      </c>
      <c r="G77">
        <v>226.821</v>
      </c>
      <c r="H77">
        <v>1957.18</v>
      </c>
      <c r="I77">
        <v>322.233</v>
      </c>
      <c r="J77">
        <v>2738.99</v>
      </c>
      <c r="K77">
        <v>1044.29</v>
      </c>
      <c r="M77" s="4">
        <f t="shared" si="41"/>
        <v>0.34760666666666662</v>
      </c>
      <c r="N77" s="2">
        <f t="shared" si="42"/>
        <v>0.22294739264686142</v>
      </c>
      <c r="O77" s="2">
        <f t="shared" si="43"/>
        <v>2.5678118085575652</v>
      </c>
      <c r="P77" s="3">
        <f t="shared" si="44"/>
        <v>1.0014096392474252</v>
      </c>
      <c r="Q77" s="2">
        <f t="shared" si="45"/>
        <v>0.2175073358777162</v>
      </c>
      <c r="R77" s="3">
        <f t="shared" si="46"/>
        <v>0.27977215626857943</v>
      </c>
      <c r="T77" s="6">
        <f t="shared" si="47"/>
        <v>793.4014852239635</v>
      </c>
      <c r="U77" s="6">
        <f t="shared" si="48"/>
        <v>2282.4691276269068</v>
      </c>
      <c r="V77" s="6">
        <f t="shared" si="49"/>
        <v>2282.4691276269068</v>
      </c>
      <c r="W77" s="6">
        <f t="shared" si="50"/>
        <v>46.581002604630754</v>
      </c>
      <c r="X77" s="6">
        <f t="shared" si="51"/>
        <v>176.88679245283001</v>
      </c>
      <c r="Y77" s="6">
        <f t="shared" si="37"/>
        <v>221.97164430780174</v>
      </c>
      <c r="Z77" s="6">
        <f t="shared" si="52"/>
        <v>221.97164430780174</v>
      </c>
      <c r="AA77" s="6">
        <f t="shared" si="53"/>
        <v>172.57064333248752</v>
      </c>
      <c r="AB77" s="6">
        <f t="shared" si="38"/>
        <v>2083.8867052898349</v>
      </c>
      <c r="AC77" s="6">
        <f t="shared" si="54"/>
        <v>245.16342494170271</v>
      </c>
      <c r="AD77" s="6">
        <f t="shared" si="39"/>
        <v>794.5198950965007</v>
      </c>
      <c r="AE77" s="6">
        <f t="shared" si="40"/>
        <v>1489.0676424029434</v>
      </c>
      <c r="AI77" s="60"/>
      <c r="AJ77" s="67">
        <f t="shared" si="62"/>
        <v>160355.99068105686</v>
      </c>
      <c r="AK77" s="21">
        <f t="shared" si="63"/>
        <v>27171.078516139958</v>
      </c>
      <c r="AL77" s="19">
        <f t="shared" si="64"/>
        <v>104678.25263671817</v>
      </c>
      <c r="AM77" s="19">
        <f t="shared" si="65"/>
        <v>2996.467202996022</v>
      </c>
      <c r="AN77" s="19">
        <f t="shared" si="55"/>
        <v>18937.499999999982</v>
      </c>
      <c r="AO77" s="19">
        <f t="shared" si="66"/>
        <v>354.22625178676503</v>
      </c>
      <c r="AP77" s="19">
        <f t="shared" si="67"/>
        <v>354.22625178676503</v>
      </c>
      <c r="AQ77" s="19">
        <f t="shared" si="56"/>
        <v>10797.262692577991</v>
      </c>
      <c r="AR77" s="1">
        <f t="shared" si="68"/>
        <v>4059.1559626004791</v>
      </c>
      <c r="AS77" s="23">
        <f t="shared" si="69"/>
        <v>-45349.978198730634</v>
      </c>
      <c r="AT77" s="23">
        <f t="shared" si="70"/>
        <v>-362799825.58984506</v>
      </c>
      <c r="AU77">
        <f t="shared" si="57"/>
        <v>0.34721333333333337</v>
      </c>
      <c r="BB77" s="10">
        <f t="shared" si="58"/>
        <v>1984.9422212943539</v>
      </c>
      <c r="BC77" s="10">
        <f t="shared" si="59"/>
        <v>333.08795882784989</v>
      </c>
      <c r="BD77" s="9">
        <f t="shared" si="60"/>
        <v>1543.4053089735662</v>
      </c>
      <c r="BE77" s="10">
        <f t="shared" si="61"/>
        <v>431.19446352618991</v>
      </c>
    </row>
    <row r="78" spans="1:57">
      <c r="A78">
        <v>72</v>
      </c>
      <c r="B78" t="s">
        <v>54</v>
      </c>
      <c r="C78">
        <v>14.371700000000001</v>
      </c>
      <c r="D78">
        <v>227.291</v>
      </c>
      <c r="E78">
        <v>293.54500000000002</v>
      </c>
      <c r="F78">
        <v>293.54500000000002</v>
      </c>
      <c r="G78">
        <v>229.68899999999999</v>
      </c>
      <c r="H78">
        <v>1955.93</v>
      </c>
      <c r="I78">
        <v>313.88900000000001</v>
      </c>
      <c r="J78">
        <v>2747.34</v>
      </c>
      <c r="K78">
        <v>1050.71</v>
      </c>
      <c r="M78" s="4">
        <f t="shared" si="41"/>
        <v>0.3480233333333333</v>
      </c>
      <c r="N78" s="2">
        <f t="shared" si="42"/>
        <v>0.21769708927562328</v>
      </c>
      <c r="O78" s="2">
        <f t="shared" si="43"/>
        <v>2.5727350754259777</v>
      </c>
      <c r="P78" s="3">
        <f t="shared" si="44"/>
        <v>1.0063597268382389</v>
      </c>
      <c r="Q78" s="2">
        <f t="shared" si="45"/>
        <v>0.21999387014280652</v>
      </c>
      <c r="R78" s="3">
        <f t="shared" si="46"/>
        <v>0.28115452029078514</v>
      </c>
      <c r="T78" s="6">
        <f t="shared" si="47"/>
        <v>812.53632302302435</v>
      </c>
      <c r="U78" s="6">
        <f t="shared" si="48"/>
        <v>2334.7179490542526</v>
      </c>
      <c r="V78" s="6">
        <f t="shared" si="49"/>
        <v>2334.7179490542526</v>
      </c>
      <c r="W78" s="6">
        <f t="shared" si="50"/>
        <v>47.647305082739848</v>
      </c>
      <c r="X78" s="6">
        <f t="shared" si="51"/>
        <v>176.88679245283001</v>
      </c>
      <c r="Y78" s="6">
        <f t="shared" si="37"/>
        <v>228.44826011837685</v>
      </c>
      <c r="Z78" s="6">
        <f t="shared" si="52"/>
        <v>228.44826011837685</v>
      </c>
      <c r="AA78" s="6">
        <f t="shared" si="53"/>
        <v>178.75301033344073</v>
      </c>
      <c r="AB78" s="6">
        <f t="shared" si="38"/>
        <v>2138.088003381727</v>
      </c>
      <c r="AC78" s="6">
        <f t="shared" si="54"/>
        <v>244.27725075526541</v>
      </c>
      <c r="AD78" s="6">
        <f t="shared" si="39"/>
        <v>817.70383208359783</v>
      </c>
      <c r="AE78" s="6">
        <f t="shared" si="40"/>
        <v>1522.1816260312282</v>
      </c>
      <c r="AI78" s="60"/>
      <c r="AJ78" s="67">
        <f t="shared" si="62"/>
        <v>164057.03348643918</v>
      </c>
      <c r="AK78" s="21">
        <f t="shared" si="63"/>
        <v>27798.1915053681</v>
      </c>
      <c r="AL78" s="19">
        <f t="shared" si="64"/>
        <v>107029.71493299636</v>
      </c>
      <c r="AM78" s="19">
        <f t="shared" si="65"/>
        <v>2985.8453523649973</v>
      </c>
      <c r="AN78" s="19">
        <f t="shared" si="55"/>
        <v>18937.499999999982</v>
      </c>
      <c r="AO78" s="19">
        <f t="shared" si="66"/>
        <v>364.69941159771827</v>
      </c>
      <c r="AP78" s="19">
        <f t="shared" si="67"/>
        <v>364.69941159771827</v>
      </c>
      <c r="AQ78" s="19">
        <f t="shared" si="56"/>
        <v>11187.979149081499</v>
      </c>
      <c r="AR78" s="1">
        <f t="shared" si="68"/>
        <v>4179.1746482075932</v>
      </c>
      <c r="AS78" s="23">
        <f t="shared" si="69"/>
        <v>-46805.612085961417</v>
      </c>
      <c r="AT78" s="23">
        <f t="shared" si="70"/>
        <v>-374444896.68769133</v>
      </c>
      <c r="AU78">
        <f t="shared" si="57"/>
        <v>0.34760666666666662</v>
      </c>
      <c r="BB78" s="10">
        <f t="shared" si="58"/>
        <v>2037.3057026852041</v>
      </c>
      <c r="BC78" s="10">
        <f t="shared" si="59"/>
        <v>345.14128666497504</v>
      </c>
      <c r="BD78" s="9">
        <f t="shared" si="60"/>
        <v>1589.0397901930014</v>
      </c>
      <c r="BE78" s="10">
        <f t="shared" si="61"/>
        <v>443.94328861560348</v>
      </c>
    </row>
    <row r="79" spans="1:57">
      <c r="A79">
        <v>73</v>
      </c>
      <c r="B79" t="s">
        <v>54</v>
      </c>
      <c r="C79">
        <v>14.572699999999999</v>
      </c>
      <c r="D79">
        <v>222.22800000000001</v>
      </c>
      <c r="E79">
        <v>295.29500000000002</v>
      </c>
      <c r="F79">
        <v>295.29500000000002</v>
      </c>
      <c r="G79">
        <v>232.55199999999999</v>
      </c>
      <c r="H79">
        <v>1954.63</v>
      </c>
      <c r="I79">
        <v>305.78100000000001</v>
      </c>
      <c r="J79">
        <v>2755.44</v>
      </c>
      <c r="K79">
        <v>1056.98</v>
      </c>
      <c r="M79" s="4">
        <f t="shared" si="41"/>
        <v>0.34845666666666664</v>
      </c>
      <c r="N79" s="2">
        <f t="shared" si="42"/>
        <v>0.21258310454671556</v>
      </c>
      <c r="O79" s="2">
        <f t="shared" si="43"/>
        <v>2.5772841292556707</v>
      </c>
      <c r="P79" s="3">
        <f t="shared" si="44"/>
        <v>1.0111061155380392</v>
      </c>
      <c r="Q79" s="2">
        <f t="shared" si="45"/>
        <v>0.22245903364359032</v>
      </c>
      <c r="R79" s="3">
        <f t="shared" si="46"/>
        <v>0.28247893090484716</v>
      </c>
      <c r="T79" s="6">
        <f t="shared" si="47"/>
        <v>832.0830238602465</v>
      </c>
      <c r="U79" s="6">
        <f t="shared" si="48"/>
        <v>2387.9096124632806</v>
      </c>
      <c r="V79" s="6">
        <f t="shared" si="49"/>
        <v>2387.9096124632806</v>
      </c>
      <c r="W79" s="6">
        <f t="shared" si="50"/>
        <v>48.732849233944499</v>
      </c>
      <c r="X79" s="6">
        <f t="shared" si="51"/>
        <v>176.88679245283001</v>
      </c>
      <c r="Y79" s="6">
        <f t="shared" si="37"/>
        <v>235.04592300411485</v>
      </c>
      <c r="Z79" s="6">
        <f t="shared" si="52"/>
        <v>235.04592300411485</v>
      </c>
      <c r="AA79" s="6">
        <f t="shared" si="53"/>
        <v>185.10438539918695</v>
      </c>
      <c r="AB79" s="6">
        <f t="shared" si="38"/>
        <v>2193.2472208520253</v>
      </c>
      <c r="AC79" s="6">
        <f t="shared" si="54"/>
        <v>243.39524084519962</v>
      </c>
      <c r="AD79" s="6">
        <f t="shared" si="39"/>
        <v>841.3242340604794</v>
      </c>
      <c r="AE79" s="6">
        <f t="shared" si="40"/>
        <v>1555.826588603034</v>
      </c>
      <c r="AI79" s="60"/>
      <c r="AJ79" s="67">
        <f t="shared" si="62"/>
        <v>167812.5220241725</v>
      </c>
      <c r="AK79" s="21">
        <f t="shared" si="63"/>
        <v>28434.529901531743</v>
      </c>
      <c r="AL79" s="19">
        <f t="shared" si="64"/>
        <v>109409.84873424658</v>
      </c>
      <c r="AM79" s="19">
        <f t="shared" si="65"/>
        <v>2975.0526369483773</v>
      </c>
      <c r="AN79" s="19">
        <f t="shared" si="55"/>
        <v>18937.499999999982</v>
      </c>
      <c r="AO79" s="19">
        <f t="shared" si="66"/>
        <v>375.34049137449318</v>
      </c>
      <c r="AP79" s="19">
        <f t="shared" si="67"/>
        <v>375.34049137449318</v>
      </c>
      <c r="AQ79" s="19">
        <f t="shared" si="56"/>
        <v>11588.790038830395</v>
      </c>
      <c r="AR79" s="1">
        <f t="shared" si="68"/>
        <v>4301.122156759724</v>
      </c>
      <c r="AS79" s="23">
        <f t="shared" si="69"/>
        <v>-48284.057376170225</v>
      </c>
      <c r="AT79" s="23">
        <f t="shared" si="70"/>
        <v>-386272459.0093618</v>
      </c>
      <c r="AU79">
        <f t="shared" si="57"/>
        <v>0.3480233333333333</v>
      </c>
      <c r="BB79" s="10">
        <f t="shared" si="58"/>
        <v>2090.4406982989872</v>
      </c>
      <c r="BC79" s="10">
        <f t="shared" si="59"/>
        <v>357.50602066688145</v>
      </c>
      <c r="BD79" s="9">
        <f t="shared" si="60"/>
        <v>1635.4076641671957</v>
      </c>
      <c r="BE79" s="10">
        <f t="shared" si="61"/>
        <v>456.8965202367537</v>
      </c>
    </row>
    <row r="80" spans="1:57">
      <c r="A80">
        <v>74</v>
      </c>
      <c r="B80" t="s">
        <v>54</v>
      </c>
      <c r="C80">
        <v>14.7737</v>
      </c>
      <c r="D80">
        <v>217.30199999999999</v>
      </c>
      <c r="E80">
        <v>297.00599999999997</v>
      </c>
      <c r="F80">
        <v>297.00599999999997</v>
      </c>
      <c r="G80">
        <v>235.41</v>
      </c>
      <c r="H80">
        <v>1953.28</v>
      </c>
      <c r="I80">
        <v>297.90100000000001</v>
      </c>
      <c r="J80">
        <v>2763.32</v>
      </c>
      <c r="K80">
        <v>1063.0999999999999</v>
      </c>
      <c r="M80" s="4">
        <f t="shared" si="41"/>
        <v>0.3489066666666667</v>
      </c>
      <c r="N80" s="2">
        <f t="shared" si="42"/>
        <v>0.20760279730969122</v>
      </c>
      <c r="O80" s="2">
        <f t="shared" si="43"/>
        <v>2.5814883733949863</v>
      </c>
      <c r="P80" s="3">
        <f t="shared" si="44"/>
        <v>1.0156488841332925</v>
      </c>
      <c r="Q80" s="2">
        <f t="shared" si="45"/>
        <v>0.2249025527361663</v>
      </c>
      <c r="R80" s="3">
        <f t="shared" si="46"/>
        <v>0.28374923570773458</v>
      </c>
      <c r="T80" s="6">
        <f t="shared" si="47"/>
        <v>852.04435944550085</v>
      </c>
      <c r="U80" s="6">
        <f t="shared" si="48"/>
        <v>2442.0409262615622</v>
      </c>
      <c r="V80" s="6">
        <f t="shared" si="49"/>
        <v>2442.0409262615622</v>
      </c>
      <c r="W80" s="6">
        <f t="shared" si="50"/>
        <v>49.837569923705352</v>
      </c>
      <c r="X80" s="6">
        <f t="shared" si="51"/>
        <v>176.88679245283001</v>
      </c>
      <c r="Y80" s="6">
        <f t="shared" si="37"/>
        <v>241.76693578174715</v>
      </c>
      <c r="Z80" s="6">
        <f t="shared" si="52"/>
        <v>241.76693578174715</v>
      </c>
      <c r="AA80" s="6">
        <f t="shared" si="53"/>
        <v>191.62695148374479</v>
      </c>
      <c r="AB80" s="6">
        <f t="shared" si="38"/>
        <v>2249.3801774490444</v>
      </c>
      <c r="AC80" s="6">
        <f t="shared" si="54"/>
        <v>242.49831873622315</v>
      </c>
      <c r="AD80" s="6">
        <f t="shared" si="39"/>
        <v>865.37790290288888</v>
      </c>
      <c r="AE80" s="6">
        <f t="shared" si="40"/>
        <v>1589.9965668160612</v>
      </c>
      <c r="AI80" s="60"/>
      <c r="AJ80" s="67">
        <f t="shared" si="62"/>
        <v>171635.77921502321</v>
      </c>
      <c r="AK80" s="21">
        <f t="shared" si="63"/>
        <v>29082.351170190293</v>
      </c>
      <c r="AL80" s="19">
        <f t="shared" si="64"/>
        <v>111828.14770902027</v>
      </c>
      <c r="AM80" s="19">
        <f t="shared" si="65"/>
        <v>2964.3106382536862</v>
      </c>
      <c r="AN80" s="19">
        <f t="shared" si="55"/>
        <v>18937.499999999982</v>
      </c>
      <c r="AO80" s="19">
        <f t="shared" si="66"/>
        <v>386.18045149576074</v>
      </c>
      <c r="AP80" s="19">
        <f t="shared" si="67"/>
        <v>386.18045149576074</v>
      </c>
      <c r="AQ80" s="19">
        <f t="shared" si="56"/>
        <v>12000.55794113031</v>
      </c>
      <c r="AR80" s="1">
        <f t="shared" si="68"/>
        <v>4425.3654711581212</v>
      </c>
      <c r="AS80" s="23">
        <f t="shared" si="69"/>
        <v>-49789.887722659652</v>
      </c>
      <c r="AT80" s="23">
        <f t="shared" si="70"/>
        <v>-398319101.78127724</v>
      </c>
      <c r="AU80">
        <f t="shared" si="57"/>
        <v>0.34845666666666664</v>
      </c>
      <c r="BB80" s="10">
        <f t="shared" si="58"/>
        <v>2144.514371618081</v>
      </c>
      <c r="BC80" s="10">
        <f t="shared" si="59"/>
        <v>370.20877079837391</v>
      </c>
      <c r="BD80" s="9">
        <f t="shared" si="60"/>
        <v>1682.6484681209588</v>
      </c>
      <c r="BE80" s="10">
        <f t="shared" si="61"/>
        <v>470.09184600822971</v>
      </c>
    </row>
    <row r="81" spans="1:57">
      <c r="A81">
        <v>75</v>
      </c>
      <c r="B81" t="s">
        <v>54</v>
      </c>
      <c r="C81">
        <v>14.9747</v>
      </c>
      <c r="D81">
        <v>212.53299999999999</v>
      </c>
      <c r="E81">
        <v>298.67500000000001</v>
      </c>
      <c r="F81">
        <v>298.67500000000001</v>
      </c>
      <c r="G81">
        <v>238.26599999999999</v>
      </c>
      <c r="H81">
        <v>1951.85</v>
      </c>
      <c r="I81">
        <v>290.23899999999998</v>
      </c>
      <c r="J81">
        <v>2770.99</v>
      </c>
      <c r="K81">
        <v>1069.07</v>
      </c>
      <c r="M81" s="4">
        <f t="shared" si="41"/>
        <v>0.34938333333333338</v>
      </c>
      <c r="N81" s="2">
        <f t="shared" si="42"/>
        <v>0.20276964174974954</v>
      </c>
      <c r="O81" s="2">
        <f t="shared" si="43"/>
        <v>2.5852840816676999</v>
      </c>
      <c r="P81" s="3">
        <f t="shared" si="44"/>
        <v>1.0199589753374994</v>
      </c>
      <c r="Q81" s="2">
        <f t="shared" si="45"/>
        <v>0.22732051710155987</v>
      </c>
      <c r="R81" s="3">
        <f t="shared" si="46"/>
        <v>0.28495444354338595</v>
      </c>
      <c r="T81" s="6">
        <f t="shared" si="47"/>
        <v>872.35342986469766</v>
      </c>
      <c r="U81" s="6">
        <f t="shared" si="48"/>
        <v>2496.8375610304752</v>
      </c>
      <c r="V81" s="6">
        <f t="shared" si="49"/>
        <v>2496.8375610304752</v>
      </c>
      <c r="W81" s="6">
        <f t="shared" si="50"/>
        <v>50.955868592458678</v>
      </c>
      <c r="X81" s="6">
        <f t="shared" si="51"/>
        <v>176.88679245283001</v>
      </c>
      <c r="Y81" s="6">
        <f t="shared" si="37"/>
        <v>248.58098618025909</v>
      </c>
      <c r="Z81" s="6">
        <f t="shared" si="52"/>
        <v>248.58098618025909</v>
      </c>
      <c r="AA81" s="6">
        <f t="shared" si="53"/>
        <v>198.30383277216242</v>
      </c>
      <c r="AB81" s="6">
        <f t="shared" si="38"/>
        <v>2306.2373044098817</v>
      </c>
      <c r="AC81" s="6">
        <f t="shared" si="54"/>
        <v>241.55612521305193</v>
      </c>
      <c r="AD81" s="6">
        <f t="shared" si="39"/>
        <v>889.76471045695018</v>
      </c>
      <c r="AE81" s="6">
        <f t="shared" si="40"/>
        <v>1624.4841311657774</v>
      </c>
      <c r="AI81" s="60"/>
      <c r="AJ81" s="67">
        <f t="shared" si="62"/>
        <v>175526.57565690228</v>
      </c>
      <c r="AK81" s="21">
        <f t="shared" si="63"/>
        <v>29741.616440939568</v>
      </c>
      <c r="AL81" s="19">
        <f t="shared" si="64"/>
        <v>114284.18323303803</v>
      </c>
      <c r="AM81" s="19">
        <f t="shared" si="65"/>
        <v>2953.387023888462</v>
      </c>
      <c r="AN81" s="19">
        <f t="shared" si="55"/>
        <v>18937.499999999982</v>
      </c>
      <c r="AO81" s="19">
        <f t="shared" si="66"/>
        <v>397.22307548941058</v>
      </c>
      <c r="AP81" s="19">
        <f t="shared" si="67"/>
        <v>397.22307548941058</v>
      </c>
      <c r="AQ81" s="19">
        <f t="shared" si="56"/>
        <v>12423.424379728103</v>
      </c>
      <c r="AR81" s="1">
        <f t="shared" si="68"/>
        <v>4551.8877692691949</v>
      </c>
      <c r="AS81" s="23">
        <f t="shared" si="69"/>
        <v>-51323.363540939288</v>
      </c>
      <c r="AT81" s="23">
        <f t="shared" si="70"/>
        <v>-410586908.32751429</v>
      </c>
      <c r="AU81">
        <f t="shared" si="57"/>
        <v>0.3489066666666667</v>
      </c>
      <c r="BB81" s="10">
        <f t="shared" si="58"/>
        <v>2199.542607525339</v>
      </c>
      <c r="BC81" s="10">
        <f t="shared" si="59"/>
        <v>383.25390296748958</v>
      </c>
      <c r="BD81" s="9">
        <f t="shared" si="60"/>
        <v>1730.7558058057778</v>
      </c>
      <c r="BE81" s="10">
        <f t="shared" si="61"/>
        <v>483.5338715634943</v>
      </c>
    </row>
    <row r="82" spans="1:57">
      <c r="A82">
        <v>76</v>
      </c>
      <c r="B82" t="s">
        <v>54</v>
      </c>
      <c r="C82">
        <v>15.175800000000001</v>
      </c>
      <c r="D82">
        <v>207.87299999999999</v>
      </c>
      <c r="E82">
        <v>300.30799999999999</v>
      </c>
      <c r="F82">
        <v>300.30799999999999</v>
      </c>
      <c r="G82">
        <v>241.11500000000001</v>
      </c>
      <c r="H82">
        <v>1950.4</v>
      </c>
      <c r="I82">
        <v>282.78899999999999</v>
      </c>
      <c r="J82">
        <v>2778.44</v>
      </c>
      <c r="K82">
        <v>1074.92</v>
      </c>
      <c r="M82" s="4">
        <f t="shared" si="41"/>
        <v>0.34986666666666666</v>
      </c>
      <c r="N82" s="2">
        <f t="shared" si="42"/>
        <v>0.19804973323170733</v>
      </c>
      <c r="O82" s="2">
        <f t="shared" si="43"/>
        <v>2.5888105089557931</v>
      </c>
      <c r="P82" s="3">
        <f t="shared" si="44"/>
        <v>1.0241234756097564</v>
      </c>
      <c r="Q82" s="2">
        <f t="shared" si="45"/>
        <v>0.22972084603658541</v>
      </c>
      <c r="R82" s="3">
        <f t="shared" si="46"/>
        <v>0.28611661585365855</v>
      </c>
      <c r="T82" s="6">
        <f t="shared" si="47"/>
        <v>893.14330075810892</v>
      </c>
      <c r="U82" s="6">
        <f t="shared" si="48"/>
        <v>2552.810501404656</v>
      </c>
      <c r="V82" s="6">
        <f t="shared" si="49"/>
        <v>2552.810501404656</v>
      </c>
      <c r="W82" s="6">
        <f t="shared" si="50"/>
        <v>52.098173498054202</v>
      </c>
      <c r="X82" s="6">
        <f t="shared" si="51"/>
        <v>176.88679245283001</v>
      </c>
      <c r="Y82" s="6">
        <f t="shared" si="37"/>
        <v>255.54313868527649</v>
      </c>
      <c r="Z82" s="6">
        <f t="shared" si="52"/>
        <v>255.54313868527649</v>
      </c>
      <c r="AA82" s="6">
        <f t="shared" si="53"/>
        <v>205.17363468206125</v>
      </c>
      <c r="AB82" s="6">
        <f t="shared" si="38"/>
        <v>2364.2769365041113</v>
      </c>
      <c r="AC82" s="6">
        <f t="shared" si="54"/>
        <v>240.63173839859883</v>
      </c>
      <c r="AD82" s="6">
        <f t="shared" si="39"/>
        <v>914.68902138996441</v>
      </c>
      <c r="AE82" s="6">
        <f t="shared" si="40"/>
        <v>1659.6672006465469</v>
      </c>
      <c r="AI82" s="60"/>
      <c r="AJ82" s="67">
        <f t="shared" si="62"/>
        <v>179465.19337418745</v>
      </c>
      <c r="AK82" s="21">
        <f t="shared" si="63"/>
        <v>30408.984655790158</v>
      </c>
      <c r="AL82" s="19">
        <f t="shared" si="64"/>
        <v>116763.04589580257</v>
      </c>
      <c r="AM82" s="19">
        <f t="shared" si="65"/>
        <v>2941.9120489697593</v>
      </c>
      <c r="AN82" s="19">
        <f t="shared" si="55"/>
        <v>18937.499999999982</v>
      </c>
      <c r="AO82" s="19">
        <f t="shared" si="66"/>
        <v>408.41856029416567</v>
      </c>
      <c r="AP82" s="19">
        <f t="shared" si="67"/>
        <v>408.41856029416567</v>
      </c>
      <c r="AQ82" s="19">
        <f t="shared" si="56"/>
        <v>12856.295273601894</v>
      </c>
      <c r="AR82" s="1">
        <f t="shared" si="68"/>
        <v>4680.1623770035576</v>
      </c>
      <c r="AS82" s="23">
        <f t="shared" si="69"/>
        <v>-52878.425314011532</v>
      </c>
      <c r="AT82" s="23">
        <f t="shared" si="70"/>
        <v>-423027402.51209223</v>
      </c>
      <c r="AU82">
        <f t="shared" si="57"/>
        <v>0.34938333333333338</v>
      </c>
      <c r="BB82" s="10">
        <f t="shared" si="58"/>
        <v>2255.2814358174232</v>
      </c>
      <c r="BC82" s="10">
        <f t="shared" si="59"/>
        <v>396.60766554432485</v>
      </c>
      <c r="BD82" s="9">
        <f t="shared" si="60"/>
        <v>1779.5294209139004</v>
      </c>
      <c r="BE82" s="10">
        <f t="shared" si="61"/>
        <v>497.16197236051818</v>
      </c>
    </row>
    <row r="83" spans="1:57">
      <c r="A83">
        <v>77</v>
      </c>
      <c r="B83" t="s">
        <v>54</v>
      </c>
      <c r="C83">
        <v>15.376799999999999</v>
      </c>
      <c r="D83">
        <v>203.33500000000001</v>
      </c>
      <c r="E83">
        <v>301.90199999999999</v>
      </c>
      <c r="F83">
        <v>301.90199999999999</v>
      </c>
      <c r="G83">
        <v>243.96199999999999</v>
      </c>
      <c r="H83">
        <v>1948.9</v>
      </c>
      <c r="I83">
        <v>275.57900000000001</v>
      </c>
      <c r="J83">
        <v>2785.65</v>
      </c>
      <c r="K83">
        <v>1080.6199999999999</v>
      </c>
      <c r="M83" s="4">
        <f t="shared" si="41"/>
        <v>0.35036666666666666</v>
      </c>
      <c r="N83" s="2">
        <f t="shared" si="42"/>
        <v>0.19344971934164212</v>
      </c>
      <c r="O83" s="2">
        <f t="shared" si="43"/>
        <v>2.5919755591285325</v>
      </c>
      <c r="P83" s="3">
        <f t="shared" si="44"/>
        <v>1.0280848634763582</v>
      </c>
      <c r="Q83" s="2">
        <f t="shared" si="45"/>
        <v>0.23210160783940634</v>
      </c>
      <c r="R83" s="3">
        <f t="shared" si="46"/>
        <v>0.28722481210160783</v>
      </c>
      <c r="T83" s="6">
        <f t="shared" si="47"/>
        <v>914.38123071369705</v>
      </c>
      <c r="U83" s="6">
        <f t="shared" si="48"/>
        <v>2609.7837428799271</v>
      </c>
      <c r="V83" s="6">
        <f t="shared" si="49"/>
        <v>2609.7837428799271</v>
      </c>
      <c r="W83" s="6">
        <f t="shared" si="50"/>
        <v>53.260892711835247</v>
      </c>
      <c r="X83" s="6">
        <f t="shared" si="51"/>
        <v>176.88679245283001</v>
      </c>
      <c r="Y83" s="6">
        <f t="shared" si="37"/>
        <v>262.63297718097857</v>
      </c>
      <c r="Z83" s="6">
        <f t="shared" si="52"/>
        <v>262.63297718097857</v>
      </c>
      <c r="AA83" s="6">
        <f t="shared" si="53"/>
        <v>212.22935382682425</v>
      </c>
      <c r="AB83" s="6">
        <f t="shared" si="38"/>
        <v>2423.3146944476061</v>
      </c>
      <c r="AC83" s="6">
        <f t="shared" si="54"/>
        <v>239.72994114415633</v>
      </c>
      <c r="AD83" s="6">
        <f t="shared" si="39"/>
        <v>940.06150274363563</v>
      </c>
      <c r="AE83" s="6">
        <f t="shared" si="40"/>
        <v>1695.4025121662301</v>
      </c>
      <c r="AI83" s="60"/>
      <c r="AJ83" s="67">
        <f t="shared" si="62"/>
        <v>183488.36040946245</v>
      </c>
      <c r="AK83" s="21">
        <f t="shared" si="63"/>
        <v>31090.679096607306</v>
      </c>
      <c r="AL83" s="19">
        <f t="shared" si="64"/>
        <v>119291.89938087185</v>
      </c>
      <c r="AM83" s="19">
        <f t="shared" si="65"/>
        <v>2930.6539419565352</v>
      </c>
      <c r="AN83" s="19">
        <f t="shared" si="55"/>
        <v>18937.499999999982</v>
      </c>
      <c r="AO83" s="19">
        <f t="shared" si="66"/>
        <v>419.85737685990927</v>
      </c>
      <c r="AP83" s="19">
        <f t="shared" si="67"/>
        <v>419.85737685990927</v>
      </c>
      <c r="AQ83" s="19">
        <f t="shared" si="56"/>
        <v>13301.673462163117</v>
      </c>
      <c r="AR83" s="1">
        <f t="shared" si="68"/>
        <v>4811.2642525112124</v>
      </c>
      <c r="AS83" s="23">
        <f t="shared" si="69"/>
        <v>-54466.333714847264</v>
      </c>
      <c r="AT83" s="23">
        <f t="shared" si="70"/>
        <v>-435730669.71877813</v>
      </c>
      <c r="AU83">
        <f t="shared" si="57"/>
        <v>0.34986666666666666</v>
      </c>
      <c r="BB83" s="10">
        <f t="shared" si="58"/>
        <v>2312.1787630060571</v>
      </c>
      <c r="BC83" s="10">
        <f t="shared" si="59"/>
        <v>410.3472693641225</v>
      </c>
      <c r="BD83" s="9">
        <f t="shared" si="60"/>
        <v>1829.3780427799288</v>
      </c>
      <c r="BE83" s="10">
        <f t="shared" si="61"/>
        <v>511.08627737055298</v>
      </c>
    </row>
    <row r="84" spans="1:57">
      <c r="A84">
        <v>78</v>
      </c>
      <c r="B84" t="s">
        <v>54</v>
      </c>
      <c r="C84">
        <v>15.5778</v>
      </c>
      <c r="D84">
        <v>198.922</v>
      </c>
      <c r="E84">
        <v>303.46199999999999</v>
      </c>
      <c r="F84">
        <v>303.46199999999999</v>
      </c>
      <c r="G84">
        <v>246.803</v>
      </c>
      <c r="H84">
        <v>1947.35</v>
      </c>
      <c r="I84">
        <v>268.54399999999998</v>
      </c>
      <c r="J84">
        <v>2792.68</v>
      </c>
      <c r="K84">
        <v>1086.21</v>
      </c>
      <c r="M84" s="4">
        <f t="shared" si="41"/>
        <v>0.35088333333333338</v>
      </c>
      <c r="N84" s="2">
        <f t="shared" si="42"/>
        <v>0.18897259297962285</v>
      </c>
      <c r="O84" s="2">
        <f t="shared" si="43"/>
        <v>2.5948373250368117</v>
      </c>
      <c r="P84" s="3">
        <f t="shared" si="44"/>
        <v>1.0318814420747637</v>
      </c>
      <c r="Q84" s="2">
        <f t="shared" si="45"/>
        <v>0.23445874697192798</v>
      </c>
      <c r="R84" s="3">
        <f t="shared" si="46"/>
        <v>0.2882838550325369</v>
      </c>
      <c r="T84" s="6">
        <f t="shared" si="47"/>
        <v>936.0446912632666</v>
      </c>
      <c r="U84" s="6">
        <f t="shared" si="48"/>
        <v>2667.6806856883099</v>
      </c>
      <c r="V84" s="6">
        <f t="shared" si="49"/>
        <v>2667.6806856883099</v>
      </c>
      <c r="W84" s="6">
        <f t="shared" si="50"/>
        <v>54.442462973230818</v>
      </c>
      <c r="X84" s="6">
        <f t="shared" si="51"/>
        <v>176.88679245283001</v>
      </c>
      <c r="Y84" s="6">
        <f t="shared" si="37"/>
        <v>269.84657208011532</v>
      </c>
      <c r="Z84" s="6">
        <f t="shared" si="52"/>
        <v>269.84657208011532</v>
      </c>
      <c r="AA84" s="6">
        <f t="shared" si="53"/>
        <v>219.46386542331066</v>
      </c>
      <c r="AB84" s="6">
        <f t="shared" si="38"/>
        <v>2483.3261657657135</v>
      </c>
      <c r="AC84" s="6">
        <f t="shared" si="54"/>
        <v>238.79698289582711</v>
      </c>
      <c r="AD84" s="6">
        <f t="shared" si="39"/>
        <v>965.88714586716651</v>
      </c>
      <c r="AE84" s="6">
        <f t="shared" si="40"/>
        <v>1731.6359944250435</v>
      </c>
      <c r="AI84" s="60"/>
      <c r="AJ84" s="67">
        <f t="shared" si="62"/>
        <v>187583.4260869805</v>
      </c>
      <c r="AK84" s="21">
        <f t="shared" si="63"/>
        <v>31784.556204534634</v>
      </c>
      <c r="AL84" s="19">
        <f t="shared" si="64"/>
        <v>121860.44636697212</v>
      </c>
      <c r="AM84" s="19">
        <f t="shared" si="65"/>
        <v>2919.6709531946799</v>
      </c>
      <c r="AN84" s="19">
        <f t="shared" si="55"/>
        <v>18937.499999999982</v>
      </c>
      <c r="AO84" s="19">
        <f t="shared" si="66"/>
        <v>431.50598150834782</v>
      </c>
      <c r="AP84" s="19">
        <f t="shared" si="67"/>
        <v>431.50598150834782</v>
      </c>
      <c r="AQ84" s="19">
        <f t="shared" si="56"/>
        <v>13759.104906752991</v>
      </c>
      <c r="AR84" s="1">
        <f t="shared" si="68"/>
        <v>4944.723504431523</v>
      </c>
      <c r="AS84" s="23">
        <f t="shared" si="69"/>
        <v>-56083.52459714713</v>
      </c>
      <c r="AT84" s="23">
        <f t="shared" si="70"/>
        <v>-448668196.77717704</v>
      </c>
      <c r="AU84">
        <f t="shared" si="57"/>
        <v>0.35036666666666666</v>
      </c>
      <c r="BB84" s="10">
        <f t="shared" si="58"/>
        <v>2370.0538017357708</v>
      </c>
      <c r="BC84" s="10">
        <f t="shared" si="59"/>
        <v>424.4587076536485</v>
      </c>
      <c r="BD84" s="9">
        <f t="shared" si="60"/>
        <v>1880.1230054872713</v>
      </c>
      <c r="BE84" s="10">
        <f t="shared" si="61"/>
        <v>525.26595436195714</v>
      </c>
    </row>
    <row r="85" spans="1:57">
      <c r="A85">
        <v>79</v>
      </c>
      <c r="B85" t="s">
        <v>54</v>
      </c>
      <c r="C85">
        <v>15.7788</v>
      </c>
      <c r="D85">
        <v>194.62100000000001</v>
      </c>
      <c r="E85">
        <v>304.98700000000002</v>
      </c>
      <c r="F85">
        <v>304.98700000000002</v>
      </c>
      <c r="G85">
        <v>249.63900000000001</v>
      </c>
      <c r="H85">
        <v>1945.77</v>
      </c>
      <c r="I85">
        <v>261.709</v>
      </c>
      <c r="J85">
        <v>2799.52</v>
      </c>
      <c r="K85">
        <v>1091.67</v>
      </c>
      <c r="M85" s="4">
        <f t="shared" si="41"/>
        <v>0.35141</v>
      </c>
      <c r="N85" s="2">
        <f t="shared" si="42"/>
        <v>0.18460962029158723</v>
      </c>
      <c r="O85" s="2">
        <f t="shared" si="43"/>
        <v>2.5974365273232598</v>
      </c>
      <c r="P85" s="3">
        <f t="shared" si="44"/>
        <v>1.0355140718818474</v>
      </c>
      <c r="Q85" s="2">
        <f t="shared" si="45"/>
        <v>0.23679747303719303</v>
      </c>
      <c r="R85" s="3">
        <f t="shared" si="46"/>
        <v>0.28929835045483437</v>
      </c>
      <c r="T85" s="6">
        <f t="shared" si="47"/>
        <v>958.16670969498136</v>
      </c>
      <c r="U85" s="6">
        <f t="shared" si="48"/>
        <v>2726.6347277965378</v>
      </c>
      <c r="V85" s="6">
        <f t="shared" si="49"/>
        <v>2726.6347277965378</v>
      </c>
      <c r="W85" s="6">
        <f t="shared" si="50"/>
        <v>55.645606689725263</v>
      </c>
      <c r="X85" s="6">
        <f t="shared" si="51"/>
        <v>176.88679245283001</v>
      </c>
      <c r="Y85" s="6">
        <f t="shared" si="37"/>
        <v>277.19604857549427</v>
      </c>
      <c r="Z85" s="6">
        <f t="shared" si="52"/>
        <v>277.19604857549427</v>
      </c>
      <c r="AA85" s="6">
        <f t="shared" si="53"/>
        <v>226.89145560413331</v>
      </c>
      <c r="AB85" s="6">
        <f t="shared" si="38"/>
        <v>2544.4228177166119</v>
      </c>
      <c r="AC85" s="6">
        <f t="shared" si="54"/>
        <v>237.85751676965128</v>
      </c>
      <c r="AD85" s="6">
        <f t="shared" si="39"/>
        <v>992.1951110978822</v>
      </c>
      <c r="AE85" s="6">
        <f t="shared" si="40"/>
        <v>1768.4680181015565</v>
      </c>
      <c r="AI85" s="60"/>
      <c r="AJ85" s="67">
        <f t="shared" si="62"/>
        <v>191744.88464521864</v>
      </c>
      <c r="AK85" s="21">
        <f t="shared" si="63"/>
        <v>32489.683070997926</v>
      </c>
      <c r="AL85" s="19">
        <f t="shared" si="64"/>
        <v>124464.80037128885</v>
      </c>
      <c r="AM85" s="19">
        <f t="shared" si="65"/>
        <v>2908.3084546882783</v>
      </c>
      <c r="AN85" s="19">
        <f t="shared" si="55"/>
        <v>18937.499999999982</v>
      </c>
      <c r="AO85" s="19">
        <f t="shared" si="66"/>
        <v>443.3579179276295</v>
      </c>
      <c r="AP85" s="19">
        <f t="shared" si="67"/>
        <v>443.3579179276295</v>
      </c>
      <c r="AQ85" s="19">
        <f t="shared" si="56"/>
        <v>14228.12769841828</v>
      </c>
      <c r="AR85" s="1">
        <f t="shared" si="68"/>
        <v>5080.5663872612959</v>
      </c>
      <c r="AS85" s="23">
        <f t="shared" si="69"/>
        <v>-57728.548968704607</v>
      </c>
      <c r="AT85" s="23">
        <f t="shared" si="70"/>
        <v>-461828391.74963683</v>
      </c>
      <c r="AU85">
        <f t="shared" si="57"/>
        <v>0.35088333333333338</v>
      </c>
      <c r="BB85" s="10">
        <f t="shared" si="58"/>
        <v>2428.8837027924828</v>
      </c>
      <c r="BC85" s="10">
        <f t="shared" si="59"/>
        <v>438.92773084662133</v>
      </c>
      <c r="BD85" s="9">
        <f t="shared" si="60"/>
        <v>1931.774291734333</v>
      </c>
      <c r="BE85" s="10">
        <f t="shared" si="61"/>
        <v>539.69314416023064</v>
      </c>
    </row>
    <row r="86" spans="1:57">
      <c r="A86">
        <v>80</v>
      </c>
      <c r="B86" t="s">
        <v>54</v>
      </c>
      <c r="C86">
        <v>15.979799999999999</v>
      </c>
      <c r="D86">
        <v>190.44499999999999</v>
      </c>
      <c r="E86">
        <v>306.47899999999998</v>
      </c>
      <c r="F86">
        <v>306.47899999999998</v>
      </c>
      <c r="G86">
        <v>252.471</v>
      </c>
      <c r="H86">
        <v>1944.13</v>
      </c>
      <c r="I86">
        <v>255.06</v>
      </c>
      <c r="J86">
        <v>2806.16</v>
      </c>
      <c r="K86">
        <v>1097</v>
      </c>
      <c r="M86" s="4">
        <f t="shared" si="41"/>
        <v>0.35195666666666664</v>
      </c>
      <c r="N86" s="2">
        <f t="shared" si="42"/>
        <v>0.18036784831465996</v>
      </c>
      <c r="O86" s="2">
        <f t="shared" si="43"/>
        <v>2.5996907859869114</v>
      </c>
      <c r="P86" s="3">
        <f t="shared" si="44"/>
        <v>1.0389536590678778</v>
      </c>
      <c r="Q86" s="2">
        <f t="shared" si="45"/>
        <v>0.23911182247814602</v>
      </c>
      <c r="R86" s="3">
        <f t="shared" si="46"/>
        <v>0.29026205877617511</v>
      </c>
      <c r="T86" s="6">
        <f t="shared" si="47"/>
        <v>980.70024178723304</v>
      </c>
      <c r="U86" s="6">
        <f t="shared" si="48"/>
        <v>2786.4232579405602</v>
      </c>
      <c r="V86" s="6">
        <f t="shared" si="49"/>
        <v>2786.4232579405602</v>
      </c>
      <c r="W86" s="6">
        <f t="shared" si="50"/>
        <v>56.86578077429715</v>
      </c>
      <c r="X86" s="6">
        <f t="shared" si="51"/>
        <v>176.88679245283001</v>
      </c>
      <c r="Y86" s="6">
        <f t="shared" si="37"/>
        <v>284.66007122345496</v>
      </c>
      <c r="Z86" s="6">
        <f t="shared" si="52"/>
        <v>284.66007122345496</v>
      </c>
      <c r="AA86" s="6">
        <f t="shared" si="53"/>
        <v>234.49702211850376</v>
      </c>
      <c r="AB86" s="6">
        <f t="shared" si="38"/>
        <v>2606.3831631637031</v>
      </c>
      <c r="AC86" s="6">
        <f t="shared" si="54"/>
        <v>236.90587555115417</v>
      </c>
      <c r="AD86" s="6">
        <f t="shared" si="39"/>
        <v>1018.9021046535983</v>
      </c>
      <c r="AE86" s="6">
        <f t="shared" si="40"/>
        <v>1805.7230161533271</v>
      </c>
      <c r="AI86" s="60"/>
      <c r="AJ86" s="67">
        <f t="shared" si="62"/>
        <v>195982.32432983172</v>
      </c>
      <c r="AK86" s="21">
        <f t="shared" si="63"/>
        <v>33207.684349834039</v>
      </c>
      <c r="AL86" s="19">
        <f t="shared" si="64"/>
        <v>127112.17573708556</v>
      </c>
      <c r="AM86" s="19">
        <f t="shared" si="65"/>
        <v>2896.866696737583</v>
      </c>
      <c r="AN86" s="19">
        <f t="shared" si="55"/>
        <v>18937.499999999982</v>
      </c>
      <c r="AO86" s="19">
        <f t="shared" si="66"/>
        <v>455.43310780953709</v>
      </c>
      <c r="AP86" s="19">
        <f t="shared" si="67"/>
        <v>455.43310780953709</v>
      </c>
      <c r="AQ86" s="19">
        <f t="shared" si="56"/>
        <v>14709.668025708248</v>
      </c>
      <c r="AR86" s="1">
        <f t="shared" si="68"/>
        <v>5218.9462843748606</v>
      </c>
      <c r="AS86" s="23">
        <f t="shared" si="69"/>
        <v>-59403.985720140474</v>
      </c>
      <c r="AT86" s="23">
        <f t="shared" si="70"/>
        <v>-475231885.76112378</v>
      </c>
      <c r="AU86">
        <f t="shared" si="57"/>
        <v>0.35141</v>
      </c>
      <c r="BB86" s="10">
        <f t="shared" si="58"/>
        <v>2488.7772110268866</v>
      </c>
      <c r="BC86" s="10">
        <f t="shared" si="59"/>
        <v>453.78291120826663</v>
      </c>
      <c r="BD86" s="9">
        <f t="shared" si="60"/>
        <v>1984.3902221957644</v>
      </c>
      <c r="BE86" s="10">
        <f t="shared" si="61"/>
        <v>554.39209715098855</v>
      </c>
    </row>
    <row r="87" spans="1:57">
      <c r="A87">
        <v>81</v>
      </c>
      <c r="B87" t="s">
        <v>54</v>
      </c>
      <c r="C87">
        <v>16.180800000000001</v>
      </c>
      <c r="D87">
        <v>186.38200000000001</v>
      </c>
      <c r="E87">
        <v>307.93700000000001</v>
      </c>
      <c r="F87">
        <v>307.93700000000001</v>
      </c>
      <c r="G87">
        <v>255.298</v>
      </c>
      <c r="H87">
        <v>1942.45</v>
      </c>
      <c r="I87">
        <v>248.595</v>
      </c>
      <c r="J87">
        <v>2812.63</v>
      </c>
      <c r="K87">
        <v>1102.22</v>
      </c>
      <c r="M87" s="4">
        <f t="shared" si="41"/>
        <v>0.35251666666666664</v>
      </c>
      <c r="N87" s="2">
        <f t="shared" si="42"/>
        <v>0.17623942130395728</v>
      </c>
      <c r="O87" s="2">
        <f t="shared" si="43"/>
        <v>2.6016788900761196</v>
      </c>
      <c r="P87" s="3">
        <f t="shared" si="44"/>
        <v>1.0422391376294267</v>
      </c>
      <c r="Q87" s="2">
        <f t="shared" si="45"/>
        <v>0.24140513450900669</v>
      </c>
      <c r="R87" s="3">
        <f t="shared" si="46"/>
        <v>0.29117961325705644</v>
      </c>
      <c r="T87" s="6">
        <f t="shared" si="47"/>
        <v>1003.6732482669482</v>
      </c>
      <c r="U87" s="6">
        <f t="shared" si="48"/>
        <v>2847.1653773352041</v>
      </c>
      <c r="V87" s="6">
        <f t="shared" si="49"/>
        <v>2847.1653773352041</v>
      </c>
      <c r="W87" s="6">
        <f t="shared" si="50"/>
        <v>58.105415863983758</v>
      </c>
      <c r="X87" s="6">
        <f t="shared" si="51"/>
        <v>176.88679245283001</v>
      </c>
      <c r="Y87" s="6">
        <f t="shared" si="37"/>
        <v>292.24918826682358</v>
      </c>
      <c r="Z87" s="6">
        <f t="shared" si="52"/>
        <v>292.24918826682358</v>
      </c>
      <c r="AA87" s="6">
        <f t="shared" si="53"/>
        <v>242.2918755009743</v>
      </c>
      <c r="AB87" s="6">
        <f t="shared" si="38"/>
        <v>2669.3409184142311</v>
      </c>
      <c r="AC87" s="6">
        <f t="shared" si="54"/>
        <v>235.92987478495661</v>
      </c>
      <c r="AD87" s="6">
        <f t="shared" si="39"/>
        <v>1046.0675407354695</v>
      </c>
      <c r="AE87" s="6">
        <f t="shared" si="40"/>
        <v>1843.492129068256</v>
      </c>
      <c r="AI87" s="60"/>
      <c r="AJ87" s="67">
        <f t="shared" si="62"/>
        <v>200279.74451099362</v>
      </c>
      <c r="AK87" s="21">
        <f t="shared" si="63"/>
        <v>33935.848858458085</v>
      </c>
      <c r="AL87" s="19">
        <f t="shared" si="64"/>
        <v>129789.95323205268</v>
      </c>
      <c r="AM87" s="19">
        <f t="shared" si="65"/>
        <v>2885.2766583375069</v>
      </c>
      <c r="AN87" s="19">
        <f t="shared" si="55"/>
        <v>18937.499999999982</v>
      </c>
      <c r="AO87" s="19">
        <f t="shared" si="66"/>
        <v>467.69649702013652</v>
      </c>
      <c r="AP87" s="19">
        <f t="shared" si="67"/>
        <v>467.69649702013652</v>
      </c>
      <c r="AQ87" s="19">
        <f t="shared" si="56"/>
        <v>15202.746790071353</v>
      </c>
      <c r="AR87" s="1">
        <f t="shared" si="68"/>
        <v>5359.425070477927</v>
      </c>
      <c r="AS87" s="23">
        <f t="shared" si="69"/>
        <v>-61105.298624472001</v>
      </c>
      <c r="AT87" s="23">
        <f t="shared" si="70"/>
        <v>-488842388.995776</v>
      </c>
      <c r="AU87">
        <f t="shared" si="57"/>
        <v>0.35195666666666664</v>
      </c>
      <c r="BB87" s="10">
        <f t="shared" si="58"/>
        <v>2549.5173823894061</v>
      </c>
      <c r="BC87" s="10">
        <f t="shared" si="59"/>
        <v>468.99404423700753</v>
      </c>
      <c r="BD87" s="9">
        <f t="shared" si="60"/>
        <v>2037.8042093071965</v>
      </c>
      <c r="BE87" s="10">
        <f t="shared" si="61"/>
        <v>569.32014244690993</v>
      </c>
    </row>
    <row r="88" spans="1:57">
      <c r="A88">
        <v>82</v>
      </c>
      <c r="B88" t="s">
        <v>54</v>
      </c>
      <c r="C88">
        <v>16.381799999999998</v>
      </c>
      <c r="D88">
        <v>182.43</v>
      </c>
      <c r="E88">
        <v>309.363</v>
      </c>
      <c r="F88">
        <v>309.363</v>
      </c>
      <c r="G88">
        <v>258.12099999999998</v>
      </c>
      <c r="H88">
        <v>1940.72</v>
      </c>
      <c r="I88">
        <v>242.30799999999999</v>
      </c>
      <c r="J88">
        <v>2818.92</v>
      </c>
      <c r="K88">
        <v>1107.33</v>
      </c>
      <c r="M88" s="4">
        <f t="shared" si="41"/>
        <v>0.35309333333333331</v>
      </c>
      <c r="N88" s="2">
        <f t="shared" si="42"/>
        <v>0.1722207537195076</v>
      </c>
      <c r="O88" s="2">
        <f t="shared" si="43"/>
        <v>2.6033678632656145</v>
      </c>
      <c r="P88" s="3">
        <f t="shared" si="44"/>
        <v>1.0453609999244771</v>
      </c>
      <c r="Q88" s="2">
        <f t="shared" si="45"/>
        <v>0.2436758930594366</v>
      </c>
      <c r="R88" s="3">
        <f t="shared" si="46"/>
        <v>0.2920502605543388</v>
      </c>
      <c r="T88" s="6">
        <f t="shared" si="47"/>
        <v>1027.0933591483515</v>
      </c>
      <c r="U88" s="6">
        <f t="shared" si="48"/>
        <v>2908.8438160307519</v>
      </c>
      <c r="V88" s="6">
        <f t="shared" si="49"/>
        <v>2908.8438160307519</v>
      </c>
      <c r="W88" s="6">
        <f t="shared" si="50"/>
        <v>59.364159510831669</v>
      </c>
      <c r="X88" s="6">
        <f t="shared" si="51"/>
        <v>176.88679245283001</v>
      </c>
      <c r="Y88" s="6">
        <f t="shared" si="37"/>
        <v>299.96288315290712</v>
      </c>
      <c r="Z88" s="6">
        <f t="shared" si="52"/>
        <v>299.96288315290712</v>
      </c>
      <c r="AA88" s="6">
        <f t="shared" si="53"/>
        <v>250.27789154589121</v>
      </c>
      <c r="AB88" s="6">
        <f t="shared" si="38"/>
        <v>2733.2660032911776</v>
      </c>
      <c r="AC88" s="6">
        <f t="shared" si="54"/>
        <v>234.9419722504058</v>
      </c>
      <c r="AD88" s="6">
        <f t="shared" si="39"/>
        <v>1073.6833409351107</v>
      </c>
      <c r="AE88" s="6">
        <f t="shared" si="40"/>
        <v>1881.7504568824004</v>
      </c>
      <c r="AI88" s="60"/>
      <c r="AJ88" s="67">
        <f t="shared" si="62"/>
        <v>204645.70582672246</v>
      </c>
      <c r="AK88" s="21">
        <f t="shared" si="63"/>
        <v>34675.627130565452</v>
      </c>
      <c r="AL88" s="19">
        <f t="shared" si="64"/>
        <v>132504.68376103902</v>
      </c>
      <c r="AM88" s="19">
        <f t="shared" si="65"/>
        <v>2873.3899450059866</v>
      </c>
      <c r="AN88" s="19">
        <f t="shared" si="55"/>
        <v>18937.499999999982</v>
      </c>
      <c r="AO88" s="19">
        <f t="shared" si="66"/>
        <v>480.16541632239114</v>
      </c>
      <c r="AP88" s="19">
        <f t="shared" si="67"/>
        <v>480.16541632239114</v>
      </c>
      <c r="AQ88" s="19">
        <f t="shared" si="56"/>
        <v>15708.097268166315</v>
      </c>
      <c r="AR88" s="1">
        <f t="shared" si="68"/>
        <v>5502.3152642685691</v>
      </c>
      <c r="AS88" s="23">
        <f t="shared" si="69"/>
        <v>-62835.015886163266</v>
      </c>
      <c r="AT88" s="23">
        <f t="shared" si="70"/>
        <v>-502680127.08930612</v>
      </c>
      <c r="AU88">
        <f t="shared" si="57"/>
        <v>0.35251666666666664</v>
      </c>
      <c r="BB88" s="10">
        <f t="shared" si="58"/>
        <v>2611.2355025502475</v>
      </c>
      <c r="BC88" s="10">
        <f t="shared" si="59"/>
        <v>484.5837510019486</v>
      </c>
      <c r="BD88" s="9">
        <f t="shared" si="60"/>
        <v>2092.135081470939</v>
      </c>
      <c r="BE88" s="10">
        <f t="shared" si="61"/>
        <v>584.49837653364716</v>
      </c>
    </row>
    <row r="89" spans="1:57">
      <c r="A89">
        <v>83</v>
      </c>
      <c r="B89" t="s">
        <v>54</v>
      </c>
      <c r="C89">
        <v>16.582799999999999</v>
      </c>
      <c r="D89">
        <v>178.58500000000001</v>
      </c>
      <c r="E89">
        <v>310.75799999999998</v>
      </c>
      <c r="F89">
        <v>310.75799999999998</v>
      </c>
      <c r="G89">
        <v>260.93900000000002</v>
      </c>
      <c r="H89">
        <v>1938.96</v>
      </c>
      <c r="I89">
        <v>236.19499999999999</v>
      </c>
      <c r="J89">
        <v>2825.03</v>
      </c>
      <c r="K89">
        <v>1112.32</v>
      </c>
      <c r="M89" s="4">
        <f t="shared" si="41"/>
        <v>0.35367999999999999</v>
      </c>
      <c r="N89" s="2">
        <f t="shared" si="42"/>
        <v>0.16831127949935915</v>
      </c>
      <c r="O89" s="2">
        <f t="shared" si="43"/>
        <v>2.6048080281610497</v>
      </c>
      <c r="P89" s="3">
        <f t="shared" si="44"/>
        <v>1.0483299404357989</v>
      </c>
      <c r="Q89" s="2">
        <f t="shared" si="45"/>
        <v>0.24592758048706931</v>
      </c>
      <c r="R89" s="3">
        <f t="shared" si="46"/>
        <v>0.2928805700067858</v>
      </c>
      <c r="T89" s="6">
        <f t="shared" si="47"/>
        <v>1050.9503164551934</v>
      </c>
      <c r="U89" s="6">
        <f t="shared" si="48"/>
        <v>2971.4722813141639</v>
      </c>
      <c r="V89" s="6">
        <f t="shared" si="49"/>
        <v>2971.4722813141639</v>
      </c>
      <c r="W89" s="6">
        <f t="shared" si="50"/>
        <v>60.642291455391103</v>
      </c>
      <c r="X89" s="6">
        <f t="shared" si="51"/>
        <v>176.88679245283001</v>
      </c>
      <c r="Y89" s="6">
        <f t="shared" si="37"/>
        <v>307.80292773220896</v>
      </c>
      <c r="Z89" s="6">
        <f t="shared" si="52"/>
        <v>307.80292773220896</v>
      </c>
      <c r="AA89" s="6">
        <f t="shared" si="53"/>
        <v>258.45766853794555</v>
      </c>
      <c r="AB89" s="6">
        <f t="shared" si="38"/>
        <v>2798.1661129562744</v>
      </c>
      <c r="AC89" s="6">
        <f t="shared" si="54"/>
        <v>233.94845981328035</v>
      </c>
      <c r="AD89" s="6">
        <f t="shared" si="39"/>
        <v>1101.7426826504568</v>
      </c>
      <c r="AE89" s="6">
        <f t="shared" si="40"/>
        <v>1920.5219648589705</v>
      </c>
      <c r="AI89" s="60"/>
      <c r="AJ89" s="67">
        <f t="shared" si="62"/>
        <v>209078.96696484234</v>
      </c>
      <c r="AK89" s="21">
        <f t="shared" si="63"/>
        <v>35426.808835438525</v>
      </c>
      <c r="AL89" s="19">
        <f t="shared" si="64"/>
        <v>135254.57758933629</v>
      </c>
      <c r="AM89" s="19">
        <f t="shared" si="65"/>
        <v>2861.3582800376921</v>
      </c>
      <c r="AN89" s="19">
        <f t="shared" si="55"/>
        <v>18937.499999999982</v>
      </c>
      <c r="AO89" s="19">
        <f t="shared" si="66"/>
        <v>492.83901702022644</v>
      </c>
      <c r="AP89" s="19">
        <f t="shared" si="67"/>
        <v>492.83901702022644</v>
      </c>
      <c r="AQ89" s="19">
        <f t="shared" si="56"/>
        <v>16225.841070179136</v>
      </c>
      <c r="AR89" s="1">
        <f t="shared" si="68"/>
        <v>5647.5743733186819</v>
      </c>
      <c r="AS89" s="23">
        <f t="shared" si="69"/>
        <v>-64593.246453368673</v>
      </c>
      <c r="AT89" s="23">
        <f t="shared" si="70"/>
        <v>-516745971.62694937</v>
      </c>
      <c r="AU89">
        <f t="shared" si="57"/>
        <v>0.35309333333333331</v>
      </c>
      <c r="BB89" s="10">
        <f t="shared" si="58"/>
        <v>2673.9018437803461</v>
      </c>
      <c r="BC89" s="10">
        <f t="shared" si="59"/>
        <v>500.55578309178242</v>
      </c>
      <c r="BD89" s="9">
        <f t="shared" si="60"/>
        <v>2147.3666818702213</v>
      </c>
      <c r="BE89" s="10">
        <f t="shared" si="61"/>
        <v>599.92576630581425</v>
      </c>
    </row>
    <row r="90" spans="1:57">
      <c r="A90">
        <v>84</v>
      </c>
      <c r="B90" t="s">
        <v>54</v>
      </c>
      <c r="C90">
        <v>16.783799999999999</v>
      </c>
      <c r="D90">
        <v>174.845</v>
      </c>
      <c r="E90">
        <v>312.12299999999999</v>
      </c>
      <c r="F90">
        <v>312.12299999999999</v>
      </c>
      <c r="G90">
        <v>263.75299999999999</v>
      </c>
      <c r="H90">
        <v>1937.16</v>
      </c>
      <c r="I90">
        <v>230.249</v>
      </c>
      <c r="J90">
        <v>2830.98</v>
      </c>
      <c r="K90">
        <v>1117.21</v>
      </c>
      <c r="M90" s="4">
        <f t="shared" si="41"/>
        <v>0.35427999999999998</v>
      </c>
      <c r="N90" s="2">
        <f t="shared" si="42"/>
        <v>0.16450735764555344</v>
      </c>
      <c r="O90" s="2">
        <f t="shared" si="43"/>
        <v>2.6059947971472663</v>
      </c>
      <c r="P90" s="3">
        <f t="shared" si="44"/>
        <v>1.051155394979489</v>
      </c>
      <c r="Q90" s="2">
        <f t="shared" si="45"/>
        <v>0.24815870686086336</v>
      </c>
      <c r="R90" s="3">
        <f t="shared" si="46"/>
        <v>0.29366884949757255</v>
      </c>
      <c r="T90" s="6">
        <f t="shared" si="47"/>
        <v>1075.2515570394683</v>
      </c>
      <c r="U90" s="6">
        <f t="shared" si="48"/>
        <v>3035.0331857273013</v>
      </c>
      <c r="V90" s="6">
        <f t="shared" si="49"/>
        <v>3035.0331857273013</v>
      </c>
      <c r="W90" s="6">
        <f t="shared" si="50"/>
        <v>61.939452769944921</v>
      </c>
      <c r="X90" s="6">
        <f t="shared" si="51"/>
        <v>176.88679245283001</v>
      </c>
      <c r="Y90" s="6">
        <f t="shared" si="37"/>
        <v>315.76788767625413</v>
      </c>
      <c r="Z90" s="6">
        <f t="shared" si="52"/>
        <v>315.76788767625413</v>
      </c>
      <c r="AA90" s="6">
        <f t="shared" si="53"/>
        <v>266.83303594504429</v>
      </c>
      <c r="AB90" s="6">
        <f t="shared" si="38"/>
        <v>2864.0394160392966</v>
      </c>
      <c r="AC90" s="6">
        <f t="shared" si="54"/>
        <v>232.9332224579498</v>
      </c>
      <c r="AD90" s="6">
        <f t="shared" si="39"/>
        <v>1130.2564751421328</v>
      </c>
      <c r="AE90" s="6">
        <f t="shared" si="40"/>
        <v>1959.7816286878331</v>
      </c>
      <c r="AI90" s="60"/>
      <c r="AJ90" s="67">
        <f t="shared" si="62"/>
        <v>213580.51316401814</v>
      </c>
      <c r="AK90" s="21">
        <f t="shared" si="63"/>
        <v>36189.560914125199</v>
      </c>
      <c r="AL90" s="19">
        <f t="shared" si="64"/>
        <v>138041.35726816821</v>
      </c>
      <c r="AM90" s="19">
        <f t="shared" si="65"/>
        <v>2849.2582920659415</v>
      </c>
      <c r="AN90" s="19">
        <f t="shared" si="55"/>
        <v>18937.499999999982</v>
      </c>
      <c r="AO90" s="19">
        <f t="shared" si="66"/>
        <v>505.72021026401933</v>
      </c>
      <c r="AP90" s="19">
        <f t="shared" si="67"/>
        <v>505.72021026401933</v>
      </c>
      <c r="AQ90" s="19">
        <f t="shared" si="56"/>
        <v>16756.146646284109</v>
      </c>
      <c r="AR90" s="1">
        <f t="shared" si="68"/>
        <v>5795.1665107414028</v>
      </c>
      <c r="AS90" s="23">
        <f t="shared" si="69"/>
        <v>-66379.204940355645</v>
      </c>
      <c r="AT90" s="23">
        <f t="shared" si="70"/>
        <v>-531033639.52284515</v>
      </c>
      <c r="AU90">
        <f t="shared" si="57"/>
        <v>0.35367999999999999</v>
      </c>
      <c r="BB90" s="10">
        <f t="shared" si="58"/>
        <v>2737.5238215008835</v>
      </c>
      <c r="BC90" s="10">
        <f t="shared" si="59"/>
        <v>516.9153370758911</v>
      </c>
      <c r="BD90" s="9">
        <f t="shared" si="60"/>
        <v>2203.4853653009136</v>
      </c>
      <c r="BE90" s="10">
        <f t="shared" si="61"/>
        <v>615.60585546441791</v>
      </c>
    </row>
    <row r="91" spans="1:57">
      <c r="A91">
        <v>85</v>
      </c>
      <c r="B91" t="s">
        <v>54</v>
      </c>
      <c r="C91">
        <v>16.9848</v>
      </c>
      <c r="D91">
        <v>171.20699999999999</v>
      </c>
      <c r="E91">
        <v>313.45800000000003</v>
      </c>
      <c r="F91">
        <v>313.45800000000003</v>
      </c>
      <c r="G91">
        <v>266.56200000000001</v>
      </c>
      <c r="H91">
        <v>1935.32</v>
      </c>
      <c r="I91">
        <v>224.46700000000001</v>
      </c>
      <c r="J91">
        <v>2836.76</v>
      </c>
      <c r="K91">
        <v>1121.99</v>
      </c>
      <c r="M91" s="4">
        <f t="shared" si="41"/>
        <v>0.35489333333333334</v>
      </c>
      <c r="N91" s="2">
        <f t="shared" si="42"/>
        <v>0.16080606379381596</v>
      </c>
      <c r="O91" s="2">
        <f t="shared" si="43"/>
        <v>2.6069199291805991</v>
      </c>
      <c r="P91" s="3">
        <f t="shared" si="44"/>
        <v>1.0538283803584174</v>
      </c>
      <c r="Q91" s="2">
        <f t="shared" si="45"/>
        <v>0.25036818574595182</v>
      </c>
      <c r="R91" s="3">
        <f t="shared" si="46"/>
        <v>0.2944152233534959</v>
      </c>
      <c r="T91" s="6">
        <f t="shared" si="47"/>
        <v>1100.0007604167999</v>
      </c>
      <c r="U91" s="6">
        <f t="shared" si="48"/>
        <v>3099.5250039921852</v>
      </c>
      <c r="V91" s="6">
        <f t="shared" si="49"/>
        <v>3099.5250039921852</v>
      </c>
      <c r="W91" s="6">
        <f t="shared" si="50"/>
        <v>63.255612326371129</v>
      </c>
      <c r="X91" s="6">
        <f t="shared" si="51"/>
        <v>176.88679245283001</v>
      </c>
      <c r="Y91" s="6">
        <f t="shared" si="37"/>
        <v>323.85696956712746</v>
      </c>
      <c r="Z91" s="6">
        <f t="shared" si="52"/>
        <v>323.85696956712746</v>
      </c>
      <c r="AA91" s="6">
        <f t="shared" si="53"/>
        <v>275.40519470472162</v>
      </c>
      <c r="AB91" s="6">
        <f t="shared" si="38"/>
        <v>2930.8695167707406</v>
      </c>
      <c r="AC91" s="6">
        <f t="shared" si="54"/>
        <v>231.91109954781587</v>
      </c>
      <c r="AD91" s="6">
        <f t="shared" si="39"/>
        <v>1159.2120197430638</v>
      </c>
      <c r="AE91" s="6">
        <f t="shared" si="40"/>
        <v>1999.5242435753853</v>
      </c>
      <c r="AI91" s="60"/>
      <c r="AJ91" s="67">
        <f t="shared" si="62"/>
        <v>218149.08029052123</v>
      </c>
      <c r="AK91" s="21">
        <f t="shared" si="63"/>
        <v>36963.669168972803</v>
      </c>
      <c r="AL91" s="19">
        <f t="shared" si="64"/>
        <v>140863.22412519538</v>
      </c>
      <c r="AM91" s="19">
        <f t="shared" si="65"/>
        <v>2836.8937163153705</v>
      </c>
      <c r="AN91" s="19">
        <f t="shared" si="55"/>
        <v>18937.499999999982</v>
      </c>
      <c r="AO91" s="19">
        <f t="shared" si="66"/>
        <v>518.80663945208551</v>
      </c>
      <c r="AP91" s="19">
        <f t="shared" si="67"/>
        <v>518.80663945208551</v>
      </c>
      <c r="AQ91" s="19">
        <f t="shared" si="56"/>
        <v>17299.132603263948</v>
      </c>
      <c r="AR91" s="1">
        <f t="shared" si="68"/>
        <v>5945.1490592476184</v>
      </c>
      <c r="AS91" s="23">
        <f t="shared" si="69"/>
        <v>-68193.236676567598</v>
      </c>
      <c r="AT91" s="23">
        <f t="shared" si="70"/>
        <v>-545545893.41254079</v>
      </c>
      <c r="AU91">
        <f t="shared" si="57"/>
        <v>0.35427999999999998</v>
      </c>
      <c r="BB91" s="10">
        <f t="shared" si="58"/>
        <v>2802.0999632693515</v>
      </c>
      <c r="BC91" s="10">
        <f t="shared" si="59"/>
        <v>533.66607189008857</v>
      </c>
      <c r="BD91" s="9">
        <f t="shared" si="60"/>
        <v>2260.5129502842656</v>
      </c>
      <c r="BE91" s="10">
        <f t="shared" si="61"/>
        <v>631.53577535250827</v>
      </c>
    </row>
    <row r="92" spans="1:57">
      <c r="A92">
        <v>86</v>
      </c>
      <c r="B92" t="s">
        <v>54</v>
      </c>
      <c r="C92">
        <v>17.1859</v>
      </c>
      <c r="D92">
        <v>167.66800000000001</v>
      </c>
      <c r="E92">
        <v>314.76499999999999</v>
      </c>
      <c r="F92">
        <v>314.76499999999999</v>
      </c>
      <c r="G92">
        <v>269.36700000000002</v>
      </c>
      <c r="H92">
        <v>1933.44</v>
      </c>
      <c r="I92">
        <v>218.84200000000001</v>
      </c>
      <c r="J92">
        <v>2842.38</v>
      </c>
      <c r="K92">
        <v>1126.6600000000001</v>
      </c>
      <c r="M92" s="4">
        <f t="shared" si="41"/>
        <v>0.35552</v>
      </c>
      <c r="N92" s="2">
        <f t="shared" si="42"/>
        <v>0.15720447044704472</v>
      </c>
      <c r="O92" s="2">
        <f t="shared" si="43"/>
        <v>2.6075940502175219</v>
      </c>
      <c r="P92" s="3">
        <f t="shared" si="44"/>
        <v>1.056349384938494</v>
      </c>
      <c r="Q92" s="2">
        <f t="shared" si="45"/>
        <v>0.25255681818181819</v>
      </c>
      <c r="R92" s="3">
        <f t="shared" si="46"/>
        <v>0.29512169966996699</v>
      </c>
      <c r="T92" s="6">
        <f t="shared" si="47"/>
        <v>1125.2020502331413</v>
      </c>
      <c r="U92" s="6">
        <f t="shared" si="48"/>
        <v>3164.9472610068105</v>
      </c>
      <c r="V92" s="6">
        <f t="shared" si="49"/>
        <v>3164.9472610068105</v>
      </c>
      <c r="W92" s="6">
        <f t="shared" si="50"/>
        <v>64.590760428710425</v>
      </c>
      <c r="X92" s="6">
        <f t="shared" si="51"/>
        <v>176.88679245283001</v>
      </c>
      <c r="Y92" s="6">
        <f t="shared" si="37"/>
        <v>332.07154153693625</v>
      </c>
      <c r="Z92" s="6">
        <f t="shared" si="52"/>
        <v>332.07154153693625</v>
      </c>
      <c r="AA92" s="6">
        <f t="shared" si="53"/>
        <v>284.17744961854055</v>
      </c>
      <c r="AB92" s="6">
        <f t="shared" si="38"/>
        <v>2998.6609319092067</v>
      </c>
      <c r="AC92" s="6">
        <f t="shared" si="54"/>
        <v>230.87708952631419</v>
      </c>
      <c r="AD92" s="6">
        <f t="shared" si="39"/>
        <v>1188.6064936953112</v>
      </c>
      <c r="AE92" s="6">
        <f t="shared" si="40"/>
        <v>2039.7452107736692</v>
      </c>
      <c r="AI92" s="60"/>
      <c r="AJ92" s="67">
        <f t="shared" si="62"/>
        <v>222784.55871194627</v>
      </c>
      <c r="AK92" s="21">
        <f t="shared" si="63"/>
        <v>37749.115023620827</v>
      </c>
      <c r="AL92" s="19">
        <f t="shared" si="64"/>
        <v>143719.80405546795</v>
      </c>
      <c r="AM92" s="19">
        <f t="shared" si="65"/>
        <v>2824.4452813928497</v>
      </c>
      <c r="AN92" s="19">
        <f t="shared" si="55"/>
        <v>18937.499999999982</v>
      </c>
      <c r="AO92" s="19">
        <f t="shared" si="66"/>
        <v>532.09700099879046</v>
      </c>
      <c r="AP92" s="19">
        <f t="shared" si="67"/>
        <v>532.09700099879046</v>
      </c>
      <c r="AQ92" s="19">
        <f t="shared" si="56"/>
        <v>17854.87679946022</v>
      </c>
      <c r="AR92" s="1">
        <f t="shared" si="68"/>
        <v>6097.4552238485157</v>
      </c>
      <c r="AS92" s="23">
        <f t="shared" si="69"/>
        <v>-70035.398373400036</v>
      </c>
      <c r="AT92" s="23">
        <f t="shared" si="70"/>
        <v>-560283186.98720026</v>
      </c>
      <c r="AU92">
        <f t="shared" si="57"/>
        <v>0.35489333333333334</v>
      </c>
      <c r="BB92" s="10">
        <f t="shared" si="58"/>
        <v>2867.6139044443694</v>
      </c>
      <c r="BC92" s="10">
        <f t="shared" si="59"/>
        <v>550.81038940944325</v>
      </c>
      <c r="BD92" s="9">
        <f t="shared" si="60"/>
        <v>2318.4240394861276</v>
      </c>
      <c r="BE92" s="10">
        <f t="shared" si="61"/>
        <v>647.71393913425493</v>
      </c>
    </row>
    <row r="93" spans="1:57">
      <c r="A93">
        <v>87</v>
      </c>
      <c r="B93" t="s">
        <v>54</v>
      </c>
      <c r="C93">
        <v>17.386900000000001</v>
      </c>
      <c r="D93">
        <v>164.226</v>
      </c>
      <c r="E93">
        <v>316.04399999999998</v>
      </c>
      <c r="F93">
        <v>316.04399999999998</v>
      </c>
      <c r="G93">
        <v>272.16699999999997</v>
      </c>
      <c r="H93">
        <v>1931.52</v>
      </c>
      <c r="I93">
        <v>213.37</v>
      </c>
      <c r="J93">
        <v>2847.85</v>
      </c>
      <c r="K93">
        <v>1131.24</v>
      </c>
      <c r="M93" s="4">
        <f t="shared" si="41"/>
        <v>0.35616000000000003</v>
      </c>
      <c r="N93" s="2">
        <f t="shared" si="42"/>
        <v>0.15370058400718778</v>
      </c>
      <c r="O93" s="2">
        <f t="shared" si="43"/>
        <v>2.6080277686058699</v>
      </c>
      <c r="P93" s="3">
        <f t="shared" si="44"/>
        <v>1.058737646001797</v>
      </c>
      <c r="Q93" s="2">
        <f t="shared" si="45"/>
        <v>0.25472353249475888</v>
      </c>
      <c r="R93" s="3">
        <f t="shared" si="46"/>
        <v>0.29578840970350401</v>
      </c>
      <c r="T93" s="6">
        <f t="shared" si="47"/>
        <v>1150.8530926893416</v>
      </c>
      <c r="U93" s="6">
        <f t="shared" si="48"/>
        <v>3231.2811452418619</v>
      </c>
      <c r="V93" s="6">
        <f t="shared" si="49"/>
        <v>3231.2811452418619</v>
      </c>
      <c r="W93" s="6">
        <f t="shared" si="50"/>
        <v>65.944513168201269</v>
      </c>
      <c r="X93" s="6">
        <f t="shared" si="51"/>
        <v>176.88679245283001</v>
      </c>
      <c r="Y93" s="6">
        <f t="shared" si="37"/>
        <v>340.40900608893963</v>
      </c>
      <c r="Z93" s="6">
        <f t="shared" si="52"/>
        <v>340.40900608893963</v>
      </c>
      <c r="AA93" s="6">
        <f t="shared" si="53"/>
        <v>293.14936515234723</v>
      </c>
      <c r="AB93" s="6">
        <f t="shared" si="38"/>
        <v>3067.4013364879493</v>
      </c>
      <c r="AC93" s="6">
        <f t="shared" si="54"/>
        <v>229.824321922114</v>
      </c>
      <c r="AD93" s="6">
        <f t="shared" si="39"/>
        <v>1218.4514942478013</v>
      </c>
      <c r="AE93" s="6">
        <f t="shared" si="40"/>
        <v>2080.4280525525201</v>
      </c>
      <c r="AI93" s="60"/>
      <c r="AJ93" s="67">
        <f t="shared" si="62"/>
        <v>227486.91427938652</v>
      </c>
      <c r="AK93" s="21">
        <f t="shared" si="63"/>
        <v>38545.89269180195</v>
      </c>
      <c r="AL93" s="19">
        <f t="shared" si="64"/>
        <v>146610.76651477901</v>
      </c>
      <c r="AM93" s="19">
        <f t="shared" si="65"/>
        <v>2811.8520733409805</v>
      </c>
      <c r="AN93" s="19">
        <f t="shared" si="55"/>
        <v>18937.499999999982</v>
      </c>
      <c r="AO93" s="19">
        <f t="shared" si="66"/>
        <v>545.59354274518626</v>
      </c>
      <c r="AP93" s="19">
        <f t="shared" si="67"/>
        <v>545.59354274518626</v>
      </c>
      <c r="AQ93" s="19">
        <f t="shared" si="56"/>
        <v>18423.593489454488</v>
      </c>
      <c r="AR93" s="1">
        <f t="shared" si="68"/>
        <v>6252.070156837337</v>
      </c>
      <c r="AS93" s="23">
        <f t="shared" si="69"/>
        <v>-71905.837651286303</v>
      </c>
      <c r="AT93" s="23">
        <f t="shared" si="70"/>
        <v>-575246701.21029043</v>
      </c>
      <c r="AU93">
        <f t="shared" si="57"/>
        <v>0.35552</v>
      </c>
      <c r="BB93" s="10">
        <f t="shared" si="58"/>
        <v>2934.0701714804964</v>
      </c>
      <c r="BC93" s="10">
        <f t="shared" si="59"/>
        <v>568.3548992370811</v>
      </c>
      <c r="BD93" s="9">
        <f t="shared" si="60"/>
        <v>2377.2129873906224</v>
      </c>
      <c r="BE93" s="10">
        <f t="shared" si="61"/>
        <v>664.1430830738725</v>
      </c>
    </row>
    <row r="94" spans="1:57">
      <c r="A94">
        <v>88</v>
      </c>
      <c r="B94" t="s">
        <v>54</v>
      </c>
      <c r="C94">
        <v>17.587900000000001</v>
      </c>
      <c r="D94">
        <v>160.87799999999999</v>
      </c>
      <c r="E94">
        <v>317.29599999999999</v>
      </c>
      <c r="F94">
        <v>317.29599999999999</v>
      </c>
      <c r="G94">
        <v>274.96199999999999</v>
      </c>
      <c r="H94">
        <v>1929.57</v>
      </c>
      <c r="I94">
        <v>208.04599999999999</v>
      </c>
      <c r="J94">
        <v>2853.18</v>
      </c>
      <c r="K94">
        <v>1135.72</v>
      </c>
      <c r="M94" s="4">
        <f t="shared" si="41"/>
        <v>0.35681000000000002</v>
      </c>
      <c r="N94" s="2">
        <f t="shared" si="42"/>
        <v>0.15029287295759647</v>
      </c>
      <c r="O94" s="2">
        <f t="shared" si="43"/>
        <v>2.6082560374802646</v>
      </c>
      <c r="P94" s="3">
        <f t="shared" si="44"/>
        <v>1.0609941799090086</v>
      </c>
      <c r="Q94" s="2">
        <f t="shared" si="45"/>
        <v>0.256870603402371</v>
      </c>
      <c r="R94" s="3">
        <f t="shared" si="46"/>
        <v>0.29641919602402772</v>
      </c>
      <c r="T94" s="6">
        <f t="shared" si="47"/>
        <v>1176.9473094225614</v>
      </c>
      <c r="U94" s="6">
        <f t="shared" si="48"/>
        <v>3298.5266932612913</v>
      </c>
      <c r="V94" s="6">
        <f t="shared" si="49"/>
        <v>3298.5266932612913</v>
      </c>
      <c r="W94" s="6">
        <f t="shared" si="50"/>
        <v>67.316871291046766</v>
      </c>
      <c r="X94" s="6">
        <f t="shared" si="51"/>
        <v>176.88679245283001</v>
      </c>
      <c r="Y94" s="6">
        <f t="shared" si="37"/>
        <v>348.86977522167825</v>
      </c>
      <c r="Z94" s="6">
        <f t="shared" si="52"/>
        <v>348.86977522167825</v>
      </c>
      <c r="AA94" s="6">
        <f t="shared" si="53"/>
        <v>302.32316554417037</v>
      </c>
      <c r="AB94" s="6">
        <f t="shared" si="38"/>
        <v>3137.0967968885957</v>
      </c>
      <c r="AC94" s="6">
        <f t="shared" si="54"/>
        <v>228.7467676637425</v>
      </c>
      <c r="AD94" s="6">
        <f t="shared" si="39"/>
        <v>1248.7342453569047</v>
      </c>
      <c r="AE94" s="6">
        <f t="shared" si="40"/>
        <v>2121.5793838387299</v>
      </c>
      <c r="AI94" s="60"/>
      <c r="AJ94" s="67">
        <f t="shared" si="62"/>
        <v>232254.79487654928</v>
      </c>
      <c r="AK94" s="21">
        <f t="shared" si="63"/>
        <v>39353.773067900634</v>
      </c>
      <c r="AL94" s="19">
        <f t="shared" si="64"/>
        <v>149534.92713331748</v>
      </c>
      <c r="AM94" s="19">
        <f t="shared" si="65"/>
        <v>2799.0304166894266</v>
      </c>
      <c r="AN94" s="19">
        <f t="shared" si="55"/>
        <v>18937.499999999982</v>
      </c>
      <c r="AO94" s="19">
        <f t="shared" si="66"/>
        <v>559.29199700412778</v>
      </c>
      <c r="AP94" s="19">
        <f t="shared" si="67"/>
        <v>559.29199700412778</v>
      </c>
      <c r="AQ94" s="19">
        <f t="shared" si="56"/>
        <v>19005.254437001367</v>
      </c>
      <c r="AR94" s="1">
        <f t="shared" si="68"/>
        <v>6409.0548597434345</v>
      </c>
      <c r="AS94" s="23">
        <f t="shared" si="69"/>
        <v>-73804.217103689982</v>
      </c>
      <c r="AT94" s="23">
        <f t="shared" si="70"/>
        <v>-590433736.82951987</v>
      </c>
      <c r="AU94">
        <f t="shared" si="57"/>
        <v>0.35616000000000003</v>
      </c>
      <c r="BB94" s="10">
        <f t="shared" si="58"/>
        <v>3001.4568233197479</v>
      </c>
      <c r="BC94" s="10">
        <f t="shared" si="59"/>
        <v>586.29873030469446</v>
      </c>
      <c r="BD94" s="9">
        <f t="shared" si="60"/>
        <v>2436.9029884956026</v>
      </c>
      <c r="BE94" s="10">
        <f t="shared" si="61"/>
        <v>680.81801217787927</v>
      </c>
    </row>
    <row r="95" spans="1:57">
      <c r="A95">
        <v>89</v>
      </c>
      <c r="B95" t="s">
        <v>54</v>
      </c>
      <c r="C95">
        <v>17.788900000000002</v>
      </c>
      <c r="D95">
        <v>157.60599999999999</v>
      </c>
      <c r="E95">
        <v>318.52600000000001</v>
      </c>
      <c r="F95">
        <v>318.52600000000001</v>
      </c>
      <c r="G95">
        <v>277.75</v>
      </c>
      <c r="H95">
        <v>1927.59</v>
      </c>
      <c r="I95">
        <v>202.84</v>
      </c>
      <c r="J95">
        <v>2858.38</v>
      </c>
      <c r="K95">
        <v>1140.1300000000001</v>
      </c>
      <c r="M95" s="4">
        <f t="shared" si="41"/>
        <v>0.35747000000000001</v>
      </c>
      <c r="N95" s="2">
        <f t="shared" si="42"/>
        <v>0.14696431402168944</v>
      </c>
      <c r="O95" s="2">
        <f t="shared" si="43"/>
        <v>2.6082892832032525</v>
      </c>
      <c r="P95" s="3">
        <f t="shared" si="44"/>
        <v>1.0631474902322806</v>
      </c>
      <c r="Q95" s="2">
        <f t="shared" si="45"/>
        <v>0.25899609291222569</v>
      </c>
      <c r="R95" s="3">
        <f t="shared" si="46"/>
        <v>0.29701886405385997</v>
      </c>
      <c r="T95" s="6">
        <f t="shared" si="47"/>
        <v>1203.6037022343023</v>
      </c>
      <c r="U95" s="6">
        <f t="shared" si="48"/>
        <v>3367.0061885873006</v>
      </c>
      <c r="V95" s="6">
        <f t="shared" si="49"/>
        <v>3367.0061885873006</v>
      </c>
      <c r="W95" s="6">
        <f t="shared" si="50"/>
        <v>68.714412011985729</v>
      </c>
      <c r="X95" s="6">
        <f t="shared" si="51"/>
        <v>176.88679245283001</v>
      </c>
      <c r="Y95" s="6">
        <f t="shared" si="37"/>
        <v>357.49300440865278</v>
      </c>
      <c r="Z95" s="6">
        <f t="shared" si="52"/>
        <v>357.49300440865278</v>
      </c>
      <c r="AA95" s="6">
        <f t="shared" si="53"/>
        <v>311.72865629337417</v>
      </c>
      <c r="AB95" s="6">
        <f t="shared" si="38"/>
        <v>3208.0610497734751</v>
      </c>
      <c r="AC95" s="6">
        <f t="shared" si="54"/>
        <v>227.65955082581104</v>
      </c>
      <c r="AD95" s="6">
        <f t="shared" si="39"/>
        <v>1279.6082552646797</v>
      </c>
      <c r="AE95" s="6">
        <f t="shared" si="40"/>
        <v>2163.4024863529985</v>
      </c>
      <c r="AI95" s="60"/>
      <c r="AJ95" s="67">
        <f t="shared" si="62"/>
        <v>237088.20313154181</v>
      </c>
      <c r="AK95" s="21">
        <f t="shared" si="63"/>
        <v>40172.756597229265</v>
      </c>
      <c r="AL95" s="19">
        <f t="shared" si="64"/>
        <v>152492.76137217638</v>
      </c>
      <c r="AM95" s="19">
        <f t="shared" si="65"/>
        <v>2785.9068833767201</v>
      </c>
      <c r="AN95" s="19">
        <f t="shared" si="55"/>
        <v>18937.499999999982</v>
      </c>
      <c r="AO95" s="19">
        <f t="shared" si="66"/>
        <v>573.19304068921736</v>
      </c>
      <c r="AP95" s="19">
        <f t="shared" si="67"/>
        <v>573.19304068921736</v>
      </c>
      <c r="AQ95" s="19">
        <f t="shared" si="56"/>
        <v>19600.003842343773</v>
      </c>
      <c r="AR95" s="1">
        <f t="shared" si="68"/>
        <v>6568.3421305773181</v>
      </c>
      <c r="AS95" s="23">
        <f t="shared" si="69"/>
        <v>-75730.059418918492</v>
      </c>
      <c r="AT95" s="23">
        <f t="shared" si="70"/>
        <v>-605840475.35134792</v>
      </c>
      <c r="AU95">
        <f t="shared" si="57"/>
        <v>0.35681000000000002</v>
      </c>
      <c r="BB95" s="10">
        <f t="shared" si="58"/>
        <v>3069.7799255975488</v>
      </c>
      <c r="BC95" s="10">
        <f t="shared" si="59"/>
        <v>604.64633108834073</v>
      </c>
      <c r="BD95" s="9">
        <f t="shared" si="60"/>
        <v>2497.4684907138094</v>
      </c>
      <c r="BE95" s="10">
        <f t="shared" si="61"/>
        <v>697.73955044335651</v>
      </c>
    </row>
    <row r="96" spans="1:57">
      <c r="A96">
        <v>90</v>
      </c>
      <c r="B96" t="s">
        <v>54</v>
      </c>
      <c r="C96">
        <v>17.989899999999999</v>
      </c>
      <c r="D96">
        <v>154.43700000000001</v>
      </c>
      <c r="E96">
        <v>319.726</v>
      </c>
      <c r="F96">
        <v>319.726</v>
      </c>
      <c r="G96">
        <v>280.536</v>
      </c>
      <c r="H96">
        <v>1925.57</v>
      </c>
      <c r="I96">
        <v>197.80099999999999</v>
      </c>
      <c r="J96">
        <v>2863.42</v>
      </c>
      <c r="K96">
        <v>1144.42</v>
      </c>
      <c r="M96" s="4">
        <f t="shared" si="41"/>
        <v>0.35814333333333337</v>
      </c>
      <c r="N96" s="2">
        <f t="shared" si="42"/>
        <v>0.14373854043539366</v>
      </c>
      <c r="O96" s="2">
        <f t="shared" si="43"/>
        <v>2.60807638487384</v>
      </c>
      <c r="P96" s="3">
        <f t="shared" si="44"/>
        <v>1.0651415168973317</v>
      </c>
      <c r="Q96" s="2">
        <f t="shared" si="45"/>
        <v>0.26110216579954021</v>
      </c>
      <c r="R96" s="3">
        <f t="shared" si="46"/>
        <v>0.29757732006738452</v>
      </c>
      <c r="T96" s="6">
        <f t="shared" si="47"/>
        <v>1230.6149200974776</v>
      </c>
      <c r="U96" s="6">
        <f t="shared" si="48"/>
        <v>3436.0961256595892</v>
      </c>
      <c r="V96" s="6">
        <f t="shared" si="49"/>
        <v>3436.0961256595892</v>
      </c>
      <c r="W96" s="6">
        <f t="shared" si="50"/>
        <v>70.124410727746721</v>
      </c>
      <c r="X96" s="6">
        <f t="shared" si="51"/>
        <v>176.88679245283001</v>
      </c>
      <c r="Y96" s="6">
        <f t="shared" si="37"/>
        <v>366.2030899575459</v>
      </c>
      <c r="Z96" s="6">
        <f t="shared" si="52"/>
        <v>366.2030899575459</v>
      </c>
      <c r="AA96" s="6">
        <f t="shared" si="53"/>
        <v>321.3162209026795</v>
      </c>
      <c r="AB96" s="6">
        <f t="shared" si="38"/>
        <v>3279.6621227073856</v>
      </c>
      <c r="AC96" s="6">
        <f t="shared" si="54"/>
        <v>226.55841367995026</v>
      </c>
      <c r="AD96" s="6">
        <f t="shared" si="39"/>
        <v>1310.7790427091159</v>
      </c>
      <c r="AE96" s="6">
        <f t="shared" si="40"/>
        <v>2205.4812055621114</v>
      </c>
      <c r="AI96" s="60"/>
      <c r="AJ96" s="67">
        <f t="shared" si="62"/>
        <v>242010.30381708939</v>
      </c>
      <c r="AK96" s="21">
        <f t="shared" si="63"/>
        <v>41006.768370804733</v>
      </c>
      <c r="AL96" s="19">
        <f t="shared" si="64"/>
        <v>155498.88051159447</v>
      </c>
      <c r="AM96" s="19">
        <f t="shared" si="65"/>
        <v>2772.6656695075526</v>
      </c>
      <c r="AN96" s="19">
        <f t="shared" si="55"/>
        <v>18937.499999999982</v>
      </c>
      <c r="AO96" s="19">
        <f t="shared" si="66"/>
        <v>587.36100624341657</v>
      </c>
      <c r="AP96" s="19">
        <f t="shared" si="67"/>
        <v>587.36100624341657</v>
      </c>
      <c r="AQ96" s="19">
        <f t="shared" si="56"/>
        <v>20209.774034752627</v>
      </c>
      <c r="AR96" s="1">
        <f t="shared" si="68"/>
        <v>6730.7394226922152</v>
      </c>
      <c r="AS96" s="23">
        <f t="shared" si="69"/>
        <v>-77692.790536860441</v>
      </c>
      <c r="AT96" s="23">
        <f t="shared" si="70"/>
        <v>-621542324.29488349</v>
      </c>
      <c r="AU96">
        <f t="shared" si="57"/>
        <v>0.35747000000000001</v>
      </c>
      <c r="BB96" s="10">
        <f t="shared" si="58"/>
        <v>3139.3466377614895</v>
      </c>
      <c r="BC96" s="10">
        <f t="shared" si="59"/>
        <v>623.45731258674834</v>
      </c>
      <c r="BD96" s="9">
        <f t="shared" si="60"/>
        <v>2559.2165105293593</v>
      </c>
      <c r="BE96" s="10">
        <f t="shared" si="61"/>
        <v>714.98600881730556</v>
      </c>
    </row>
    <row r="97" spans="1:57">
      <c r="A97">
        <v>91</v>
      </c>
      <c r="B97" t="s">
        <v>54</v>
      </c>
      <c r="C97">
        <v>18.190899999999999</v>
      </c>
      <c r="D97">
        <v>151.35499999999999</v>
      </c>
      <c r="E97">
        <v>320.90199999999999</v>
      </c>
      <c r="F97">
        <v>320.90199999999999</v>
      </c>
      <c r="G97">
        <v>283.31799999999998</v>
      </c>
      <c r="H97">
        <v>1923.52</v>
      </c>
      <c r="I97">
        <v>192.898</v>
      </c>
      <c r="J97">
        <v>2868.33</v>
      </c>
      <c r="K97">
        <v>1148.6300000000001</v>
      </c>
      <c r="M97" s="4">
        <f t="shared" si="41"/>
        <v>0.35882666666666668</v>
      </c>
      <c r="N97" s="2">
        <f t="shared" si="42"/>
        <v>0.14060177615933411</v>
      </c>
      <c r="O97" s="2">
        <f t="shared" si="43"/>
        <v>2.6076708440472651</v>
      </c>
      <c r="P97" s="3">
        <f t="shared" si="44"/>
        <v>1.0670240041617123</v>
      </c>
      <c r="Q97" s="2">
        <f t="shared" si="45"/>
        <v>0.26318928359096311</v>
      </c>
      <c r="R97" s="3">
        <f t="shared" si="46"/>
        <v>0.29810307669441138</v>
      </c>
      <c r="T97" s="6">
        <f t="shared" si="47"/>
        <v>1258.0694019994216</v>
      </c>
      <c r="U97" s="6">
        <f t="shared" si="48"/>
        <v>3506.0644006375082</v>
      </c>
      <c r="V97" s="6">
        <f t="shared" si="49"/>
        <v>3506.0644006375082</v>
      </c>
      <c r="W97" s="6">
        <f t="shared" si="50"/>
        <v>71.552334706887919</v>
      </c>
      <c r="X97" s="6">
        <f t="shared" si="51"/>
        <v>176.88679245283001</v>
      </c>
      <c r="Y97" s="6">
        <f t="shared" si="37"/>
        <v>375.03435943112584</v>
      </c>
      <c r="Z97" s="6">
        <f t="shared" si="52"/>
        <v>375.03435943112584</v>
      </c>
      <c r="AA97" s="6">
        <f t="shared" si="53"/>
        <v>331.11038461993917</v>
      </c>
      <c r="AB97" s="6">
        <f t="shared" si="38"/>
        <v>3352.1832340887577</v>
      </c>
      <c r="AC97" s="6">
        <f t="shared" si="54"/>
        <v>225.43350125563848</v>
      </c>
      <c r="AD97" s="6">
        <f t="shared" si="39"/>
        <v>1342.3902508347537</v>
      </c>
      <c r="AE97" s="6">
        <f t="shared" si="40"/>
        <v>2247.9949986380866</v>
      </c>
      <c r="AI97" s="60"/>
      <c r="AJ97" s="67">
        <f t="shared" si="62"/>
        <v>246976.28122403429</v>
      </c>
      <c r="AK97" s="21">
        <f t="shared" si="63"/>
        <v>41848.214714408139</v>
      </c>
      <c r="AL97" s="19">
        <f t="shared" si="64"/>
        <v>158523.37261218787</v>
      </c>
      <c r="AM97" s="19">
        <f t="shared" si="65"/>
        <v>2759.2549202081145</v>
      </c>
      <c r="AN97" s="19">
        <f t="shared" si="55"/>
        <v>18937.499999999982</v>
      </c>
      <c r="AO97" s="19">
        <f t="shared" si="66"/>
        <v>601.67167680024795</v>
      </c>
      <c r="AP97" s="19">
        <f t="shared" si="67"/>
        <v>601.67167680024795</v>
      </c>
      <c r="AQ97" s="19">
        <f t="shared" si="56"/>
        <v>20831.348312207887</v>
      </c>
      <c r="AR97" s="1">
        <f t="shared" si="68"/>
        <v>6894.697764649949</v>
      </c>
      <c r="AS97" s="23">
        <f t="shared" si="69"/>
        <v>-79674.97897558815</v>
      </c>
      <c r="AT97" s="23">
        <f t="shared" si="70"/>
        <v>-637399831.80470514</v>
      </c>
      <c r="AU97">
        <f t="shared" si="57"/>
        <v>0.35814333333333337</v>
      </c>
      <c r="BB97" s="10">
        <f t="shared" si="58"/>
        <v>3209.537711979639</v>
      </c>
      <c r="BC97" s="10">
        <f t="shared" si="59"/>
        <v>642.63244180535901</v>
      </c>
      <c r="BD97" s="9">
        <f t="shared" si="60"/>
        <v>2621.5580854182317</v>
      </c>
      <c r="BE97" s="10">
        <f t="shared" si="61"/>
        <v>732.4061799150918</v>
      </c>
    </row>
    <row r="98" spans="1:57">
      <c r="A98">
        <v>92</v>
      </c>
      <c r="B98" t="s">
        <v>54</v>
      </c>
      <c r="C98">
        <v>18.3919</v>
      </c>
      <c r="D98">
        <v>148.35599999999999</v>
      </c>
      <c r="E98">
        <v>322.053</v>
      </c>
      <c r="F98">
        <v>322.053</v>
      </c>
      <c r="G98">
        <v>286.09500000000003</v>
      </c>
      <c r="H98">
        <v>1921.44</v>
      </c>
      <c r="I98">
        <v>188.12799999999999</v>
      </c>
      <c r="J98">
        <v>2873.1</v>
      </c>
      <c r="K98">
        <v>1152.75</v>
      </c>
      <c r="M98" s="4">
        <f t="shared" si="41"/>
        <v>0.35952000000000001</v>
      </c>
      <c r="N98" s="2">
        <f t="shared" si="42"/>
        <v>0.13755006675567424</v>
      </c>
      <c r="O98" s="2">
        <f t="shared" si="43"/>
        <v>2.6070645213989025</v>
      </c>
      <c r="P98" s="3">
        <f t="shared" si="44"/>
        <v>1.0687861593235426</v>
      </c>
      <c r="Q98" s="2">
        <f t="shared" si="45"/>
        <v>0.26525645304850914</v>
      </c>
      <c r="R98" s="3">
        <f t="shared" si="46"/>
        <v>0.29859534935469517</v>
      </c>
      <c r="T98" s="6">
        <f t="shared" si="47"/>
        <v>1285.9811458109164</v>
      </c>
      <c r="U98" s="6">
        <f t="shared" si="48"/>
        <v>3576.9391016102481</v>
      </c>
      <c r="V98" s="6">
        <f t="shared" si="49"/>
        <v>3576.9391016102481</v>
      </c>
      <c r="W98" s="6">
        <f t="shared" si="50"/>
        <v>72.998757175719348</v>
      </c>
      <c r="X98" s="6">
        <f t="shared" si="51"/>
        <v>176.88679245283001</v>
      </c>
      <c r="Y98" s="6">
        <f t="shared" si="37"/>
        <v>383.98798949696175</v>
      </c>
      <c r="Z98" s="6">
        <f t="shared" si="52"/>
        <v>383.98798949696175</v>
      </c>
      <c r="AA98" s="6">
        <f t="shared" si="53"/>
        <v>341.11479742506134</v>
      </c>
      <c r="AB98" s="6">
        <f t="shared" si="38"/>
        <v>3425.6345776072681</v>
      </c>
      <c r="AC98" s="6">
        <f t="shared" si="54"/>
        <v>224.30328117869931</v>
      </c>
      <c r="AD98" s="6">
        <f t="shared" si="39"/>
        <v>1374.438849793738</v>
      </c>
      <c r="AE98" s="6">
        <f t="shared" si="40"/>
        <v>2290.957955799332</v>
      </c>
      <c r="AI98" s="60"/>
      <c r="AJ98" s="67">
        <f t="shared" si="62"/>
        <v>252005.39092462216</v>
      </c>
      <c r="AK98" s="21">
        <f t="shared" si="63"/>
        <v>42700.358335364217</v>
      </c>
      <c r="AL98" s="19">
        <f t="shared" si="64"/>
        <v>161579.13651710973</v>
      </c>
      <c r="AM98" s="19">
        <f t="shared" si="65"/>
        <v>2745.5546117924209</v>
      </c>
      <c r="AN98" s="19">
        <f t="shared" si="55"/>
        <v>18937.499999999982</v>
      </c>
      <c r="AO98" s="19">
        <f t="shared" si="66"/>
        <v>616.18145254533977</v>
      </c>
      <c r="AP98" s="19">
        <f t="shared" si="67"/>
        <v>616.18145254533977</v>
      </c>
      <c r="AQ98" s="19">
        <f t="shared" si="56"/>
        <v>21466.316678410662</v>
      </c>
      <c r="AR98" s="1">
        <f t="shared" si="68"/>
        <v>7060.9727193908038</v>
      </c>
      <c r="AS98" s="23">
        <f t="shared" si="69"/>
        <v>-81683.905828192117</v>
      </c>
      <c r="AT98" s="23">
        <f t="shared" si="70"/>
        <v>-653471246.62553692</v>
      </c>
      <c r="AU98">
        <f t="shared" si="57"/>
        <v>0.35882666666666668</v>
      </c>
      <c r="BB98" s="10">
        <f t="shared" si="58"/>
        <v>3280.6308993818698</v>
      </c>
      <c r="BC98" s="10">
        <f t="shared" si="59"/>
        <v>662.22076923987834</v>
      </c>
      <c r="BD98" s="9">
        <f t="shared" si="60"/>
        <v>2684.7805016695074</v>
      </c>
      <c r="BE98" s="10">
        <f t="shared" si="61"/>
        <v>750.06871886225167</v>
      </c>
    </row>
    <row r="99" spans="1:57">
      <c r="A99">
        <v>93</v>
      </c>
      <c r="B99" t="s">
        <v>54</v>
      </c>
      <c r="C99">
        <v>18.5929</v>
      </c>
      <c r="D99">
        <v>145.43799999999999</v>
      </c>
      <c r="E99">
        <v>323.18099999999998</v>
      </c>
      <c r="F99">
        <v>323.18099999999998</v>
      </c>
      <c r="G99">
        <v>288.86700000000002</v>
      </c>
      <c r="H99">
        <v>1919.33</v>
      </c>
      <c r="I99">
        <v>183.48500000000001</v>
      </c>
      <c r="J99">
        <v>2877.74</v>
      </c>
      <c r="K99">
        <v>1156.79</v>
      </c>
      <c r="M99" s="4">
        <f t="shared" si="41"/>
        <v>0.36022333333333334</v>
      </c>
      <c r="N99" s="2">
        <f t="shared" si="42"/>
        <v>0.13458132454865962</v>
      </c>
      <c r="O99" s="2">
        <f t="shared" si="43"/>
        <v>2.6062678802964823</v>
      </c>
      <c r="P99" s="3">
        <f t="shared" si="44"/>
        <v>1.0704377839673536</v>
      </c>
      <c r="Q99" s="2">
        <f t="shared" si="45"/>
        <v>0.26730361720044049</v>
      </c>
      <c r="R99" s="3">
        <f t="shared" si="46"/>
        <v>0.29905614109765233</v>
      </c>
      <c r="T99" s="6">
        <f t="shared" si="47"/>
        <v>1314.3487259175718</v>
      </c>
      <c r="U99" s="6">
        <f t="shared" si="48"/>
        <v>3648.7051345486739</v>
      </c>
      <c r="V99" s="6">
        <f t="shared" si="49"/>
        <v>3648.7051345486739</v>
      </c>
      <c r="W99" s="6">
        <f t="shared" si="50"/>
        <v>74.463370092830075</v>
      </c>
      <c r="X99" s="6">
        <f t="shared" si="51"/>
        <v>176.88679245283001</v>
      </c>
      <c r="Y99" s="6">
        <f t="shared" si="37"/>
        <v>393.06405802952492</v>
      </c>
      <c r="Z99" s="6">
        <f t="shared" si="52"/>
        <v>393.06405802952492</v>
      </c>
      <c r="AA99" s="6">
        <f t="shared" si="53"/>
        <v>351.33016870055729</v>
      </c>
      <c r="AB99" s="6">
        <f t="shared" si="38"/>
        <v>3500.0082379604023</v>
      </c>
      <c r="AC99" s="6">
        <f t="shared" si="54"/>
        <v>223.1602666811018</v>
      </c>
      <c r="AD99" s="6">
        <f t="shared" si="39"/>
        <v>1406.9285375315201</v>
      </c>
      <c r="AE99" s="6">
        <f t="shared" si="40"/>
        <v>2334.3564086311021</v>
      </c>
      <c r="AI99" s="60"/>
      <c r="AJ99" s="67">
        <f t="shared" si="62"/>
        <v>257099.6518064398</v>
      </c>
      <c r="AK99" s="21">
        <f t="shared" si="63"/>
        <v>43563.541318511212</v>
      </c>
      <c r="AL99" s="19">
        <f t="shared" si="64"/>
        <v>164667.18498898856</v>
      </c>
      <c r="AM99" s="19">
        <f t="shared" si="65"/>
        <v>2731.789661475379</v>
      </c>
      <c r="AN99" s="19">
        <f t="shared" si="55"/>
        <v>18937.499999999982</v>
      </c>
      <c r="AO99" s="19">
        <f t="shared" si="66"/>
        <v>630.89226674350812</v>
      </c>
      <c r="AP99" s="19">
        <f t="shared" si="67"/>
        <v>630.89226674350812</v>
      </c>
      <c r="AQ99" s="19">
        <f t="shared" si="56"/>
        <v>22114.91576630338</v>
      </c>
      <c r="AR99" s="1">
        <f t="shared" si="68"/>
        <v>7229.5483499150614</v>
      </c>
      <c r="AS99" s="23">
        <f t="shared" si="69"/>
        <v>-83720.46982478167</v>
      </c>
      <c r="AT99" s="23">
        <f t="shared" si="70"/>
        <v>-669763758.59825337</v>
      </c>
      <c r="AU99">
        <f t="shared" si="57"/>
        <v>0.35952000000000001</v>
      </c>
      <c r="BB99" s="10">
        <f t="shared" si="58"/>
        <v>3352.6358204315488</v>
      </c>
      <c r="BC99" s="10">
        <f t="shared" si="59"/>
        <v>682.22959485012268</v>
      </c>
      <c r="BD99" s="9">
        <f t="shared" si="60"/>
        <v>2748.8776995874759</v>
      </c>
      <c r="BE99" s="10">
        <f t="shared" si="61"/>
        <v>767.97597899392349</v>
      </c>
    </row>
    <row r="100" spans="1:57">
      <c r="A100">
        <v>94</v>
      </c>
      <c r="B100" t="s">
        <v>54</v>
      </c>
      <c r="C100">
        <v>18.793900000000001</v>
      </c>
      <c r="D100">
        <v>142.59899999999999</v>
      </c>
      <c r="E100">
        <v>324.28699999999998</v>
      </c>
      <c r="F100">
        <v>324.28699999999998</v>
      </c>
      <c r="G100">
        <v>291.63499999999999</v>
      </c>
      <c r="H100">
        <v>1917.19</v>
      </c>
      <c r="I100">
        <v>178.96799999999999</v>
      </c>
      <c r="J100">
        <v>2882.26</v>
      </c>
      <c r="K100">
        <v>1160.75</v>
      </c>
      <c r="M100" s="4">
        <f t="shared" si="41"/>
        <v>0.36093666666666663</v>
      </c>
      <c r="N100" s="2">
        <f t="shared" si="42"/>
        <v>0.13169346422733444</v>
      </c>
      <c r="O100" s="2">
        <f t="shared" si="43"/>
        <v>2.6052913347678728</v>
      </c>
      <c r="P100" s="3">
        <f t="shared" si="44"/>
        <v>1.0719793869653957</v>
      </c>
      <c r="Q100" s="2">
        <f t="shared" si="45"/>
        <v>0.26933164636455148</v>
      </c>
      <c r="R100" s="3">
        <f t="shared" si="46"/>
        <v>0.29948652118100128</v>
      </c>
      <c r="T100" s="6">
        <f t="shared" si="47"/>
        <v>1343.1706234675478</v>
      </c>
      <c r="U100" s="6">
        <f t="shared" si="48"/>
        <v>3721.347115747586</v>
      </c>
      <c r="V100" s="6">
        <f t="shared" si="49"/>
        <v>3721.347115747586</v>
      </c>
      <c r="W100" s="6">
        <f t="shared" si="50"/>
        <v>75.94585950505278</v>
      </c>
      <c r="X100" s="6">
        <f t="shared" si="51"/>
        <v>176.88679245283001</v>
      </c>
      <c r="Y100" s="6">
        <f t="shared" si="37"/>
        <v>402.26149737481245</v>
      </c>
      <c r="Z100" s="6">
        <f t="shared" si="52"/>
        <v>402.26149737481245</v>
      </c>
      <c r="AA100" s="6">
        <f t="shared" si="53"/>
        <v>361.75835536701572</v>
      </c>
      <c r="AB100" s="6">
        <f t="shared" si="38"/>
        <v>3575.2966459398162</v>
      </c>
      <c r="AC100" s="6">
        <f t="shared" si="54"/>
        <v>221.99632931282258</v>
      </c>
      <c r="AD100" s="6">
        <f t="shared" si="39"/>
        <v>1439.8512215346702</v>
      </c>
      <c r="AE100" s="6">
        <f t="shared" si="40"/>
        <v>2378.1764922800385</v>
      </c>
      <c r="AI100" s="60"/>
      <c r="AJ100" s="67">
        <f t="shared" si="62"/>
        <v>262257.97895595501</v>
      </c>
      <c r="AK100" s="21">
        <f t="shared" si="63"/>
        <v>44437.5798336683</v>
      </c>
      <c r="AL100" s="19">
        <f t="shared" si="64"/>
        <v>167786.53558317773</v>
      </c>
      <c r="AM100" s="19">
        <f t="shared" si="65"/>
        <v>2717.8688879091387</v>
      </c>
      <c r="AN100" s="19">
        <f t="shared" si="55"/>
        <v>18937.499999999982</v>
      </c>
      <c r="AO100" s="19">
        <f t="shared" si="66"/>
        <v>645.80424734250948</v>
      </c>
      <c r="AP100" s="19">
        <f t="shared" si="67"/>
        <v>645.80424734250948</v>
      </c>
      <c r="AQ100" s="19">
        <f t="shared" si="56"/>
        <v>22777.191566076439</v>
      </c>
      <c r="AR100" s="1">
        <f t="shared" si="68"/>
        <v>7400.4441074157949</v>
      </c>
      <c r="AS100" s="23">
        <f t="shared" si="69"/>
        <v>-85784.41015035921</v>
      </c>
      <c r="AT100" s="23">
        <f t="shared" si="70"/>
        <v>-686275281.20287371</v>
      </c>
      <c r="AU100">
        <f t="shared" si="57"/>
        <v>0.36022333333333334</v>
      </c>
      <c r="BB100" s="10">
        <f t="shared" si="58"/>
        <v>3425.5448678675721</v>
      </c>
      <c r="BC100" s="10">
        <f t="shared" si="59"/>
        <v>702.66033740111459</v>
      </c>
      <c r="BD100" s="9">
        <f t="shared" si="60"/>
        <v>2813.8570750630402</v>
      </c>
      <c r="BE100" s="10">
        <f t="shared" si="61"/>
        <v>786.12811605904983</v>
      </c>
    </row>
    <row r="101" spans="1:57">
      <c r="A101">
        <v>95</v>
      </c>
      <c r="B101" t="s">
        <v>54</v>
      </c>
      <c r="C101">
        <v>18.994900000000001</v>
      </c>
      <c r="D101">
        <v>139.83699999999999</v>
      </c>
      <c r="E101">
        <v>325.37</v>
      </c>
      <c r="F101">
        <v>325.37</v>
      </c>
      <c r="G101">
        <v>294.399</v>
      </c>
      <c r="H101">
        <v>1915.02</v>
      </c>
      <c r="I101">
        <v>174.571</v>
      </c>
      <c r="J101">
        <v>2886.65</v>
      </c>
      <c r="K101">
        <v>1164.6300000000001</v>
      </c>
      <c r="M101" s="4">
        <f t="shared" si="41"/>
        <v>0.36165999999999998</v>
      </c>
      <c r="N101" s="2">
        <f t="shared" si="42"/>
        <v>0.12888440339914098</v>
      </c>
      <c r="O101" s="2">
        <f t="shared" si="43"/>
        <v>2.6041268135818174</v>
      </c>
      <c r="P101" s="3">
        <f t="shared" si="44"/>
        <v>1.0734114914560637</v>
      </c>
      <c r="Q101" s="2">
        <f t="shared" si="45"/>
        <v>0.27134048553890394</v>
      </c>
      <c r="R101" s="3">
        <f t="shared" si="46"/>
        <v>0.29988571217902632</v>
      </c>
      <c r="T101" s="6">
        <f t="shared" si="47"/>
        <v>1372.4452904129203</v>
      </c>
      <c r="U101" s="6">
        <f t="shared" si="48"/>
        <v>3794.8495559722401</v>
      </c>
      <c r="V101" s="6">
        <f t="shared" si="49"/>
        <v>3794.8495559722401</v>
      </c>
      <c r="W101" s="6">
        <f t="shared" si="50"/>
        <v>77.445909305555915</v>
      </c>
      <c r="X101" s="6">
        <f t="shared" si="51"/>
        <v>176.88679245283001</v>
      </c>
      <c r="Y101" s="6">
        <f t="shared" si="37"/>
        <v>411.5767333422292</v>
      </c>
      <c r="Z101" s="6">
        <f t="shared" si="52"/>
        <v>411.5767333422292</v>
      </c>
      <c r="AA101" s="6">
        <f t="shared" si="53"/>
        <v>372.39997147622381</v>
      </c>
      <c r="AB101" s="6">
        <f t="shared" si="38"/>
        <v>3651.4674902439256</v>
      </c>
      <c r="AC101" s="6">
        <f t="shared" si="54"/>
        <v>220.82797503387019</v>
      </c>
      <c r="AD101" s="6">
        <f t="shared" si="39"/>
        <v>1473.1985461239833</v>
      </c>
      <c r="AE101" s="6">
        <f t="shared" si="40"/>
        <v>2422.4042655593198</v>
      </c>
      <c r="AI101" s="60"/>
      <c r="AJ101" s="67">
        <f t="shared" si="62"/>
        <v>267479.26663858921</v>
      </c>
      <c r="AK101" s="21">
        <f t="shared" si="63"/>
        <v>45322.28652268985</v>
      </c>
      <c r="AL101" s="19">
        <f t="shared" si="64"/>
        <v>170936.19173561232</v>
      </c>
      <c r="AM101" s="19">
        <f t="shared" si="65"/>
        <v>2703.6932947008663</v>
      </c>
      <c r="AN101" s="19">
        <f t="shared" si="55"/>
        <v>18937.499999999982</v>
      </c>
      <c r="AO101" s="19">
        <f t="shared" si="66"/>
        <v>660.91564018681686</v>
      </c>
      <c r="AP101" s="19">
        <f t="shared" si="67"/>
        <v>660.91564018681686</v>
      </c>
      <c r="AQ101" s="19">
        <f t="shared" si="56"/>
        <v>23453.264464305605</v>
      </c>
      <c r="AR101" s="1">
        <f t="shared" si="68"/>
        <v>7573.6174252723649</v>
      </c>
      <c r="AS101" s="23">
        <f t="shared" si="69"/>
        <v>-87875.454961014329</v>
      </c>
      <c r="AT101" s="23">
        <f t="shared" si="70"/>
        <v>-703003639.68811464</v>
      </c>
      <c r="AU101">
        <f t="shared" si="57"/>
        <v>0.36093666666666663</v>
      </c>
      <c r="BB101" s="10">
        <f t="shared" si="58"/>
        <v>3499.3507864347634</v>
      </c>
      <c r="BC101" s="10">
        <f t="shared" si="59"/>
        <v>723.51671073403145</v>
      </c>
      <c r="BD101" s="9">
        <f t="shared" si="60"/>
        <v>2879.7024430693405</v>
      </c>
      <c r="BE101" s="10">
        <f t="shared" si="61"/>
        <v>804.5229947496249</v>
      </c>
    </row>
    <row r="102" spans="1:57">
      <c r="A102">
        <v>96</v>
      </c>
      <c r="B102" t="s">
        <v>54</v>
      </c>
      <c r="C102">
        <v>19.196000000000002</v>
      </c>
      <c r="D102">
        <v>137.15</v>
      </c>
      <c r="E102">
        <v>326.43200000000002</v>
      </c>
      <c r="F102">
        <v>326.43200000000002</v>
      </c>
      <c r="G102">
        <v>297.15800000000002</v>
      </c>
      <c r="H102">
        <v>1912.83</v>
      </c>
      <c r="I102">
        <v>170.291</v>
      </c>
      <c r="J102">
        <v>2890.93</v>
      </c>
      <c r="K102">
        <v>1168.43</v>
      </c>
      <c r="M102" s="4">
        <f t="shared" si="41"/>
        <v>0.36239000000000005</v>
      </c>
      <c r="N102" s="2">
        <f t="shared" si="42"/>
        <v>0.12615322350690325</v>
      </c>
      <c r="O102" s="2">
        <f t="shared" si="43"/>
        <v>2.6028178759531624</v>
      </c>
      <c r="P102" s="3">
        <f t="shared" si="44"/>
        <v>1.0747445201762373</v>
      </c>
      <c r="Q102" s="2">
        <f t="shared" si="45"/>
        <v>0.27333167765850785</v>
      </c>
      <c r="R102" s="3">
        <f t="shared" si="46"/>
        <v>0.3002584692366419</v>
      </c>
      <c r="T102" s="6">
        <f t="shared" si="47"/>
        <v>1402.1583241045803</v>
      </c>
      <c r="U102" s="6">
        <f t="shared" si="48"/>
        <v>3869.1970642252272</v>
      </c>
      <c r="V102" s="6">
        <f t="shared" si="49"/>
        <v>3869.1970642252272</v>
      </c>
      <c r="W102" s="6">
        <f t="shared" si="50"/>
        <v>78.963205392351583</v>
      </c>
      <c r="X102" s="6">
        <f t="shared" si="51"/>
        <v>176.88679245283001</v>
      </c>
      <c r="Y102" s="6">
        <f t="shared" si="37"/>
        <v>421.00991202305647</v>
      </c>
      <c r="Z102" s="6">
        <f t="shared" si="52"/>
        <v>421.00991202305647</v>
      </c>
      <c r="AA102" s="6">
        <f t="shared" si="53"/>
        <v>383.25428707034672</v>
      </c>
      <c r="AB102" s="6">
        <f t="shared" si="38"/>
        <v>3728.5259562882811</v>
      </c>
      <c r="AC102" s="6">
        <f t="shared" si="54"/>
        <v>219.63431332929758</v>
      </c>
      <c r="AD102" s="6">
        <f t="shared" si="39"/>
        <v>1506.9619752508943</v>
      </c>
      <c r="AE102" s="6">
        <f t="shared" si="40"/>
        <v>2467.0387401206472</v>
      </c>
      <c r="AI102" s="60"/>
      <c r="AJ102" s="67">
        <f t="shared" si="62"/>
        <v>272762.40153461666</v>
      </c>
      <c r="AK102" s="21">
        <f t="shared" si="63"/>
        <v>46217.472742185913</v>
      </c>
      <c r="AL102" s="19">
        <f t="shared" si="64"/>
        <v>174115.15139560722</v>
      </c>
      <c r="AM102" s="19">
        <f t="shared" si="65"/>
        <v>2689.4639079375052</v>
      </c>
      <c r="AN102" s="19">
        <f t="shared" si="55"/>
        <v>18937.499999999982</v>
      </c>
      <c r="AO102" s="19">
        <f t="shared" si="66"/>
        <v>676.22057288128258</v>
      </c>
      <c r="AP102" s="19">
        <f t="shared" si="67"/>
        <v>676.22057288128258</v>
      </c>
      <c r="AQ102" s="19">
        <f t="shared" si="56"/>
        <v>24143.174270766507</v>
      </c>
      <c r="AR102" s="1">
        <f t="shared" si="68"/>
        <v>7749.0243526121521</v>
      </c>
      <c r="AS102" s="23">
        <f t="shared" si="69"/>
        <v>-89993.119204116651</v>
      </c>
      <c r="AT102" s="23">
        <f t="shared" si="70"/>
        <v>-719944953.63293326</v>
      </c>
      <c r="AU102">
        <f t="shared" si="57"/>
        <v>0.36165999999999998</v>
      </c>
      <c r="BB102" s="10">
        <f t="shared" si="58"/>
        <v>3574.0215809383699</v>
      </c>
      <c r="BC102" s="10">
        <f t="shared" si="59"/>
        <v>744.79994295244762</v>
      </c>
      <c r="BD102" s="9">
        <f t="shared" si="60"/>
        <v>2946.3970922479666</v>
      </c>
      <c r="BE102" s="10">
        <f t="shared" si="61"/>
        <v>823.15346668445841</v>
      </c>
    </row>
    <row r="103" spans="1:57">
      <c r="A103">
        <v>97</v>
      </c>
      <c r="B103" t="s">
        <v>54</v>
      </c>
      <c r="C103">
        <v>19.396999999999998</v>
      </c>
      <c r="D103">
        <v>134.535</v>
      </c>
      <c r="E103">
        <v>327.47300000000001</v>
      </c>
      <c r="F103">
        <v>327.47300000000001</v>
      </c>
      <c r="G103">
        <v>299.91199999999998</v>
      </c>
      <c r="H103">
        <v>1910.61</v>
      </c>
      <c r="I103">
        <v>166.125</v>
      </c>
      <c r="J103">
        <v>2895.1</v>
      </c>
      <c r="K103">
        <v>1172.1500000000001</v>
      </c>
      <c r="M103" s="4">
        <f t="shared" si="41"/>
        <v>0.36313000000000001</v>
      </c>
      <c r="N103" s="2">
        <f t="shared" si="42"/>
        <v>0.12349571778701841</v>
      </c>
      <c r="O103" s="2">
        <f t="shared" si="43"/>
        <v>2.6013415858416176</v>
      </c>
      <c r="P103" s="3">
        <f t="shared" si="44"/>
        <v>1.0759691203333976</v>
      </c>
      <c r="Q103" s="2">
        <f t="shared" si="45"/>
        <v>0.27530269233240617</v>
      </c>
      <c r="R103" s="3">
        <f t="shared" si="46"/>
        <v>0.3006021718576451</v>
      </c>
      <c r="T103" s="6">
        <f t="shared" si="47"/>
        <v>1432.3313846225035</v>
      </c>
      <c r="U103" s="6">
        <f t="shared" si="48"/>
        <v>3944.4038901288891</v>
      </c>
      <c r="V103" s="6">
        <f t="shared" si="49"/>
        <v>3944.4038901288891</v>
      </c>
      <c r="W103" s="6">
        <f t="shared" si="50"/>
        <v>80.498038574058967</v>
      </c>
      <c r="X103" s="6">
        <f t="shared" si="51"/>
        <v>176.88679245283001</v>
      </c>
      <c r="Y103" s="6">
        <f t="shared" si="37"/>
        <v>430.56192503739254</v>
      </c>
      <c r="Z103" s="6">
        <f t="shared" si="52"/>
        <v>430.56192503739254</v>
      </c>
      <c r="AA103" s="6">
        <f t="shared" si="53"/>
        <v>394.32468649877842</v>
      </c>
      <c r="AB103" s="6">
        <f t="shared" si="38"/>
        <v>3806.4812340986823</v>
      </c>
      <c r="AC103" s="6">
        <f t="shared" si="54"/>
        <v>218.42069460426592</v>
      </c>
      <c r="AD103" s="6">
        <f t="shared" si="39"/>
        <v>1541.1443399381926</v>
      </c>
      <c r="AE103" s="6">
        <f t="shared" si="40"/>
        <v>2512.0725055063858</v>
      </c>
      <c r="AI103" s="60"/>
      <c r="AJ103" s="67">
        <f t="shared" si="62"/>
        <v>278106.27738531661</v>
      </c>
      <c r="AK103" s="21">
        <f t="shared" si="63"/>
        <v>47122.951045199043</v>
      </c>
      <c r="AL103" s="19">
        <f t="shared" si="64"/>
        <v>177323.34352365174</v>
      </c>
      <c r="AM103" s="19">
        <f t="shared" si="65"/>
        <v>2674.9263020375151</v>
      </c>
      <c r="AN103" s="19">
        <f t="shared" si="55"/>
        <v>18937.499999999982</v>
      </c>
      <c r="AO103" s="19">
        <f t="shared" si="66"/>
        <v>691.71928545388175</v>
      </c>
      <c r="AP103" s="19">
        <f t="shared" si="67"/>
        <v>691.71928545388175</v>
      </c>
      <c r="AQ103" s="19">
        <f t="shared" si="56"/>
        <v>24846.873661343769</v>
      </c>
      <c r="AR103" s="1">
        <f t="shared" si="68"/>
        <v>7926.6199898197037</v>
      </c>
      <c r="AS103" s="23">
        <f t="shared" si="69"/>
        <v>-92136.526382755197</v>
      </c>
      <c r="AT103" s="23">
        <f t="shared" si="70"/>
        <v>-737092211.06204152</v>
      </c>
      <c r="AU103">
        <f t="shared" si="57"/>
        <v>0.36239000000000005</v>
      </c>
      <c r="BB103" s="10">
        <f t="shared" si="58"/>
        <v>3649.5627508959296</v>
      </c>
      <c r="BC103" s="10">
        <f t="shared" si="59"/>
        <v>766.50857414069344</v>
      </c>
      <c r="BD103" s="9">
        <f t="shared" si="60"/>
        <v>3013.9239505017886</v>
      </c>
      <c r="BE103" s="10">
        <f t="shared" si="61"/>
        <v>842.01982404611294</v>
      </c>
    </row>
    <row r="104" spans="1:57">
      <c r="A104">
        <v>98</v>
      </c>
      <c r="B104" t="s">
        <v>54</v>
      </c>
      <c r="C104">
        <v>19.597999999999999</v>
      </c>
      <c r="D104">
        <v>131.99199999999999</v>
      </c>
      <c r="E104">
        <v>328.49400000000003</v>
      </c>
      <c r="F104">
        <v>328.49400000000003</v>
      </c>
      <c r="G104">
        <v>302.661</v>
      </c>
      <c r="H104">
        <v>1908.36</v>
      </c>
      <c r="I104">
        <v>162.07</v>
      </c>
      <c r="J104">
        <v>2899.15</v>
      </c>
      <c r="K104">
        <v>1175.81</v>
      </c>
      <c r="M104" s="4">
        <f t="shared" si="41"/>
        <v>0.36388000000000004</v>
      </c>
      <c r="N104" s="2">
        <f t="shared" si="42"/>
        <v>0.1209116558572423</v>
      </c>
      <c r="O104" s="2">
        <f t="shared" si="43"/>
        <v>2.5996899254332928</v>
      </c>
      <c r="P104" s="3">
        <f t="shared" si="44"/>
        <v>1.0771041735370634</v>
      </c>
      <c r="Q104" s="2">
        <f t="shared" si="45"/>
        <v>0.27725349016159173</v>
      </c>
      <c r="R104" s="3">
        <f t="shared" si="46"/>
        <v>0.30091788501703859</v>
      </c>
      <c r="T104" s="6">
        <f t="shared" si="47"/>
        <v>1462.9424367628899</v>
      </c>
      <c r="U104" s="6">
        <f t="shared" si="48"/>
        <v>4020.3980344148886</v>
      </c>
      <c r="V104" s="6">
        <f t="shared" si="49"/>
        <v>4020.3980344148886</v>
      </c>
      <c r="W104" s="6">
        <f t="shared" si="50"/>
        <v>82.048939477854873</v>
      </c>
      <c r="X104" s="6">
        <f t="shared" si="51"/>
        <v>176.88679245283001</v>
      </c>
      <c r="Y104" s="6">
        <f t="shared" si="37"/>
        <v>440.22554397236155</v>
      </c>
      <c r="Z104" s="6">
        <f t="shared" si="52"/>
        <v>440.22554397236155</v>
      </c>
      <c r="AA104" s="6">
        <f t="shared" si="53"/>
        <v>405.60589649801494</v>
      </c>
      <c r="AB104" s="6">
        <f t="shared" si="38"/>
        <v>3885.2456538191714</v>
      </c>
      <c r="AC104" s="6">
        <f t="shared" si="54"/>
        <v>217.20132007357188</v>
      </c>
      <c r="AD104" s="6">
        <f t="shared" si="39"/>
        <v>1575.7414042817902</v>
      </c>
      <c r="AE104" s="6">
        <f t="shared" si="40"/>
        <v>2557.4555976519987</v>
      </c>
      <c r="AI104" s="60"/>
      <c r="AJ104" s="67">
        <f t="shared" si="62"/>
        <v>283511.91841079417</v>
      </c>
      <c r="AK104" s="21">
        <f t="shared" si="63"/>
        <v>48038.89497787974</v>
      </c>
      <c r="AL104" s="19">
        <f t="shared" si="64"/>
        <v>180560.23547828247</v>
      </c>
      <c r="AM104" s="19">
        <f t="shared" si="65"/>
        <v>2660.1456395853547</v>
      </c>
      <c r="AN104" s="19">
        <f t="shared" si="55"/>
        <v>18937.499999999982</v>
      </c>
      <c r="AO104" s="19">
        <f t="shared" si="66"/>
        <v>707.41324283643598</v>
      </c>
      <c r="AP104" s="19">
        <f t="shared" si="67"/>
        <v>707.41324283643598</v>
      </c>
      <c r="AQ104" s="19">
        <f t="shared" si="56"/>
        <v>25564.582047808253</v>
      </c>
      <c r="AR104" s="1">
        <f t="shared" si="68"/>
        <v>8106.419228074893</v>
      </c>
      <c r="AS104" s="23">
        <f t="shared" si="69"/>
        <v>-94307.104509250115</v>
      </c>
      <c r="AT104" s="23">
        <f t="shared" si="70"/>
        <v>-754456836.07400095</v>
      </c>
      <c r="AU104">
        <f t="shared" si="57"/>
        <v>0.36313000000000001</v>
      </c>
      <c r="BB104" s="10">
        <f t="shared" si="58"/>
        <v>3725.9831955246232</v>
      </c>
      <c r="BC104" s="10">
        <f t="shared" si="59"/>
        <v>788.64937299755684</v>
      </c>
      <c r="BD104" s="9">
        <f t="shared" si="60"/>
        <v>3082.2886798763852</v>
      </c>
      <c r="BE104" s="10">
        <f t="shared" si="61"/>
        <v>861.12385007478508</v>
      </c>
    </row>
    <row r="105" spans="1:57">
      <c r="A105">
        <v>99</v>
      </c>
      <c r="B105" t="s">
        <v>54</v>
      </c>
      <c r="C105">
        <v>19.798999999999999</v>
      </c>
      <c r="D105">
        <v>129.517</v>
      </c>
      <c r="E105">
        <v>329.495</v>
      </c>
      <c r="F105">
        <v>329.495</v>
      </c>
      <c r="G105">
        <v>305.40600000000001</v>
      </c>
      <c r="H105">
        <v>1906.09</v>
      </c>
      <c r="I105">
        <v>158.12200000000001</v>
      </c>
      <c r="J105">
        <v>2903.1</v>
      </c>
      <c r="K105">
        <v>1179.3900000000001</v>
      </c>
      <c r="M105" s="4">
        <f t="shared" si="41"/>
        <v>0.36463666666666672</v>
      </c>
      <c r="N105" s="2">
        <f t="shared" si="42"/>
        <v>0.11839822288853744</v>
      </c>
      <c r="O105" s="2">
        <f t="shared" si="43"/>
        <v>2.5979061441983342</v>
      </c>
      <c r="P105" s="3">
        <f t="shared" si="44"/>
        <v>1.0781417118410106</v>
      </c>
      <c r="Q105" s="2">
        <f t="shared" si="45"/>
        <v>0.27918750171403495</v>
      </c>
      <c r="R105" s="3">
        <f t="shared" si="46"/>
        <v>0.30120850892669415</v>
      </c>
      <c r="T105" s="6">
        <f t="shared" si="47"/>
        <v>1493.9987116137286</v>
      </c>
      <c r="U105" s="6">
        <f t="shared" si="48"/>
        <v>4097.2256719850675</v>
      </c>
      <c r="V105" s="6">
        <f t="shared" si="49"/>
        <v>4097.2256719850675</v>
      </c>
      <c r="W105" s="6">
        <f t="shared" si="50"/>
        <v>83.616850448674853</v>
      </c>
      <c r="X105" s="6">
        <f t="shared" si="51"/>
        <v>176.88679245283001</v>
      </c>
      <c r="Y105" s="6">
        <f t="shared" si="37"/>
        <v>450.00512426357335</v>
      </c>
      <c r="Z105" s="6">
        <f t="shared" si="52"/>
        <v>450.00512426357335</v>
      </c>
      <c r="AA105" s="6">
        <f t="shared" si="53"/>
        <v>417.10576785942385</v>
      </c>
      <c r="AB105" s="6">
        <f t="shared" si="38"/>
        <v>3964.8852827743758</v>
      </c>
      <c r="AC105" s="6">
        <f t="shared" si="54"/>
        <v>215.95723965936668</v>
      </c>
      <c r="AD105" s="6">
        <f t="shared" si="39"/>
        <v>1610.7423284274896</v>
      </c>
      <c r="AE105" s="6">
        <f t="shared" si="40"/>
        <v>2603.2269603713389</v>
      </c>
      <c r="AI105" s="60"/>
      <c r="AJ105" s="67">
        <f t="shared" si="62"/>
        <v>288974.14951963892</v>
      </c>
      <c r="AK105" s="21">
        <f t="shared" si="63"/>
        <v>48964.427661138929</v>
      </c>
      <c r="AL105" s="19">
        <f t="shared" si="64"/>
        <v>183822.23599243269</v>
      </c>
      <c r="AM105" s="19">
        <f t="shared" si="65"/>
        <v>2645.2948771760321</v>
      </c>
      <c r="AN105" s="19">
        <f t="shared" si="55"/>
        <v>18937.499999999982</v>
      </c>
      <c r="AO105" s="19">
        <f t="shared" si="66"/>
        <v>723.29056874659</v>
      </c>
      <c r="AP105" s="19">
        <f t="shared" si="67"/>
        <v>723.29056874659</v>
      </c>
      <c r="AQ105" s="19">
        <f t="shared" si="56"/>
        <v>26295.957557631755</v>
      </c>
      <c r="AR105" s="1">
        <f t="shared" si="68"/>
        <v>8288.3997865222154</v>
      </c>
      <c r="AS105" s="23">
        <f t="shared" si="69"/>
        <v>-96502.607829522021</v>
      </c>
      <c r="AT105" s="23">
        <f t="shared" si="70"/>
        <v>-772020862.63617623</v>
      </c>
      <c r="AU105">
        <f t="shared" si="57"/>
        <v>0.36388000000000004</v>
      </c>
      <c r="BB105" s="10">
        <f t="shared" si="58"/>
        <v>3803.1967143413167</v>
      </c>
      <c r="BC105" s="10">
        <f t="shared" si="59"/>
        <v>811.21179299602989</v>
      </c>
      <c r="BD105" s="9">
        <f t="shared" si="60"/>
        <v>3151.4828085635804</v>
      </c>
      <c r="BE105" s="10">
        <f t="shared" si="61"/>
        <v>880.4510879447231</v>
      </c>
    </row>
    <row r="106" spans="1:57">
      <c r="A106">
        <v>100</v>
      </c>
      <c r="B106" t="s">
        <v>54</v>
      </c>
      <c r="C106">
        <v>20</v>
      </c>
      <c r="D106">
        <v>127.108</v>
      </c>
      <c r="E106">
        <v>330.47699999999998</v>
      </c>
      <c r="F106">
        <v>330.47699999999998</v>
      </c>
      <c r="G106">
        <v>308.14699999999999</v>
      </c>
      <c r="H106">
        <v>1903.79</v>
      </c>
      <c r="I106">
        <v>154.279</v>
      </c>
      <c r="J106">
        <v>2906.95</v>
      </c>
      <c r="K106">
        <v>1182.9000000000001</v>
      </c>
      <c r="M106" s="4">
        <f t="shared" si="41"/>
        <v>0.36540333333333336</v>
      </c>
      <c r="N106" s="2">
        <f t="shared" si="42"/>
        <v>0.11595223542934292</v>
      </c>
      <c r="O106" s="2">
        <f t="shared" si="43"/>
        <v>2.5959674790414242</v>
      </c>
      <c r="P106" s="3">
        <f t="shared" si="44"/>
        <v>1.079081562839237</v>
      </c>
      <c r="Q106" s="2">
        <f t="shared" si="45"/>
        <v>0.28110216108227437</v>
      </c>
      <c r="R106" s="3">
        <f t="shared" si="46"/>
        <v>0.30147234562720643</v>
      </c>
      <c r="T106" s="6">
        <f t="shared" si="47"/>
        <v>1525.5142930005725</v>
      </c>
      <c r="U106" s="6">
        <f t="shared" si="48"/>
        <v>4174.8778783277994</v>
      </c>
      <c r="V106" s="6">
        <f t="shared" si="49"/>
        <v>4174.8778783277994</v>
      </c>
      <c r="W106" s="6">
        <f t="shared" si="50"/>
        <v>85.201589353628563</v>
      </c>
      <c r="X106" s="6">
        <f t="shared" si="51"/>
        <v>176.88679245283001</v>
      </c>
      <c r="Y106" s="6">
        <f t="shared" si="37"/>
        <v>459.90037219871203</v>
      </c>
      <c r="Z106" s="6">
        <f t="shared" si="52"/>
        <v>459.90037219871203</v>
      </c>
      <c r="AA106" s="6">
        <f t="shared" si="53"/>
        <v>428.8253645243588</v>
      </c>
      <c r="AB106" s="6">
        <f t="shared" si="38"/>
        <v>4045.3870827959854</v>
      </c>
      <c r="AC106" s="6">
        <f t="shared" si="54"/>
        <v>214.69238488544261</v>
      </c>
      <c r="AD106" s="6">
        <f t="shared" si="39"/>
        <v>1646.1543474246514</v>
      </c>
      <c r="AE106" s="6">
        <f t="shared" si="40"/>
        <v>2649.3635853272272</v>
      </c>
      <c r="AI106" s="60"/>
      <c r="AJ106" s="67">
        <f t="shared" si="62"/>
        <v>294496.2896252707</v>
      </c>
      <c r="AK106" s="21">
        <f t="shared" si="63"/>
        <v>49900.111459106141</v>
      </c>
      <c r="AL106" s="19">
        <f t="shared" si="64"/>
        <v>187112.14423061072</v>
      </c>
      <c r="AM106" s="19">
        <f t="shared" si="65"/>
        <v>2630.1432218114269</v>
      </c>
      <c r="AN106" s="19">
        <f t="shared" si="55"/>
        <v>18937.499999999982</v>
      </c>
      <c r="AO106" s="19">
        <f t="shared" si="66"/>
        <v>739.35841916505103</v>
      </c>
      <c r="AP106" s="19">
        <f t="shared" si="67"/>
        <v>739.35841916505103</v>
      </c>
      <c r="AQ106" s="19">
        <f t="shared" si="56"/>
        <v>27041.509167824664</v>
      </c>
      <c r="AR106" s="1">
        <f t="shared" si="68"/>
        <v>8472.5046475285944</v>
      </c>
      <c r="AS106" s="23">
        <f t="shared" si="69"/>
        <v>-98723.882978271373</v>
      </c>
      <c r="AT106" s="23">
        <f t="shared" si="70"/>
        <v>-789791063.82617104</v>
      </c>
      <c r="AU106">
        <f t="shared" si="57"/>
        <v>0.36463666666666672</v>
      </c>
      <c r="BB106" s="10">
        <f t="shared" si="58"/>
        <v>3881.2684323257008</v>
      </c>
      <c r="BC106" s="10">
        <f t="shared" si="59"/>
        <v>834.2115357188477</v>
      </c>
      <c r="BD106" s="9">
        <f t="shared" si="60"/>
        <v>3221.4846568549792</v>
      </c>
      <c r="BE106" s="10">
        <f t="shared" si="61"/>
        <v>900.0102485271467</v>
      </c>
    </row>
    <row r="107" spans="1:57">
      <c r="A107">
        <v>101</v>
      </c>
      <c r="B107" t="s">
        <v>54</v>
      </c>
      <c r="C107">
        <v>300</v>
      </c>
      <c r="D107">
        <v>4.2957400000000003</v>
      </c>
      <c r="E107">
        <v>518.64599999999996</v>
      </c>
      <c r="F107">
        <v>518.64599999999996</v>
      </c>
      <c r="G107">
        <v>1754.38</v>
      </c>
      <c r="H107">
        <v>204.03</v>
      </c>
      <c r="I107">
        <v>0</v>
      </c>
      <c r="J107">
        <v>3061.29</v>
      </c>
      <c r="K107">
        <v>1856.43</v>
      </c>
      <c r="M107" s="4">
        <f t="shared" si="41"/>
        <v>0.93198999999999999</v>
      </c>
      <c r="N107" s="2">
        <f t="shared" si="42"/>
        <v>1.5364041817329944E-3</v>
      </c>
      <c r="O107" s="2">
        <f t="shared" si="43"/>
        <v>1.0729963161979565</v>
      </c>
      <c r="P107" s="3">
        <f t="shared" si="44"/>
        <v>0.66396635157029593</v>
      </c>
      <c r="Q107" s="2">
        <f t="shared" si="45"/>
        <v>0.62746739056570711</v>
      </c>
      <c r="R107" s="3">
        <f t="shared" si="46"/>
        <v>0.18549769847315958</v>
      </c>
      <c r="T107" s="6">
        <f t="shared" si="47"/>
        <v>115130.37686041032</v>
      </c>
      <c r="U107" s="6">
        <f t="shared" si="48"/>
        <v>123531.77272332356</v>
      </c>
      <c r="V107" s="6">
        <f t="shared" si="49"/>
        <v>123531.77272332356</v>
      </c>
      <c r="W107" s="6">
        <f t="shared" si="50"/>
        <v>2521.0565861902769</v>
      </c>
      <c r="X107" s="6">
        <f t="shared" si="51"/>
        <v>176.88679245283001</v>
      </c>
      <c r="Y107" s="6">
        <f t="shared" si="37"/>
        <v>21356.419931953624</v>
      </c>
      <c r="Z107" s="6">
        <f t="shared" si="52"/>
        <v>21356.419931953624</v>
      </c>
      <c r="AA107" s="6">
        <f t="shared" si="53"/>
        <v>72240.557143448139</v>
      </c>
      <c r="AB107" s="6">
        <f t="shared" si="38"/>
        <v>126055.52683989301</v>
      </c>
      <c r="AC107" s="6">
        <f t="shared" si="54"/>
        <v>-2.6975303791696206</v>
      </c>
      <c r="AD107" s="6">
        <f t="shared" si="39"/>
        <v>76442.696278919859</v>
      </c>
      <c r="AE107" s="6">
        <f t="shared" si="40"/>
        <v>8401.3958629132394</v>
      </c>
      <c r="AI107" s="60"/>
      <c r="AJ107" s="67">
        <f t="shared" si="62"/>
        <v>300077.69726056722</v>
      </c>
      <c r="AK107" s="21">
        <f t="shared" si="63"/>
        <v>50845.837680154269</v>
      </c>
      <c r="AL107" s="19">
        <f t="shared" si="64"/>
        <v>190428.3064225651</v>
      </c>
      <c r="AM107" s="19">
        <f t="shared" si="65"/>
        <v>2614.7385555198057</v>
      </c>
      <c r="AN107" s="19">
        <f t="shared" si="55"/>
        <v>18937.499999999982</v>
      </c>
      <c r="AO107" s="19">
        <f t="shared" si="66"/>
        <v>755.6163115224839</v>
      </c>
      <c r="AP107" s="19">
        <f t="shared" si="67"/>
        <v>755.6163115224839</v>
      </c>
      <c r="AQ107" s="19">
        <f t="shared" si="56"/>
        <v>27801.305855088063</v>
      </c>
      <c r="AR107" s="1">
        <f t="shared" si="68"/>
        <v>8658.7718674536663</v>
      </c>
      <c r="AS107" s="23">
        <f t="shared" si="69"/>
        <v>-100971.6796170499</v>
      </c>
      <c r="AT107" s="23">
        <f t="shared" si="70"/>
        <v>-807773436.93639922</v>
      </c>
      <c r="AU107">
        <f t="shared" si="57"/>
        <v>0.36540333333333336</v>
      </c>
      <c r="BB107" s="10">
        <f t="shared" si="58"/>
        <v>3960.1854934423568</v>
      </c>
      <c r="BC107" s="10">
        <f t="shared" si="59"/>
        <v>857.65072904871761</v>
      </c>
      <c r="BD107" s="9">
        <f t="shared" si="60"/>
        <v>3292.3086948493028</v>
      </c>
      <c r="BE107" s="10">
        <f t="shared" si="61"/>
        <v>919.80074439742407</v>
      </c>
    </row>
    <row r="108" spans="1:57">
      <c r="A108">
        <v>102</v>
      </c>
      <c r="B108" t="s">
        <v>54</v>
      </c>
      <c r="C108">
        <v>25</v>
      </c>
      <c r="D108">
        <v>34.146999999999998</v>
      </c>
      <c r="E108">
        <v>520.995</v>
      </c>
      <c r="F108">
        <v>520.995</v>
      </c>
      <c r="G108">
        <v>830.71799999999996</v>
      </c>
      <c r="H108">
        <v>1033.1500000000001</v>
      </c>
      <c r="I108">
        <v>9.4686000000000003</v>
      </c>
      <c r="J108">
        <v>3050.53</v>
      </c>
      <c r="K108">
        <v>1372.56</v>
      </c>
      <c r="AI108" s="60"/>
      <c r="AJ108" s="67">
        <f t="shared" si="62"/>
        <v>8879093.2280343268</v>
      </c>
      <c r="AK108" s="21">
        <f t="shared" si="63"/>
        <v>1504493.4599973578</v>
      </c>
      <c r="AL108" s="19">
        <f t="shared" si="64"/>
        <v>603867.13043861487</v>
      </c>
      <c r="AM108" s="19">
        <f t="shared" si="65"/>
        <v>-32.853222487906812</v>
      </c>
      <c r="AN108" s="19">
        <f t="shared" si="55"/>
        <v>18937.499999999982</v>
      </c>
      <c r="AO108" s="19">
        <f t="shared" si="66"/>
        <v>35088.597948199807</v>
      </c>
      <c r="AP108" s="19">
        <f t="shared" si="67"/>
        <v>35088.597948199807</v>
      </c>
      <c r="AQ108" s="19">
        <f t="shared" si="56"/>
        <v>4683449.2323340289</v>
      </c>
      <c r="AR108" s="1">
        <f t="shared" si="68"/>
        <v>402088.58242711844</v>
      </c>
      <c r="AS108" s="23">
        <f t="shared" si="69"/>
        <v>-4605099.9001580104</v>
      </c>
      <c r="AT108" s="23">
        <f t="shared" si="70"/>
        <v>-36840799201.264084</v>
      </c>
      <c r="AU108">
        <f t="shared" si="57"/>
        <v>0.93198999999999999</v>
      </c>
      <c r="BB108" s="10">
        <f t="shared" si="58"/>
        <v>123534.47025370273</v>
      </c>
      <c r="BC108" s="10">
        <f t="shared" si="59"/>
        <v>144481.11428689628</v>
      </c>
      <c r="BD108" s="9">
        <f t="shared" si="60"/>
        <v>152885.39255783972</v>
      </c>
      <c r="BE108" s="10">
        <f t="shared" si="61"/>
        <v>42712.839863907247</v>
      </c>
    </row>
    <row r="109" spans="1:57">
      <c r="AJ109" s="16"/>
      <c r="AK109" s="16"/>
      <c r="AL109" s="16"/>
      <c r="AM109" s="16"/>
      <c r="AN109" s="16"/>
      <c r="AO109" s="16"/>
      <c r="AP109" s="17"/>
      <c r="AQ109" s="16"/>
      <c r="AR109" s="16"/>
      <c r="AS109" s="16"/>
    </row>
  </sheetData>
  <mergeCells count="6">
    <mergeCell ref="AL6:AQ6"/>
    <mergeCell ref="T4:AE4"/>
    <mergeCell ref="N5:R5"/>
    <mergeCell ref="U5:W5"/>
    <mergeCell ref="X5:AE5"/>
    <mergeCell ref="AG5:A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0006-7AC8-489F-9BA6-3D8CAA275A4D}">
  <dimension ref="A1:BE109"/>
  <sheetViews>
    <sheetView zoomScale="55" zoomScaleNormal="55" workbookViewId="0">
      <selection activeCell="H20" sqref="H20"/>
    </sheetView>
  </sheetViews>
  <sheetFormatPr defaultRowHeight="14.45"/>
  <cols>
    <col min="1" max="1" width="10.5703125" bestFit="1" customWidth="1"/>
    <col min="2" max="2" width="7.140625" bestFit="1" customWidth="1"/>
    <col min="3" max="3" width="10.5703125" bestFit="1" customWidth="1"/>
    <col min="4" max="4" width="10.85546875" bestFit="1" customWidth="1"/>
    <col min="5" max="6" width="11" bestFit="1" customWidth="1"/>
    <col min="7" max="7" width="10.85546875" bestFit="1" customWidth="1"/>
    <col min="8" max="8" width="11.85546875" bestFit="1" customWidth="1"/>
    <col min="9" max="9" width="13" bestFit="1" customWidth="1"/>
    <col min="10" max="10" width="10.85546875" bestFit="1" customWidth="1"/>
    <col min="11" max="11" width="11" bestFit="1" customWidth="1"/>
    <col min="12" max="12" width="11.85546875" bestFit="1" customWidth="1"/>
    <col min="13" max="14" width="19.5703125" bestFit="1" customWidth="1"/>
    <col min="15" max="15" width="14.5703125" bestFit="1" customWidth="1"/>
    <col min="16" max="16" width="18.140625" bestFit="1" customWidth="1"/>
    <col min="17" max="18" width="19.5703125" bestFit="1" customWidth="1"/>
    <col min="19" max="19" width="13" bestFit="1" customWidth="1"/>
    <col min="20" max="20" width="24.140625" bestFit="1" customWidth="1"/>
    <col min="21" max="21" width="14.140625" bestFit="1" customWidth="1"/>
    <col min="22" max="22" width="15.140625" bestFit="1" customWidth="1"/>
    <col min="23" max="24" width="10.5703125" bestFit="1" customWidth="1"/>
    <col min="25" max="25" width="14.42578125" bestFit="1" customWidth="1"/>
    <col min="26" max="27" width="14.140625" bestFit="1" customWidth="1"/>
    <col min="28" max="31" width="10.5703125" bestFit="1" customWidth="1"/>
    <col min="33" max="34" width="10.5703125" bestFit="1" customWidth="1"/>
    <col min="36" max="36" width="16.42578125" bestFit="1" customWidth="1"/>
    <col min="37" max="40" width="10.5703125" bestFit="1" customWidth="1"/>
    <col min="41" max="41" width="12.42578125" bestFit="1" customWidth="1"/>
    <col min="42" max="43" width="10.5703125" bestFit="1" customWidth="1"/>
    <col min="44" max="45" width="14.85546875" bestFit="1" customWidth="1"/>
    <col min="46" max="46" width="14.5703125" bestFit="1" customWidth="1"/>
    <col min="47" max="47" width="10.42578125" bestFit="1" customWidth="1"/>
    <col min="48" max="48" width="14.5703125" bestFit="1" customWidth="1"/>
    <col min="49" max="49" width="7.5703125" bestFit="1" customWidth="1"/>
    <col min="54" max="54" width="19.140625" bestFit="1" customWidth="1"/>
    <col min="55" max="55" width="10.5703125" bestFit="1" customWidth="1"/>
    <col min="56" max="56" width="14.5703125" bestFit="1" customWidth="1"/>
    <col min="57" max="57" width="10.5703125" bestFit="1" customWidth="1"/>
  </cols>
  <sheetData>
    <row r="1" spans="1:57">
      <c r="A1" t="s">
        <v>0</v>
      </c>
      <c r="B1" t="s">
        <v>1</v>
      </c>
      <c r="U1" s="1">
        <f>U7+V7+U7*0.02</f>
        <v>13223.04358771353</v>
      </c>
      <c r="W1" s="1">
        <f>SUM(X7:AE7)</f>
        <v>13227.21127895109</v>
      </c>
      <c r="AO1" s="11"/>
      <c r="AP1" s="11" t="s">
        <v>2</v>
      </c>
      <c r="AQ1" s="11" t="s">
        <v>3</v>
      </c>
      <c r="AR1" s="11" t="s">
        <v>4</v>
      </c>
      <c r="AS1" s="11" t="s">
        <v>5</v>
      </c>
      <c r="AT1" s="11" t="s">
        <v>6</v>
      </c>
      <c r="AU1" s="11" t="s">
        <v>7</v>
      </c>
      <c r="AV1" s="11" t="s">
        <v>64</v>
      </c>
      <c r="AW1" s="11" t="s">
        <v>65</v>
      </c>
      <c r="AX1" s="13" t="s">
        <v>66</v>
      </c>
    </row>
    <row r="2" spans="1:57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M2">
        <v>3000</v>
      </c>
      <c r="S2" s="14">
        <f>U11*8000</f>
        <v>8351102.6239164351</v>
      </c>
      <c r="U2" s="1">
        <f>T3+U3</f>
        <v>419602.52176853328</v>
      </c>
      <c r="W2" s="1">
        <f>SUM(W3:AD3)</f>
        <v>815390.71172421775</v>
      </c>
      <c r="Z2" s="15">
        <f>AA11*8000</f>
        <v>57719.759265548295</v>
      </c>
      <c r="AA2" s="15">
        <f>X7*8000</f>
        <v>1415094.3396226401</v>
      </c>
      <c r="AO2" s="11" t="s">
        <v>18</v>
      </c>
      <c r="AP2" s="11">
        <v>1.01</v>
      </c>
      <c r="AQ2" s="11">
        <v>0.76</v>
      </c>
      <c r="AR2" s="11">
        <v>0.78</v>
      </c>
      <c r="AS2" s="11">
        <v>0.83</v>
      </c>
      <c r="AT2" s="11">
        <v>0.78</v>
      </c>
      <c r="AU2" s="11">
        <v>0.38</v>
      </c>
      <c r="AV2" s="11">
        <v>8.5999999999999993E-2</v>
      </c>
      <c r="AW2" s="11">
        <v>0.155</v>
      </c>
    </row>
    <row r="3" spans="1:57">
      <c r="C3" t="s">
        <v>19</v>
      </c>
      <c r="L3" t="s">
        <v>20</v>
      </c>
      <c r="M3">
        <v>61.224489800000001</v>
      </c>
      <c r="N3" t="s">
        <v>21</v>
      </c>
      <c r="O3" s="1">
        <v>176.88679245283001</v>
      </c>
      <c r="S3" s="1"/>
      <c r="T3" s="1">
        <f>U7*AU3</f>
        <v>209801.26088426664</v>
      </c>
      <c r="U3" s="1">
        <f>V7*AU3</f>
        <v>209801.26088426664</v>
      </c>
      <c r="W3" s="1">
        <f>X7*AP3</f>
        <v>18749.999999999982</v>
      </c>
      <c r="X3" s="1">
        <f>AQ3*Y7</f>
        <v>44.014353807286888</v>
      </c>
      <c r="Y3" s="1">
        <f>Z7*AR3</f>
        <v>44.014353807286888</v>
      </c>
      <c r="Z3" s="1">
        <f>AS3*AA7</f>
        <v>430.89866875052093</v>
      </c>
      <c r="AA3" s="1">
        <f>AB7*18</f>
        <v>5557.8023252240528</v>
      </c>
      <c r="AB3" s="1">
        <f>AC7*AU3</f>
        <v>204186.94346280256</v>
      </c>
      <c r="AC3" s="1">
        <f>AD7*28</f>
        <v>41.615501682680986</v>
      </c>
      <c r="AD3" s="1">
        <f>AE7*AT3</f>
        <v>586335.42305814335</v>
      </c>
      <c r="AO3" s="11" t="s">
        <v>22</v>
      </c>
      <c r="AP3" s="11">
        <v>106</v>
      </c>
      <c r="AQ3" s="11">
        <v>106</v>
      </c>
      <c r="AR3" s="11">
        <v>106</v>
      </c>
      <c r="AS3" s="11">
        <v>78.11</v>
      </c>
      <c r="AT3" s="11">
        <v>92.15</v>
      </c>
      <c r="AU3" s="11">
        <v>32.049999999999997</v>
      </c>
      <c r="AV3" s="11">
        <v>32.049999999999997</v>
      </c>
      <c r="AW3" s="11">
        <v>106</v>
      </c>
    </row>
    <row r="4" spans="1:57">
      <c r="C4" t="s">
        <v>23</v>
      </c>
      <c r="T4" s="80" t="s">
        <v>24</v>
      </c>
      <c r="U4" s="80"/>
      <c r="V4" s="80"/>
      <c r="W4" s="80"/>
      <c r="X4" s="80"/>
      <c r="Y4" s="80"/>
      <c r="Z4" s="80"/>
      <c r="AA4" s="80"/>
      <c r="AB4" s="80"/>
      <c r="AC4" s="80"/>
      <c r="AD4" s="80"/>
      <c r="AE4" s="81"/>
      <c r="AO4" s="11" t="s">
        <v>25</v>
      </c>
      <c r="AP4" s="11">
        <f>AP3*AP2</f>
        <v>107.06</v>
      </c>
      <c r="AQ4" s="11">
        <v>80.56</v>
      </c>
      <c r="AR4" s="11">
        <v>82.68</v>
      </c>
      <c r="AS4" s="11">
        <v>64.831299999999999</v>
      </c>
      <c r="AT4" s="11">
        <v>71.876999999999995</v>
      </c>
      <c r="AU4" s="11">
        <v>12.179</v>
      </c>
      <c r="AV4" s="11">
        <f>AV3*AV2</f>
        <v>2.7562999999999995</v>
      </c>
      <c r="AW4" s="64">
        <f>AW3*AW2</f>
        <v>16.43</v>
      </c>
      <c r="AX4">
        <v>5.26</v>
      </c>
    </row>
    <row r="5" spans="1:57">
      <c r="C5" t="s">
        <v>26</v>
      </c>
      <c r="N5" s="82" t="s">
        <v>27</v>
      </c>
      <c r="O5" s="83"/>
      <c r="P5" s="83"/>
      <c r="Q5" s="83"/>
      <c r="R5" s="84"/>
      <c r="T5" s="7" t="s">
        <v>28</v>
      </c>
      <c r="U5" s="85" t="s">
        <v>29</v>
      </c>
      <c r="V5" s="86"/>
      <c r="W5" s="87"/>
      <c r="X5" s="85" t="s">
        <v>30</v>
      </c>
      <c r="Y5" s="86"/>
      <c r="Z5" s="86"/>
      <c r="AA5" s="86"/>
      <c r="AB5" s="86"/>
      <c r="AC5" s="86"/>
      <c r="AD5" s="86"/>
      <c r="AE5" s="87"/>
      <c r="AG5" s="88" t="s">
        <v>31</v>
      </c>
      <c r="AH5" s="89"/>
    </row>
    <row r="6" spans="1:57">
      <c r="C6" t="s">
        <v>32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M6" s="4" t="s">
        <v>34</v>
      </c>
      <c r="N6" s="2" t="s">
        <v>35</v>
      </c>
      <c r="O6" s="2" t="s">
        <v>36</v>
      </c>
      <c r="P6" s="2" t="s">
        <v>37</v>
      </c>
      <c r="Q6" s="2" t="s">
        <v>38</v>
      </c>
      <c r="R6" s="2" t="s">
        <v>39</v>
      </c>
      <c r="T6" s="5" t="s">
        <v>40</v>
      </c>
      <c r="U6" s="5" t="s">
        <v>41</v>
      </c>
      <c r="V6" s="5" t="s">
        <v>42</v>
      </c>
      <c r="W6" s="5" t="s">
        <v>43</v>
      </c>
      <c r="X6" s="8" t="s">
        <v>2</v>
      </c>
      <c r="Y6" s="5" t="s">
        <v>44</v>
      </c>
      <c r="Z6" s="5" t="s">
        <v>45</v>
      </c>
      <c r="AA6" s="5" t="s">
        <v>5</v>
      </c>
      <c r="AB6" s="5" t="s">
        <v>46</v>
      </c>
      <c r="AC6" s="5" t="s">
        <v>7</v>
      </c>
      <c r="AD6" s="5" t="s">
        <v>47</v>
      </c>
      <c r="AE6" s="5" t="s">
        <v>6</v>
      </c>
      <c r="AG6" s="12" t="s">
        <v>48</v>
      </c>
      <c r="AH6" s="55" t="s">
        <v>49</v>
      </c>
      <c r="AI6" s="59"/>
      <c r="AJ6" s="65" t="s">
        <v>50</v>
      </c>
      <c r="AK6" s="27"/>
      <c r="AL6" s="76" t="s">
        <v>51</v>
      </c>
      <c r="AM6" s="77"/>
      <c r="AN6" s="77"/>
      <c r="AO6" s="77"/>
      <c r="AP6" s="77"/>
      <c r="AQ6" s="78"/>
      <c r="AS6" s="69" t="s">
        <v>52</v>
      </c>
      <c r="AT6" s="69"/>
      <c r="BB6" s="24" t="s">
        <v>53</v>
      </c>
      <c r="BC6" s="24"/>
      <c r="BD6" s="24"/>
      <c r="BE6" s="24"/>
    </row>
    <row r="7" spans="1:57">
      <c r="A7">
        <v>1</v>
      </c>
      <c r="B7" t="s">
        <v>54</v>
      </c>
      <c r="C7">
        <v>0.1</v>
      </c>
      <c r="D7">
        <v>81.065600000000003</v>
      </c>
      <c r="E7" s="1">
        <v>0.19029599999999999</v>
      </c>
      <c r="F7" s="1">
        <v>0.19029599999999999</v>
      </c>
      <c r="G7">
        <v>2.5281899999999999</v>
      </c>
      <c r="H7">
        <v>2916.03</v>
      </c>
      <c r="I7">
        <v>2919.72</v>
      </c>
      <c r="J7">
        <v>141.505</v>
      </c>
      <c r="K7" s="1">
        <v>0.68114300000000005</v>
      </c>
      <c r="M7" s="4">
        <f>($M$2-H7)/$M$2</f>
        <v>2.7989999999999932E-2</v>
      </c>
      <c r="N7" s="2">
        <f>(D7/($M$2-H7))</f>
        <v>0.96541145647255211</v>
      </c>
      <c r="O7" s="2">
        <f>(J7-$M$3)/($M$2-H7)</f>
        <v>0.95606181017030112</v>
      </c>
      <c r="P7" s="3">
        <f>K7/($M$2-H7)</f>
        <v>8.111742288912727E-3</v>
      </c>
      <c r="Q7" s="2">
        <f>G7/($M$2-H7)</f>
        <v>3.0108252947481314E-2</v>
      </c>
      <c r="R7" s="3">
        <f>F7/($M$2-H7)</f>
        <v>2.2662379421221918E-3</v>
      </c>
      <c r="T7" s="6">
        <f>$O$3/N7</f>
        <v>183.22425248519841</v>
      </c>
      <c r="U7" s="6">
        <f>T7/M7</f>
        <v>6546.0611820364011</v>
      </c>
      <c r="V7" s="6">
        <f>U7</f>
        <v>6546.0611820364011</v>
      </c>
      <c r="W7" s="6">
        <f>(U7/98)*2</f>
        <v>133.59308534768167</v>
      </c>
      <c r="X7" s="6">
        <f>$O$3</f>
        <v>176.88679245283001</v>
      </c>
      <c r="Y7" s="6">
        <f t="shared" ref="Y7:Y70" si="0">R7*T7</f>
        <v>0.41522975289893294</v>
      </c>
      <c r="Z7" s="6">
        <f>Y7</f>
        <v>0.41522975289893294</v>
      </c>
      <c r="AA7" s="6">
        <f>Q7*T7</f>
        <v>5.5165621399375357</v>
      </c>
      <c r="AB7" s="6">
        <f t="shared" ref="AB7:AB70" si="1">O7*T7+(U7/98)*2</f>
        <v>308.76679584578073</v>
      </c>
      <c r="AC7" s="6">
        <f>U7-O7*T7</f>
        <v>6370.8874715383017</v>
      </c>
      <c r="AD7" s="6">
        <f t="shared" ref="AD7:AD70" si="2">T7*P7</f>
        <v>1.4862679172386066</v>
      </c>
      <c r="AE7" s="6">
        <f t="shared" ref="AE7:AE70" si="3">U7-T7</f>
        <v>6362.836929551203</v>
      </c>
      <c r="AG7" s="10">
        <f t="shared" ref="AG7:AG22" si="4">U7*$AT$3+V7*$AU$3+W7*18</f>
        <v>815425.47434517939</v>
      </c>
      <c r="AH7" s="56">
        <f>SUM(X7:Z7)*106+AA7*$AS$3+AB7*18+AC7*$AU$3+AD7*28+AE7*$AT$3</f>
        <v>815390.71172421775</v>
      </c>
      <c r="AI7" s="59"/>
      <c r="AJ7" s="66" t="s">
        <v>55</v>
      </c>
      <c r="AK7" s="20" t="s">
        <v>56</v>
      </c>
      <c r="AL7" s="18" t="s">
        <v>55</v>
      </c>
      <c r="AM7" s="18" t="s">
        <v>56</v>
      </c>
      <c r="AN7" s="18" t="s">
        <v>57</v>
      </c>
      <c r="AO7" s="18" t="s">
        <v>3</v>
      </c>
      <c r="AP7" s="18" t="s">
        <v>4</v>
      </c>
      <c r="AQ7" s="18" t="s">
        <v>5</v>
      </c>
      <c r="AR7" s="70" t="s">
        <v>47</v>
      </c>
      <c r="AS7" s="22" t="s">
        <v>58</v>
      </c>
      <c r="AT7" s="22" t="s">
        <v>59</v>
      </c>
      <c r="BB7" s="9" t="s">
        <v>60</v>
      </c>
      <c r="BC7" s="9" t="s">
        <v>61</v>
      </c>
      <c r="BD7" s="9" t="s">
        <v>62</v>
      </c>
      <c r="BE7" s="9" t="s">
        <v>63</v>
      </c>
    </row>
    <row r="8" spans="1:57">
      <c r="A8">
        <v>2</v>
      </c>
      <c r="B8" t="s">
        <v>54</v>
      </c>
      <c r="C8">
        <v>0.30101</v>
      </c>
      <c r="D8">
        <v>222.03399999999999</v>
      </c>
      <c r="E8">
        <v>1.5911200000000001</v>
      </c>
      <c r="F8">
        <v>1.5911200000000001</v>
      </c>
      <c r="G8">
        <v>7.40761</v>
      </c>
      <c r="H8">
        <v>2767.38</v>
      </c>
      <c r="I8">
        <v>2770.8</v>
      </c>
      <c r="J8">
        <v>290.42399999999998</v>
      </c>
      <c r="K8">
        <v>5.6952299999999996</v>
      </c>
      <c r="M8" s="4">
        <f t="shared" ref="M8:M71" si="5">($M$2-H8)/$M$2</f>
        <v>7.753999999999997E-2</v>
      </c>
      <c r="N8" s="2">
        <f t="shared" ref="N8:N71" si="6">(D8/($M$2-H8))</f>
        <v>0.954492305046858</v>
      </c>
      <c r="O8" s="2">
        <f t="shared" ref="O8:O71" si="7">(J8-$M$3)/($M$2-H8)</f>
        <v>0.98529580517582349</v>
      </c>
      <c r="P8" s="3">
        <f t="shared" ref="P8:P71" si="8">K8/($M$2-H8)</f>
        <v>2.4482976528243498E-2</v>
      </c>
      <c r="Q8" s="2">
        <f t="shared" ref="Q8:Q71" si="9">G8/($M$2-H8)</f>
        <v>3.1844252428853942E-2</v>
      </c>
      <c r="R8" s="3">
        <f t="shared" ref="R8:R71" si="10">F8/($M$2-H8)</f>
        <v>6.8399965609147999E-3</v>
      </c>
      <c r="T8" s="6">
        <f t="shared" ref="T8:T71" si="11">$O$3/N8</f>
        <v>185.32029175881755</v>
      </c>
      <c r="U8" s="6">
        <f t="shared" ref="U8:U71" si="12">T8/M8</f>
        <v>2389.9960247461649</v>
      </c>
      <c r="V8" s="6">
        <f t="shared" ref="V8:V71" si="13">U8</f>
        <v>2389.9960247461649</v>
      </c>
      <c r="W8" s="6">
        <f t="shared" ref="W8:W71" si="14">(U8/98)*2</f>
        <v>48.775429076452347</v>
      </c>
      <c r="X8" s="6">
        <f t="shared" ref="X8:X71" si="15">$O$3</f>
        <v>176.88679245283001</v>
      </c>
      <c r="Y8" s="6">
        <f t="shared" si="0"/>
        <v>1.2675901582980393</v>
      </c>
      <c r="Z8" s="6">
        <f t="shared" ref="Z8:Z71" si="16">Y8</f>
        <v>1.2675901582980393</v>
      </c>
      <c r="AA8" s="6">
        <f t="shared" ref="AA8:AA71" si="17">Q8*T8</f>
        <v>5.9013861509566468</v>
      </c>
      <c r="AB8" s="6">
        <f t="shared" si="1"/>
        <v>231.37073516037501</v>
      </c>
      <c r="AC8" s="6">
        <f t="shared" ref="AC8:AC71" si="18">U8-O8*T8</f>
        <v>2207.4007186622421</v>
      </c>
      <c r="AD8" s="6">
        <f t="shared" si="2"/>
        <v>4.5371923533383667</v>
      </c>
      <c r="AE8" s="6">
        <f t="shared" si="3"/>
        <v>2204.6757329873476</v>
      </c>
      <c r="AG8" s="10">
        <f>U8*$AT$3+V8*$AU$3+W8*18</f>
        <v>297715.46399684984</v>
      </c>
      <c r="AH8" s="56">
        <f t="shared" ref="AH8:AH22" si="19">SUM(X8:Z8)*106+AA8*$AS$3+AB8*18+AC8*$AU$3+AD8*28+AE8*$AT$3</f>
        <v>297679.46283249959</v>
      </c>
      <c r="AI8" s="60"/>
      <c r="AJ8" s="67">
        <f>U7*$AT$4</f>
        <v>470511.23958123039</v>
      </c>
      <c r="AK8" s="21">
        <f>V7*$AU$4</f>
        <v>79724.479136021328</v>
      </c>
      <c r="AL8" s="19">
        <f>AE7*$AT$4</f>
        <v>457341.62998535181</v>
      </c>
      <c r="AM8" s="19">
        <f>AC7*$AV$4</f>
        <v>17560.077137801018</v>
      </c>
      <c r="AN8" s="19">
        <f>X7*$AP$4</f>
        <v>18937.499999999982</v>
      </c>
      <c r="AO8" s="19">
        <f t="shared" ref="AO8:AO71" si="20">Y7*$AQ$4</f>
        <v>33.450908893538035</v>
      </c>
      <c r="AP8" s="19">
        <f t="shared" ref="AP8:AP71" si="21">Z7*$AR$4</f>
        <v>34.331195969683776</v>
      </c>
      <c r="AQ8" s="19">
        <f t="shared" ref="AQ8:AQ71" si="22">AA7*$AS$4</f>
        <v>357.64589506293237</v>
      </c>
      <c r="AR8" s="1">
        <f>AD7*$AX$4</f>
        <v>7.8177692446750706</v>
      </c>
      <c r="AS8" s="23">
        <f>AL8+AM8+AN8+AO8+AP8+AQ8+AR8-AJ8-AK8</f>
        <v>-55963.26582492805</v>
      </c>
      <c r="AT8" s="23">
        <f>AS8*8000</f>
        <v>-447706126.59942442</v>
      </c>
      <c r="AU8">
        <f t="shared" ref="AU8:AU39" si="23">M7</f>
        <v>2.7989999999999932E-2</v>
      </c>
      <c r="AV8" s="1"/>
      <c r="AW8" s="1"/>
      <c r="AX8" s="1"/>
      <c r="BB8" s="10">
        <f t="shared" ref="BB8:BB71" si="24">U7-AC7</f>
        <v>175.17371049809935</v>
      </c>
      <c r="BC8" s="10">
        <f t="shared" ref="BC8:BC71" si="25">2*AA7</f>
        <v>11.033124279875071</v>
      </c>
      <c r="BD8" s="9">
        <f t="shared" ref="BD8:BD71" si="26">2*AD7</f>
        <v>2.9725358344772133</v>
      </c>
      <c r="BE8" s="10">
        <f t="shared" ref="BE8:BE71" si="27">Y7*2</f>
        <v>0.83045950579786587</v>
      </c>
    </row>
    <row r="9" spans="1:57">
      <c r="A9">
        <v>3</v>
      </c>
      <c r="B9" t="s">
        <v>54</v>
      </c>
      <c r="C9">
        <v>0.50202000000000002</v>
      </c>
      <c r="D9">
        <v>337.447</v>
      </c>
      <c r="E9">
        <v>4.1627599999999996</v>
      </c>
      <c r="F9">
        <v>4.1627599999999996</v>
      </c>
      <c r="G9">
        <v>12.045999999999999</v>
      </c>
      <c r="H9">
        <v>2642.18</v>
      </c>
      <c r="I9">
        <v>2636.47</v>
      </c>
      <c r="J9">
        <v>424.75099999999998</v>
      </c>
      <c r="K9">
        <v>14.9001</v>
      </c>
      <c r="M9" s="4">
        <f t="shared" si="5"/>
        <v>0.11927333333333338</v>
      </c>
      <c r="N9" s="2">
        <f t="shared" si="6"/>
        <v>0.94306355150634358</v>
      </c>
      <c r="O9" s="2">
        <f t="shared" si="7"/>
        <v>1.0159479911687435</v>
      </c>
      <c r="P9" s="3">
        <f t="shared" si="8"/>
        <v>4.1641328042032286E-2</v>
      </c>
      <c r="Q9" s="2">
        <f t="shared" si="9"/>
        <v>3.3664971214577143E-2</v>
      </c>
      <c r="R9" s="3">
        <f t="shared" si="10"/>
        <v>1.1633670560617064E-2</v>
      </c>
      <c r="T9" s="6">
        <f t="shared" si="11"/>
        <v>187.56614246228787</v>
      </c>
      <c r="U9" s="6">
        <f t="shared" si="12"/>
        <v>1572.5739963860694</v>
      </c>
      <c r="V9" s="6">
        <f t="shared" si="13"/>
        <v>1572.5739963860694</v>
      </c>
      <c r="W9" s="6">
        <f t="shared" si="14"/>
        <v>32.093346865021829</v>
      </c>
      <c r="X9" s="6">
        <f t="shared" si="15"/>
        <v>176.88679245283001</v>
      </c>
      <c r="Y9" s="6">
        <f t="shared" si="0"/>
        <v>2.1820827097320246</v>
      </c>
      <c r="Z9" s="6">
        <f t="shared" si="16"/>
        <v>2.1820827097320246</v>
      </c>
      <c r="AA9" s="6">
        <f t="shared" si="17"/>
        <v>6.314408786822197</v>
      </c>
      <c r="AB9" s="6">
        <f t="shared" si="1"/>
        <v>222.65079251085353</v>
      </c>
      <c r="AC9" s="6">
        <f t="shared" si="18"/>
        <v>1382.0165507402378</v>
      </c>
      <c r="AD9" s="6">
        <f t="shared" si="2"/>
        <v>7.8105032678506907</v>
      </c>
      <c r="AE9" s="6">
        <f t="shared" si="3"/>
        <v>1385.0078539237816</v>
      </c>
      <c r="AG9" s="10">
        <f t="shared" si="4"/>
        <v>195891.37059472021</v>
      </c>
      <c r="AH9" s="56">
        <f t="shared" si="19"/>
        <v>195854.33255179814</v>
      </c>
      <c r="AI9" s="60"/>
      <c r="AJ9" s="67">
        <f t="shared" ref="AJ9:AJ72" si="28">U8*$AT$4</f>
        <v>171785.74427068009</v>
      </c>
      <c r="AK9" s="21">
        <f t="shared" ref="AK9:AK72" si="29">V8*$AU$4</f>
        <v>29107.761585383545</v>
      </c>
      <c r="AL9" s="19">
        <f t="shared" ref="AL9:AL72" si="30">AE8*$AT$4</f>
        <v>158465.47765993158</v>
      </c>
      <c r="AM9" s="19">
        <f t="shared" ref="AM9:AM72" si="31">AC8*$AV$4</f>
        <v>6084.2586008487369</v>
      </c>
      <c r="AN9" s="19">
        <f t="shared" ref="AN9:AN72" si="32">X8*$AP$4</f>
        <v>18937.499999999982</v>
      </c>
      <c r="AO9" s="19">
        <f t="shared" si="20"/>
        <v>102.11706315249005</v>
      </c>
      <c r="AP9" s="19">
        <f t="shared" si="21"/>
        <v>104.8043542880819</v>
      </c>
      <c r="AQ9" s="19">
        <f t="shared" si="22"/>
        <v>382.59453596851563</v>
      </c>
      <c r="AR9" s="1">
        <f t="shared" ref="AR9:AR72" si="33">AD8*$AX$4</f>
        <v>23.865631778559809</v>
      </c>
      <c r="AS9" s="23">
        <f t="shared" ref="AS9:AS72" si="34">AL9+AM9+AN9+AO9+AP9+AQ9+AR9-AJ9-AK9</f>
        <v>-16792.888010095703</v>
      </c>
      <c r="AT9" s="23">
        <f t="shared" ref="AT9:AT72" si="35">AS9*8000</f>
        <v>-134343104.08076563</v>
      </c>
      <c r="AU9">
        <f t="shared" si="23"/>
        <v>7.753999999999997E-2</v>
      </c>
      <c r="BB9" s="10">
        <f t="shared" si="24"/>
        <v>182.59530608392288</v>
      </c>
      <c r="BC9" s="10">
        <f t="shared" si="25"/>
        <v>11.802772301913294</v>
      </c>
      <c r="BD9" s="9">
        <f t="shared" si="26"/>
        <v>9.0743847066767334</v>
      </c>
      <c r="BE9" s="10">
        <f t="shared" si="27"/>
        <v>2.5351803165960787</v>
      </c>
    </row>
    <row r="10" spans="1:57">
      <c r="A10">
        <v>4</v>
      </c>
      <c r="B10" t="s">
        <v>54</v>
      </c>
      <c r="C10">
        <v>0.70303000000000004</v>
      </c>
      <c r="D10">
        <v>431.86</v>
      </c>
      <c r="E10">
        <v>7.6749000000000001</v>
      </c>
      <c r="F10">
        <v>7.6749000000000001</v>
      </c>
      <c r="G10">
        <v>16.479900000000001</v>
      </c>
      <c r="H10">
        <v>2536.31</v>
      </c>
      <c r="I10">
        <v>2514.33</v>
      </c>
      <c r="J10">
        <v>546.89700000000005</v>
      </c>
      <c r="K10">
        <v>27.471399999999999</v>
      </c>
      <c r="M10" s="4">
        <f t="shared" si="5"/>
        <v>0.15456333333333336</v>
      </c>
      <c r="N10" s="2">
        <f t="shared" si="6"/>
        <v>0.93135500010783057</v>
      </c>
      <c r="O10" s="2">
        <f t="shared" si="7"/>
        <v>1.047407772865492</v>
      </c>
      <c r="P10" s="3">
        <f t="shared" si="8"/>
        <v>5.9245185360909218E-2</v>
      </c>
      <c r="Q10" s="2">
        <f t="shared" si="9"/>
        <v>3.5540770773577174E-2</v>
      </c>
      <c r="R10" s="3">
        <f t="shared" si="10"/>
        <v>1.6551791067307899E-2</v>
      </c>
      <c r="T10" s="6">
        <f t="shared" si="11"/>
        <v>189.92413465579762</v>
      </c>
      <c r="U10" s="6">
        <f t="shared" si="12"/>
        <v>1228.7787184700828</v>
      </c>
      <c r="V10" s="6">
        <f t="shared" si="13"/>
        <v>1228.7787184700828</v>
      </c>
      <c r="W10" s="6">
        <f t="shared" si="14"/>
        <v>25.077116703471077</v>
      </c>
      <c r="X10" s="6">
        <f t="shared" si="15"/>
        <v>176.88679245283001</v>
      </c>
      <c r="Y10" s="6">
        <f t="shared" si="0"/>
        <v>3.1435845954620136</v>
      </c>
      <c r="Z10" s="6">
        <f t="shared" si="16"/>
        <v>3.1435845954620136</v>
      </c>
      <c r="AA10" s="6">
        <f t="shared" si="17"/>
        <v>6.7500501341717074</v>
      </c>
      <c r="AB10" s="6">
        <f t="shared" si="1"/>
        <v>224.00513159670589</v>
      </c>
      <c r="AC10" s="6">
        <f t="shared" si="18"/>
        <v>1029.850703576848</v>
      </c>
      <c r="AD10" s="6">
        <f t="shared" si="2"/>
        <v>11.252090562193011</v>
      </c>
      <c r="AE10" s="6">
        <f t="shared" si="3"/>
        <v>1038.8545838142852</v>
      </c>
      <c r="AG10" s="10">
        <f t="shared" si="4"/>
        <v>153065.70493464675</v>
      </c>
      <c r="AH10" s="56">
        <f t="shared" si="19"/>
        <v>153028.00220282454</v>
      </c>
      <c r="AI10" s="60"/>
      <c r="AJ10" s="67">
        <f t="shared" si="28"/>
        <v>113031.9011382415</v>
      </c>
      <c r="AK10" s="21">
        <f t="shared" si="29"/>
        <v>19152.378701985941</v>
      </c>
      <c r="AL10" s="19">
        <f t="shared" si="30"/>
        <v>99550.209516479648</v>
      </c>
      <c r="AM10" s="19">
        <f t="shared" si="31"/>
        <v>3809.2522188053167</v>
      </c>
      <c r="AN10" s="19">
        <f t="shared" si="32"/>
        <v>18937.499999999982</v>
      </c>
      <c r="AO10" s="19">
        <f t="shared" si="20"/>
        <v>175.78858309601191</v>
      </c>
      <c r="AP10" s="19">
        <f t="shared" si="21"/>
        <v>180.4145984406438</v>
      </c>
      <c r="AQ10" s="19">
        <f t="shared" si="22"/>
        <v>409.37133038110591</v>
      </c>
      <c r="AR10" s="1">
        <f t="shared" si="33"/>
        <v>41.083247188894632</v>
      </c>
      <c r="AS10" s="23">
        <f t="shared" si="34"/>
        <v>-9080.6603458358259</v>
      </c>
      <c r="AT10" s="23">
        <f t="shared" si="35"/>
        <v>-72645282.766686603</v>
      </c>
      <c r="AU10">
        <f t="shared" si="23"/>
        <v>0.11927333333333338</v>
      </c>
      <c r="BB10" s="10">
        <f t="shared" si="24"/>
        <v>190.55744564583165</v>
      </c>
      <c r="BC10" s="10">
        <f t="shared" si="25"/>
        <v>12.628817573644394</v>
      </c>
      <c r="BD10" s="9">
        <f t="shared" si="26"/>
        <v>15.621006535701381</v>
      </c>
      <c r="BE10" s="10">
        <f t="shared" si="27"/>
        <v>4.3641654194640491</v>
      </c>
    </row>
    <row r="11" spans="1:57">
      <c r="A11">
        <v>5</v>
      </c>
      <c r="B11" t="s">
        <v>54</v>
      </c>
      <c r="C11">
        <v>0.90403999999999995</v>
      </c>
      <c r="D11">
        <v>508.35</v>
      </c>
      <c r="E11">
        <v>11.967499999999999</v>
      </c>
      <c r="F11">
        <v>11.967499999999999</v>
      </c>
      <c r="G11">
        <v>20.7349</v>
      </c>
      <c r="H11">
        <v>2446.98</v>
      </c>
      <c r="I11">
        <v>2402.7800000000002</v>
      </c>
      <c r="J11">
        <v>658.447</v>
      </c>
      <c r="K11">
        <v>42.836199999999998</v>
      </c>
      <c r="M11" s="4">
        <f t="shared" si="5"/>
        <v>0.18434</v>
      </c>
      <c r="N11" s="2">
        <f>(D11/($M$2-H11))</f>
        <v>0.91922534447217108</v>
      </c>
      <c r="O11" s="2">
        <f t="shared" si="7"/>
        <v>1.0799293157571155</v>
      </c>
      <c r="P11" s="3">
        <f t="shared" si="8"/>
        <v>7.7458681422010053E-2</v>
      </c>
      <c r="Q11" s="2">
        <f t="shared" si="9"/>
        <v>3.7493942352898629E-2</v>
      </c>
      <c r="R11" s="3">
        <f t="shared" si="10"/>
        <v>2.1640266174821888E-2</v>
      </c>
      <c r="S11" s="25"/>
      <c r="T11" s="6">
        <f t="shared" si="11"/>
        <v>192.43028221159446</v>
      </c>
      <c r="U11" s="6">
        <f t="shared" si="12"/>
        <v>1043.8878279895544</v>
      </c>
      <c r="V11" s="6">
        <f t="shared" si="13"/>
        <v>1043.8878279895544</v>
      </c>
      <c r="W11" s="6">
        <f t="shared" si="14"/>
        <v>21.30383322427662</v>
      </c>
      <c r="X11" s="6">
        <f t="shared" si="15"/>
        <v>176.88679245283001</v>
      </c>
      <c r="Y11" s="6">
        <f t="shared" si="0"/>
        <v>4.1642425271549977</v>
      </c>
      <c r="Z11" s="6">
        <f t="shared" si="16"/>
        <v>4.1642425271549977</v>
      </c>
      <c r="AA11" s="6">
        <f t="shared" si="17"/>
        <v>7.2149699081935372</v>
      </c>
      <c r="AB11" s="6">
        <f t="shared" si="1"/>
        <v>229.11493622399246</v>
      </c>
      <c r="AC11" s="6">
        <f t="shared" si="18"/>
        <v>836.07672498983857</v>
      </c>
      <c r="AD11" s="6">
        <f t="shared" si="2"/>
        <v>14.905395925775384</v>
      </c>
      <c r="AE11" s="6">
        <f t="shared" si="3"/>
        <v>851.45754577795992</v>
      </c>
      <c r="AG11" s="10">
        <f t="shared" si="4"/>
        <v>130034.33723433963</v>
      </c>
      <c r="AH11" s="56">
        <f t="shared" si="19"/>
        <v>129995.87253260275</v>
      </c>
      <c r="AI11" s="60"/>
      <c r="AJ11" s="67">
        <f t="shared" si="28"/>
        <v>88320.927947474134</v>
      </c>
      <c r="AK11" s="21">
        <f t="shared" si="29"/>
        <v>14965.29601224714</v>
      </c>
      <c r="AL11" s="19">
        <f t="shared" si="30"/>
        <v>74669.750920819366</v>
      </c>
      <c r="AM11" s="19">
        <f t="shared" si="31"/>
        <v>2838.5774942688658</v>
      </c>
      <c r="AN11" s="19">
        <f t="shared" si="32"/>
        <v>18937.499999999982</v>
      </c>
      <c r="AO11" s="19">
        <f t="shared" si="20"/>
        <v>253.24717501041982</v>
      </c>
      <c r="AP11" s="19">
        <f t="shared" si="21"/>
        <v>259.91157435279933</v>
      </c>
      <c r="AQ11" s="19">
        <f t="shared" si="22"/>
        <v>437.61452526352622</v>
      </c>
      <c r="AR11" s="1">
        <f t="shared" si="33"/>
        <v>59.185996357135238</v>
      </c>
      <c r="AS11" s="23">
        <f t="shared" si="34"/>
        <v>-5830.436273649173</v>
      </c>
      <c r="AT11" s="23">
        <f t="shared" si="35"/>
        <v>-46643490.189193383</v>
      </c>
      <c r="AU11">
        <f t="shared" si="23"/>
        <v>0.15456333333333336</v>
      </c>
      <c r="BB11" s="10">
        <f t="shared" si="24"/>
        <v>198.92801489323483</v>
      </c>
      <c r="BC11" s="10">
        <f t="shared" si="25"/>
        <v>13.500100268343415</v>
      </c>
      <c r="BD11" s="9">
        <f t="shared" si="26"/>
        <v>22.504181124386022</v>
      </c>
      <c r="BE11" s="10">
        <f t="shared" si="27"/>
        <v>6.2871691909240273</v>
      </c>
    </row>
    <row r="12" spans="1:57">
      <c r="A12">
        <v>6</v>
      </c>
      <c r="B12" t="s">
        <v>54</v>
      </c>
      <c r="C12">
        <v>1.1050500000000001</v>
      </c>
      <c r="D12">
        <v>570.38099999999997</v>
      </c>
      <c r="E12">
        <v>16.862200000000001</v>
      </c>
      <c r="F12">
        <v>16.862200000000001</v>
      </c>
      <c r="G12">
        <v>24.8398</v>
      </c>
      <c r="H12">
        <v>2371.0500000000002</v>
      </c>
      <c r="I12">
        <v>2300.02</v>
      </c>
      <c r="J12">
        <v>761.20299999999997</v>
      </c>
      <c r="K12">
        <v>60.356400000000001</v>
      </c>
      <c r="M12" s="4">
        <f t="shared" si="5"/>
        <v>0.20964999999999995</v>
      </c>
      <c r="N12" s="2">
        <f t="shared" si="6"/>
        <v>0.90687813021702857</v>
      </c>
      <c r="O12" s="2">
        <f t="shared" si="7"/>
        <v>1.112931886795453</v>
      </c>
      <c r="P12" s="3">
        <f t="shared" si="8"/>
        <v>9.5963749105652307E-2</v>
      </c>
      <c r="Q12" s="2">
        <f t="shared" si="9"/>
        <v>3.9494077430638375E-2</v>
      </c>
      <c r="R12" s="3">
        <f t="shared" si="10"/>
        <v>2.6810080292551088E-2</v>
      </c>
      <c r="T12" s="6">
        <f t="shared" si="11"/>
        <v>195.05023504150282</v>
      </c>
      <c r="U12" s="6">
        <f t="shared" si="12"/>
        <v>930.3612451299922</v>
      </c>
      <c r="V12" s="6">
        <f t="shared" si="13"/>
        <v>930.3612451299922</v>
      </c>
      <c r="W12" s="6">
        <f t="shared" si="14"/>
        <v>18.986964186326372</v>
      </c>
      <c r="X12" s="6">
        <f t="shared" si="15"/>
        <v>176.88679245283001</v>
      </c>
      <c r="Y12" s="6">
        <f t="shared" si="0"/>
        <v>5.2293124625436525</v>
      </c>
      <c r="Z12" s="6">
        <f t="shared" si="16"/>
        <v>5.2293124625436525</v>
      </c>
      <c r="AA12" s="6">
        <f t="shared" si="17"/>
        <v>7.7033290855933263</v>
      </c>
      <c r="AB12" s="6">
        <f t="shared" si="1"/>
        <v>236.06459029096266</v>
      </c>
      <c r="AC12" s="6">
        <f t="shared" si="18"/>
        <v>713.28361902535585</v>
      </c>
      <c r="AD12" s="6">
        <f t="shared" si="2"/>
        <v>18.71775181852129</v>
      </c>
      <c r="AE12" s="6">
        <f t="shared" si="3"/>
        <v>735.31101008848941</v>
      </c>
      <c r="AG12" s="10">
        <f t="shared" si="4"/>
        <v>115892.63200049891</v>
      </c>
      <c r="AH12" s="56">
        <f t="shared" si="19"/>
        <v>115853.2305225078</v>
      </c>
      <c r="AI12" s="60"/>
      <c r="AJ12" s="67">
        <f t="shared" si="28"/>
        <v>75031.525412405186</v>
      </c>
      <c r="AK12" s="21">
        <f t="shared" si="29"/>
        <v>12713.509857084782</v>
      </c>
      <c r="AL12" s="19">
        <f t="shared" si="30"/>
        <v>61200.214017882419</v>
      </c>
      <c r="AM12" s="19">
        <f t="shared" si="31"/>
        <v>2304.4782770894917</v>
      </c>
      <c r="AN12" s="19">
        <f t="shared" si="32"/>
        <v>18937.499999999982</v>
      </c>
      <c r="AO12" s="19">
        <f t="shared" si="20"/>
        <v>335.47137798760662</v>
      </c>
      <c r="AP12" s="19">
        <f t="shared" si="21"/>
        <v>344.29957214517526</v>
      </c>
      <c r="AQ12" s="19">
        <f t="shared" si="22"/>
        <v>467.75587860906768</v>
      </c>
      <c r="AR12" s="1">
        <f t="shared" si="33"/>
        <v>78.402382569578521</v>
      </c>
      <c r="AS12" s="23">
        <f t="shared" si="34"/>
        <v>-4076.9137632066613</v>
      </c>
      <c r="AT12" s="23">
        <f t="shared" si="35"/>
        <v>-32615310.10565329</v>
      </c>
      <c r="AU12">
        <f t="shared" si="23"/>
        <v>0.18434</v>
      </c>
      <c r="BB12" s="10">
        <f t="shared" si="24"/>
        <v>207.81110299971579</v>
      </c>
      <c r="BC12" s="10">
        <f t="shared" si="25"/>
        <v>14.429939816387074</v>
      </c>
      <c r="BD12" s="9">
        <f t="shared" si="26"/>
        <v>29.810791851550768</v>
      </c>
      <c r="BE12" s="10">
        <f t="shared" si="27"/>
        <v>8.3284850543099953</v>
      </c>
    </row>
    <row r="13" spans="1:57">
      <c r="A13">
        <v>7</v>
      </c>
      <c r="B13" t="s">
        <v>54</v>
      </c>
      <c r="C13">
        <v>1.30606</v>
      </c>
      <c r="D13">
        <v>619.71900000000005</v>
      </c>
      <c r="E13">
        <v>22.259599999999999</v>
      </c>
      <c r="F13">
        <v>22.259599999999999</v>
      </c>
      <c r="G13">
        <v>28.811399999999999</v>
      </c>
      <c r="H13">
        <v>2306.9499999999998</v>
      </c>
      <c r="I13">
        <v>2205.2199999999998</v>
      </c>
      <c r="J13">
        <v>856.00199999999995</v>
      </c>
      <c r="K13">
        <v>79.675600000000003</v>
      </c>
      <c r="M13" s="4">
        <f t="shared" si="5"/>
        <v>0.23101666666666673</v>
      </c>
      <c r="N13" s="2">
        <f t="shared" si="6"/>
        <v>0.89419089531779794</v>
      </c>
      <c r="O13" s="2">
        <f t="shared" si="7"/>
        <v>1.1467823536541371</v>
      </c>
      <c r="P13" s="3">
        <f t="shared" si="8"/>
        <v>0.11496371113195293</v>
      </c>
      <c r="Q13" s="2">
        <f t="shared" si="9"/>
        <v>4.1571892359858587E-2</v>
      </c>
      <c r="R13" s="3">
        <f t="shared" si="10"/>
        <v>3.2118317581704053E-2</v>
      </c>
      <c r="T13" s="6">
        <f t="shared" si="11"/>
        <v>197.81770691141287</v>
      </c>
      <c r="U13" s="6">
        <f t="shared" si="12"/>
        <v>856.29192804882541</v>
      </c>
      <c r="V13" s="6">
        <f t="shared" si="13"/>
        <v>856.29192804882541</v>
      </c>
      <c r="W13" s="6">
        <f t="shared" si="14"/>
        <v>17.475345470384191</v>
      </c>
      <c r="X13" s="6">
        <f t="shared" si="15"/>
        <v>176.88679245283001</v>
      </c>
      <c r="Y13" s="6">
        <f t="shared" si="0"/>
        <v>6.3535719338652115</v>
      </c>
      <c r="Z13" s="6">
        <f t="shared" si="16"/>
        <v>6.3535719338652115</v>
      </c>
      <c r="AA13" s="6">
        <f t="shared" si="17"/>
        <v>8.2236564185953096</v>
      </c>
      <c r="AB13" s="6">
        <f t="shared" si="1"/>
        <v>244.3292009967185</v>
      </c>
      <c r="AC13" s="6">
        <f t="shared" si="18"/>
        <v>629.4380725224911</v>
      </c>
      <c r="AD13" s="6">
        <f t="shared" si="2"/>
        <v>22.741857714148999</v>
      </c>
      <c r="AE13" s="6">
        <f t="shared" si="3"/>
        <v>658.47422113741254</v>
      </c>
      <c r="AG13" s="10">
        <f t="shared" si="4"/>
        <v>106666.01368213103</v>
      </c>
      <c r="AH13" s="56">
        <f t="shared" si="19"/>
        <v>106625.8943889314</v>
      </c>
      <c r="AI13" s="60"/>
      <c r="AJ13" s="67">
        <f t="shared" si="28"/>
        <v>66871.575216208439</v>
      </c>
      <c r="AK13" s="21">
        <f t="shared" si="29"/>
        <v>11330.869604438176</v>
      </c>
      <c r="AL13" s="19">
        <f t="shared" si="30"/>
        <v>52851.949472130349</v>
      </c>
      <c r="AM13" s="19">
        <f t="shared" si="31"/>
        <v>1966.0236391195881</v>
      </c>
      <c r="AN13" s="19">
        <f t="shared" si="32"/>
        <v>18937.499999999982</v>
      </c>
      <c r="AO13" s="19">
        <f t="shared" si="20"/>
        <v>421.27341198251668</v>
      </c>
      <c r="AP13" s="19">
        <f t="shared" si="21"/>
        <v>432.3595544031092</v>
      </c>
      <c r="AQ13" s="19">
        <f t="shared" si="22"/>
        <v>499.4168389468266</v>
      </c>
      <c r="AR13" s="1">
        <f t="shared" si="33"/>
        <v>98.455374565421977</v>
      </c>
      <c r="AS13" s="23">
        <f t="shared" si="34"/>
        <v>-2995.466529498819</v>
      </c>
      <c r="AT13" s="23">
        <f t="shared" si="35"/>
        <v>-23963732.23599055</v>
      </c>
      <c r="AU13">
        <f t="shared" si="23"/>
        <v>0.20964999999999995</v>
      </c>
      <c r="BB13" s="10">
        <f t="shared" si="24"/>
        <v>217.07762610463635</v>
      </c>
      <c r="BC13" s="10">
        <f t="shared" si="25"/>
        <v>15.406658171186653</v>
      </c>
      <c r="BD13" s="9">
        <f t="shared" si="26"/>
        <v>37.435503637042579</v>
      </c>
      <c r="BE13" s="10">
        <f t="shared" si="27"/>
        <v>10.458624925087305</v>
      </c>
    </row>
    <row r="14" spans="1:57">
      <c r="A14">
        <v>8</v>
      </c>
      <c r="B14" t="s">
        <v>54</v>
      </c>
      <c r="C14">
        <v>1.5070699999999999</v>
      </c>
      <c r="D14">
        <v>659.17</v>
      </c>
      <c r="E14">
        <v>28.0183</v>
      </c>
      <c r="F14">
        <v>28.0183</v>
      </c>
      <c r="G14">
        <v>32.672699999999999</v>
      </c>
      <c r="H14">
        <v>2252.12</v>
      </c>
      <c r="I14">
        <v>2116.89</v>
      </c>
      <c r="J14">
        <v>944.33500000000004</v>
      </c>
      <c r="K14">
        <v>100.288</v>
      </c>
      <c r="M14" s="4">
        <f t="shared" si="5"/>
        <v>0.24929333333333337</v>
      </c>
      <c r="N14" s="2">
        <f t="shared" si="6"/>
        <v>0.88138471412526054</v>
      </c>
      <c r="O14" s="2">
        <f t="shared" si="7"/>
        <v>1.1808184604482002</v>
      </c>
      <c r="P14" s="3">
        <f t="shared" si="8"/>
        <v>0.13409637909825103</v>
      </c>
      <c r="Q14" s="2">
        <f t="shared" si="9"/>
        <v>4.3687088837781454E-2</v>
      </c>
      <c r="R14" s="3">
        <f t="shared" si="10"/>
        <v>3.7463630528961858E-2</v>
      </c>
      <c r="T14" s="6">
        <f t="shared" si="11"/>
        <v>200.69192217428363</v>
      </c>
      <c r="U14" s="6">
        <f t="shared" si="12"/>
        <v>805.0432776954201</v>
      </c>
      <c r="V14" s="6">
        <f t="shared" si="13"/>
        <v>805.0432776954201</v>
      </c>
      <c r="W14" s="6">
        <f t="shared" si="14"/>
        <v>16.429454646845308</v>
      </c>
      <c r="X14" s="6">
        <f t="shared" si="15"/>
        <v>176.88679245283001</v>
      </c>
      <c r="Y14" s="6">
        <f t="shared" si="0"/>
        <v>7.5186480224845296</v>
      </c>
      <c r="Z14" s="6">
        <f t="shared" si="16"/>
        <v>7.5186480224845296</v>
      </c>
      <c r="AA14" s="6">
        <f t="shared" si="17"/>
        <v>8.7676458330530505</v>
      </c>
      <c r="AB14" s="6">
        <f t="shared" si="1"/>
        <v>253.41018121307289</v>
      </c>
      <c r="AC14" s="6">
        <f t="shared" si="18"/>
        <v>568.06255112919257</v>
      </c>
      <c r="AD14" s="6">
        <f t="shared" si="2"/>
        <v>26.912060077839431</v>
      </c>
      <c r="AE14" s="6">
        <f t="shared" si="3"/>
        <v>604.3513555211365</v>
      </c>
      <c r="AG14" s="10">
        <f t="shared" si="4"/>
        <v>100282.10527341439</v>
      </c>
      <c r="AH14" s="56">
        <f t="shared" si="19"/>
        <v>100241.09731576465</v>
      </c>
      <c r="AI14" s="60"/>
      <c r="AJ14" s="67">
        <f t="shared" si="28"/>
        <v>61547.694912365419</v>
      </c>
      <c r="AK14" s="21">
        <f t="shared" si="29"/>
        <v>10428.779391706645</v>
      </c>
      <c r="AL14" s="19">
        <f t="shared" si="30"/>
        <v>47329.151592693801</v>
      </c>
      <c r="AM14" s="19">
        <f t="shared" si="31"/>
        <v>1734.920159293742</v>
      </c>
      <c r="AN14" s="19">
        <f t="shared" si="32"/>
        <v>18937.499999999982</v>
      </c>
      <c r="AO14" s="19">
        <f t="shared" si="20"/>
        <v>511.84375499218146</v>
      </c>
      <c r="AP14" s="19">
        <f t="shared" si="21"/>
        <v>525.31332749197577</v>
      </c>
      <c r="AQ14" s="19">
        <f t="shared" si="22"/>
        <v>533.15033637087811</v>
      </c>
      <c r="AR14" s="1">
        <f t="shared" si="33"/>
        <v>119.62217157642372</v>
      </c>
      <c r="AS14" s="23">
        <f t="shared" si="34"/>
        <v>-2284.9729616530822</v>
      </c>
      <c r="AT14" s="23">
        <f t="shared" si="35"/>
        <v>-18279783.693224657</v>
      </c>
      <c r="AU14">
        <f t="shared" si="23"/>
        <v>0.23101666666666673</v>
      </c>
      <c r="BB14" s="10">
        <f t="shared" si="24"/>
        <v>226.85385552633431</v>
      </c>
      <c r="BC14" s="10">
        <f t="shared" si="25"/>
        <v>16.447312837190619</v>
      </c>
      <c r="BD14" s="9">
        <f t="shared" si="26"/>
        <v>45.483715428297998</v>
      </c>
      <c r="BE14" s="10">
        <f t="shared" si="27"/>
        <v>12.707143867730423</v>
      </c>
    </row>
    <row r="15" spans="1:57">
      <c r="A15">
        <v>9</v>
      </c>
      <c r="B15" t="s">
        <v>54</v>
      </c>
      <c r="C15">
        <v>1.70808</v>
      </c>
      <c r="D15">
        <v>689.62099999999998</v>
      </c>
      <c r="E15">
        <v>34.081899999999997</v>
      </c>
      <c r="F15">
        <v>34.081899999999997</v>
      </c>
      <c r="G15">
        <v>36.433599999999998</v>
      </c>
      <c r="H15">
        <v>2205.7800000000002</v>
      </c>
      <c r="I15">
        <v>2034.66</v>
      </c>
      <c r="J15">
        <v>1026.56</v>
      </c>
      <c r="K15">
        <v>121.992</v>
      </c>
      <c r="M15" s="4">
        <f t="shared" si="5"/>
        <v>0.26473999999999992</v>
      </c>
      <c r="N15" s="2">
        <f t="shared" si="6"/>
        <v>0.86829971544408369</v>
      </c>
      <c r="O15" s="2">
        <f t="shared" si="7"/>
        <v>1.2154510213794669</v>
      </c>
      <c r="P15" s="3">
        <f t="shared" si="8"/>
        <v>0.15359975825338071</v>
      </c>
      <c r="Q15" s="2">
        <f t="shared" si="9"/>
        <v>4.5873435572007765E-2</v>
      </c>
      <c r="R15" s="3">
        <f t="shared" si="10"/>
        <v>4.291241721437386E-2</v>
      </c>
      <c r="T15" s="6">
        <f t="shared" si="11"/>
        <v>203.71628517966624</v>
      </c>
      <c r="U15" s="6">
        <f t="shared" si="12"/>
        <v>769.49567568054056</v>
      </c>
      <c r="V15" s="6">
        <f t="shared" si="13"/>
        <v>769.49567568054056</v>
      </c>
      <c r="W15" s="6">
        <f t="shared" si="14"/>
        <v>15.703993381235522</v>
      </c>
      <c r="X15" s="6">
        <f t="shared" si="15"/>
        <v>176.88679245283001</v>
      </c>
      <c r="Y15" s="6">
        <f t="shared" si="0"/>
        <v>8.7419582229922046</v>
      </c>
      <c r="Z15" s="6">
        <f t="shared" si="16"/>
        <v>8.7419582229922046</v>
      </c>
      <c r="AA15" s="6">
        <f t="shared" si="17"/>
        <v>9.3451658831581792</v>
      </c>
      <c r="AB15" s="6">
        <f t="shared" si="1"/>
        <v>263.31116027449161</v>
      </c>
      <c r="AC15" s="6">
        <f t="shared" si="18"/>
        <v>521.88850878728442</v>
      </c>
      <c r="AD15" s="6">
        <f t="shared" si="2"/>
        <v>31.290772155873498</v>
      </c>
      <c r="AE15" s="6">
        <f t="shared" si="3"/>
        <v>565.77939050087434</v>
      </c>
      <c r="AG15" s="10">
        <f t="shared" si="4"/>
        <v>95854.034800385372</v>
      </c>
      <c r="AH15" s="56">
        <f t="shared" si="19"/>
        <v>95812.086097001156</v>
      </c>
      <c r="AI15" s="60"/>
      <c r="AJ15" s="67">
        <f t="shared" si="28"/>
        <v>57864.09567091371</v>
      </c>
      <c r="AK15" s="21">
        <f t="shared" si="29"/>
        <v>9804.6220790525222</v>
      </c>
      <c r="AL15" s="19">
        <f t="shared" si="30"/>
        <v>43438.962380792727</v>
      </c>
      <c r="AM15" s="19">
        <f t="shared" si="31"/>
        <v>1565.7508096773931</v>
      </c>
      <c r="AN15" s="19">
        <f t="shared" si="32"/>
        <v>18937.499999999982</v>
      </c>
      <c r="AO15" s="19">
        <f t="shared" si="20"/>
        <v>605.70228469135373</v>
      </c>
      <c r="AP15" s="19">
        <f t="shared" si="21"/>
        <v>621.64181849902093</v>
      </c>
      <c r="AQ15" s="19">
        <f t="shared" si="22"/>
        <v>568.41787729641226</v>
      </c>
      <c r="AR15" s="1">
        <f t="shared" si="33"/>
        <v>141.55743600943541</v>
      </c>
      <c r="AS15" s="23">
        <f t="shared" si="34"/>
        <v>-1789.1851429999042</v>
      </c>
      <c r="AT15" s="23">
        <f t="shared" si="35"/>
        <v>-14313481.143999234</v>
      </c>
      <c r="AU15">
        <f t="shared" si="23"/>
        <v>0.24929333333333337</v>
      </c>
      <c r="BB15" s="10">
        <f t="shared" si="24"/>
        <v>236.98072656622753</v>
      </c>
      <c r="BC15" s="10">
        <f t="shared" si="25"/>
        <v>17.535291666106101</v>
      </c>
      <c r="BD15" s="9">
        <f t="shared" si="26"/>
        <v>53.824120155678862</v>
      </c>
      <c r="BE15" s="10">
        <f t="shared" si="27"/>
        <v>15.037296044969059</v>
      </c>
    </row>
    <row r="16" spans="1:57">
      <c r="A16">
        <v>10</v>
      </c>
      <c r="B16" t="s">
        <v>54</v>
      </c>
      <c r="C16">
        <v>1.90909</v>
      </c>
      <c r="D16">
        <v>713.00699999999995</v>
      </c>
      <c r="E16">
        <v>40.3536</v>
      </c>
      <c r="F16">
        <v>40.3536</v>
      </c>
      <c r="G16">
        <v>40.110500000000002</v>
      </c>
      <c r="H16">
        <v>2166.1799999999998</v>
      </c>
      <c r="I16">
        <v>1957.51</v>
      </c>
      <c r="J16">
        <v>1103.71</v>
      </c>
      <c r="K16">
        <v>144.441</v>
      </c>
      <c r="M16" s="4">
        <f t="shared" si="5"/>
        <v>0.27794000000000008</v>
      </c>
      <c r="N16" s="2">
        <f t="shared" si="6"/>
        <v>0.85510901633446046</v>
      </c>
      <c r="O16" s="2">
        <f t="shared" si="7"/>
        <v>1.2502524648005564</v>
      </c>
      <c r="P16" s="3">
        <f t="shared" si="8"/>
        <v>0.17322803482766061</v>
      </c>
      <c r="Q16" s="2">
        <f t="shared" si="9"/>
        <v>4.810450696793072E-2</v>
      </c>
      <c r="R16" s="3">
        <f t="shared" si="10"/>
        <v>4.8396056702885507E-2</v>
      </c>
      <c r="T16" s="6">
        <f t="shared" si="11"/>
        <v>206.85876195187251</v>
      </c>
      <c r="U16" s="6">
        <f t="shared" si="12"/>
        <v>744.25689699889347</v>
      </c>
      <c r="V16" s="6">
        <f t="shared" si="13"/>
        <v>744.25689699889347</v>
      </c>
      <c r="W16" s="6">
        <f t="shared" si="14"/>
        <v>15.18891626528354</v>
      </c>
      <c r="X16" s="6">
        <f t="shared" si="15"/>
        <v>176.88679245283001</v>
      </c>
      <c r="Y16" s="6">
        <f t="shared" si="0"/>
        <v>10.011148372911517</v>
      </c>
      <c r="Z16" s="6">
        <f t="shared" si="16"/>
        <v>10.011148372911517</v>
      </c>
      <c r="AA16" s="6">
        <f t="shared" si="17"/>
        <v>9.9508387556913735</v>
      </c>
      <c r="AB16" s="6">
        <f t="shared" si="1"/>
        <v>273.8145932612037</v>
      </c>
      <c r="AC16" s="6">
        <f t="shared" si="18"/>
        <v>485.63122000297329</v>
      </c>
      <c r="AD16" s="6">
        <f t="shared" si="2"/>
        <v>35.833736819805729</v>
      </c>
      <c r="AE16" s="6">
        <f t="shared" si="3"/>
        <v>537.39813504702101</v>
      </c>
      <c r="AG16" s="10">
        <f t="shared" si="4"/>
        <v>92710.107100037669</v>
      </c>
      <c r="AH16" s="56">
        <f t="shared" si="19"/>
        <v>92667.34952559878</v>
      </c>
      <c r="AI16" s="60"/>
      <c r="AJ16" s="67">
        <f t="shared" si="28"/>
        <v>55309.040680890212</v>
      </c>
      <c r="AK16" s="21">
        <f t="shared" si="29"/>
        <v>9371.6878341133033</v>
      </c>
      <c r="AL16" s="19">
        <f t="shared" si="30"/>
        <v>40666.525251031344</v>
      </c>
      <c r="AM16" s="19">
        <f t="shared" si="31"/>
        <v>1438.4812967703917</v>
      </c>
      <c r="AN16" s="19">
        <f t="shared" si="32"/>
        <v>18937.499999999982</v>
      </c>
      <c r="AO16" s="19">
        <f t="shared" si="20"/>
        <v>704.25215444425203</v>
      </c>
      <c r="AP16" s="19">
        <f t="shared" si="21"/>
        <v>722.78510587699554</v>
      </c>
      <c r="AQ16" s="19">
        <f t="shared" si="22"/>
        <v>605.85925292079287</v>
      </c>
      <c r="AR16" s="1">
        <f t="shared" si="33"/>
        <v>164.58946153989459</v>
      </c>
      <c r="AS16" s="23">
        <f t="shared" si="34"/>
        <v>-1440.735992419859</v>
      </c>
      <c r="AT16" s="23">
        <f t="shared" si="35"/>
        <v>-11525887.939358871</v>
      </c>
      <c r="AU16">
        <f t="shared" si="23"/>
        <v>0.26473999999999992</v>
      </c>
      <c r="BB16" s="10">
        <f t="shared" si="24"/>
        <v>247.60716689325614</v>
      </c>
      <c r="BC16" s="10">
        <f t="shared" si="25"/>
        <v>18.690331766316358</v>
      </c>
      <c r="BD16" s="9">
        <f t="shared" si="26"/>
        <v>62.581544311746995</v>
      </c>
      <c r="BE16" s="10">
        <f t="shared" si="27"/>
        <v>17.483916445984409</v>
      </c>
    </row>
    <row r="17" spans="1:57">
      <c r="A17">
        <v>11</v>
      </c>
      <c r="B17" t="s">
        <v>54</v>
      </c>
      <c r="C17">
        <v>2.1101000000000001</v>
      </c>
      <c r="D17">
        <v>730.12599999999998</v>
      </c>
      <c r="E17">
        <v>46.785699999999999</v>
      </c>
      <c r="F17">
        <v>46.785699999999999</v>
      </c>
      <c r="G17">
        <v>43.712200000000003</v>
      </c>
      <c r="H17">
        <v>2132.59</v>
      </c>
      <c r="I17">
        <v>1885.09</v>
      </c>
      <c r="J17">
        <v>1176.1400000000001</v>
      </c>
      <c r="K17">
        <v>167.464</v>
      </c>
      <c r="M17" s="4">
        <f t="shared" si="5"/>
        <v>0.2891366666666666</v>
      </c>
      <c r="N17" s="2">
        <f t="shared" si="6"/>
        <v>0.84173113060721005</v>
      </c>
      <c r="O17" s="2">
        <f t="shared" si="7"/>
        <v>1.2853385483220165</v>
      </c>
      <c r="P17" s="3">
        <f t="shared" si="8"/>
        <v>0.19306210442581942</v>
      </c>
      <c r="Q17" s="2">
        <f t="shared" si="9"/>
        <v>5.0393931358872976E-2</v>
      </c>
      <c r="R17" s="3">
        <f t="shared" si="10"/>
        <v>5.3937238445487146E-2</v>
      </c>
      <c r="T17" s="6">
        <f t="shared" si="11"/>
        <v>210.1464303990123</v>
      </c>
      <c r="U17" s="6">
        <f t="shared" si="12"/>
        <v>726.80657497266236</v>
      </c>
      <c r="V17" s="6">
        <f t="shared" si="13"/>
        <v>726.80657497266236</v>
      </c>
      <c r="W17" s="6">
        <f t="shared" si="14"/>
        <v>14.832787244340048</v>
      </c>
      <c r="X17" s="6">
        <f t="shared" si="15"/>
        <v>176.88679245283001</v>
      </c>
      <c r="Y17" s="6">
        <f t="shared" si="0"/>
        <v>11.334718124899496</v>
      </c>
      <c r="Z17" s="6">
        <f t="shared" si="16"/>
        <v>11.334718124899496</v>
      </c>
      <c r="AA17" s="6">
        <f t="shared" si="17"/>
        <v>10.590104788840003</v>
      </c>
      <c r="AB17" s="6">
        <f t="shared" si="1"/>
        <v>284.94209502846024</v>
      </c>
      <c r="AC17" s="6">
        <f t="shared" si="18"/>
        <v>456.69726718854218</v>
      </c>
      <c r="AD17" s="6">
        <f t="shared" si="2"/>
        <v>40.571312090407304</v>
      </c>
      <c r="AE17" s="6">
        <f t="shared" si="3"/>
        <v>516.66014457365009</v>
      </c>
      <c r="AG17" s="10">
        <f t="shared" si="4"/>
        <v>90536.366782002791</v>
      </c>
      <c r="AH17" s="56">
        <f t="shared" si="19"/>
        <v>90492.48751243329</v>
      </c>
      <c r="AI17" s="60"/>
      <c r="AJ17" s="67">
        <f t="shared" si="28"/>
        <v>53494.952985589465</v>
      </c>
      <c r="AK17" s="21">
        <f t="shared" si="29"/>
        <v>9064.3047485495244</v>
      </c>
      <c r="AL17" s="19">
        <f t="shared" si="30"/>
        <v>38626.565752774724</v>
      </c>
      <c r="AM17" s="19">
        <f t="shared" si="31"/>
        <v>1338.5453316941951</v>
      </c>
      <c r="AN17" s="19">
        <f t="shared" si="32"/>
        <v>18937.499999999982</v>
      </c>
      <c r="AO17" s="19">
        <f t="shared" si="20"/>
        <v>806.49811292175184</v>
      </c>
      <c r="AP17" s="19">
        <f t="shared" si="21"/>
        <v>827.7217474723243</v>
      </c>
      <c r="AQ17" s="19">
        <f t="shared" si="22"/>
        <v>645.12581262185415</v>
      </c>
      <c r="AR17" s="1">
        <f t="shared" si="33"/>
        <v>188.48545567217812</v>
      </c>
      <c r="AS17" s="23">
        <f t="shared" si="34"/>
        <v>-1188.8155209819943</v>
      </c>
      <c r="AT17" s="23">
        <f t="shared" si="35"/>
        <v>-9510524.1678559538</v>
      </c>
      <c r="AU17">
        <f t="shared" si="23"/>
        <v>0.27794000000000008</v>
      </c>
      <c r="BB17" s="10">
        <f t="shared" si="24"/>
        <v>258.62567699592017</v>
      </c>
      <c r="BC17" s="10">
        <f t="shared" si="25"/>
        <v>19.901677511382747</v>
      </c>
      <c r="BD17" s="9">
        <f t="shared" si="26"/>
        <v>71.667473639611458</v>
      </c>
      <c r="BE17" s="10">
        <f t="shared" si="27"/>
        <v>20.022296745823034</v>
      </c>
    </row>
    <row r="18" spans="1:57">
      <c r="A18">
        <v>12</v>
      </c>
      <c r="B18" t="s">
        <v>54</v>
      </c>
      <c r="C18">
        <v>2.3111100000000002</v>
      </c>
      <c r="D18">
        <v>742.04399999999998</v>
      </c>
      <c r="E18">
        <v>53.322899999999997</v>
      </c>
      <c r="F18">
        <v>53.322899999999997</v>
      </c>
      <c r="G18">
        <v>47.248699999999999</v>
      </c>
      <c r="H18">
        <v>2104.06</v>
      </c>
      <c r="I18">
        <v>1816.83</v>
      </c>
      <c r="J18">
        <v>1244.3900000000001</v>
      </c>
      <c r="K18">
        <v>190.863</v>
      </c>
      <c r="M18" s="4">
        <f t="shared" si="5"/>
        <v>0.29864666666666667</v>
      </c>
      <c r="N18" s="2">
        <f t="shared" si="6"/>
        <v>0.82822956894434885</v>
      </c>
      <c r="O18" s="2">
        <f t="shared" si="7"/>
        <v>1.3205856532803537</v>
      </c>
      <c r="P18" s="3">
        <f t="shared" si="8"/>
        <v>0.21303100654061655</v>
      </c>
      <c r="Q18" s="2">
        <f t="shared" si="9"/>
        <v>5.2736455566220947E-2</v>
      </c>
      <c r="R18" s="3">
        <f t="shared" si="10"/>
        <v>5.9516150635087167E-2</v>
      </c>
      <c r="T18" s="6">
        <f t="shared" si="11"/>
        <v>213.57217743178106</v>
      </c>
      <c r="U18" s="6">
        <f t="shared" si="12"/>
        <v>715.13330389908162</v>
      </c>
      <c r="V18" s="6">
        <f t="shared" si="13"/>
        <v>715.13330389908162</v>
      </c>
      <c r="W18" s="6">
        <f t="shared" si="14"/>
        <v>14.594557222430238</v>
      </c>
      <c r="X18" s="6">
        <f t="shared" si="15"/>
        <v>176.88679245283001</v>
      </c>
      <c r="Y18" s="6">
        <f t="shared" si="0"/>
        <v>12.710993883493446</v>
      </c>
      <c r="Z18" s="6">
        <f t="shared" si="16"/>
        <v>12.710993883493446</v>
      </c>
      <c r="AA18" s="6">
        <f t="shared" si="17"/>
        <v>11.263039645312178</v>
      </c>
      <c r="AB18" s="6">
        <f t="shared" si="1"/>
        <v>296.63491067868642</v>
      </c>
      <c r="AC18" s="6">
        <f t="shared" si="18"/>
        <v>433.09295044282544</v>
      </c>
      <c r="AD18" s="6">
        <f t="shared" si="2"/>
        <v>45.497495927363467</v>
      </c>
      <c r="AE18" s="6">
        <f t="shared" si="3"/>
        <v>501.5611264673006</v>
      </c>
      <c r="AG18" s="10">
        <f t="shared" si="4"/>
        <v>89082.258374269688</v>
      </c>
      <c r="AH18" s="56">
        <f t="shared" si="19"/>
        <v>89037.331873832765</v>
      </c>
      <c r="AI18" s="60"/>
      <c r="AJ18" s="67">
        <f t="shared" si="28"/>
        <v>52240.676189310048</v>
      </c>
      <c r="AK18" s="21">
        <f t="shared" si="29"/>
        <v>8851.7772765920545</v>
      </c>
      <c r="AL18" s="19">
        <f t="shared" si="30"/>
        <v>37135.981211520244</v>
      </c>
      <c r="AM18" s="19">
        <f t="shared" si="31"/>
        <v>1258.7946775517787</v>
      </c>
      <c r="AN18" s="19">
        <f t="shared" si="32"/>
        <v>18937.499999999982</v>
      </c>
      <c r="AO18" s="19">
        <f t="shared" si="20"/>
        <v>913.12489214190339</v>
      </c>
      <c r="AP18" s="19">
        <f t="shared" si="21"/>
        <v>937.15449456669035</v>
      </c>
      <c r="AQ18" s="19">
        <f t="shared" si="22"/>
        <v>686.57026059672285</v>
      </c>
      <c r="AR18" s="1">
        <f t="shared" si="33"/>
        <v>213.40510159554242</v>
      </c>
      <c r="AS18" s="23">
        <f t="shared" si="34"/>
        <v>-1009.9228279292456</v>
      </c>
      <c r="AT18" s="23">
        <f t="shared" si="35"/>
        <v>-8079382.6234339653</v>
      </c>
      <c r="AU18">
        <f t="shared" si="23"/>
        <v>0.2891366666666666</v>
      </c>
      <c r="BB18" s="10">
        <f t="shared" si="24"/>
        <v>270.10930778412018</v>
      </c>
      <c r="BC18" s="10">
        <f t="shared" si="25"/>
        <v>21.180209577680007</v>
      </c>
      <c r="BD18" s="9">
        <f t="shared" si="26"/>
        <v>81.142624180814607</v>
      </c>
      <c r="BE18" s="10">
        <f t="shared" si="27"/>
        <v>22.669436249798991</v>
      </c>
    </row>
    <row r="19" spans="1:57">
      <c r="A19">
        <v>13</v>
      </c>
      <c r="B19" t="s">
        <v>54</v>
      </c>
      <c r="C19">
        <v>2.5121199999999999</v>
      </c>
      <c r="D19">
        <v>749.59500000000003</v>
      </c>
      <c r="E19">
        <v>59.920999999999999</v>
      </c>
      <c r="F19">
        <v>59.920999999999999</v>
      </c>
      <c r="G19">
        <v>50.728099999999998</v>
      </c>
      <c r="H19">
        <v>2079.84</v>
      </c>
      <c r="I19">
        <v>1752.33</v>
      </c>
      <c r="J19">
        <v>1308.8900000000001</v>
      </c>
      <c r="K19">
        <v>214.48</v>
      </c>
      <c r="M19" s="4">
        <f t="shared" si="5"/>
        <v>0.30671999999999994</v>
      </c>
      <c r="N19" s="2">
        <f t="shared" si="6"/>
        <v>0.81463549817423075</v>
      </c>
      <c r="O19" s="2">
        <f t="shared" si="7"/>
        <v>1.3559223506781433</v>
      </c>
      <c r="P19" s="3">
        <f t="shared" si="8"/>
        <v>0.23308989740914626</v>
      </c>
      <c r="Q19" s="2">
        <f t="shared" si="9"/>
        <v>5.5129651364980006E-2</v>
      </c>
      <c r="R19" s="3">
        <f t="shared" si="10"/>
        <v>6.5120196487567394E-2</v>
      </c>
      <c r="T19" s="6">
        <f t="shared" si="11"/>
        <v>217.13612143010027</v>
      </c>
      <c r="U19" s="6">
        <f t="shared" si="12"/>
        <v>707.92945171524616</v>
      </c>
      <c r="V19" s="6">
        <f t="shared" si="13"/>
        <v>707.92945171524616</v>
      </c>
      <c r="W19" s="6">
        <f t="shared" si="14"/>
        <v>14.447539830923391</v>
      </c>
      <c r="X19" s="6">
        <f t="shared" si="15"/>
        <v>176.88679245283001</v>
      </c>
      <c r="Y19" s="6">
        <f t="shared" si="0"/>
        <v>14.139946892076424</v>
      </c>
      <c r="Z19" s="6">
        <f t="shared" si="16"/>
        <v>14.139946892076424</v>
      </c>
      <c r="AA19" s="6">
        <f t="shared" si="17"/>
        <v>11.970638673185393</v>
      </c>
      <c r="AB19" s="6">
        <f t="shared" si="1"/>
        <v>308.86726001755972</v>
      </c>
      <c r="AC19" s="6">
        <f t="shared" si="18"/>
        <v>413.50973152860985</v>
      </c>
      <c r="AD19" s="6">
        <f t="shared" si="2"/>
        <v>50.612236267961997</v>
      </c>
      <c r="AE19" s="6">
        <f t="shared" si="3"/>
        <v>490.79333028514588</v>
      </c>
      <c r="AG19" s="10">
        <f t="shared" si="4"/>
        <v>88184.89361999018</v>
      </c>
      <c r="AH19" s="56">
        <f t="shared" si="19"/>
        <v>88139.040904969836</v>
      </c>
      <c r="AI19" s="60"/>
      <c r="AJ19" s="67">
        <f t="shared" si="28"/>
        <v>51401.636484354283</v>
      </c>
      <c r="AK19" s="21">
        <f t="shared" si="29"/>
        <v>8709.6085081869151</v>
      </c>
      <c r="AL19" s="19">
        <f t="shared" si="30"/>
        <v>36050.709087090159</v>
      </c>
      <c r="AM19" s="19">
        <f t="shared" si="31"/>
        <v>1193.7340993055595</v>
      </c>
      <c r="AN19" s="19">
        <f t="shared" si="32"/>
        <v>18937.499999999982</v>
      </c>
      <c r="AO19" s="19">
        <f t="shared" si="20"/>
        <v>1023.9976672542321</v>
      </c>
      <c r="AP19" s="19">
        <f t="shared" si="21"/>
        <v>1050.9449742872382</v>
      </c>
      <c r="AQ19" s="19">
        <f t="shared" si="22"/>
        <v>730.19750215712736</v>
      </c>
      <c r="AR19" s="1">
        <f t="shared" si="33"/>
        <v>239.31682857793183</v>
      </c>
      <c r="AS19" s="23">
        <f t="shared" si="34"/>
        <v>-884.84483386896864</v>
      </c>
      <c r="AT19" s="23">
        <f t="shared" si="35"/>
        <v>-7078758.6709517492</v>
      </c>
      <c r="AU19">
        <f t="shared" si="23"/>
        <v>0.29864666666666667</v>
      </c>
      <c r="BB19" s="10">
        <f t="shared" si="24"/>
        <v>282.04035345625618</v>
      </c>
      <c r="BC19" s="10">
        <f t="shared" si="25"/>
        <v>22.526079290624356</v>
      </c>
      <c r="BD19" s="9">
        <f t="shared" si="26"/>
        <v>90.994991854726933</v>
      </c>
      <c r="BE19" s="10">
        <f t="shared" si="27"/>
        <v>25.421987766986891</v>
      </c>
    </row>
    <row r="20" spans="1:57">
      <c r="A20">
        <v>14</v>
      </c>
      <c r="B20" t="s">
        <v>54</v>
      </c>
      <c r="C20">
        <v>2.71313</v>
      </c>
      <c r="D20">
        <v>753.46600000000001</v>
      </c>
      <c r="E20">
        <v>66.544399999999996</v>
      </c>
      <c r="F20">
        <v>66.544399999999996</v>
      </c>
      <c r="G20">
        <v>54.157400000000003</v>
      </c>
      <c r="H20">
        <v>2059.29</v>
      </c>
      <c r="I20">
        <v>1691.23</v>
      </c>
      <c r="J20">
        <v>1370</v>
      </c>
      <c r="K20">
        <v>238.18799999999999</v>
      </c>
      <c r="M20" s="4">
        <f t="shared" si="5"/>
        <v>0.31357000000000002</v>
      </c>
      <c r="N20" s="2">
        <f t="shared" si="6"/>
        <v>0.80095459812269454</v>
      </c>
      <c r="O20" s="2">
        <f t="shared" si="7"/>
        <v>1.3912635245718661</v>
      </c>
      <c r="P20" s="3">
        <f t="shared" si="8"/>
        <v>0.25320024237012467</v>
      </c>
      <c r="Q20" s="2">
        <f t="shared" si="9"/>
        <v>5.7570771013383509E-2</v>
      </c>
      <c r="R20" s="3">
        <f t="shared" si="10"/>
        <v>7.0738484761509915E-2</v>
      </c>
      <c r="T20" s="6">
        <f t="shared" si="11"/>
        <v>220.84496782642046</v>
      </c>
      <c r="U20" s="6">
        <f t="shared" si="12"/>
        <v>704.29239986739947</v>
      </c>
      <c r="V20" s="6">
        <f t="shared" si="13"/>
        <v>704.29239986739947</v>
      </c>
      <c r="W20" s="6">
        <f t="shared" si="14"/>
        <v>14.373314283008153</v>
      </c>
      <c r="X20" s="6">
        <f t="shared" si="15"/>
        <v>176.88679245283001</v>
      </c>
      <c r="Y20" s="6">
        <f t="shared" si="0"/>
        <v>15.622238391245391</v>
      </c>
      <c r="Z20" s="6">
        <f t="shared" si="16"/>
        <v>15.622238391245391</v>
      </c>
      <c r="AA20" s="6">
        <f t="shared" si="17"/>
        <v>12.7142150721929</v>
      </c>
      <c r="AB20" s="6">
        <f t="shared" si="1"/>
        <v>321.62686260515426</v>
      </c>
      <c r="AC20" s="6">
        <f t="shared" si="18"/>
        <v>397.03885154525335</v>
      </c>
      <c r="AD20" s="6">
        <f t="shared" si="2"/>
        <v>55.917999379872043</v>
      </c>
      <c r="AE20" s="6">
        <f t="shared" si="3"/>
        <v>483.44743204097904</v>
      </c>
      <c r="AG20" s="10">
        <f t="shared" si="4"/>
        <v>87731.835720625168</v>
      </c>
      <c r="AH20" s="56">
        <f t="shared" si="19"/>
        <v>87684.785442363776</v>
      </c>
      <c r="AI20" s="60"/>
      <c r="AJ20" s="67">
        <f t="shared" si="28"/>
        <v>50883.845200936747</v>
      </c>
      <c r="AK20" s="21">
        <f t="shared" si="29"/>
        <v>8621.8727924399827</v>
      </c>
      <c r="AL20" s="19">
        <f t="shared" si="30"/>
        <v>35276.75220090543</v>
      </c>
      <c r="AM20" s="19">
        <f t="shared" si="31"/>
        <v>1139.7568730123071</v>
      </c>
      <c r="AN20" s="19">
        <f t="shared" si="32"/>
        <v>18937.499999999982</v>
      </c>
      <c r="AO20" s="19">
        <f t="shared" si="20"/>
        <v>1139.1141216256767</v>
      </c>
      <c r="AP20" s="19">
        <f t="shared" si="21"/>
        <v>1169.0908090368787</v>
      </c>
      <c r="AQ20" s="19">
        <f t="shared" si="22"/>
        <v>776.07206701288419</v>
      </c>
      <c r="AR20" s="1">
        <f t="shared" si="33"/>
        <v>266.22036276948012</v>
      </c>
      <c r="AS20" s="23">
        <f t="shared" si="34"/>
        <v>-801.21155901407838</v>
      </c>
      <c r="AT20" s="23">
        <f t="shared" si="35"/>
        <v>-6409692.4721126268</v>
      </c>
      <c r="AU20">
        <f t="shared" si="23"/>
        <v>0.30671999999999994</v>
      </c>
      <c r="BB20" s="10">
        <f t="shared" si="24"/>
        <v>294.41972018663631</v>
      </c>
      <c r="BC20" s="10">
        <f t="shared" si="25"/>
        <v>23.941277346370786</v>
      </c>
      <c r="BD20" s="9">
        <f t="shared" si="26"/>
        <v>101.22447253592399</v>
      </c>
      <c r="BE20" s="10">
        <f t="shared" si="27"/>
        <v>28.279893784152847</v>
      </c>
    </row>
    <row r="21" spans="1:57">
      <c r="A21">
        <v>15</v>
      </c>
      <c r="B21" t="s">
        <v>54</v>
      </c>
      <c r="C21">
        <v>2.9141400000000002</v>
      </c>
      <c r="D21">
        <v>754.23400000000004</v>
      </c>
      <c r="E21">
        <v>73.163600000000002</v>
      </c>
      <c r="F21">
        <v>73.163600000000002</v>
      </c>
      <c r="G21">
        <v>57.542400000000001</v>
      </c>
      <c r="H21">
        <v>2041.9</v>
      </c>
      <c r="I21">
        <v>1633.22</v>
      </c>
      <c r="J21">
        <v>1428</v>
      </c>
      <c r="K21">
        <v>261.88099999999997</v>
      </c>
      <c r="M21" s="4">
        <f t="shared" si="5"/>
        <v>0.31936666666666663</v>
      </c>
      <c r="N21" s="2">
        <f t="shared" si="6"/>
        <v>0.78721845318860251</v>
      </c>
      <c r="O21" s="2">
        <f t="shared" si="7"/>
        <v>1.4265478657760153</v>
      </c>
      <c r="P21" s="3">
        <f t="shared" si="8"/>
        <v>0.27333368124412899</v>
      </c>
      <c r="Q21" s="2">
        <f t="shared" si="9"/>
        <v>6.0058866506627707E-2</v>
      </c>
      <c r="R21" s="3">
        <f t="shared" si="10"/>
        <v>7.6363218870681565E-2</v>
      </c>
      <c r="T21" s="6">
        <f t="shared" si="11"/>
        <v>224.698483294384</v>
      </c>
      <c r="U21" s="6">
        <f t="shared" si="12"/>
        <v>703.5752529831459</v>
      </c>
      <c r="V21" s="6">
        <f t="shared" si="13"/>
        <v>703.5752529831459</v>
      </c>
      <c r="W21" s="6">
        <f t="shared" si="14"/>
        <v>14.3586786323091</v>
      </c>
      <c r="X21" s="6">
        <f t="shared" si="15"/>
        <v>176.88679245283001</v>
      </c>
      <c r="Y21" s="6">
        <f t="shared" si="0"/>
        <v>17.15869945971923</v>
      </c>
      <c r="Z21" s="6">
        <f t="shared" si="16"/>
        <v>17.15869945971923</v>
      </c>
      <c r="AA21" s="6">
        <f t="shared" si="17"/>
        <v>13.495136212419125</v>
      </c>
      <c r="AB21" s="6">
        <f t="shared" si="1"/>
        <v>334.90182041902023</v>
      </c>
      <c r="AC21" s="6">
        <f t="shared" si="18"/>
        <v>383.03211119643476</v>
      </c>
      <c r="AD21" s="6">
        <f t="shared" si="2"/>
        <v>61.417663608826402</v>
      </c>
      <c r="AE21" s="6">
        <f t="shared" si="3"/>
        <v>478.8767696887619</v>
      </c>
      <c r="AG21" s="10">
        <f t="shared" si="4"/>
        <v>87642.50263588829</v>
      </c>
      <c r="AH21" s="56">
        <f t="shared" si="19"/>
        <v>87594.35021426715</v>
      </c>
      <c r="AI21" s="60"/>
      <c r="AJ21" s="67">
        <f t="shared" si="28"/>
        <v>50622.424825269067</v>
      </c>
      <c r="AK21" s="21">
        <f t="shared" si="29"/>
        <v>8577.5771379850576</v>
      </c>
      <c r="AL21" s="19">
        <f t="shared" si="30"/>
        <v>34748.751072809449</v>
      </c>
      <c r="AM21" s="19">
        <f t="shared" si="31"/>
        <v>1094.3581865141816</v>
      </c>
      <c r="AN21" s="19">
        <f t="shared" si="32"/>
        <v>18937.499999999982</v>
      </c>
      <c r="AO21" s="19">
        <f t="shared" si="20"/>
        <v>1258.5275247987288</v>
      </c>
      <c r="AP21" s="19">
        <f t="shared" si="21"/>
        <v>1291.6466701881691</v>
      </c>
      <c r="AQ21" s="19">
        <f t="shared" si="22"/>
        <v>824.27909160985951</v>
      </c>
      <c r="AR21" s="1">
        <f t="shared" si="33"/>
        <v>294.12867673812696</v>
      </c>
      <c r="AS21" s="23">
        <f t="shared" si="34"/>
        <v>-750.81074059562707</v>
      </c>
      <c r="AT21" s="23">
        <f t="shared" si="35"/>
        <v>-6006485.9247650169</v>
      </c>
      <c r="AU21">
        <f t="shared" si="23"/>
        <v>0.31357000000000002</v>
      </c>
      <c r="BB21" s="10">
        <f t="shared" si="24"/>
        <v>307.25354832214612</v>
      </c>
      <c r="BC21" s="10">
        <f t="shared" si="25"/>
        <v>25.4284301443858</v>
      </c>
      <c r="BD21" s="9">
        <f t="shared" si="26"/>
        <v>111.83599875974409</v>
      </c>
      <c r="BE21" s="10">
        <f t="shared" si="27"/>
        <v>31.244476782490782</v>
      </c>
    </row>
    <row r="22" spans="1:57">
      <c r="A22">
        <v>16</v>
      </c>
      <c r="B22" t="s">
        <v>54</v>
      </c>
      <c r="C22">
        <v>3.1151499999999999</v>
      </c>
      <c r="D22">
        <v>752.41200000000003</v>
      </c>
      <c r="E22">
        <v>79.752899999999997</v>
      </c>
      <c r="F22">
        <v>79.752899999999997</v>
      </c>
      <c r="G22">
        <v>60.888500000000001</v>
      </c>
      <c r="H22">
        <v>2027.19</v>
      </c>
      <c r="I22">
        <v>1578.04</v>
      </c>
      <c r="J22">
        <v>1483.19</v>
      </c>
      <c r="K22">
        <v>285.46600000000001</v>
      </c>
      <c r="M22" s="4">
        <f t="shared" si="5"/>
        <v>0.32427</v>
      </c>
      <c r="N22" s="2">
        <f t="shared" si="6"/>
        <v>0.77344188484904564</v>
      </c>
      <c r="O22" s="2">
        <f t="shared" si="7"/>
        <v>1.4617093884725694</v>
      </c>
      <c r="P22" s="3">
        <f t="shared" si="8"/>
        <v>0.29344476310893186</v>
      </c>
      <c r="Q22" s="2">
        <f t="shared" si="9"/>
        <v>6.2590331102681931E-2</v>
      </c>
      <c r="R22" s="3">
        <f t="shared" si="10"/>
        <v>8.1981990316711384E-2</v>
      </c>
      <c r="T22" s="6">
        <f t="shared" si="11"/>
        <v>228.70081892106657</v>
      </c>
      <c r="U22" s="6">
        <f t="shared" si="12"/>
        <v>705.27899257121089</v>
      </c>
      <c r="V22" s="6">
        <f t="shared" si="13"/>
        <v>705.27899257121089</v>
      </c>
      <c r="W22" s="6">
        <f t="shared" si="14"/>
        <v>14.393448827983896</v>
      </c>
      <c r="X22" s="6">
        <f t="shared" si="15"/>
        <v>176.88679245283001</v>
      </c>
      <c r="Y22" s="6">
        <f t="shared" si="0"/>
        <v>18.749348322210842</v>
      </c>
      <c r="Z22" s="6">
        <f t="shared" si="16"/>
        <v>18.749348322210842</v>
      </c>
      <c r="AA22" s="6">
        <f t="shared" si="17"/>
        <v>14.314459979724061</v>
      </c>
      <c r="AB22" s="6">
        <f t="shared" si="1"/>
        <v>348.68758299627194</v>
      </c>
      <c r="AC22" s="6">
        <f t="shared" si="18"/>
        <v>370.98485840292284</v>
      </c>
      <c r="AD22" s="6">
        <f t="shared" si="2"/>
        <v>67.111057631111095</v>
      </c>
      <c r="AE22" s="6">
        <f t="shared" si="3"/>
        <v>476.57817365014432</v>
      </c>
      <c r="AG22" s="10">
        <f t="shared" si="4"/>
        <v>87854.732956248103</v>
      </c>
      <c r="AH22" s="56">
        <f t="shared" si="19"/>
        <v>87805.193834603415</v>
      </c>
      <c r="AI22" s="60"/>
      <c r="AJ22" s="67">
        <f t="shared" si="28"/>
        <v>50570.878458669577</v>
      </c>
      <c r="AK22" s="21">
        <f t="shared" si="29"/>
        <v>8568.8430060817336</v>
      </c>
      <c r="AL22" s="19">
        <f t="shared" si="30"/>
        <v>34420.225574919139</v>
      </c>
      <c r="AM22" s="19">
        <f t="shared" si="31"/>
        <v>1055.7514080907329</v>
      </c>
      <c r="AN22" s="19">
        <f t="shared" si="32"/>
        <v>18937.499999999982</v>
      </c>
      <c r="AO22" s="19">
        <f t="shared" si="20"/>
        <v>1382.3048284749812</v>
      </c>
      <c r="AP22" s="19">
        <f t="shared" si="21"/>
        <v>1418.681271329586</v>
      </c>
      <c r="AQ22" s="19">
        <f t="shared" si="22"/>
        <v>874.90722432820792</v>
      </c>
      <c r="AR22" s="1">
        <f t="shared" si="33"/>
        <v>323.05691058242684</v>
      </c>
      <c r="AS22" s="23">
        <f t="shared" si="34"/>
        <v>-727.29424702625693</v>
      </c>
      <c r="AT22" s="23">
        <f t="shared" si="35"/>
        <v>-5818353.9762100559</v>
      </c>
      <c r="AU22">
        <f t="shared" si="23"/>
        <v>0.31936666666666663</v>
      </c>
      <c r="BB22" s="10">
        <f t="shared" si="24"/>
        <v>320.54314178671115</v>
      </c>
      <c r="BC22" s="10">
        <f t="shared" si="25"/>
        <v>26.990272424838249</v>
      </c>
      <c r="BD22" s="9">
        <f t="shared" si="26"/>
        <v>122.8353272176528</v>
      </c>
      <c r="BE22" s="10">
        <f t="shared" si="27"/>
        <v>34.31739891943846</v>
      </c>
    </row>
    <row r="23" spans="1:57">
      <c r="A23">
        <v>17</v>
      </c>
      <c r="B23" t="s">
        <v>54</v>
      </c>
      <c r="C23">
        <v>3.31616</v>
      </c>
      <c r="D23">
        <v>748.39599999999996</v>
      </c>
      <c r="E23">
        <v>86.293300000000002</v>
      </c>
      <c r="F23">
        <v>86.293300000000002</v>
      </c>
      <c r="G23">
        <v>64.1999</v>
      </c>
      <c r="H23">
        <v>2014.82</v>
      </c>
      <c r="I23">
        <v>1525.46</v>
      </c>
      <c r="J23">
        <v>1535.76</v>
      </c>
      <c r="K23">
        <v>308.87700000000001</v>
      </c>
      <c r="M23" s="4">
        <f t="shared" si="5"/>
        <v>0.32839333333333337</v>
      </c>
      <c r="N23" s="2">
        <f t="shared" si="6"/>
        <v>0.7596540733673034</v>
      </c>
      <c r="O23" s="2">
        <f t="shared" si="7"/>
        <v>1.4967168539759232</v>
      </c>
      <c r="P23" s="3">
        <f t="shared" si="8"/>
        <v>0.31352341704054082</v>
      </c>
      <c r="Q23" s="2">
        <f t="shared" si="9"/>
        <v>6.5165655007206794E-2</v>
      </c>
      <c r="R23" s="3">
        <f t="shared" si="10"/>
        <v>8.7591404616415278E-2</v>
      </c>
      <c r="T23" s="6">
        <f t="shared" si="11"/>
        <v>232.85176589489933</v>
      </c>
      <c r="U23" s="6">
        <f t="shared" si="12"/>
        <v>709.0636205411173</v>
      </c>
      <c r="V23" s="6">
        <f t="shared" si="13"/>
        <v>709.0636205411173</v>
      </c>
      <c r="W23" s="6">
        <f t="shared" si="14"/>
        <v>14.47068613349219</v>
      </c>
      <c r="X23" s="6">
        <f t="shared" si="15"/>
        <v>176.88679245283001</v>
      </c>
      <c r="Y23" s="6">
        <f t="shared" si="0"/>
        <v>20.395813242146936</v>
      </c>
      <c r="Z23" s="6">
        <f t="shared" si="16"/>
        <v>20.395813242146936</v>
      </c>
      <c r="AA23" s="6">
        <f t="shared" si="17"/>
        <v>15.173937844125891</v>
      </c>
      <c r="AB23" s="6">
        <f t="shared" si="1"/>
        <v>362.98384862644406</v>
      </c>
      <c r="AC23" s="6">
        <f t="shared" si="18"/>
        <v>360.55045804816541</v>
      </c>
      <c r="AD23" s="6">
        <f t="shared" si="2"/>
        <v>73.004481307292906</v>
      </c>
      <c r="AE23" s="6">
        <f t="shared" si="3"/>
        <v>476.21185464621794</v>
      </c>
      <c r="AI23" s="60"/>
      <c r="AJ23" s="67">
        <f t="shared" si="28"/>
        <v>50693.338149040923</v>
      </c>
      <c r="AK23" s="21">
        <f t="shared" si="29"/>
        <v>8589.5928505247775</v>
      </c>
      <c r="AL23" s="19">
        <f t="shared" si="30"/>
        <v>34255.00938745142</v>
      </c>
      <c r="AM23" s="19">
        <f t="shared" si="31"/>
        <v>1022.545565215976</v>
      </c>
      <c r="AN23" s="19">
        <f t="shared" si="32"/>
        <v>18937.499999999982</v>
      </c>
      <c r="AO23" s="19">
        <f t="shared" si="20"/>
        <v>1510.4475008373056</v>
      </c>
      <c r="AP23" s="19">
        <f t="shared" si="21"/>
        <v>1550.1961192803926</v>
      </c>
      <c r="AQ23" s="19">
        <f t="shared" si="22"/>
        <v>928.02504928348446</v>
      </c>
      <c r="AR23" s="1">
        <f t="shared" si="33"/>
        <v>353.00416313964433</v>
      </c>
      <c r="AS23" s="23">
        <f t="shared" si="34"/>
        <v>-726.20321435750338</v>
      </c>
      <c r="AT23" s="23">
        <f t="shared" si="35"/>
        <v>-5809625.7148600267</v>
      </c>
      <c r="AU23">
        <f t="shared" si="23"/>
        <v>0.32427</v>
      </c>
      <c r="BB23" s="10">
        <f t="shared" si="24"/>
        <v>334.29413416828805</v>
      </c>
      <c r="BC23" s="10">
        <f t="shared" si="25"/>
        <v>28.628919959448123</v>
      </c>
      <c r="BD23" s="9">
        <f t="shared" si="26"/>
        <v>134.22211526222219</v>
      </c>
      <c r="BE23" s="10">
        <f t="shared" si="27"/>
        <v>37.498696644421685</v>
      </c>
    </row>
    <row r="24" spans="1:57">
      <c r="A24">
        <v>18</v>
      </c>
      <c r="B24" t="s">
        <v>54</v>
      </c>
      <c r="C24">
        <v>3.5171700000000001</v>
      </c>
      <c r="D24">
        <v>742.39400000000001</v>
      </c>
      <c r="E24">
        <v>92.773600000000002</v>
      </c>
      <c r="F24">
        <v>92.773600000000002</v>
      </c>
      <c r="G24">
        <v>67.479799999999997</v>
      </c>
      <c r="H24">
        <v>2004.58</v>
      </c>
      <c r="I24">
        <v>1475.39</v>
      </c>
      <c r="J24">
        <v>1585.83</v>
      </c>
      <c r="K24">
        <v>332.072</v>
      </c>
      <c r="M24" s="4">
        <f t="shared" si="5"/>
        <v>0.33180666666666669</v>
      </c>
      <c r="N24" s="2">
        <f t="shared" si="6"/>
        <v>0.74580980892487592</v>
      </c>
      <c r="O24" s="2">
        <f t="shared" si="7"/>
        <v>1.5316203313174337</v>
      </c>
      <c r="P24" s="3">
        <f t="shared" si="8"/>
        <v>0.33359988748467984</v>
      </c>
      <c r="Q24" s="2">
        <f t="shared" si="9"/>
        <v>6.7790279480018478E-2</v>
      </c>
      <c r="R24" s="3">
        <f t="shared" si="10"/>
        <v>9.3200458098089245E-2</v>
      </c>
      <c r="T24" s="6">
        <f t="shared" si="11"/>
        <v>237.17412983320992</v>
      </c>
      <c r="U24" s="6">
        <f t="shared" si="12"/>
        <v>714.79615589362254</v>
      </c>
      <c r="V24" s="6">
        <f t="shared" si="13"/>
        <v>714.79615589362254</v>
      </c>
      <c r="W24" s="6">
        <f t="shared" si="14"/>
        <v>14.587676650890256</v>
      </c>
      <c r="X24" s="6">
        <f t="shared" si="15"/>
        <v>176.88679245283001</v>
      </c>
      <c r="Y24" s="6">
        <f t="shared" si="0"/>
        <v>22.104737549470858</v>
      </c>
      <c r="Z24" s="6">
        <f t="shared" si="16"/>
        <v>22.104737549470858</v>
      </c>
      <c r="AA24" s="6">
        <f t="shared" si="17"/>
        <v>16.078100546823489</v>
      </c>
      <c r="AB24" s="6">
        <f t="shared" si="1"/>
        <v>377.84839596595526</v>
      </c>
      <c r="AC24" s="6">
        <f t="shared" si="18"/>
        <v>351.53543657855755</v>
      </c>
      <c r="AD24" s="6">
        <f t="shared" si="2"/>
        <v>79.121263026635674</v>
      </c>
      <c r="AE24" s="6">
        <f t="shared" si="3"/>
        <v>477.62202606041262</v>
      </c>
      <c r="AI24" s="60"/>
      <c r="AJ24" s="67">
        <f t="shared" si="28"/>
        <v>50965.365853633884</v>
      </c>
      <c r="AK24" s="21">
        <f t="shared" si="29"/>
        <v>8635.6858345702676</v>
      </c>
      <c r="AL24" s="19">
        <f t="shared" si="30"/>
        <v>34228.679476406207</v>
      </c>
      <c r="AM24" s="19">
        <f t="shared" si="31"/>
        <v>993.78522751815819</v>
      </c>
      <c r="AN24" s="19">
        <f t="shared" si="32"/>
        <v>18937.499999999982</v>
      </c>
      <c r="AO24" s="19">
        <f t="shared" si="20"/>
        <v>1643.0867147873571</v>
      </c>
      <c r="AP24" s="19">
        <f t="shared" si="21"/>
        <v>1686.3258388607087</v>
      </c>
      <c r="AQ24" s="19">
        <f t="shared" si="22"/>
        <v>983.74611655387889</v>
      </c>
      <c r="AR24" s="1">
        <f t="shared" si="33"/>
        <v>384.00357167636065</v>
      </c>
      <c r="AS24" s="23">
        <f t="shared" si="34"/>
        <v>-743.92474240150841</v>
      </c>
      <c r="AT24" s="23">
        <f t="shared" si="35"/>
        <v>-5951397.9392120671</v>
      </c>
      <c r="AU24">
        <f t="shared" si="23"/>
        <v>0.32839333333333337</v>
      </c>
      <c r="BB24" s="10">
        <f t="shared" si="24"/>
        <v>348.51316249295189</v>
      </c>
      <c r="BC24" s="10">
        <f t="shared" si="25"/>
        <v>30.347875688251783</v>
      </c>
      <c r="BD24" s="9">
        <f t="shared" si="26"/>
        <v>146.00896261458581</v>
      </c>
      <c r="BE24" s="10">
        <f t="shared" si="27"/>
        <v>40.791626484293872</v>
      </c>
    </row>
    <row r="25" spans="1:57">
      <c r="A25">
        <v>19</v>
      </c>
      <c r="B25" t="s">
        <v>54</v>
      </c>
      <c r="C25">
        <v>3.7181799999999998</v>
      </c>
      <c r="D25">
        <v>735.04600000000005</v>
      </c>
      <c r="E25">
        <v>99.166899999999998</v>
      </c>
      <c r="F25">
        <v>99.166899999999998</v>
      </c>
      <c r="G25">
        <v>70.7333</v>
      </c>
      <c r="H25">
        <v>1995.89</v>
      </c>
      <c r="I25">
        <v>1427.44</v>
      </c>
      <c r="J25">
        <v>1633.78</v>
      </c>
      <c r="K25">
        <v>354.95600000000002</v>
      </c>
      <c r="M25" s="4">
        <f t="shared" si="5"/>
        <v>0.3347033333333333</v>
      </c>
      <c r="N25" s="2">
        <f t="shared" si="6"/>
        <v>0.73203732658772458</v>
      </c>
      <c r="O25" s="2">
        <f t="shared" si="7"/>
        <v>1.5661187620878192</v>
      </c>
      <c r="P25" s="3">
        <f t="shared" si="8"/>
        <v>0.35350310224975356</v>
      </c>
      <c r="Q25" s="2">
        <f t="shared" si="9"/>
        <v>7.0443776080309939E-2</v>
      </c>
      <c r="R25" s="3">
        <f t="shared" si="10"/>
        <v>9.8760992321558397E-2</v>
      </c>
      <c r="T25" s="6">
        <f t="shared" si="11"/>
        <v>241.63630190465781</v>
      </c>
      <c r="U25" s="6">
        <f t="shared" si="12"/>
        <v>721.94172522330575</v>
      </c>
      <c r="V25" s="6">
        <f t="shared" si="13"/>
        <v>721.94172522330575</v>
      </c>
      <c r="W25" s="6">
        <f t="shared" si="14"/>
        <v>14.733504596393995</v>
      </c>
      <c r="X25" s="6">
        <f t="shared" si="15"/>
        <v>176.88679245283001</v>
      </c>
      <c r="Y25" s="6">
        <f t="shared" si="0"/>
        <v>23.864240957015678</v>
      </c>
      <c r="Z25" s="6">
        <f t="shared" si="16"/>
        <v>23.864240957015678</v>
      </c>
      <c r="AA25" s="6">
        <f t="shared" si="17"/>
        <v>17.021773544245885</v>
      </c>
      <c r="AB25" s="6">
        <f t="shared" si="1"/>
        <v>393.16465061079521</v>
      </c>
      <c r="AC25" s="6">
        <f t="shared" si="18"/>
        <v>343.51057920890452</v>
      </c>
      <c r="AD25" s="6">
        <f t="shared" si="2"/>
        <v>85.419182339454579</v>
      </c>
      <c r="AE25" s="6">
        <f t="shared" si="3"/>
        <v>480.30542331864797</v>
      </c>
      <c r="AI25" s="60"/>
      <c r="AJ25" s="67">
        <f t="shared" si="28"/>
        <v>51377.403297165903</v>
      </c>
      <c r="AK25" s="21">
        <f t="shared" si="29"/>
        <v>8705.5023826284287</v>
      </c>
      <c r="AL25" s="19">
        <f t="shared" si="30"/>
        <v>34330.038367144276</v>
      </c>
      <c r="AM25" s="19">
        <f t="shared" si="31"/>
        <v>968.93712384147796</v>
      </c>
      <c r="AN25" s="19">
        <f t="shared" si="32"/>
        <v>18937.499999999982</v>
      </c>
      <c r="AO25" s="19">
        <f t="shared" si="20"/>
        <v>1780.7576569853725</v>
      </c>
      <c r="AP25" s="19">
        <f t="shared" si="21"/>
        <v>1827.6197005902507</v>
      </c>
      <c r="AQ25" s="19">
        <f t="shared" si="22"/>
        <v>1042.3641599812777</v>
      </c>
      <c r="AR25" s="1">
        <f t="shared" si="33"/>
        <v>416.17784352010364</v>
      </c>
      <c r="AS25" s="23">
        <f t="shared" si="34"/>
        <v>-779.51082773160124</v>
      </c>
      <c r="AT25" s="23">
        <f t="shared" si="35"/>
        <v>-6236086.6218528096</v>
      </c>
      <c r="AU25">
        <f t="shared" si="23"/>
        <v>0.33180666666666669</v>
      </c>
      <c r="BB25" s="10">
        <f t="shared" si="24"/>
        <v>363.26071931506499</v>
      </c>
      <c r="BC25" s="10">
        <f t="shared" si="25"/>
        <v>32.156201093646978</v>
      </c>
      <c r="BD25" s="9">
        <f t="shared" si="26"/>
        <v>158.24252605327135</v>
      </c>
      <c r="BE25" s="10">
        <f t="shared" si="27"/>
        <v>44.209475098941716</v>
      </c>
    </row>
    <row r="26" spans="1:57">
      <c r="A26">
        <v>20</v>
      </c>
      <c r="B26" t="s">
        <v>54</v>
      </c>
      <c r="C26">
        <v>3.91919</v>
      </c>
      <c r="D26">
        <v>726.45</v>
      </c>
      <c r="E26">
        <v>105.46899999999999</v>
      </c>
      <c r="F26">
        <v>105.46899999999999</v>
      </c>
      <c r="G26">
        <v>73.962400000000002</v>
      </c>
      <c r="H26">
        <v>1988.65</v>
      </c>
      <c r="I26">
        <v>1381.55</v>
      </c>
      <c r="J26">
        <v>1679.68</v>
      </c>
      <c r="K26">
        <v>377.51299999999998</v>
      </c>
      <c r="M26" s="4">
        <f t="shared" si="5"/>
        <v>0.33711666666666662</v>
      </c>
      <c r="N26" s="2">
        <f t="shared" si="6"/>
        <v>0.71829732535719593</v>
      </c>
      <c r="O26" s="2">
        <f t="shared" si="7"/>
        <v>1.6002921938003662</v>
      </c>
      <c r="P26" s="3">
        <f t="shared" si="8"/>
        <v>0.37327631383793941</v>
      </c>
      <c r="Q26" s="2">
        <f t="shared" si="9"/>
        <v>7.3132347851881163E-2</v>
      </c>
      <c r="R26" s="3">
        <f t="shared" si="10"/>
        <v>0.10428536115093687</v>
      </c>
      <c r="T26" s="6">
        <f t="shared" si="11"/>
        <v>246.25845900911227</v>
      </c>
      <c r="U26" s="6">
        <f t="shared" si="12"/>
        <v>730.48437932203183</v>
      </c>
      <c r="V26" s="6">
        <f t="shared" si="13"/>
        <v>730.48437932203183</v>
      </c>
      <c r="W26" s="6">
        <f t="shared" si="14"/>
        <v>14.907844475959834</v>
      </c>
      <c r="X26" s="6">
        <f t="shared" si="15"/>
        <v>176.88679245283001</v>
      </c>
      <c r="Y26" s="6">
        <f t="shared" si="0"/>
        <v>25.681152334238455</v>
      </c>
      <c r="Z26" s="6">
        <f t="shared" si="16"/>
        <v>25.681152334238455</v>
      </c>
      <c r="AA26" s="6">
        <f t="shared" si="17"/>
        <v>18.009459285722617</v>
      </c>
      <c r="AB26" s="6">
        <f t="shared" si="1"/>
        <v>408.99333408554969</v>
      </c>
      <c r="AC26" s="6">
        <f t="shared" si="18"/>
        <v>336.39888971244199</v>
      </c>
      <c r="AD26" s="6">
        <f t="shared" si="2"/>
        <v>91.922449830332724</v>
      </c>
      <c r="AE26" s="6">
        <f t="shared" si="3"/>
        <v>484.22592031291958</v>
      </c>
      <c r="AI26" s="60"/>
      <c r="AJ26" s="67">
        <f t="shared" si="28"/>
        <v>51891.005383875541</v>
      </c>
      <c r="AK26" s="21">
        <f t="shared" si="29"/>
        <v>8792.5282714946406</v>
      </c>
      <c r="AL26" s="19">
        <f t="shared" si="30"/>
        <v>34522.91291187446</v>
      </c>
      <c r="AM26" s="19">
        <f t="shared" si="31"/>
        <v>946.81820947350332</v>
      </c>
      <c r="AN26" s="19">
        <f t="shared" si="32"/>
        <v>18937.499999999982</v>
      </c>
      <c r="AO26" s="19">
        <f t="shared" si="20"/>
        <v>1922.5032514971831</v>
      </c>
      <c r="AP26" s="19">
        <f t="shared" si="21"/>
        <v>1973.0954423260564</v>
      </c>
      <c r="AQ26" s="19">
        <f t="shared" si="22"/>
        <v>1103.5437071790682</v>
      </c>
      <c r="AR26" s="1">
        <f t="shared" si="33"/>
        <v>449.30489910553109</v>
      </c>
      <c r="AS26" s="23">
        <f t="shared" si="34"/>
        <v>-827.85523391440438</v>
      </c>
      <c r="AT26" s="23">
        <f t="shared" si="35"/>
        <v>-6622841.8713152353</v>
      </c>
      <c r="AU26">
        <f t="shared" si="23"/>
        <v>0.3347033333333333</v>
      </c>
      <c r="BB26" s="10">
        <f t="shared" si="24"/>
        <v>378.43114601440124</v>
      </c>
      <c r="BC26" s="10">
        <f t="shared" si="25"/>
        <v>34.043547088491771</v>
      </c>
      <c r="BD26" s="9">
        <f t="shared" si="26"/>
        <v>170.83836467890916</v>
      </c>
      <c r="BE26" s="10">
        <f t="shared" si="27"/>
        <v>47.728481914031356</v>
      </c>
    </row>
    <row r="27" spans="1:57">
      <c r="A27">
        <v>21</v>
      </c>
      <c r="B27" t="s">
        <v>54</v>
      </c>
      <c r="C27">
        <v>4.1201999999999996</v>
      </c>
      <c r="D27">
        <v>716.82100000000003</v>
      </c>
      <c r="E27">
        <v>111.67100000000001</v>
      </c>
      <c r="F27">
        <v>111.67100000000001</v>
      </c>
      <c r="G27">
        <v>77.169499999999999</v>
      </c>
      <c r="H27">
        <v>1982.67</v>
      </c>
      <c r="I27">
        <v>1337.58</v>
      </c>
      <c r="J27">
        <v>1723.64</v>
      </c>
      <c r="K27">
        <v>399.71300000000002</v>
      </c>
      <c r="M27" s="4">
        <f t="shared" si="5"/>
        <v>0.33910999999999997</v>
      </c>
      <c r="N27" s="2">
        <f t="shared" si="6"/>
        <v>0.70461010684831871</v>
      </c>
      <c r="O27" s="2">
        <f t="shared" si="7"/>
        <v>1.6340966158473655</v>
      </c>
      <c r="P27" s="3">
        <f t="shared" si="8"/>
        <v>0.39290397412835565</v>
      </c>
      <c r="Q27" s="2">
        <f t="shared" si="9"/>
        <v>7.5854933993885959E-2</v>
      </c>
      <c r="R27" s="3">
        <f t="shared" si="10"/>
        <v>0.1097687082854138</v>
      </c>
      <c r="T27" s="6">
        <f t="shared" si="11"/>
        <v>251.04208800528659</v>
      </c>
      <c r="U27" s="6">
        <f t="shared" si="12"/>
        <v>740.29691841964734</v>
      </c>
      <c r="V27" s="6">
        <f t="shared" si="13"/>
        <v>740.29691841964734</v>
      </c>
      <c r="W27" s="6">
        <f t="shared" si="14"/>
        <v>15.108100375911171</v>
      </c>
      <c r="X27" s="6">
        <f t="shared" si="15"/>
        <v>176.88679245283001</v>
      </c>
      <c r="Y27" s="6">
        <f t="shared" si="0"/>
        <v>27.556565725613481</v>
      </c>
      <c r="Z27" s="6">
        <f t="shared" si="16"/>
        <v>27.556565725613481</v>
      </c>
      <c r="AA27" s="6">
        <f t="shared" si="17"/>
        <v>19.042781015328323</v>
      </c>
      <c r="AB27" s="6">
        <f t="shared" si="1"/>
        <v>425.33512682060655</v>
      </c>
      <c r="AC27" s="6">
        <f t="shared" si="18"/>
        <v>330.06989197495199</v>
      </c>
      <c r="AD27" s="6">
        <f t="shared" si="2"/>
        <v>98.635434050757496</v>
      </c>
      <c r="AE27" s="6">
        <f t="shared" si="3"/>
        <v>489.25483041436075</v>
      </c>
      <c r="AI27" s="60"/>
      <c r="AJ27" s="67">
        <f t="shared" si="28"/>
        <v>52505.025732529677</v>
      </c>
      <c r="AK27" s="21">
        <f t="shared" si="29"/>
        <v>8896.5692557630264</v>
      </c>
      <c r="AL27" s="19">
        <f t="shared" si="30"/>
        <v>34804.706474331717</v>
      </c>
      <c r="AM27" s="19">
        <f t="shared" si="31"/>
        <v>927.21625971440369</v>
      </c>
      <c r="AN27" s="19">
        <f t="shared" si="32"/>
        <v>18937.499999999982</v>
      </c>
      <c r="AO27" s="19">
        <f t="shared" si="20"/>
        <v>2068.8736320462499</v>
      </c>
      <c r="AP27" s="19">
        <f t="shared" si="21"/>
        <v>2123.3176749948357</v>
      </c>
      <c r="AQ27" s="19">
        <f t="shared" si="22"/>
        <v>1167.5766577904687</v>
      </c>
      <c r="AR27" s="1">
        <f t="shared" si="33"/>
        <v>483.51208610755009</v>
      </c>
      <c r="AS27" s="23">
        <f t="shared" si="34"/>
        <v>-888.89220330749413</v>
      </c>
      <c r="AT27" s="23">
        <f t="shared" si="35"/>
        <v>-7111137.6264599534</v>
      </c>
      <c r="AU27">
        <f t="shared" si="23"/>
        <v>0.33711666666666662</v>
      </c>
      <c r="BB27" s="10">
        <f t="shared" si="24"/>
        <v>394.08548960958984</v>
      </c>
      <c r="BC27" s="10">
        <f t="shared" si="25"/>
        <v>36.018918571445234</v>
      </c>
      <c r="BD27" s="9">
        <f t="shared" si="26"/>
        <v>183.84489966066545</v>
      </c>
      <c r="BE27" s="10">
        <f t="shared" si="27"/>
        <v>51.362304668476909</v>
      </c>
    </row>
    <row r="28" spans="1:57">
      <c r="A28">
        <v>22</v>
      </c>
      <c r="B28" t="s">
        <v>54</v>
      </c>
      <c r="C28">
        <v>4.3212099999999998</v>
      </c>
      <c r="D28">
        <v>706.274</v>
      </c>
      <c r="E28">
        <v>117.75700000000001</v>
      </c>
      <c r="F28">
        <v>117.75700000000001</v>
      </c>
      <c r="G28">
        <v>80.359200000000001</v>
      </c>
      <c r="H28">
        <v>1977.85</v>
      </c>
      <c r="I28">
        <v>1295.58</v>
      </c>
      <c r="J28">
        <v>1765.65</v>
      </c>
      <c r="K28">
        <v>421.49700000000001</v>
      </c>
      <c r="M28" s="4">
        <f t="shared" si="5"/>
        <v>0.34071666666666672</v>
      </c>
      <c r="N28" s="2">
        <f t="shared" si="6"/>
        <v>0.69096903585579406</v>
      </c>
      <c r="O28" s="2">
        <f t="shared" si="7"/>
        <v>1.6674905935528055</v>
      </c>
      <c r="P28" s="3">
        <f t="shared" si="8"/>
        <v>0.41236315609254998</v>
      </c>
      <c r="Q28" s="2">
        <f t="shared" si="9"/>
        <v>7.8617815389130749E-2</v>
      </c>
      <c r="R28" s="3">
        <f t="shared" si="10"/>
        <v>0.11520520471555055</v>
      </c>
      <c r="T28" s="6">
        <f t="shared" si="11"/>
        <v>255.99814647808105</v>
      </c>
      <c r="U28" s="6">
        <f t="shared" si="12"/>
        <v>751.35199279385904</v>
      </c>
      <c r="V28" s="6">
        <f t="shared" si="13"/>
        <v>751.35199279385904</v>
      </c>
      <c r="W28" s="6">
        <f t="shared" si="14"/>
        <v>15.333714138650185</v>
      </c>
      <c r="X28" s="6">
        <f t="shared" si="15"/>
        <v>176.88679245283001</v>
      </c>
      <c r="Y28" s="6">
        <f t="shared" si="0"/>
        <v>29.492318871808823</v>
      </c>
      <c r="Z28" s="6">
        <f t="shared" si="16"/>
        <v>29.492318871808823</v>
      </c>
      <c r="AA28" s="6">
        <f t="shared" si="17"/>
        <v>20.12601501977343</v>
      </c>
      <c r="AB28" s="6">
        <f t="shared" si="1"/>
        <v>442.20821535780362</v>
      </c>
      <c r="AC28" s="6">
        <f t="shared" si="18"/>
        <v>324.4774915747056</v>
      </c>
      <c r="AD28" s="6">
        <f t="shared" si="2"/>
        <v>105.56420363554442</v>
      </c>
      <c r="AE28" s="6">
        <f t="shared" si="3"/>
        <v>495.35384631577801</v>
      </c>
      <c r="AI28" s="60"/>
      <c r="AJ28" s="67">
        <f t="shared" si="28"/>
        <v>53210.321605248988</v>
      </c>
      <c r="AK28" s="21">
        <f t="shared" si="29"/>
        <v>9016.0761694328849</v>
      </c>
      <c r="AL28" s="19">
        <f t="shared" si="30"/>
        <v>35166.169445693005</v>
      </c>
      <c r="AM28" s="19">
        <f t="shared" si="31"/>
        <v>909.77164325056003</v>
      </c>
      <c r="AN28" s="19">
        <f t="shared" si="32"/>
        <v>18937.499999999982</v>
      </c>
      <c r="AO28" s="19">
        <f t="shared" si="20"/>
        <v>2219.9569348554223</v>
      </c>
      <c r="AP28" s="19">
        <f t="shared" si="21"/>
        <v>2278.3768541937229</v>
      </c>
      <c r="AQ28" s="19">
        <f t="shared" si="22"/>
        <v>1234.5682488390551</v>
      </c>
      <c r="AR28" s="1">
        <f t="shared" si="33"/>
        <v>518.82238310698438</v>
      </c>
      <c r="AS28" s="23">
        <f t="shared" si="34"/>
        <v>-961.23226474313742</v>
      </c>
      <c r="AT28" s="23">
        <f t="shared" si="35"/>
        <v>-7689858.1179450992</v>
      </c>
      <c r="AU28">
        <f t="shared" si="23"/>
        <v>0.33910999999999997</v>
      </c>
      <c r="BB28" s="10">
        <f t="shared" si="24"/>
        <v>410.22702644469535</v>
      </c>
      <c r="BC28" s="10">
        <f t="shared" si="25"/>
        <v>38.085562030656646</v>
      </c>
      <c r="BD28" s="9">
        <f t="shared" si="26"/>
        <v>197.27086810151499</v>
      </c>
      <c r="BE28" s="10">
        <f t="shared" si="27"/>
        <v>55.113131451226963</v>
      </c>
    </row>
    <row r="29" spans="1:57">
      <c r="A29">
        <v>23</v>
      </c>
      <c r="B29" t="s">
        <v>54</v>
      </c>
      <c r="C29">
        <v>4.5222199999999999</v>
      </c>
      <c r="D29">
        <v>695.16899999999998</v>
      </c>
      <c r="E29">
        <v>123.73699999999999</v>
      </c>
      <c r="F29">
        <v>123.73699999999999</v>
      </c>
      <c r="G29">
        <v>83.529399999999995</v>
      </c>
      <c r="H29">
        <v>1973.83</v>
      </c>
      <c r="I29">
        <v>1255.08</v>
      </c>
      <c r="J29">
        <v>1806.14</v>
      </c>
      <c r="K29">
        <v>442.90199999999999</v>
      </c>
      <c r="M29" s="4">
        <f t="shared" si="5"/>
        <v>0.34205666666666668</v>
      </c>
      <c r="N29" s="2">
        <f t="shared" si="6"/>
        <v>0.67744038512137361</v>
      </c>
      <c r="O29" s="2">
        <f t="shared" si="7"/>
        <v>1.700415633082238</v>
      </c>
      <c r="P29" s="3">
        <f t="shared" si="8"/>
        <v>0.43160684876774796</v>
      </c>
      <c r="Q29" s="2">
        <f t="shared" si="9"/>
        <v>8.1399183371176312E-2</v>
      </c>
      <c r="R29" s="3">
        <f t="shared" si="10"/>
        <v>0.12058138515060857</v>
      </c>
      <c r="T29" s="6">
        <f t="shared" si="11"/>
        <v>261.11049228507108</v>
      </c>
      <c r="U29" s="6">
        <f t="shared" si="12"/>
        <v>763.35448985568985</v>
      </c>
      <c r="V29" s="6">
        <f t="shared" si="13"/>
        <v>763.35448985568985</v>
      </c>
      <c r="W29" s="6">
        <f t="shared" si="14"/>
        <v>15.578663058279385</v>
      </c>
      <c r="X29" s="6">
        <f t="shared" si="15"/>
        <v>176.88679245283001</v>
      </c>
      <c r="Y29" s="6">
        <f t="shared" si="0"/>
        <v>31.485064837091162</v>
      </c>
      <c r="Z29" s="6">
        <f t="shared" si="16"/>
        <v>31.485064837091162</v>
      </c>
      <c r="AA29" s="6">
        <f t="shared" si="17"/>
        <v>21.254180841650619</v>
      </c>
      <c r="AB29" s="6">
        <f t="shared" si="1"/>
        <v>459.57502610161333</v>
      </c>
      <c r="AC29" s="6">
        <f t="shared" si="18"/>
        <v>319.35812681235592</v>
      </c>
      <c r="AD29" s="6">
        <f t="shared" si="2"/>
        <v>112.6970767553549</v>
      </c>
      <c r="AE29" s="6">
        <f t="shared" si="3"/>
        <v>502.24399757061877</v>
      </c>
      <c r="AI29" s="60"/>
      <c r="AJ29" s="67">
        <f t="shared" si="28"/>
        <v>54004.927186044202</v>
      </c>
      <c r="AK29" s="21">
        <f t="shared" si="29"/>
        <v>9150.7159202364091</v>
      </c>
      <c r="AL29" s="19">
        <f t="shared" si="30"/>
        <v>35604.548411639174</v>
      </c>
      <c r="AM29" s="19">
        <f t="shared" si="31"/>
        <v>894.35731002736088</v>
      </c>
      <c r="AN29" s="19">
        <f t="shared" si="32"/>
        <v>18937.499999999982</v>
      </c>
      <c r="AO29" s="19">
        <f t="shared" si="20"/>
        <v>2375.9012083129187</v>
      </c>
      <c r="AP29" s="19">
        <f t="shared" si="21"/>
        <v>2438.4249243211539</v>
      </c>
      <c r="AQ29" s="19">
        <f t="shared" si="22"/>
        <v>1304.7957175514371</v>
      </c>
      <c r="AR29" s="1">
        <f t="shared" si="33"/>
        <v>555.26771112296365</v>
      </c>
      <c r="AS29" s="23">
        <f t="shared" si="34"/>
        <v>-1044.8478233056121</v>
      </c>
      <c r="AT29" s="23">
        <f t="shared" si="35"/>
        <v>-8358782.5864448966</v>
      </c>
      <c r="AU29">
        <f t="shared" si="23"/>
        <v>0.34071666666666672</v>
      </c>
      <c r="BB29" s="10">
        <f t="shared" si="24"/>
        <v>426.87450121915344</v>
      </c>
      <c r="BC29" s="10">
        <f t="shared" si="25"/>
        <v>40.25203003954686</v>
      </c>
      <c r="BD29" s="9">
        <f t="shared" si="26"/>
        <v>211.12840727108883</v>
      </c>
      <c r="BE29" s="10">
        <f t="shared" si="27"/>
        <v>58.984637743617647</v>
      </c>
    </row>
    <row r="30" spans="1:57">
      <c r="A30">
        <v>24</v>
      </c>
      <c r="B30" t="s">
        <v>54</v>
      </c>
      <c r="C30">
        <v>4.72323</v>
      </c>
      <c r="D30">
        <v>683.49599999999998</v>
      </c>
      <c r="E30">
        <v>129.602</v>
      </c>
      <c r="F30">
        <v>129.602</v>
      </c>
      <c r="G30">
        <v>86.683300000000003</v>
      </c>
      <c r="H30">
        <v>1970.62</v>
      </c>
      <c r="I30">
        <v>1216.2</v>
      </c>
      <c r="J30">
        <v>1845.03</v>
      </c>
      <c r="K30">
        <v>463.89400000000001</v>
      </c>
      <c r="M30" s="4">
        <f t="shared" si="5"/>
        <v>0.34312666666666669</v>
      </c>
      <c r="N30" s="2">
        <f t="shared" si="6"/>
        <v>0.6639880316306902</v>
      </c>
      <c r="O30" s="2">
        <f t="shared" si="7"/>
        <v>1.7328931106102701</v>
      </c>
      <c r="P30" s="3">
        <f t="shared" si="8"/>
        <v>0.45065379160271229</v>
      </c>
      <c r="Q30" s="2">
        <f t="shared" si="9"/>
        <v>8.4209232742038898E-2</v>
      </c>
      <c r="R30" s="3">
        <f t="shared" si="10"/>
        <v>0.12590297072023937</v>
      </c>
      <c r="T30" s="6">
        <f t="shared" si="11"/>
        <v>266.40057354409419</v>
      </c>
      <c r="U30" s="6">
        <f t="shared" si="12"/>
        <v>776.39134297565772</v>
      </c>
      <c r="V30" s="6">
        <f t="shared" si="13"/>
        <v>776.39134297565772</v>
      </c>
      <c r="W30" s="6">
        <f t="shared" si="14"/>
        <v>15.844721285217505</v>
      </c>
      <c r="X30" s="6">
        <f t="shared" si="15"/>
        <v>176.88679245283001</v>
      </c>
      <c r="Y30" s="6">
        <f t="shared" si="0"/>
        <v>33.540623610777068</v>
      </c>
      <c r="Z30" s="6">
        <f t="shared" si="16"/>
        <v>33.540623610777068</v>
      </c>
      <c r="AA30" s="6">
        <f t="shared" si="17"/>
        <v>22.433387900187277</v>
      </c>
      <c r="AB30" s="6">
        <f t="shared" si="1"/>
        <v>477.4884398424029</v>
      </c>
      <c r="AC30" s="6">
        <f t="shared" si="18"/>
        <v>314.74762441847236</v>
      </c>
      <c r="AD30" s="6">
        <f t="shared" si="2"/>
        <v>120.05442855278325</v>
      </c>
      <c r="AE30" s="6">
        <f t="shared" si="3"/>
        <v>509.99076943156354</v>
      </c>
      <c r="AI30" s="60"/>
      <c r="AJ30" s="67">
        <f t="shared" si="28"/>
        <v>54867.630667357414</v>
      </c>
      <c r="AK30" s="21">
        <f t="shared" si="29"/>
        <v>9296.894331952446</v>
      </c>
      <c r="AL30" s="19">
        <f t="shared" si="30"/>
        <v>36099.791813383366</v>
      </c>
      <c r="AM30" s="19">
        <f t="shared" si="31"/>
        <v>880.24680493289645</v>
      </c>
      <c r="AN30" s="19">
        <f t="shared" si="32"/>
        <v>18937.499999999982</v>
      </c>
      <c r="AO30" s="19">
        <f t="shared" si="20"/>
        <v>2536.4368232760639</v>
      </c>
      <c r="AP30" s="19">
        <f t="shared" si="21"/>
        <v>2603.1851607306976</v>
      </c>
      <c r="AQ30" s="19">
        <f t="shared" si="22"/>
        <v>1377.9361743993038</v>
      </c>
      <c r="AR30" s="1">
        <f t="shared" si="33"/>
        <v>592.78662373316672</v>
      </c>
      <c r="AS30" s="23">
        <f t="shared" si="34"/>
        <v>-1136.6415988543795</v>
      </c>
      <c r="AT30" s="23">
        <f t="shared" si="35"/>
        <v>-9093132.790835036</v>
      </c>
      <c r="AU30">
        <f t="shared" si="23"/>
        <v>0.34205666666666668</v>
      </c>
      <c r="BB30" s="10">
        <f t="shared" si="24"/>
        <v>443.99636304333393</v>
      </c>
      <c r="BC30" s="10">
        <f t="shared" si="25"/>
        <v>42.508361683301239</v>
      </c>
      <c r="BD30" s="9">
        <f t="shared" si="26"/>
        <v>225.3941535107098</v>
      </c>
      <c r="BE30" s="10">
        <f t="shared" si="27"/>
        <v>62.970129674182324</v>
      </c>
    </row>
    <row r="31" spans="1:57">
      <c r="A31">
        <v>25</v>
      </c>
      <c r="B31" t="s">
        <v>54</v>
      </c>
      <c r="C31">
        <v>4.9242400000000002</v>
      </c>
      <c r="D31">
        <v>671.447</v>
      </c>
      <c r="E31">
        <v>135.36000000000001</v>
      </c>
      <c r="F31">
        <v>135.36000000000001</v>
      </c>
      <c r="G31">
        <v>89.819500000000005</v>
      </c>
      <c r="H31">
        <v>1968.01</v>
      </c>
      <c r="I31">
        <v>1178.6400000000001</v>
      </c>
      <c r="J31">
        <v>1882.58</v>
      </c>
      <c r="K31">
        <v>484.50599999999997</v>
      </c>
      <c r="M31" s="4">
        <f t="shared" si="5"/>
        <v>0.34399666666666667</v>
      </c>
      <c r="N31" s="2">
        <f t="shared" si="6"/>
        <v>0.65063324257017996</v>
      </c>
      <c r="O31" s="2">
        <f t="shared" si="7"/>
        <v>1.7648964720588378</v>
      </c>
      <c r="P31" s="3">
        <f t="shared" si="8"/>
        <v>0.46948710743321154</v>
      </c>
      <c r="Q31" s="2">
        <f t="shared" si="9"/>
        <v>8.7035242589559983E-2</v>
      </c>
      <c r="R31" s="3">
        <f t="shared" si="10"/>
        <v>0.13116406166726424</v>
      </c>
      <c r="T31" s="6">
        <f t="shared" si="11"/>
        <v>271.86866713738544</v>
      </c>
      <c r="U31" s="6">
        <f t="shared" si="12"/>
        <v>790.32355101518067</v>
      </c>
      <c r="V31" s="6">
        <f t="shared" si="13"/>
        <v>790.32355101518067</v>
      </c>
      <c r="W31" s="6">
        <f t="shared" si="14"/>
        <v>16.129052061534299</v>
      </c>
      <c r="X31" s="6">
        <f t="shared" si="15"/>
        <v>176.88679245283001</v>
      </c>
      <c r="Y31" s="6">
        <f t="shared" si="0"/>
        <v>35.659398621804961</v>
      </c>
      <c r="Z31" s="6">
        <f t="shared" si="16"/>
        <v>35.659398621804961</v>
      </c>
      <c r="AA31" s="6">
        <f t="shared" si="17"/>
        <v>23.662155396802675</v>
      </c>
      <c r="AB31" s="6">
        <f t="shared" si="1"/>
        <v>495.9491035556444</v>
      </c>
      <c r="AC31" s="6">
        <f t="shared" si="18"/>
        <v>310.50349952107058</v>
      </c>
      <c r="AD31" s="6">
        <f t="shared" si="2"/>
        <v>127.6388341360537</v>
      </c>
      <c r="AE31" s="6">
        <f t="shared" si="3"/>
        <v>518.45488387779528</v>
      </c>
      <c r="AI31" s="60"/>
      <c r="AJ31" s="67">
        <f t="shared" si="28"/>
        <v>55804.680559061344</v>
      </c>
      <c r="AK31" s="21">
        <f t="shared" si="29"/>
        <v>9455.6701661005354</v>
      </c>
      <c r="AL31" s="19">
        <f t="shared" si="30"/>
        <v>36656.606534432489</v>
      </c>
      <c r="AM31" s="19">
        <f t="shared" si="31"/>
        <v>867.53887718463523</v>
      </c>
      <c r="AN31" s="19">
        <f t="shared" si="32"/>
        <v>18937.499999999982</v>
      </c>
      <c r="AO31" s="19">
        <f t="shared" si="20"/>
        <v>2702.0326380842007</v>
      </c>
      <c r="AP31" s="19">
        <f t="shared" si="21"/>
        <v>2773.1387601390484</v>
      </c>
      <c r="AQ31" s="19">
        <f t="shared" si="22"/>
        <v>1454.3857009734113</v>
      </c>
      <c r="AR31" s="1">
        <f t="shared" si="33"/>
        <v>631.48629418763983</v>
      </c>
      <c r="AS31" s="23">
        <f t="shared" si="34"/>
        <v>-1237.6619201604699</v>
      </c>
      <c r="AT31" s="23">
        <f t="shared" si="35"/>
        <v>-9901295.3612837587</v>
      </c>
      <c r="AU31">
        <f t="shared" si="23"/>
        <v>0.34312666666666669</v>
      </c>
      <c r="BB31" s="10">
        <f t="shared" si="24"/>
        <v>461.64371855718537</v>
      </c>
      <c r="BC31" s="10">
        <f t="shared" si="25"/>
        <v>44.866775800374555</v>
      </c>
      <c r="BD31" s="9">
        <f t="shared" si="26"/>
        <v>240.1088571055665</v>
      </c>
      <c r="BE31" s="10">
        <f t="shared" si="27"/>
        <v>67.081247221554136</v>
      </c>
    </row>
    <row r="32" spans="1:57">
      <c r="A32">
        <v>26</v>
      </c>
      <c r="B32" t="s">
        <v>54</v>
      </c>
      <c r="C32">
        <v>5.1252500000000003</v>
      </c>
      <c r="D32">
        <v>659.09900000000005</v>
      </c>
      <c r="E32">
        <v>140.97</v>
      </c>
      <c r="F32">
        <v>140.97</v>
      </c>
      <c r="G32">
        <v>92.948599999999999</v>
      </c>
      <c r="H32">
        <v>1966.01</v>
      </c>
      <c r="I32">
        <v>1142.74</v>
      </c>
      <c r="J32">
        <v>1918.49</v>
      </c>
      <c r="K32">
        <v>504.58699999999999</v>
      </c>
      <c r="M32" s="4">
        <f t="shared" si="5"/>
        <v>0.34466333333333332</v>
      </c>
      <c r="N32" s="2">
        <f t="shared" si="6"/>
        <v>0.63743266375883711</v>
      </c>
      <c r="O32" s="2">
        <f t="shared" si="7"/>
        <v>1.7962122556310991</v>
      </c>
      <c r="P32" s="3">
        <f t="shared" si="8"/>
        <v>0.48799988394471899</v>
      </c>
      <c r="Q32" s="2">
        <f t="shared" si="9"/>
        <v>8.9893132428746886E-2</v>
      </c>
      <c r="R32" s="3">
        <f t="shared" si="10"/>
        <v>0.13633594135339799</v>
      </c>
      <c r="T32" s="6">
        <f t="shared" si="11"/>
        <v>277.49878929918225</v>
      </c>
      <c r="U32" s="6">
        <f t="shared" si="12"/>
        <v>805.12999922392555</v>
      </c>
      <c r="V32" s="6">
        <f t="shared" si="13"/>
        <v>805.12999922392555</v>
      </c>
      <c r="W32" s="6">
        <f t="shared" si="14"/>
        <v>16.431224473957663</v>
      </c>
      <c r="X32" s="6">
        <f t="shared" si="15"/>
        <v>176.88679245283001</v>
      </c>
      <c r="Y32" s="6">
        <f t="shared" si="0"/>
        <v>37.833058663532256</v>
      </c>
      <c r="Z32" s="6">
        <f t="shared" si="16"/>
        <v>37.833058663532256</v>
      </c>
      <c r="AA32" s="6">
        <f t="shared" si="17"/>
        <v>24.94523541528832</v>
      </c>
      <c r="AB32" s="6">
        <f t="shared" si="1"/>
        <v>514.87795073594089</v>
      </c>
      <c r="AC32" s="6">
        <f t="shared" si="18"/>
        <v>306.68327296194229</v>
      </c>
      <c r="AD32" s="6">
        <f t="shared" si="2"/>
        <v>135.41937697280096</v>
      </c>
      <c r="AE32" s="6">
        <f t="shared" si="3"/>
        <v>527.6312099247433</v>
      </c>
      <c r="AI32" s="60"/>
      <c r="AJ32" s="67">
        <f t="shared" si="28"/>
        <v>56806.085876318139</v>
      </c>
      <c r="AK32" s="21">
        <f t="shared" si="29"/>
        <v>9625.3505278138855</v>
      </c>
      <c r="AL32" s="19">
        <f t="shared" si="30"/>
        <v>37264.981688484288</v>
      </c>
      <c r="AM32" s="19">
        <f t="shared" si="31"/>
        <v>855.84079572992664</v>
      </c>
      <c r="AN32" s="19">
        <f t="shared" si="32"/>
        <v>18937.499999999982</v>
      </c>
      <c r="AO32" s="19">
        <f t="shared" si="20"/>
        <v>2872.7211529726078</v>
      </c>
      <c r="AP32" s="19">
        <f t="shared" si="21"/>
        <v>2948.3190780508344</v>
      </c>
      <c r="AQ32" s="19">
        <f t="shared" si="22"/>
        <v>1534.0482951767333</v>
      </c>
      <c r="AR32" s="1">
        <f t="shared" si="33"/>
        <v>671.38026755564249</v>
      </c>
      <c r="AS32" s="23">
        <f t="shared" si="34"/>
        <v>-1346.6451261620114</v>
      </c>
      <c r="AT32" s="23">
        <f t="shared" si="35"/>
        <v>-10773161.009296091</v>
      </c>
      <c r="AU32">
        <f t="shared" si="23"/>
        <v>0.34399666666666667</v>
      </c>
      <c r="BB32" s="10">
        <f t="shared" si="24"/>
        <v>479.82005149411009</v>
      </c>
      <c r="BC32" s="10">
        <f t="shared" si="25"/>
        <v>47.324310793605349</v>
      </c>
      <c r="BD32" s="9">
        <f t="shared" si="26"/>
        <v>255.27766827210741</v>
      </c>
      <c r="BE32" s="10">
        <f t="shared" si="27"/>
        <v>71.318797243609922</v>
      </c>
    </row>
    <row r="33" spans="1:57">
      <c r="A33">
        <v>27</v>
      </c>
      <c r="B33" t="s">
        <v>54</v>
      </c>
      <c r="C33">
        <v>5.3262600000000004</v>
      </c>
      <c r="D33">
        <v>646.48199999999997</v>
      </c>
      <c r="E33">
        <v>146.471</v>
      </c>
      <c r="F33">
        <v>146.471</v>
      </c>
      <c r="G33">
        <v>96.062399999999997</v>
      </c>
      <c r="H33">
        <v>1964.51</v>
      </c>
      <c r="I33">
        <v>1108.08</v>
      </c>
      <c r="J33">
        <v>1953.14</v>
      </c>
      <c r="K33">
        <v>524.27800000000002</v>
      </c>
      <c r="M33" s="4">
        <f t="shared" si="5"/>
        <v>0.34516333333333332</v>
      </c>
      <c r="N33" s="2">
        <f t="shared" si="6"/>
        <v>0.62432471583501525</v>
      </c>
      <c r="O33" s="2">
        <f t="shared" si="7"/>
        <v>1.8270727000743612</v>
      </c>
      <c r="P33" s="3">
        <f t="shared" si="8"/>
        <v>0.50630909038233107</v>
      </c>
      <c r="Q33" s="2">
        <f t="shared" si="9"/>
        <v>9.2769992950197486E-2</v>
      </c>
      <c r="R33" s="3">
        <f t="shared" si="10"/>
        <v>0.14145090729992565</v>
      </c>
      <c r="T33" s="6">
        <f t="shared" si="11"/>
        <v>283.32498772894058</v>
      </c>
      <c r="U33" s="6">
        <f t="shared" si="12"/>
        <v>820.84323671577874</v>
      </c>
      <c r="V33" s="6">
        <f t="shared" si="13"/>
        <v>820.84323671577874</v>
      </c>
      <c r="W33" s="6">
        <f t="shared" si="14"/>
        <v>16.751902790117935</v>
      </c>
      <c r="X33" s="6">
        <f t="shared" si="15"/>
        <v>176.88679245283001</v>
      </c>
      <c r="Y33" s="6">
        <f t="shared" si="0"/>
        <v>40.076576574998946</v>
      </c>
      <c r="Z33" s="6">
        <f t="shared" si="16"/>
        <v>40.076576574998946</v>
      </c>
      <c r="AA33" s="6">
        <f t="shared" si="17"/>
        <v>26.284057114228606</v>
      </c>
      <c r="AB33" s="6">
        <f t="shared" si="1"/>
        <v>534.40725311856863</v>
      </c>
      <c r="AC33" s="6">
        <f t="shared" si="18"/>
        <v>303.18788638732804</v>
      </c>
      <c r="AD33" s="6">
        <f t="shared" si="2"/>
        <v>143.45001681962503</v>
      </c>
      <c r="AE33" s="6">
        <f t="shared" si="3"/>
        <v>537.51824898683822</v>
      </c>
      <c r="AI33" s="60"/>
      <c r="AJ33" s="67">
        <f t="shared" si="28"/>
        <v>57870.328954218094</v>
      </c>
      <c r="AK33" s="21">
        <f t="shared" si="29"/>
        <v>9805.6782605481894</v>
      </c>
      <c r="AL33" s="19">
        <f t="shared" si="30"/>
        <v>37924.54847576077</v>
      </c>
      <c r="AM33" s="19">
        <f t="shared" si="31"/>
        <v>845.3111052650014</v>
      </c>
      <c r="AN33" s="19">
        <f t="shared" si="32"/>
        <v>18937.499999999982</v>
      </c>
      <c r="AO33" s="19">
        <f t="shared" si="20"/>
        <v>3047.8312059341588</v>
      </c>
      <c r="AP33" s="19">
        <f t="shared" si="21"/>
        <v>3128.0372903008474</v>
      </c>
      <c r="AQ33" s="19">
        <f t="shared" si="22"/>
        <v>1617.2320407791815</v>
      </c>
      <c r="AR33" s="1">
        <f t="shared" si="33"/>
        <v>712.30592287693298</v>
      </c>
      <c r="AS33" s="23">
        <f t="shared" si="34"/>
        <v>-1463.2411738494084</v>
      </c>
      <c r="AT33" s="23">
        <f t="shared" si="35"/>
        <v>-11705929.390795266</v>
      </c>
      <c r="AU33">
        <f t="shared" si="23"/>
        <v>0.34466333333333332</v>
      </c>
      <c r="BB33" s="10">
        <f t="shared" si="24"/>
        <v>498.44672626198326</v>
      </c>
      <c r="BC33" s="10">
        <f t="shared" si="25"/>
        <v>49.890470830576639</v>
      </c>
      <c r="BD33" s="9">
        <f t="shared" si="26"/>
        <v>270.83875394560192</v>
      </c>
      <c r="BE33" s="10">
        <f t="shared" si="27"/>
        <v>75.666117327064512</v>
      </c>
    </row>
    <row r="34" spans="1:57">
      <c r="A34">
        <v>28</v>
      </c>
      <c r="B34" t="s">
        <v>54</v>
      </c>
      <c r="C34">
        <v>5.5272699999999997</v>
      </c>
      <c r="D34">
        <v>633.71400000000006</v>
      </c>
      <c r="E34">
        <v>151.84899999999999</v>
      </c>
      <c r="F34">
        <v>151.84899999999999</v>
      </c>
      <c r="G34">
        <v>99.165000000000006</v>
      </c>
      <c r="H34">
        <v>1963.42</v>
      </c>
      <c r="I34">
        <v>1074.7</v>
      </c>
      <c r="J34">
        <v>1986.53</v>
      </c>
      <c r="K34">
        <v>543.52800000000002</v>
      </c>
      <c r="M34" s="4">
        <f t="shared" si="5"/>
        <v>0.34552666666666665</v>
      </c>
      <c r="N34" s="2">
        <f t="shared" si="6"/>
        <v>0.61135078816878596</v>
      </c>
      <c r="O34" s="2">
        <f t="shared" si="7"/>
        <v>1.8573631656022691</v>
      </c>
      <c r="P34" s="3">
        <f t="shared" si="8"/>
        <v>0.5243473730922843</v>
      </c>
      <c r="Q34" s="2">
        <f t="shared" si="9"/>
        <v>9.5665554033456182E-2</v>
      </c>
      <c r="R34" s="3">
        <f t="shared" si="10"/>
        <v>0.14649038183256477</v>
      </c>
      <c r="T34" s="6">
        <f t="shared" si="11"/>
        <v>289.33763704250572</v>
      </c>
      <c r="U34" s="6">
        <f t="shared" si="12"/>
        <v>837.38149600370184</v>
      </c>
      <c r="V34" s="6">
        <f t="shared" si="13"/>
        <v>837.38149600370184</v>
      </c>
      <c r="W34" s="6">
        <f t="shared" si="14"/>
        <v>17.089418285789833</v>
      </c>
      <c r="X34" s="6">
        <f t="shared" si="15"/>
        <v>176.88679245283001</v>
      </c>
      <c r="Y34" s="6">
        <f t="shared" si="0"/>
        <v>42.385180928888701</v>
      </c>
      <c r="Z34" s="6">
        <f t="shared" si="16"/>
        <v>42.385180928888701</v>
      </c>
      <c r="AA34" s="6">
        <f t="shared" si="17"/>
        <v>27.679645350402364</v>
      </c>
      <c r="AB34" s="6">
        <f t="shared" si="1"/>
        <v>554.49448775093867</v>
      </c>
      <c r="AC34" s="6">
        <f t="shared" si="18"/>
        <v>299.97642653855303</v>
      </c>
      <c r="AD34" s="6">
        <f t="shared" si="2"/>
        <v>151.71342991996667</v>
      </c>
      <c r="AE34" s="6">
        <f t="shared" si="3"/>
        <v>548.04385896119607</v>
      </c>
      <c r="AI34" s="60"/>
      <c r="AJ34" s="67">
        <f t="shared" si="28"/>
        <v>58999.749325420024</v>
      </c>
      <c r="AK34" s="21">
        <f t="shared" si="29"/>
        <v>9997.0497799614695</v>
      </c>
      <c r="AL34" s="19">
        <f t="shared" si="30"/>
        <v>38635.199182426964</v>
      </c>
      <c r="AM34" s="19">
        <f t="shared" si="31"/>
        <v>835.67677124939212</v>
      </c>
      <c r="AN34" s="19">
        <f t="shared" si="32"/>
        <v>18937.499999999982</v>
      </c>
      <c r="AO34" s="19">
        <f t="shared" si="20"/>
        <v>3228.5690088819151</v>
      </c>
      <c r="AP34" s="19">
        <f t="shared" si="21"/>
        <v>3313.5313512209132</v>
      </c>
      <c r="AQ34" s="19">
        <f t="shared" si="22"/>
        <v>1704.0295919896889</v>
      </c>
      <c r="AR34" s="1">
        <f t="shared" si="33"/>
        <v>754.54708847122765</v>
      </c>
      <c r="AS34" s="23">
        <f t="shared" si="34"/>
        <v>-1587.7461111414032</v>
      </c>
      <c r="AT34" s="23">
        <f t="shared" si="35"/>
        <v>-12701968.889131226</v>
      </c>
      <c r="AU34">
        <f t="shared" si="23"/>
        <v>0.34516333333333332</v>
      </c>
      <c r="BB34" s="10">
        <f t="shared" si="24"/>
        <v>517.65535032845071</v>
      </c>
      <c r="BC34" s="10">
        <f t="shared" si="25"/>
        <v>52.568114228457212</v>
      </c>
      <c r="BD34" s="9">
        <f t="shared" si="26"/>
        <v>286.90003363925007</v>
      </c>
      <c r="BE34" s="10">
        <f t="shared" si="27"/>
        <v>80.153153149997891</v>
      </c>
    </row>
    <row r="35" spans="1:57">
      <c r="A35">
        <v>29</v>
      </c>
      <c r="B35" t="s">
        <v>54</v>
      </c>
      <c r="C35">
        <v>5.7282799999999998</v>
      </c>
      <c r="D35">
        <v>620.84900000000005</v>
      </c>
      <c r="E35">
        <v>157.10400000000001</v>
      </c>
      <c r="F35">
        <v>157.10400000000001</v>
      </c>
      <c r="G35">
        <v>102.25700000000001</v>
      </c>
      <c r="H35">
        <v>1962.69</v>
      </c>
      <c r="I35">
        <v>1042.53</v>
      </c>
      <c r="J35">
        <v>2018.7</v>
      </c>
      <c r="K35">
        <v>562.33699999999999</v>
      </c>
      <c r="M35" s="4">
        <f t="shared" si="5"/>
        <v>0.34576999999999997</v>
      </c>
      <c r="N35" s="2">
        <f t="shared" si="6"/>
        <v>0.59851828286625997</v>
      </c>
      <c r="O35" s="2">
        <f t="shared" si="7"/>
        <v>1.8870689670397474</v>
      </c>
      <c r="P35" s="3">
        <f t="shared" si="8"/>
        <v>0.5421108443956002</v>
      </c>
      <c r="Q35" s="2">
        <f t="shared" si="9"/>
        <v>9.8579016880199752E-2</v>
      </c>
      <c r="R35" s="3">
        <f t="shared" si="10"/>
        <v>0.15145327819070484</v>
      </c>
      <c r="T35" s="6">
        <f t="shared" si="11"/>
        <v>295.54116810890417</v>
      </c>
      <c r="U35" s="6">
        <f t="shared" si="12"/>
        <v>854.73340113053246</v>
      </c>
      <c r="V35" s="6">
        <f t="shared" si="13"/>
        <v>854.73340113053246</v>
      </c>
      <c r="W35" s="6">
        <f t="shared" si="14"/>
        <v>17.443538798582296</v>
      </c>
      <c r="X35" s="6">
        <f t="shared" si="15"/>
        <v>176.88679245283001</v>
      </c>
      <c r="Y35" s="6">
        <f t="shared" si="0"/>
        <v>44.760678750403727</v>
      </c>
      <c r="Z35" s="6">
        <f t="shared" si="16"/>
        <v>44.760678750403727</v>
      </c>
      <c r="AA35" s="6">
        <f t="shared" si="17"/>
        <v>29.134157799801617</v>
      </c>
      <c r="AB35" s="6">
        <f t="shared" si="1"/>
        <v>575.1501056195724</v>
      </c>
      <c r="AC35" s="6">
        <f t="shared" si="18"/>
        <v>297.02683430954232</v>
      </c>
      <c r="AD35" s="6">
        <f t="shared" si="2"/>
        <v>160.21607219718007</v>
      </c>
      <c r="AE35" s="6">
        <f t="shared" si="3"/>
        <v>559.19223302162823</v>
      </c>
      <c r="AI35" s="60"/>
      <c r="AJ35" s="67">
        <f t="shared" si="28"/>
        <v>60188.469788258073</v>
      </c>
      <c r="AK35" s="21">
        <f t="shared" si="29"/>
        <v>10198.469239829084</v>
      </c>
      <c r="AL35" s="19">
        <f t="shared" si="30"/>
        <v>39391.748450553889</v>
      </c>
      <c r="AM35" s="19">
        <f t="shared" si="31"/>
        <v>826.82502446821354</v>
      </c>
      <c r="AN35" s="19">
        <f t="shared" si="32"/>
        <v>18937.499999999982</v>
      </c>
      <c r="AO35" s="19">
        <f t="shared" si="20"/>
        <v>3414.5501756312738</v>
      </c>
      <c r="AP35" s="19">
        <f t="shared" si="21"/>
        <v>3504.4067592005181</v>
      </c>
      <c r="AQ35" s="19">
        <f t="shared" si="22"/>
        <v>1794.5073916055408</v>
      </c>
      <c r="AR35" s="1">
        <f t="shared" si="33"/>
        <v>798.01264137902467</v>
      </c>
      <c r="AS35" s="23">
        <f t="shared" si="34"/>
        <v>-1719.3885852487128</v>
      </c>
      <c r="AT35" s="23">
        <f t="shared" si="35"/>
        <v>-13755108.681989703</v>
      </c>
      <c r="AU35">
        <f t="shared" si="23"/>
        <v>0.34552666666666665</v>
      </c>
      <c r="BB35" s="10">
        <f t="shared" si="24"/>
        <v>537.40506946514881</v>
      </c>
      <c r="BC35" s="10">
        <f t="shared" si="25"/>
        <v>55.359290700804728</v>
      </c>
      <c r="BD35" s="9">
        <f t="shared" si="26"/>
        <v>303.42685983993334</v>
      </c>
      <c r="BE35" s="10">
        <f t="shared" si="27"/>
        <v>84.770361857777402</v>
      </c>
    </row>
    <row r="36" spans="1:57">
      <c r="A36">
        <v>30</v>
      </c>
      <c r="B36" t="s">
        <v>54</v>
      </c>
      <c r="C36">
        <v>5.9292899999999999</v>
      </c>
      <c r="D36">
        <v>607.96100000000001</v>
      </c>
      <c r="E36">
        <v>162.23699999999999</v>
      </c>
      <c r="F36">
        <v>162.23699999999999</v>
      </c>
      <c r="G36">
        <v>105.34</v>
      </c>
      <c r="H36">
        <v>1962.22</v>
      </c>
      <c r="I36">
        <v>1011.49</v>
      </c>
      <c r="J36">
        <v>2049.7399999999998</v>
      </c>
      <c r="K36">
        <v>580.70899999999995</v>
      </c>
      <c r="M36" s="4">
        <f t="shared" si="5"/>
        <v>0.34592666666666666</v>
      </c>
      <c r="N36" s="2">
        <f t="shared" si="6"/>
        <v>0.58582840293703875</v>
      </c>
      <c r="O36" s="2">
        <f t="shared" si="7"/>
        <v>1.9161243329029274</v>
      </c>
      <c r="P36" s="3">
        <f t="shared" si="8"/>
        <v>0.55956850199464236</v>
      </c>
      <c r="Q36" s="2">
        <f t="shared" si="9"/>
        <v>0.10150513596330629</v>
      </c>
      <c r="R36" s="3">
        <f t="shared" si="10"/>
        <v>0.15633082156140993</v>
      </c>
      <c r="T36" s="6">
        <f t="shared" si="11"/>
        <v>301.9430119229653</v>
      </c>
      <c r="U36" s="6">
        <f t="shared" si="12"/>
        <v>872.85266219130824</v>
      </c>
      <c r="V36" s="6">
        <f t="shared" si="13"/>
        <v>872.85266219130824</v>
      </c>
      <c r="W36" s="6">
        <f t="shared" si="14"/>
        <v>17.81331963655731</v>
      </c>
      <c r="X36" s="6">
        <f t="shared" si="15"/>
        <v>176.88679245283001</v>
      </c>
      <c r="Y36" s="6">
        <f t="shared" si="0"/>
        <v>47.20299911864376</v>
      </c>
      <c r="Z36" s="6">
        <f t="shared" si="16"/>
        <v>47.20299911864376</v>
      </c>
      <c r="AA36" s="6">
        <f t="shared" si="17"/>
        <v>30.648766478410806</v>
      </c>
      <c r="AB36" s="6">
        <f t="shared" si="1"/>
        <v>596.37367193214982</v>
      </c>
      <c r="AC36" s="6">
        <f t="shared" si="18"/>
        <v>294.29230989571568</v>
      </c>
      <c r="AD36" s="6">
        <f t="shared" si="2"/>
        <v>168.95779886948412</v>
      </c>
      <c r="AE36" s="6">
        <f t="shared" si="3"/>
        <v>570.90965026834294</v>
      </c>
      <c r="AI36" s="60"/>
      <c r="AJ36" s="67">
        <f t="shared" si="28"/>
        <v>61435.672673059278</v>
      </c>
      <c r="AK36" s="21">
        <f t="shared" si="29"/>
        <v>10409.798092368756</v>
      </c>
      <c r="AL36" s="19">
        <f t="shared" si="30"/>
        <v>40193.060132895567</v>
      </c>
      <c r="AM36" s="19">
        <f t="shared" si="31"/>
        <v>818.69506340739133</v>
      </c>
      <c r="AN36" s="19">
        <f t="shared" si="32"/>
        <v>18937.499999999982</v>
      </c>
      <c r="AO36" s="19">
        <f t="shared" si="20"/>
        <v>3605.9202801325246</v>
      </c>
      <c r="AP36" s="19">
        <f t="shared" si="21"/>
        <v>3700.8129190833806</v>
      </c>
      <c r="AQ36" s="19">
        <f t="shared" si="22"/>
        <v>1888.8053245662786</v>
      </c>
      <c r="AR36" s="1">
        <f t="shared" si="33"/>
        <v>842.73653975716718</v>
      </c>
      <c r="AS36" s="23">
        <f t="shared" si="34"/>
        <v>-1857.9405055857478</v>
      </c>
      <c r="AT36" s="23">
        <f t="shared" si="35"/>
        <v>-14863524.044685982</v>
      </c>
      <c r="AU36">
        <f t="shared" si="23"/>
        <v>0.34576999999999997</v>
      </c>
      <c r="BB36" s="10">
        <f t="shared" si="24"/>
        <v>557.70656682099013</v>
      </c>
      <c r="BC36" s="10">
        <f t="shared" si="25"/>
        <v>58.268315599603234</v>
      </c>
      <c r="BD36" s="9">
        <f t="shared" si="26"/>
        <v>320.43214439436014</v>
      </c>
      <c r="BE36" s="10">
        <f t="shared" si="27"/>
        <v>89.521357500807454</v>
      </c>
    </row>
    <row r="37" spans="1:57">
      <c r="A37">
        <v>31</v>
      </c>
      <c r="B37" t="s">
        <v>54</v>
      </c>
      <c r="C37">
        <v>6.1303000000000001</v>
      </c>
      <c r="D37">
        <v>595.08399999999995</v>
      </c>
      <c r="E37">
        <v>167.249</v>
      </c>
      <c r="F37">
        <v>167.249</v>
      </c>
      <c r="G37">
        <v>108.414</v>
      </c>
      <c r="H37">
        <v>1962.01</v>
      </c>
      <c r="I37">
        <v>981.53700000000003</v>
      </c>
      <c r="J37">
        <v>2079.69</v>
      </c>
      <c r="K37">
        <v>598.64800000000002</v>
      </c>
      <c r="M37" s="4">
        <f t="shared" si="5"/>
        <v>0.34599666666666667</v>
      </c>
      <c r="N37" s="2">
        <f t="shared" si="6"/>
        <v>0.5733041744140116</v>
      </c>
      <c r="O37" s="2">
        <f t="shared" si="7"/>
        <v>1.9445905164789643</v>
      </c>
      <c r="P37" s="3">
        <f t="shared" si="8"/>
        <v>0.57673773350417634</v>
      </c>
      <c r="Q37" s="2">
        <f t="shared" si="9"/>
        <v>0.10444609292960433</v>
      </c>
      <c r="R37" s="3">
        <f t="shared" si="10"/>
        <v>0.16112775652944633</v>
      </c>
      <c r="T37" s="6">
        <f t="shared" si="11"/>
        <v>308.53916707240165</v>
      </c>
      <c r="U37" s="6">
        <f t="shared" si="12"/>
        <v>891.74028768794005</v>
      </c>
      <c r="V37" s="6">
        <f t="shared" si="13"/>
        <v>891.74028768794005</v>
      </c>
      <c r="W37" s="6">
        <f t="shared" si="14"/>
        <v>18.198781381386532</v>
      </c>
      <c r="X37" s="6">
        <f t="shared" si="15"/>
        <v>176.88679245283001</v>
      </c>
      <c r="Y37" s="6">
        <f t="shared" si="0"/>
        <v>49.714223791840098</v>
      </c>
      <c r="Z37" s="6">
        <f t="shared" si="16"/>
        <v>49.714223791840098</v>
      </c>
      <c r="AA37" s="6">
        <f t="shared" si="17"/>
        <v>32.225710516466776</v>
      </c>
      <c r="AB37" s="6">
        <f t="shared" si="1"/>
        <v>618.18111963269757</v>
      </c>
      <c r="AC37" s="6">
        <f t="shared" si="18"/>
        <v>291.75794943662902</v>
      </c>
      <c r="AD37" s="6">
        <f t="shared" si="2"/>
        <v>177.94617991460333</v>
      </c>
      <c r="AE37" s="6">
        <f t="shared" si="3"/>
        <v>583.20112061553846</v>
      </c>
      <c r="AI37" s="60"/>
      <c r="AJ37" s="67">
        <f t="shared" si="28"/>
        <v>62738.030800324661</v>
      </c>
      <c r="AK37" s="21">
        <f t="shared" si="29"/>
        <v>10630.472572827943</v>
      </c>
      <c r="AL37" s="19">
        <f t="shared" si="30"/>
        <v>41035.272932337684</v>
      </c>
      <c r="AM37" s="19">
        <f t="shared" si="31"/>
        <v>811.15789376556097</v>
      </c>
      <c r="AN37" s="19">
        <f t="shared" si="32"/>
        <v>18937.499999999982</v>
      </c>
      <c r="AO37" s="19">
        <f t="shared" si="20"/>
        <v>3802.6736089979413</v>
      </c>
      <c r="AP37" s="19">
        <f t="shared" si="21"/>
        <v>3902.7439671294665</v>
      </c>
      <c r="AQ37" s="19">
        <f t="shared" si="22"/>
        <v>1986.9993741917945</v>
      </c>
      <c r="AR37" s="1">
        <f t="shared" si="33"/>
        <v>888.71802205348649</v>
      </c>
      <c r="AS37" s="23">
        <f t="shared" si="34"/>
        <v>-2003.4375746766727</v>
      </c>
      <c r="AT37" s="23">
        <f t="shared" si="35"/>
        <v>-16027500.597413382</v>
      </c>
      <c r="AU37">
        <f t="shared" si="23"/>
        <v>0.34592666666666666</v>
      </c>
      <c r="BB37" s="10">
        <f t="shared" si="24"/>
        <v>578.56035229559257</v>
      </c>
      <c r="BC37" s="10">
        <f t="shared" si="25"/>
        <v>61.297532956821613</v>
      </c>
      <c r="BD37" s="9">
        <f t="shared" si="26"/>
        <v>337.91559773896824</v>
      </c>
      <c r="BE37" s="10">
        <f t="shared" si="27"/>
        <v>94.40599823728752</v>
      </c>
    </row>
    <row r="38" spans="1:57">
      <c r="A38">
        <v>32</v>
      </c>
      <c r="B38" t="s">
        <v>54</v>
      </c>
      <c r="C38">
        <v>6.3313100000000002</v>
      </c>
      <c r="D38">
        <v>582.11900000000003</v>
      </c>
      <c r="E38">
        <v>172.15199999999999</v>
      </c>
      <c r="F38">
        <v>172.15199999999999</v>
      </c>
      <c r="G38">
        <v>111.477</v>
      </c>
      <c r="H38">
        <v>1962.1</v>
      </c>
      <c r="I38">
        <v>952.66</v>
      </c>
      <c r="J38">
        <v>2108.56</v>
      </c>
      <c r="K38">
        <v>616.197</v>
      </c>
      <c r="M38" s="4">
        <f t="shared" si="5"/>
        <v>0.3459666666666667</v>
      </c>
      <c r="N38" s="2">
        <f t="shared" si="6"/>
        <v>0.56086231814240295</v>
      </c>
      <c r="O38" s="2">
        <f t="shared" si="7"/>
        <v>1.9725749207052701</v>
      </c>
      <c r="P38" s="3">
        <f t="shared" si="8"/>
        <v>0.59369592446285768</v>
      </c>
      <c r="Q38" s="2">
        <f t="shared" si="9"/>
        <v>0.10740630118508526</v>
      </c>
      <c r="R38" s="3">
        <f t="shared" si="10"/>
        <v>0.16586569033625587</v>
      </c>
      <c r="T38" s="6">
        <f t="shared" si="11"/>
        <v>315.3836275517416</v>
      </c>
      <c r="U38" s="6">
        <f t="shared" si="12"/>
        <v>911.60119727837434</v>
      </c>
      <c r="V38" s="6">
        <f t="shared" si="13"/>
        <v>911.60119727837434</v>
      </c>
      <c r="W38" s="6">
        <f t="shared" si="14"/>
        <v>18.604106066905597</v>
      </c>
      <c r="X38" s="6">
        <f t="shared" si="15"/>
        <v>176.88679245283001</v>
      </c>
      <c r="Y38" s="6">
        <f t="shared" si="0"/>
        <v>52.311323104622225</v>
      </c>
      <c r="Z38" s="6">
        <f t="shared" si="16"/>
        <v>52.311323104622225</v>
      </c>
      <c r="AA38" s="6">
        <f t="shared" si="17"/>
        <v>33.87418888966711</v>
      </c>
      <c r="AB38" s="6">
        <f t="shared" si="1"/>
        <v>640.72194017652271</v>
      </c>
      <c r="AC38" s="6">
        <f t="shared" si="18"/>
        <v>289.48336316875725</v>
      </c>
      <c r="AD38" s="6">
        <f t="shared" si="2"/>
        <v>187.24197431978081</v>
      </c>
      <c r="AE38" s="6">
        <f t="shared" si="3"/>
        <v>596.21756972663275</v>
      </c>
      <c r="AI38" s="60"/>
      <c r="AJ38" s="67">
        <f t="shared" si="28"/>
        <v>64095.616658146064</v>
      </c>
      <c r="AK38" s="21">
        <f t="shared" si="29"/>
        <v>10860.504963751422</v>
      </c>
      <c r="AL38" s="19">
        <f t="shared" si="30"/>
        <v>41918.746946483057</v>
      </c>
      <c r="AM38" s="19">
        <f t="shared" si="31"/>
        <v>804.17243603218037</v>
      </c>
      <c r="AN38" s="19">
        <f t="shared" si="32"/>
        <v>18937.499999999982</v>
      </c>
      <c r="AO38" s="19">
        <f t="shared" si="20"/>
        <v>4004.9778686706386</v>
      </c>
      <c r="AP38" s="19">
        <f t="shared" si="21"/>
        <v>4110.3720231093394</v>
      </c>
      <c r="AQ38" s="19">
        <f t="shared" si="22"/>
        <v>2089.2347062062126</v>
      </c>
      <c r="AR38" s="1">
        <f t="shared" si="33"/>
        <v>935.99690635081345</v>
      </c>
      <c r="AS38" s="23">
        <f t="shared" si="34"/>
        <v>-2155.1207350452587</v>
      </c>
      <c r="AT38" s="23">
        <f t="shared" si="35"/>
        <v>-17240965.880362071</v>
      </c>
      <c r="AU38">
        <f t="shared" si="23"/>
        <v>0.34599666666666667</v>
      </c>
      <c r="BB38" s="10">
        <f t="shared" si="24"/>
        <v>599.98233825131103</v>
      </c>
      <c r="BC38" s="10">
        <f t="shared" si="25"/>
        <v>64.451421032933553</v>
      </c>
      <c r="BD38" s="9">
        <f t="shared" si="26"/>
        <v>355.89235982920667</v>
      </c>
      <c r="BE38" s="10">
        <f t="shared" si="27"/>
        <v>99.428447583680196</v>
      </c>
    </row>
    <row r="39" spans="1:57">
      <c r="A39">
        <v>33</v>
      </c>
      <c r="B39" t="s">
        <v>54</v>
      </c>
      <c r="C39">
        <v>6.5323200000000003</v>
      </c>
      <c r="D39">
        <v>569.37900000000002</v>
      </c>
      <c r="E39">
        <v>176.92500000000001</v>
      </c>
      <c r="F39">
        <v>176.92500000000001</v>
      </c>
      <c r="G39">
        <v>114.53400000000001</v>
      </c>
      <c r="H39">
        <v>1962.24</v>
      </c>
      <c r="I39">
        <v>924.74400000000003</v>
      </c>
      <c r="J39">
        <v>2136.48</v>
      </c>
      <c r="K39">
        <v>633.28099999999995</v>
      </c>
      <c r="M39" s="4">
        <f t="shared" si="5"/>
        <v>0.34592000000000001</v>
      </c>
      <c r="N39" s="2">
        <f t="shared" si="6"/>
        <v>0.54866154024051805</v>
      </c>
      <c r="O39" s="2">
        <f t="shared" si="7"/>
        <v>1.9997451339423375</v>
      </c>
      <c r="P39" s="3">
        <f t="shared" si="8"/>
        <v>0.61023839808818992</v>
      </c>
      <c r="Q39" s="2">
        <f t="shared" si="9"/>
        <v>0.11036655874190565</v>
      </c>
      <c r="R39" s="3">
        <f t="shared" si="10"/>
        <v>0.17048739592969475</v>
      </c>
      <c r="T39" s="6">
        <f t="shared" si="11"/>
        <v>322.39692320203039</v>
      </c>
      <c r="U39" s="6">
        <f t="shared" si="12"/>
        <v>931.99850601882054</v>
      </c>
      <c r="V39" s="6">
        <f t="shared" si="13"/>
        <v>931.99850601882054</v>
      </c>
      <c r="W39" s="6">
        <f t="shared" si="14"/>
        <v>19.020377673853481</v>
      </c>
      <c r="X39" s="6">
        <f t="shared" si="15"/>
        <v>176.88679245283001</v>
      </c>
      <c r="Y39" s="6">
        <f t="shared" si="0"/>
        <v>54.964611892459949</v>
      </c>
      <c r="Z39" s="6">
        <f t="shared" si="16"/>
        <v>54.964611892459949</v>
      </c>
      <c r="AA39" s="6">
        <f t="shared" si="17"/>
        <v>35.581838962786534</v>
      </c>
      <c r="AB39" s="6">
        <f t="shared" si="1"/>
        <v>663.73205604509519</v>
      </c>
      <c r="AC39" s="6">
        <f t="shared" si="18"/>
        <v>287.28682764757878</v>
      </c>
      <c r="AD39" s="6">
        <f t="shared" si="2"/>
        <v>196.73898196336822</v>
      </c>
      <c r="AE39" s="6">
        <f t="shared" si="3"/>
        <v>609.60158281679014</v>
      </c>
      <c r="AI39" s="60"/>
      <c r="AJ39" s="67">
        <f t="shared" si="28"/>
        <v>65523.159256777712</v>
      </c>
      <c r="AK39" s="21">
        <f t="shared" si="29"/>
        <v>11102.390981653321</v>
      </c>
      <c r="AL39" s="19">
        <f t="shared" si="30"/>
        <v>42854.330259241178</v>
      </c>
      <c r="AM39" s="19">
        <f t="shared" si="31"/>
        <v>797.90299390204552</v>
      </c>
      <c r="AN39" s="19">
        <f t="shared" si="32"/>
        <v>18937.499999999982</v>
      </c>
      <c r="AO39" s="19">
        <f t="shared" si="20"/>
        <v>4214.200189308367</v>
      </c>
      <c r="AP39" s="19">
        <f t="shared" si="21"/>
        <v>4325.1001942901657</v>
      </c>
      <c r="AQ39" s="19">
        <f t="shared" si="22"/>
        <v>2196.1077021626752</v>
      </c>
      <c r="AR39" s="1">
        <f t="shared" si="33"/>
        <v>984.89278492204699</v>
      </c>
      <c r="AS39" s="23">
        <f t="shared" si="34"/>
        <v>-2315.5161146045812</v>
      </c>
      <c r="AT39" s="23">
        <f t="shared" si="35"/>
        <v>-18524128.916836649</v>
      </c>
      <c r="AU39">
        <f t="shared" si="23"/>
        <v>0.3459666666666667</v>
      </c>
      <c r="BB39" s="10">
        <f t="shared" si="24"/>
        <v>622.11783410961709</v>
      </c>
      <c r="BC39" s="10">
        <f t="shared" si="25"/>
        <v>67.74837777933422</v>
      </c>
      <c r="BD39" s="9">
        <f t="shared" si="26"/>
        <v>374.48394863956162</v>
      </c>
      <c r="BE39" s="10">
        <f t="shared" si="27"/>
        <v>104.62264620924445</v>
      </c>
    </row>
    <row r="40" spans="1:57">
      <c r="A40">
        <v>34</v>
      </c>
      <c r="B40" t="s">
        <v>54</v>
      </c>
      <c r="C40">
        <v>6.7333299999999996</v>
      </c>
      <c r="D40">
        <v>556.78</v>
      </c>
      <c r="E40">
        <v>181.58</v>
      </c>
      <c r="F40">
        <v>181.58</v>
      </c>
      <c r="G40">
        <v>117.584</v>
      </c>
      <c r="H40">
        <v>1962.48</v>
      </c>
      <c r="I40">
        <v>897.75699999999995</v>
      </c>
      <c r="J40">
        <v>2163.4699999999998</v>
      </c>
      <c r="K40">
        <v>649.94399999999996</v>
      </c>
      <c r="M40" s="4">
        <f t="shared" si="5"/>
        <v>0.34583999999999998</v>
      </c>
      <c r="N40" s="2">
        <f t="shared" si="6"/>
        <v>0.53664507672141259</v>
      </c>
      <c r="O40" s="2">
        <f t="shared" si="7"/>
        <v>2.0262216730279898</v>
      </c>
      <c r="P40" s="3">
        <f t="shared" si="8"/>
        <v>0.62643997224149894</v>
      </c>
      <c r="Q40" s="2">
        <f t="shared" si="9"/>
        <v>0.11333179119438662</v>
      </c>
      <c r="R40" s="3">
        <f t="shared" si="10"/>
        <v>0.17501349371578381</v>
      </c>
      <c r="T40" s="6">
        <f t="shared" si="11"/>
        <v>329.61597921200507</v>
      </c>
      <c r="U40" s="6">
        <f t="shared" si="12"/>
        <v>953.08807313209888</v>
      </c>
      <c r="V40" s="6">
        <f t="shared" si="13"/>
        <v>953.08807313209888</v>
      </c>
      <c r="W40" s="6">
        <f t="shared" si="14"/>
        <v>19.450777002695897</v>
      </c>
      <c r="X40" s="6">
        <f t="shared" si="15"/>
        <v>176.88679245283001</v>
      </c>
      <c r="Y40" s="6">
        <f t="shared" si="0"/>
        <v>57.687244106442179</v>
      </c>
      <c r="Z40" s="6">
        <f t="shared" si="16"/>
        <v>57.687244106442179</v>
      </c>
      <c r="AA40" s="6">
        <f t="shared" si="17"/>
        <v>37.355969330388241</v>
      </c>
      <c r="AB40" s="6">
        <f t="shared" si="1"/>
        <v>687.32581785840387</v>
      </c>
      <c r="AC40" s="6">
        <f t="shared" si="18"/>
        <v>285.21303227639089</v>
      </c>
      <c r="AD40" s="6">
        <f t="shared" si="2"/>
        <v>206.48462486792295</v>
      </c>
      <c r="AE40" s="6">
        <f t="shared" si="3"/>
        <v>623.47209392009381</v>
      </c>
      <c r="AI40" s="60"/>
      <c r="AJ40" s="67">
        <f t="shared" si="28"/>
        <v>66989.256617114763</v>
      </c>
      <c r="AK40" s="21">
        <f t="shared" si="29"/>
        <v>11350.809804803215</v>
      </c>
      <c r="AL40" s="19">
        <f t="shared" si="30"/>
        <v>43816.33296812242</v>
      </c>
      <c r="AM40" s="19">
        <f t="shared" si="31"/>
        <v>791.84868304502129</v>
      </c>
      <c r="AN40" s="19">
        <f t="shared" si="32"/>
        <v>18937.499999999982</v>
      </c>
      <c r="AO40" s="19">
        <f t="shared" si="20"/>
        <v>4427.9491340565737</v>
      </c>
      <c r="AP40" s="19">
        <f t="shared" si="21"/>
        <v>4544.4741112685888</v>
      </c>
      <c r="AQ40" s="19">
        <f t="shared" si="22"/>
        <v>2306.8168763481026</v>
      </c>
      <c r="AR40" s="1">
        <f t="shared" si="33"/>
        <v>1034.8470451273167</v>
      </c>
      <c r="AS40" s="23">
        <f t="shared" si="34"/>
        <v>-2480.2976039499663</v>
      </c>
      <c r="AT40" s="23">
        <f t="shared" si="35"/>
        <v>-19842380.831599731</v>
      </c>
      <c r="AU40">
        <f t="shared" ref="AU40:AU71" si="36">M39</f>
        <v>0.34592000000000001</v>
      </c>
      <c r="BB40" s="10">
        <f t="shared" si="24"/>
        <v>644.71167837124176</v>
      </c>
      <c r="BC40" s="10">
        <f t="shared" si="25"/>
        <v>71.163677925573069</v>
      </c>
      <c r="BD40" s="9">
        <f t="shared" si="26"/>
        <v>393.47796392673644</v>
      </c>
      <c r="BE40" s="10">
        <f t="shared" si="27"/>
        <v>109.9292237849199</v>
      </c>
    </row>
    <row r="41" spans="1:57">
      <c r="A41">
        <v>35</v>
      </c>
      <c r="B41" t="s">
        <v>54</v>
      </c>
      <c r="C41">
        <v>6.9343399999999997</v>
      </c>
      <c r="D41">
        <v>544.28800000000001</v>
      </c>
      <c r="E41">
        <v>186.12100000000001</v>
      </c>
      <c r="F41">
        <v>186.12100000000001</v>
      </c>
      <c r="G41">
        <v>120.627</v>
      </c>
      <c r="H41">
        <v>1962.84</v>
      </c>
      <c r="I41">
        <v>871.7</v>
      </c>
      <c r="J41">
        <v>2189.52</v>
      </c>
      <c r="K41">
        <v>666.19899999999996</v>
      </c>
      <c r="M41" s="4">
        <f t="shared" si="5"/>
        <v>0.34572000000000003</v>
      </c>
      <c r="N41" s="2">
        <f t="shared" si="6"/>
        <v>0.52478691812256539</v>
      </c>
      <c r="O41" s="2">
        <f t="shared" si="7"/>
        <v>2.0520416427552162</v>
      </c>
      <c r="P41" s="3">
        <f t="shared" si="8"/>
        <v>0.64233001658374789</v>
      </c>
      <c r="Q41" s="2">
        <f t="shared" si="9"/>
        <v>0.11630510239500172</v>
      </c>
      <c r="R41" s="3">
        <f t="shared" si="10"/>
        <v>0.17945254348412973</v>
      </c>
      <c r="T41" s="6">
        <f t="shared" si="11"/>
        <v>337.06402797852826</v>
      </c>
      <c r="U41" s="6">
        <f t="shared" si="12"/>
        <v>974.96247824403633</v>
      </c>
      <c r="V41" s="6">
        <f t="shared" si="13"/>
        <v>974.96247824403633</v>
      </c>
      <c r="W41" s="6">
        <f t="shared" si="14"/>
        <v>19.897193433551763</v>
      </c>
      <c r="X41" s="6">
        <f t="shared" si="15"/>
        <v>176.88679245283001</v>
      </c>
      <c r="Y41" s="6">
        <f t="shared" si="0"/>
        <v>60.486997137752759</v>
      </c>
      <c r="Z41" s="6">
        <f t="shared" si="16"/>
        <v>60.486997137752759</v>
      </c>
      <c r="AA41" s="6">
        <f t="shared" si="17"/>
        <v>39.202266287714451</v>
      </c>
      <c r="AB41" s="6">
        <f t="shared" si="1"/>
        <v>711.56661512030109</v>
      </c>
      <c r="AC41" s="6">
        <f t="shared" si="18"/>
        <v>283.29305655728706</v>
      </c>
      <c r="AD41" s="6">
        <f t="shared" si="2"/>
        <v>216.50634268123292</v>
      </c>
      <c r="AE41" s="6">
        <f t="shared" si="3"/>
        <v>637.89845026550802</v>
      </c>
      <c r="AI41" s="60"/>
      <c r="AJ41" s="67">
        <f t="shared" si="28"/>
        <v>68505.111432515871</v>
      </c>
      <c r="AK41" s="21">
        <f t="shared" si="29"/>
        <v>11607.659642675833</v>
      </c>
      <c r="AL41" s="19">
        <f t="shared" si="30"/>
        <v>44813.303694694579</v>
      </c>
      <c r="AM41" s="19">
        <f t="shared" si="31"/>
        <v>786.13268086341611</v>
      </c>
      <c r="AN41" s="19">
        <f t="shared" si="32"/>
        <v>18937.499999999982</v>
      </c>
      <c r="AO41" s="19">
        <f t="shared" si="20"/>
        <v>4647.2843852149817</v>
      </c>
      <c r="AP41" s="19">
        <f t="shared" si="21"/>
        <v>4769.5813427206394</v>
      </c>
      <c r="AQ41" s="19">
        <f t="shared" si="22"/>
        <v>2421.8360544491993</v>
      </c>
      <c r="AR41" s="1">
        <f t="shared" si="33"/>
        <v>1086.1091268052746</v>
      </c>
      <c r="AS41" s="23">
        <f t="shared" si="34"/>
        <v>-2651.0237904436217</v>
      </c>
      <c r="AT41" s="23">
        <f t="shared" si="35"/>
        <v>-21208190.323548973</v>
      </c>
      <c r="AU41">
        <f t="shared" si="36"/>
        <v>0.34583999999999998</v>
      </c>
      <c r="BB41" s="10">
        <f t="shared" si="24"/>
        <v>667.87504085570799</v>
      </c>
      <c r="BC41" s="10">
        <f t="shared" si="25"/>
        <v>74.711938660776482</v>
      </c>
      <c r="BD41" s="9">
        <f t="shared" si="26"/>
        <v>412.96924973584589</v>
      </c>
      <c r="BE41" s="10">
        <f t="shared" si="27"/>
        <v>115.37448821288436</v>
      </c>
    </row>
    <row r="42" spans="1:57">
      <c r="A42">
        <v>36</v>
      </c>
      <c r="B42" t="s">
        <v>54</v>
      </c>
      <c r="C42">
        <v>7.1353499999999999</v>
      </c>
      <c r="D42">
        <v>531.95399999999995</v>
      </c>
      <c r="E42">
        <v>190.54900000000001</v>
      </c>
      <c r="F42">
        <v>190.54900000000001</v>
      </c>
      <c r="G42">
        <v>123.664</v>
      </c>
      <c r="H42">
        <v>1963.28</v>
      </c>
      <c r="I42">
        <v>846.51199999999994</v>
      </c>
      <c r="J42">
        <v>2214.71</v>
      </c>
      <c r="K42">
        <v>682.04899999999998</v>
      </c>
      <c r="M42" s="4">
        <f t="shared" si="5"/>
        <v>0.34557333333333334</v>
      </c>
      <c r="N42" s="2">
        <f t="shared" si="6"/>
        <v>0.51311250868122538</v>
      </c>
      <c r="O42" s="2">
        <f t="shared" si="7"/>
        <v>2.0772103462844358</v>
      </c>
      <c r="P42" s="3">
        <f t="shared" si="8"/>
        <v>0.65789123389150395</v>
      </c>
      <c r="Q42" s="2">
        <f t="shared" si="9"/>
        <v>0.11928389536229647</v>
      </c>
      <c r="R42" s="3">
        <f t="shared" si="10"/>
        <v>0.18379986881703836</v>
      </c>
      <c r="T42" s="6">
        <f t="shared" si="11"/>
        <v>344.73295711978466</v>
      </c>
      <c r="U42" s="6">
        <f t="shared" si="12"/>
        <v>997.56816822223357</v>
      </c>
      <c r="V42" s="6">
        <f t="shared" si="13"/>
        <v>997.56816822223357</v>
      </c>
      <c r="W42" s="6">
        <f t="shared" si="14"/>
        <v>20.358534045351707</v>
      </c>
      <c r="X42" s="6">
        <f t="shared" si="15"/>
        <v>176.88679245283001</v>
      </c>
      <c r="Y42" s="6">
        <f t="shared" si="0"/>
        <v>63.361872295526126</v>
      </c>
      <c r="Z42" s="6">
        <f t="shared" si="16"/>
        <v>63.361872295526126</v>
      </c>
      <c r="AA42" s="6">
        <f t="shared" si="17"/>
        <v>41.12108998501143</v>
      </c>
      <c r="AB42" s="6">
        <f t="shared" si="1"/>
        <v>736.44139927979711</v>
      </c>
      <c r="AC42" s="6">
        <f t="shared" si="18"/>
        <v>281.48530298778815</v>
      </c>
      <c r="AD42" s="6">
        <f t="shared" si="2"/>
        <v>226.79679052260204</v>
      </c>
      <c r="AE42" s="6">
        <f t="shared" si="3"/>
        <v>652.83521110244897</v>
      </c>
      <c r="AI42" s="60"/>
      <c r="AJ42" s="67">
        <f t="shared" si="28"/>
        <v>70077.378048746599</v>
      </c>
      <c r="AK42" s="21">
        <f t="shared" si="29"/>
        <v>11874.068022534118</v>
      </c>
      <c r="AL42" s="19">
        <f t="shared" si="30"/>
        <v>45850.226909733916</v>
      </c>
      <c r="AM42" s="19">
        <f t="shared" si="31"/>
        <v>780.84065178885021</v>
      </c>
      <c r="AN42" s="19">
        <f t="shared" si="32"/>
        <v>18937.499999999982</v>
      </c>
      <c r="AO42" s="19">
        <f t="shared" si="20"/>
        <v>4872.832489417362</v>
      </c>
      <c r="AP42" s="19">
        <f t="shared" si="21"/>
        <v>5001.0649233493987</v>
      </c>
      <c r="AQ42" s="19">
        <f t="shared" si="22"/>
        <v>2541.5338863787019</v>
      </c>
      <c r="AR42" s="1">
        <f t="shared" si="33"/>
        <v>1138.8233625032851</v>
      </c>
      <c r="AS42" s="23">
        <f t="shared" si="34"/>
        <v>-2828.6238481092132</v>
      </c>
      <c r="AT42" s="23">
        <f t="shared" si="35"/>
        <v>-22628990.784873705</v>
      </c>
      <c r="AU42">
        <f t="shared" si="36"/>
        <v>0.34572000000000003</v>
      </c>
      <c r="BB42" s="10">
        <f t="shared" si="24"/>
        <v>691.66942168674927</v>
      </c>
      <c r="BC42" s="10">
        <f t="shared" si="25"/>
        <v>78.404532575428902</v>
      </c>
      <c r="BD42" s="9">
        <f t="shared" si="26"/>
        <v>433.01268536246585</v>
      </c>
      <c r="BE42" s="10">
        <f t="shared" si="27"/>
        <v>120.97399427550552</v>
      </c>
    </row>
    <row r="43" spans="1:57">
      <c r="A43">
        <v>37</v>
      </c>
      <c r="B43" t="s">
        <v>54</v>
      </c>
      <c r="C43">
        <v>7.33636</v>
      </c>
      <c r="D43">
        <v>519.798</v>
      </c>
      <c r="E43">
        <v>194.86699999999999</v>
      </c>
      <c r="F43">
        <v>194.86699999999999</v>
      </c>
      <c r="G43">
        <v>126.694</v>
      </c>
      <c r="H43">
        <v>1963.77</v>
      </c>
      <c r="I43">
        <v>822.15599999999995</v>
      </c>
      <c r="J43">
        <v>2239.0700000000002</v>
      </c>
      <c r="K43">
        <v>697.50300000000004</v>
      </c>
      <c r="M43" s="4">
        <f t="shared" si="5"/>
        <v>0.34540999999999999</v>
      </c>
      <c r="N43" s="2">
        <f t="shared" si="6"/>
        <v>0.50162415679916617</v>
      </c>
      <c r="O43" s="2">
        <f t="shared" si="7"/>
        <v>2.1017008870617531</v>
      </c>
      <c r="P43" s="3">
        <f t="shared" si="8"/>
        <v>0.67311600706406882</v>
      </c>
      <c r="Q43" s="2">
        <f t="shared" si="9"/>
        <v>0.12226436215898015</v>
      </c>
      <c r="R43" s="3">
        <f t="shared" si="10"/>
        <v>0.18805381044748751</v>
      </c>
      <c r="T43" s="6">
        <f t="shared" si="11"/>
        <v>352.6281381294196</v>
      </c>
      <c r="U43" s="6">
        <f t="shared" si="12"/>
        <v>1020.897305027126</v>
      </c>
      <c r="V43" s="6">
        <f t="shared" si="13"/>
        <v>1020.897305027126</v>
      </c>
      <c r="W43" s="6">
        <f t="shared" si="14"/>
        <v>20.834638878104613</v>
      </c>
      <c r="X43" s="6">
        <f t="shared" si="15"/>
        <v>176.88679245283001</v>
      </c>
      <c r="Y43" s="6">
        <f t="shared" si="0"/>
        <v>66.313065046240311</v>
      </c>
      <c r="Z43" s="6">
        <f t="shared" si="16"/>
        <v>66.313065046240311</v>
      </c>
      <c r="AA43" s="6">
        <f t="shared" si="17"/>
        <v>43.113854387702233</v>
      </c>
      <c r="AB43" s="6">
        <f t="shared" si="1"/>
        <v>761.95350958764016</v>
      </c>
      <c r="AC43" s="6">
        <f t="shared" si="18"/>
        <v>279.77843431759038</v>
      </c>
      <c r="AD43" s="6">
        <f t="shared" si="2"/>
        <v>237.35964431611183</v>
      </c>
      <c r="AE43" s="6">
        <f t="shared" si="3"/>
        <v>668.26916689770633</v>
      </c>
      <c r="AI43" s="60"/>
      <c r="AJ43" s="67">
        <f t="shared" si="28"/>
        <v>71702.207227309482</v>
      </c>
      <c r="AK43" s="21">
        <f t="shared" si="29"/>
        <v>12149.382720778583</v>
      </c>
      <c r="AL43" s="19">
        <f t="shared" si="30"/>
        <v>46923.836468410722</v>
      </c>
      <c r="AM43" s="19">
        <f t="shared" si="31"/>
        <v>775.8579406252403</v>
      </c>
      <c r="AN43" s="19">
        <f t="shared" si="32"/>
        <v>18937.499999999982</v>
      </c>
      <c r="AO43" s="19">
        <f t="shared" si="20"/>
        <v>5104.4324321275844</v>
      </c>
      <c r="AP43" s="19">
        <f t="shared" si="21"/>
        <v>5238.7596013941002</v>
      </c>
      <c r="AQ43" s="19">
        <f t="shared" si="22"/>
        <v>2665.9337211452716</v>
      </c>
      <c r="AR43" s="1">
        <f t="shared" si="33"/>
        <v>1192.9511181488867</v>
      </c>
      <c r="AS43" s="23">
        <f t="shared" si="34"/>
        <v>-3012.3186662362896</v>
      </c>
      <c r="AT43" s="23">
        <f t="shared" si="35"/>
        <v>-24098549.329890318</v>
      </c>
      <c r="AU43">
        <f t="shared" si="36"/>
        <v>0.34557333333333334</v>
      </c>
      <c r="BB43" s="10">
        <f t="shared" si="24"/>
        <v>716.08286523444542</v>
      </c>
      <c r="BC43" s="10">
        <f t="shared" si="25"/>
        <v>82.24217997002286</v>
      </c>
      <c r="BD43" s="9">
        <f t="shared" si="26"/>
        <v>453.59358104520408</v>
      </c>
      <c r="BE43" s="10">
        <f t="shared" si="27"/>
        <v>126.72374459105225</v>
      </c>
    </row>
    <row r="44" spans="1:57">
      <c r="A44">
        <v>38</v>
      </c>
      <c r="B44" t="s">
        <v>54</v>
      </c>
      <c r="C44">
        <v>7.5373700000000001</v>
      </c>
      <c r="D44">
        <v>507.82900000000001</v>
      </c>
      <c r="E44">
        <v>199.07599999999999</v>
      </c>
      <c r="F44">
        <v>199.07599999999999</v>
      </c>
      <c r="G44">
        <v>129.71799999999999</v>
      </c>
      <c r="H44">
        <v>1964.3</v>
      </c>
      <c r="I44">
        <v>798.6</v>
      </c>
      <c r="J44">
        <v>2262.62</v>
      </c>
      <c r="K44">
        <v>712.56899999999996</v>
      </c>
      <c r="M44" s="4">
        <f t="shared" si="5"/>
        <v>0.34523333333333334</v>
      </c>
      <c r="N44" s="2">
        <f t="shared" si="6"/>
        <v>0.49032441826783818</v>
      </c>
      <c r="O44" s="2">
        <f t="shared" si="7"/>
        <v>2.1255146376363809</v>
      </c>
      <c r="P44" s="3">
        <f t="shared" si="8"/>
        <v>0.68800714492613679</v>
      </c>
      <c r="Q44" s="2">
        <f t="shared" si="9"/>
        <v>0.12524669305783526</v>
      </c>
      <c r="R44" s="3">
        <f t="shared" si="10"/>
        <v>0.19221396157188372</v>
      </c>
      <c r="T44" s="6">
        <f t="shared" si="11"/>
        <v>360.75460626194257</v>
      </c>
      <c r="U44" s="6">
        <f t="shared" si="12"/>
        <v>1044.9587899834196</v>
      </c>
      <c r="V44" s="6">
        <f t="shared" si="13"/>
        <v>1044.9587899834196</v>
      </c>
      <c r="W44" s="6">
        <f t="shared" si="14"/>
        <v>21.32568959149836</v>
      </c>
      <c r="X44" s="6">
        <f t="shared" si="15"/>
        <v>176.88679245283001</v>
      </c>
      <c r="Y44" s="6">
        <f t="shared" si="0"/>
        <v>69.342072024913065</v>
      </c>
      <c r="Z44" s="6">
        <f t="shared" si="16"/>
        <v>69.342072024913065</v>
      </c>
      <c r="AA44" s="6">
        <f t="shared" si="17"/>
        <v>45.183321439689735</v>
      </c>
      <c r="AB44" s="6">
        <f t="shared" si="1"/>
        <v>788.11488579600655</v>
      </c>
      <c r="AC44" s="6">
        <f t="shared" si="18"/>
        <v>278.16959377891146</v>
      </c>
      <c r="AD44" s="6">
        <f t="shared" si="2"/>
        <v>248.20174667323172</v>
      </c>
      <c r="AE44" s="6">
        <f t="shared" si="3"/>
        <v>684.20418372147697</v>
      </c>
      <c r="AI44" s="60"/>
      <c r="AJ44" s="67">
        <f t="shared" si="28"/>
        <v>73379.035593434732</v>
      </c>
      <c r="AK44" s="21">
        <f t="shared" si="29"/>
        <v>12433.508277925368</v>
      </c>
      <c r="AL44" s="19">
        <f t="shared" si="30"/>
        <v>48033.182909106436</v>
      </c>
      <c r="AM44" s="19">
        <f t="shared" si="31"/>
        <v>771.15329850957426</v>
      </c>
      <c r="AN44" s="19">
        <f t="shared" si="32"/>
        <v>18937.499999999982</v>
      </c>
      <c r="AO44" s="19">
        <f t="shared" si="20"/>
        <v>5342.18052012512</v>
      </c>
      <c r="AP44" s="19">
        <f t="shared" si="21"/>
        <v>5482.7642180231496</v>
      </c>
      <c r="AQ44" s="19">
        <f t="shared" si="22"/>
        <v>2795.1272279654399</v>
      </c>
      <c r="AR44" s="1">
        <f t="shared" si="33"/>
        <v>1248.5117291027482</v>
      </c>
      <c r="AS44" s="23">
        <f t="shared" si="34"/>
        <v>-3202.1239685276487</v>
      </c>
      <c r="AT44" s="23">
        <f t="shared" si="35"/>
        <v>-25616991.748221189</v>
      </c>
      <c r="AU44">
        <f t="shared" si="36"/>
        <v>0.34540999999999999</v>
      </c>
      <c r="BB44" s="10">
        <f t="shared" si="24"/>
        <v>741.1188707095356</v>
      </c>
      <c r="BC44" s="10">
        <f t="shared" si="25"/>
        <v>86.227708775404466</v>
      </c>
      <c r="BD44" s="9">
        <f t="shared" si="26"/>
        <v>474.71928863222365</v>
      </c>
      <c r="BE44" s="10">
        <f t="shared" si="27"/>
        <v>132.62613009248062</v>
      </c>
    </row>
    <row r="45" spans="1:57">
      <c r="A45">
        <v>39</v>
      </c>
      <c r="B45" t="s">
        <v>54</v>
      </c>
      <c r="C45">
        <v>7.7383800000000003</v>
      </c>
      <c r="D45">
        <v>496.06</v>
      </c>
      <c r="E45">
        <v>203.178</v>
      </c>
      <c r="F45">
        <v>203.178</v>
      </c>
      <c r="G45">
        <v>132.73599999999999</v>
      </c>
      <c r="H45">
        <v>1964.85</v>
      </c>
      <c r="I45">
        <v>775.81100000000004</v>
      </c>
      <c r="J45">
        <v>2285.41</v>
      </c>
      <c r="K45">
        <v>727.25400000000002</v>
      </c>
      <c r="M45" s="4">
        <f t="shared" si="5"/>
        <v>0.34505000000000002</v>
      </c>
      <c r="N45" s="2">
        <f t="shared" si="6"/>
        <v>0.47921557262232523</v>
      </c>
      <c r="O45" s="2">
        <f t="shared" si="7"/>
        <v>2.1486601074240448</v>
      </c>
      <c r="P45" s="3">
        <f t="shared" si="8"/>
        <v>0.70255904941312852</v>
      </c>
      <c r="Q45" s="2">
        <f t="shared" si="9"/>
        <v>0.12822875911703616</v>
      </c>
      <c r="R45" s="3">
        <f t="shared" si="10"/>
        <v>0.19627880017388782</v>
      </c>
      <c r="T45" s="6">
        <f t="shared" si="11"/>
        <v>369.11737130094542</v>
      </c>
      <c r="U45" s="6">
        <f t="shared" si="12"/>
        <v>1069.7503877726283</v>
      </c>
      <c r="V45" s="6">
        <f t="shared" si="13"/>
        <v>1069.7503877726283</v>
      </c>
      <c r="W45" s="6">
        <f t="shared" si="14"/>
        <v>21.831640566788334</v>
      </c>
      <c r="X45" s="6">
        <f t="shared" si="15"/>
        <v>176.88679245283001</v>
      </c>
      <c r="Y45" s="6">
        <f t="shared" si="0"/>
        <v>72.449914762289026</v>
      </c>
      <c r="Z45" s="6">
        <f t="shared" si="16"/>
        <v>72.449914762289026</v>
      </c>
      <c r="AA45" s="6">
        <f t="shared" si="17"/>
        <v>47.331462490462528</v>
      </c>
      <c r="AB45" s="6">
        <f t="shared" si="1"/>
        <v>814.93941123835873</v>
      </c>
      <c r="AC45" s="6">
        <f t="shared" si="18"/>
        <v>276.64261710105791</v>
      </c>
      <c r="AD45" s="6">
        <f t="shared" si="2"/>
        <v>259.326749503065</v>
      </c>
      <c r="AE45" s="6">
        <f t="shared" si="3"/>
        <v>700.63301647168282</v>
      </c>
      <c r="AI45" s="60"/>
      <c r="AJ45" s="67">
        <f t="shared" si="28"/>
        <v>75108.502947638248</v>
      </c>
      <c r="AK45" s="21">
        <f t="shared" si="29"/>
        <v>12726.553103208067</v>
      </c>
      <c r="AL45" s="19">
        <f t="shared" si="30"/>
        <v>49178.544113348595</v>
      </c>
      <c r="AM45" s="19">
        <f t="shared" si="31"/>
        <v>766.71885133281353</v>
      </c>
      <c r="AN45" s="19">
        <f t="shared" si="32"/>
        <v>18937.499999999982</v>
      </c>
      <c r="AO45" s="19">
        <f t="shared" si="20"/>
        <v>5586.197322326997</v>
      </c>
      <c r="AP45" s="19">
        <f t="shared" si="21"/>
        <v>5733.2025150198124</v>
      </c>
      <c r="AQ45" s="19">
        <f t="shared" si="22"/>
        <v>2929.2934672529568</v>
      </c>
      <c r="AR45" s="1">
        <f t="shared" si="33"/>
        <v>1305.5411875011989</v>
      </c>
      <c r="AS45" s="23">
        <f t="shared" si="34"/>
        <v>-3398.058594063963</v>
      </c>
      <c r="AT45" s="23">
        <f t="shared" si="35"/>
        <v>-27184468.752511702</v>
      </c>
      <c r="AU45">
        <f t="shared" si="36"/>
        <v>0.34523333333333334</v>
      </c>
      <c r="BB45" s="10">
        <f t="shared" si="24"/>
        <v>766.78919620450813</v>
      </c>
      <c r="BC45" s="10">
        <f t="shared" si="25"/>
        <v>90.366642879379469</v>
      </c>
      <c r="BD45" s="9">
        <f t="shared" si="26"/>
        <v>496.40349334646345</v>
      </c>
      <c r="BE45" s="10">
        <f t="shared" si="27"/>
        <v>138.68414404982613</v>
      </c>
    </row>
    <row r="46" spans="1:57">
      <c r="A46">
        <v>40</v>
      </c>
      <c r="B46" t="s">
        <v>54</v>
      </c>
      <c r="C46">
        <v>7.9393900000000004</v>
      </c>
      <c r="D46">
        <v>484.50099999999998</v>
      </c>
      <c r="E46">
        <v>207.17699999999999</v>
      </c>
      <c r="F46">
        <v>207.17699999999999</v>
      </c>
      <c r="G46">
        <v>135.749</v>
      </c>
      <c r="H46">
        <v>1965.4</v>
      </c>
      <c r="I46">
        <v>753.75900000000001</v>
      </c>
      <c r="J46">
        <v>2307.4699999999998</v>
      </c>
      <c r="K46">
        <v>741.56700000000001</v>
      </c>
      <c r="M46" s="4">
        <f t="shared" si="5"/>
        <v>0.34486666666666665</v>
      </c>
      <c r="N46" s="2">
        <f t="shared" si="6"/>
        <v>0.46829789290547075</v>
      </c>
      <c r="O46" s="2">
        <f t="shared" si="7"/>
        <v>2.1711245990721051</v>
      </c>
      <c r="P46" s="3">
        <f t="shared" si="8"/>
        <v>0.71676686642180565</v>
      </c>
      <c r="Q46" s="2">
        <f t="shared" si="9"/>
        <v>0.13120916296153104</v>
      </c>
      <c r="R46" s="3">
        <f t="shared" si="10"/>
        <v>0.20024840518074619</v>
      </c>
      <c r="T46" s="6">
        <f t="shared" si="11"/>
        <v>377.72280237130144</v>
      </c>
      <c r="U46" s="6">
        <f t="shared" si="12"/>
        <v>1095.2719960505551</v>
      </c>
      <c r="V46" s="6">
        <f t="shared" si="13"/>
        <v>1095.2719960505551</v>
      </c>
      <c r="W46" s="6">
        <f t="shared" si="14"/>
        <v>22.35248971531745</v>
      </c>
      <c r="X46" s="6">
        <f t="shared" si="15"/>
        <v>176.88679245283001</v>
      </c>
      <c r="Y46" s="6">
        <f t="shared" si="0"/>
        <v>75.638388775255294</v>
      </c>
      <c r="Z46" s="6">
        <f t="shared" si="16"/>
        <v>75.638388775255294</v>
      </c>
      <c r="AA46" s="6">
        <f t="shared" si="17"/>
        <v>49.560692730622272</v>
      </c>
      <c r="AB46" s="6">
        <f t="shared" si="1"/>
        <v>842.43575757410133</v>
      </c>
      <c r="AC46" s="6">
        <f t="shared" si="18"/>
        <v>275.18872819177125</v>
      </c>
      <c r="AD46" s="6">
        <f t="shared" si="2"/>
        <v>270.73918943174073</v>
      </c>
      <c r="AE46" s="6">
        <f t="shared" si="3"/>
        <v>717.54919367925368</v>
      </c>
      <c r="AI46" s="60"/>
      <c r="AJ46" s="67">
        <f t="shared" si="28"/>
        <v>76890.448621933203</v>
      </c>
      <c r="AK46" s="21">
        <f t="shared" si="29"/>
        <v>13028.489972682841</v>
      </c>
      <c r="AL46" s="19">
        <f t="shared" si="30"/>
        <v>50359.399324935141</v>
      </c>
      <c r="AM46" s="19">
        <f t="shared" si="31"/>
        <v>762.51004551564574</v>
      </c>
      <c r="AN46" s="19">
        <f t="shared" si="32"/>
        <v>18937.499999999982</v>
      </c>
      <c r="AO46" s="19">
        <f t="shared" si="20"/>
        <v>5836.5651332500038</v>
      </c>
      <c r="AP46" s="19">
        <f t="shared" si="21"/>
        <v>5990.1589525460568</v>
      </c>
      <c r="AQ46" s="19">
        <f t="shared" si="22"/>
        <v>3068.5602441579231</v>
      </c>
      <c r="AR46" s="1">
        <f t="shared" si="33"/>
        <v>1364.0587023861219</v>
      </c>
      <c r="AS46" s="23">
        <f t="shared" si="34"/>
        <v>-3600.186191825178</v>
      </c>
      <c r="AT46" s="23">
        <f t="shared" si="35"/>
        <v>-28801489.534601424</v>
      </c>
      <c r="AU46">
        <f t="shared" si="36"/>
        <v>0.34505000000000002</v>
      </c>
      <c r="BB46" s="10">
        <f t="shared" si="24"/>
        <v>793.10777067157039</v>
      </c>
      <c r="BC46" s="10">
        <f t="shared" si="25"/>
        <v>94.662924980925055</v>
      </c>
      <c r="BD46" s="9">
        <f t="shared" si="26"/>
        <v>518.65349900613001</v>
      </c>
      <c r="BE46" s="10">
        <f t="shared" si="27"/>
        <v>144.89982952457805</v>
      </c>
    </row>
    <row r="47" spans="1:57">
      <c r="A47">
        <v>41</v>
      </c>
      <c r="B47" t="s">
        <v>54</v>
      </c>
      <c r="C47">
        <v>8.1403999999999996</v>
      </c>
      <c r="D47">
        <v>473.16</v>
      </c>
      <c r="E47">
        <v>211.07400000000001</v>
      </c>
      <c r="F47">
        <v>211.07400000000001</v>
      </c>
      <c r="G47">
        <v>138.756</v>
      </c>
      <c r="H47">
        <v>1965.94</v>
      </c>
      <c r="I47">
        <v>732.41399999999999</v>
      </c>
      <c r="J47">
        <v>2328.81</v>
      </c>
      <c r="K47">
        <v>755.51700000000005</v>
      </c>
      <c r="M47" s="4">
        <f t="shared" si="5"/>
        <v>0.34468666666666664</v>
      </c>
      <c r="N47" s="2">
        <f t="shared" si="6"/>
        <v>0.45757499564822163</v>
      </c>
      <c r="O47" s="2">
        <f t="shared" si="7"/>
        <v>2.1928954898168387</v>
      </c>
      <c r="P47" s="3">
        <f t="shared" si="8"/>
        <v>0.73063168481519458</v>
      </c>
      <c r="Q47" s="2">
        <f t="shared" si="9"/>
        <v>0.13418563719706789</v>
      </c>
      <c r="R47" s="3">
        <f t="shared" si="10"/>
        <v>0.20412161770110054</v>
      </c>
      <c r="T47" s="6">
        <f t="shared" si="11"/>
        <v>386.57442853109598</v>
      </c>
      <c r="U47" s="6">
        <f t="shared" si="12"/>
        <v>1121.5241722852522</v>
      </c>
      <c r="V47" s="6">
        <f t="shared" si="13"/>
        <v>1121.5241722852522</v>
      </c>
      <c r="W47" s="6">
        <f t="shared" si="14"/>
        <v>22.888248413984741</v>
      </c>
      <c r="X47" s="6">
        <f t="shared" si="15"/>
        <v>176.88679245283001</v>
      </c>
      <c r="Y47" s="6">
        <f t="shared" si="0"/>
        <v>78.908197713645791</v>
      </c>
      <c r="Z47" s="6">
        <f t="shared" si="16"/>
        <v>78.908197713645791</v>
      </c>
      <c r="AA47" s="6">
        <f t="shared" si="17"/>
        <v>51.872736016537495</v>
      </c>
      <c r="AB47" s="6">
        <f t="shared" si="1"/>
        <v>870.605569218347</v>
      </c>
      <c r="AC47" s="6">
        <f t="shared" si="18"/>
        <v>273.80685148089003</v>
      </c>
      <c r="AD47" s="6">
        <f t="shared" si="2"/>
        <v>282.44352602414568</v>
      </c>
      <c r="AE47" s="6">
        <f t="shared" si="3"/>
        <v>734.94974375415632</v>
      </c>
      <c r="AI47" s="60"/>
      <c r="AJ47" s="67">
        <f t="shared" si="28"/>
        <v>78724.865260125749</v>
      </c>
      <c r="AK47" s="21">
        <f t="shared" si="29"/>
        <v>13339.317639899711</v>
      </c>
      <c r="AL47" s="19">
        <f t="shared" si="30"/>
        <v>51575.283394083715</v>
      </c>
      <c r="AM47" s="19">
        <f t="shared" si="31"/>
        <v>758.50269151497901</v>
      </c>
      <c r="AN47" s="19">
        <f t="shared" si="32"/>
        <v>18937.499999999982</v>
      </c>
      <c r="AO47" s="19">
        <f t="shared" si="20"/>
        <v>6093.4285997345669</v>
      </c>
      <c r="AP47" s="19">
        <f t="shared" si="21"/>
        <v>6253.7819839381082</v>
      </c>
      <c r="AQ47" s="19">
        <f t="shared" si="22"/>
        <v>3213.0841386267916</v>
      </c>
      <c r="AR47" s="1">
        <f t="shared" si="33"/>
        <v>1424.0881364109562</v>
      </c>
      <c r="AS47" s="23">
        <f t="shared" si="34"/>
        <v>-3808.5139557163584</v>
      </c>
      <c r="AT47" s="23">
        <f t="shared" si="35"/>
        <v>-30468111.645730868</v>
      </c>
      <c r="AU47">
        <f t="shared" si="36"/>
        <v>0.34486666666666665</v>
      </c>
      <c r="BB47" s="10">
        <f t="shared" si="24"/>
        <v>820.08326785878387</v>
      </c>
      <c r="BC47" s="10">
        <f t="shared" si="25"/>
        <v>99.121385461244543</v>
      </c>
      <c r="BD47" s="9">
        <f t="shared" si="26"/>
        <v>541.47837886348145</v>
      </c>
      <c r="BE47" s="10">
        <f t="shared" si="27"/>
        <v>151.27677755051059</v>
      </c>
    </row>
    <row r="48" spans="1:57">
      <c r="A48">
        <v>42</v>
      </c>
      <c r="B48" t="s">
        <v>54</v>
      </c>
      <c r="C48">
        <v>8.3414099999999998</v>
      </c>
      <c r="D48">
        <v>462.03899999999999</v>
      </c>
      <c r="E48">
        <v>214.87299999999999</v>
      </c>
      <c r="F48">
        <v>214.87299999999999</v>
      </c>
      <c r="G48">
        <v>141.75800000000001</v>
      </c>
      <c r="H48">
        <v>1966.46</v>
      </c>
      <c r="I48">
        <v>711.75</v>
      </c>
      <c r="J48">
        <v>2349.4699999999998</v>
      </c>
      <c r="K48">
        <v>769.11199999999997</v>
      </c>
      <c r="M48" s="4">
        <f t="shared" si="5"/>
        <v>0.34451333333333334</v>
      </c>
      <c r="N48" s="2">
        <f t="shared" si="6"/>
        <v>0.44704510710761075</v>
      </c>
      <c r="O48" s="2">
        <f t="shared" si="7"/>
        <v>2.213988341234979</v>
      </c>
      <c r="P48" s="3">
        <f t="shared" si="8"/>
        <v>0.74415310486289843</v>
      </c>
      <c r="Q48" s="2">
        <f t="shared" si="9"/>
        <v>0.13715772974437371</v>
      </c>
      <c r="R48" s="3">
        <f t="shared" si="10"/>
        <v>0.20790003289664646</v>
      </c>
      <c r="T48" s="6">
        <f t="shared" si="11"/>
        <v>395.67996526634749</v>
      </c>
      <c r="U48" s="6">
        <f t="shared" si="12"/>
        <v>1148.5185825406297</v>
      </c>
      <c r="V48" s="6">
        <f t="shared" si="13"/>
        <v>1148.5185825406297</v>
      </c>
      <c r="W48" s="6">
        <f t="shared" si="14"/>
        <v>23.439154745727137</v>
      </c>
      <c r="X48" s="6">
        <f t="shared" si="15"/>
        <v>176.88679245283001</v>
      </c>
      <c r="Y48" s="6">
        <f t="shared" si="0"/>
        <v>82.261877795417575</v>
      </c>
      <c r="Z48" s="6">
        <f t="shared" si="16"/>
        <v>82.261877795417575</v>
      </c>
      <c r="AA48" s="6">
        <f t="shared" si="17"/>
        <v>54.270565741264868</v>
      </c>
      <c r="AB48" s="6">
        <f t="shared" si="1"/>
        <v>899.4699847056819</v>
      </c>
      <c r="AC48" s="6">
        <f t="shared" si="18"/>
        <v>272.48775258067496</v>
      </c>
      <c r="AD48" s="6">
        <f t="shared" si="2"/>
        <v>294.4464746849963</v>
      </c>
      <c r="AE48" s="6">
        <f t="shared" si="3"/>
        <v>752.83861727428223</v>
      </c>
      <c r="AI48" s="60"/>
      <c r="AJ48" s="67">
        <f t="shared" si="28"/>
        <v>80611.792931347067</v>
      </c>
      <c r="AK48" s="21">
        <f t="shared" si="29"/>
        <v>13659.042894262087</v>
      </c>
      <c r="AL48" s="19">
        <f t="shared" si="30"/>
        <v>52825.982731817487</v>
      </c>
      <c r="AM48" s="19">
        <f t="shared" si="31"/>
        <v>754.69382473677706</v>
      </c>
      <c r="AN48" s="19">
        <f t="shared" si="32"/>
        <v>18937.499999999982</v>
      </c>
      <c r="AO48" s="19">
        <f t="shared" si="20"/>
        <v>6356.8444078113052</v>
      </c>
      <c r="AP48" s="19">
        <f t="shared" si="21"/>
        <v>6524.1297869642349</v>
      </c>
      <c r="AQ48" s="19">
        <f t="shared" si="22"/>
        <v>3362.9769105089472</v>
      </c>
      <c r="AR48" s="1">
        <f t="shared" si="33"/>
        <v>1485.6529468870062</v>
      </c>
      <c r="AS48" s="23">
        <f t="shared" si="34"/>
        <v>-4023.0552168834201</v>
      </c>
      <c r="AT48" s="23">
        <f t="shared" si="35"/>
        <v>-32184441.73506736</v>
      </c>
      <c r="AU48">
        <f t="shared" si="36"/>
        <v>0.34468666666666664</v>
      </c>
      <c r="BB48" s="10">
        <f t="shared" si="24"/>
        <v>847.7173208043622</v>
      </c>
      <c r="BC48" s="10">
        <f t="shared" si="25"/>
        <v>103.74547203307499</v>
      </c>
      <c r="BD48" s="9">
        <f t="shared" si="26"/>
        <v>564.88705204829137</v>
      </c>
      <c r="BE48" s="10">
        <f t="shared" si="27"/>
        <v>157.81639542729158</v>
      </c>
    </row>
    <row r="49" spans="1:57">
      <c r="A49">
        <v>43</v>
      </c>
      <c r="B49" t="s">
        <v>54</v>
      </c>
      <c r="C49">
        <v>8.5424199999999999</v>
      </c>
      <c r="D49">
        <v>451.142</v>
      </c>
      <c r="E49">
        <v>218.57400000000001</v>
      </c>
      <c r="F49">
        <v>218.57400000000001</v>
      </c>
      <c r="G49">
        <v>144.755</v>
      </c>
      <c r="H49">
        <v>1966.96</v>
      </c>
      <c r="I49">
        <v>691.74800000000005</v>
      </c>
      <c r="J49">
        <v>2369.48</v>
      </c>
      <c r="K49">
        <v>782.35900000000004</v>
      </c>
      <c r="M49" s="4">
        <f t="shared" si="5"/>
        <v>0.34434666666666663</v>
      </c>
      <c r="N49" s="2">
        <f t="shared" si="6"/>
        <v>0.4367130024006815</v>
      </c>
      <c r="O49" s="2">
        <f t="shared" si="7"/>
        <v>2.2344299448230469</v>
      </c>
      <c r="P49" s="3">
        <f t="shared" si="8"/>
        <v>0.75733659877642689</v>
      </c>
      <c r="Q49" s="2">
        <f t="shared" si="9"/>
        <v>0.14012526136451639</v>
      </c>
      <c r="R49" s="3">
        <f t="shared" si="10"/>
        <v>0.21158328815921942</v>
      </c>
      <c r="T49" s="6">
        <f t="shared" si="11"/>
        <v>405.04127763646812</v>
      </c>
      <c r="U49" s="6">
        <f t="shared" si="12"/>
        <v>1176.260196032491</v>
      </c>
      <c r="V49" s="6">
        <f t="shared" si="13"/>
        <v>1176.260196032491</v>
      </c>
      <c r="W49" s="6">
        <f t="shared" si="14"/>
        <v>24.005310123112061</v>
      </c>
      <c r="X49" s="6">
        <f t="shared" si="15"/>
        <v>176.88679245283001</v>
      </c>
      <c r="Y49" s="6">
        <f t="shared" si="0"/>
        <v>85.699965362535238</v>
      </c>
      <c r="Z49" s="6">
        <f t="shared" si="16"/>
        <v>85.699965362535238</v>
      </c>
      <c r="AA49" s="6">
        <f t="shared" si="17"/>
        <v>56.756514892227742</v>
      </c>
      <c r="AB49" s="6">
        <f t="shared" si="1"/>
        <v>929.04166976342196</v>
      </c>
      <c r="AC49" s="6">
        <f t="shared" si="18"/>
        <v>271.22383639218106</v>
      </c>
      <c r="AD49" s="6">
        <f t="shared" si="2"/>
        <v>306.75258356926122</v>
      </c>
      <c r="AE49" s="6">
        <f t="shared" si="3"/>
        <v>771.2189183960229</v>
      </c>
      <c r="AI49" s="60"/>
      <c r="AJ49" s="67">
        <f t="shared" si="28"/>
        <v>82552.070157272843</v>
      </c>
      <c r="AK49" s="21">
        <f t="shared" si="29"/>
        <v>13987.80781676233</v>
      </c>
      <c r="AL49" s="19">
        <f t="shared" si="30"/>
        <v>54111.78129382358</v>
      </c>
      <c r="AM49" s="19">
        <f t="shared" si="31"/>
        <v>751.0579924381143</v>
      </c>
      <c r="AN49" s="19">
        <f t="shared" si="32"/>
        <v>18937.499999999982</v>
      </c>
      <c r="AO49" s="19">
        <f t="shared" si="20"/>
        <v>6627.0168751988404</v>
      </c>
      <c r="AP49" s="19">
        <f t="shared" si="21"/>
        <v>6801.4120561251257</v>
      </c>
      <c r="AQ49" s="19">
        <f t="shared" si="22"/>
        <v>3518.4313287416649</v>
      </c>
      <c r="AR49" s="1">
        <f t="shared" si="33"/>
        <v>1548.7884568430804</v>
      </c>
      <c r="AS49" s="23">
        <f t="shared" si="34"/>
        <v>-4243.8899708648078</v>
      </c>
      <c r="AT49" s="23">
        <f t="shared" si="35"/>
        <v>-33951119.766918465</v>
      </c>
      <c r="AU49">
        <f t="shared" si="36"/>
        <v>0.34451333333333334</v>
      </c>
      <c r="BB49" s="10">
        <f t="shared" si="24"/>
        <v>876.03082995995476</v>
      </c>
      <c r="BC49" s="10">
        <f t="shared" si="25"/>
        <v>108.54113148252974</v>
      </c>
      <c r="BD49" s="9">
        <f t="shared" si="26"/>
        <v>588.89294936999261</v>
      </c>
      <c r="BE49" s="10">
        <f t="shared" si="27"/>
        <v>164.52375559083515</v>
      </c>
    </row>
    <row r="50" spans="1:57">
      <c r="A50">
        <v>44</v>
      </c>
      <c r="B50" t="s">
        <v>54</v>
      </c>
      <c r="C50">
        <v>8.74343</v>
      </c>
      <c r="D50">
        <v>440.483</v>
      </c>
      <c r="E50">
        <v>222.19200000000001</v>
      </c>
      <c r="F50">
        <v>222.19200000000001</v>
      </c>
      <c r="G50">
        <v>147.74299999999999</v>
      </c>
      <c r="H50">
        <v>1967.39</v>
      </c>
      <c r="I50">
        <v>672.255</v>
      </c>
      <c r="J50">
        <v>2388.9699999999998</v>
      </c>
      <c r="K50">
        <v>795.31</v>
      </c>
      <c r="M50" s="4">
        <f t="shared" si="5"/>
        <v>0.34420333333333331</v>
      </c>
      <c r="N50" s="2">
        <f t="shared" si="6"/>
        <v>0.42657247169793056</v>
      </c>
      <c r="O50" s="2">
        <f t="shared" si="7"/>
        <v>2.2542349097916929</v>
      </c>
      <c r="P50" s="3">
        <f t="shared" si="8"/>
        <v>0.7701939744918217</v>
      </c>
      <c r="Q50" s="2">
        <f t="shared" si="9"/>
        <v>0.1430772508497884</v>
      </c>
      <c r="R50" s="3">
        <f t="shared" si="10"/>
        <v>0.21517513872614058</v>
      </c>
      <c r="T50" s="6">
        <f t="shared" si="11"/>
        <v>414.66996627501351</v>
      </c>
      <c r="U50" s="6">
        <f t="shared" si="12"/>
        <v>1204.7238539478028</v>
      </c>
      <c r="V50" s="6">
        <f t="shared" si="13"/>
        <v>1204.7238539478028</v>
      </c>
      <c r="W50" s="6">
        <f t="shared" si="14"/>
        <v>24.586201100975568</v>
      </c>
      <c r="X50" s="6">
        <f t="shared" si="15"/>
        <v>176.88679245283001</v>
      </c>
      <c r="Y50" s="6">
        <f t="shared" si="0"/>
        <v>89.226667518790066</v>
      </c>
      <c r="Z50" s="6">
        <f t="shared" si="16"/>
        <v>89.226667518790066</v>
      </c>
      <c r="AA50" s="6">
        <f t="shared" si="17"/>
        <v>59.329838784603403</v>
      </c>
      <c r="AB50" s="6">
        <f t="shared" si="1"/>
        <v>959.34971512025504</v>
      </c>
      <c r="AC50" s="6">
        <f t="shared" si="18"/>
        <v>269.96033992852335</v>
      </c>
      <c r="AD50" s="6">
        <f t="shared" si="2"/>
        <v>319.37630942774234</v>
      </c>
      <c r="AE50" s="6">
        <f t="shared" si="3"/>
        <v>790.0538876727893</v>
      </c>
      <c r="AI50" s="60"/>
      <c r="AJ50" s="67">
        <f t="shared" si="28"/>
        <v>84546.054110227342</v>
      </c>
      <c r="AK50" s="21">
        <f t="shared" si="29"/>
        <v>14325.672927479707</v>
      </c>
      <c r="AL50" s="19">
        <f t="shared" si="30"/>
        <v>55432.902197550931</v>
      </c>
      <c r="AM50" s="19">
        <f t="shared" si="31"/>
        <v>747.57426024776851</v>
      </c>
      <c r="AN50" s="19">
        <f t="shared" si="32"/>
        <v>18937.499999999982</v>
      </c>
      <c r="AO50" s="19">
        <f t="shared" si="20"/>
        <v>6903.9892096058393</v>
      </c>
      <c r="AP50" s="19">
        <f t="shared" si="21"/>
        <v>7085.6731361744141</v>
      </c>
      <c r="AQ50" s="19">
        <f t="shared" si="22"/>
        <v>3679.5986439324843</v>
      </c>
      <c r="AR50" s="1">
        <f t="shared" si="33"/>
        <v>1613.5185895743139</v>
      </c>
      <c r="AS50" s="23">
        <f t="shared" si="34"/>
        <v>-4470.9710006212954</v>
      </c>
      <c r="AT50" s="23">
        <f t="shared" si="35"/>
        <v>-35767768.004970364</v>
      </c>
      <c r="AU50">
        <f t="shared" si="36"/>
        <v>0.34434666666666663</v>
      </c>
      <c r="BB50" s="10">
        <f t="shared" si="24"/>
        <v>905.03635964030991</v>
      </c>
      <c r="BC50" s="10">
        <f t="shared" si="25"/>
        <v>113.51302978445548</v>
      </c>
      <c r="BD50" s="9">
        <f t="shared" si="26"/>
        <v>613.50516713852244</v>
      </c>
      <c r="BE50" s="10">
        <f t="shared" si="27"/>
        <v>171.39993072507048</v>
      </c>
    </row>
    <row r="51" spans="1:57">
      <c r="A51">
        <v>45</v>
      </c>
      <c r="B51" t="s">
        <v>54</v>
      </c>
      <c r="C51">
        <v>8.9444400000000002</v>
      </c>
      <c r="D51">
        <v>430.00799999999998</v>
      </c>
      <c r="E51">
        <v>225.71</v>
      </c>
      <c r="F51">
        <v>225.71</v>
      </c>
      <c r="G51">
        <v>150.72900000000001</v>
      </c>
      <c r="H51">
        <v>1967.84</v>
      </c>
      <c r="I51">
        <v>653.49</v>
      </c>
      <c r="J51">
        <v>2407.73</v>
      </c>
      <c r="K51">
        <v>807.90499999999997</v>
      </c>
      <c r="M51" s="4">
        <f t="shared" si="5"/>
        <v>0.34405333333333338</v>
      </c>
      <c r="N51" s="2">
        <f t="shared" si="6"/>
        <v>0.41660982793365364</v>
      </c>
      <c r="O51" s="2">
        <f t="shared" si="7"/>
        <v>2.2733931853588589</v>
      </c>
      <c r="P51" s="3">
        <f t="shared" si="8"/>
        <v>0.78273232832119044</v>
      </c>
      <c r="Q51" s="2">
        <f t="shared" si="9"/>
        <v>0.14603259184622538</v>
      </c>
      <c r="R51" s="3">
        <f t="shared" si="10"/>
        <v>0.21867733684700044</v>
      </c>
      <c r="T51" s="6">
        <f t="shared" si="11"/>
        <v>424.58622094964056</v>
      </c>
      <c r="U51" s="6">
        <f t="shared" si="12"/>
        <v>1234.0709413743232</v>
      </c>
      <c r="V51" s="6">
        <f t="shared" si="13"/>
        <v>1234.0709413743232</v>
      </c>
      <c r="W51" s="6">
        <f t="shared" si="14"/>
        <v>25.185121252537208</v>
      </c>
      <c r="X51" s="6">
        <f t="shared" si="15"/>
        <v>176.88679245283001</v>
      </c>
      <c r="Y51" s="6">
        <f t="shared" si="0"/>
        <v>92.847384059199499</v>
      </c>
      <c r="Z51" s="6">
        <f t="shared" si="16"/>
        <v>92.847384059199499</v>
      </c>
      <c r="AA51" s="6">
        <f t="shared" si="17"/>
        <v>62.003426307470129</v>
      </c>
      <c r="AB51" s="6">
        <f t="shared" si="1"/>
        <v>990.43654255672084</v>
      </c>
      <c r="AC51" s="6">
        <f t="shared" si="18"/>
        <v>268.81952007013956</v>
      </c>
      <c r="AD51" s="6">
        <f t="shared" si="2"/>
        <v>332.33736129700759</v>
      </c>
      <c r="AE51" s="6">
        <f t="shared" si="3"/>
        <v>809.48472042468256</v>
      </c>
      <c r="AI51" s="60"/>
      <c r="AJ51" s="67">
        <f t="shared" si="28"/>
        <v>86591.936450206224</v>
      </c>
      <c r="AK51" s="21">
        <f t="shared" si="29"/>
        <v>14672.331817230292</v>
      </c>
      <c r="AL51" s="19">
        <f t="shared" si="30"/>
        <v>56786.70328425707</v>
      </c>
      <c r="AM51" s="19">
        <f t="shared" si="31"/>
        <v>744.09168494498874</v>
      </c>
      <c r="AN51" s="19">
        <f t="shared" si="32"/>
        <v>18937.499999999982</v>
      </c>
      <c r="AO51" s="19">
        <f t="shared" si="20"/>
        <v>7188.1003353137276</v>
      </c>
      <c r="AP51" s="19">
        <f t="shared" si="21"/>
        <v>7377.2608704535633</v>
      </c>
      <c r="AQ51" s="19">
        <f t="shared" si="22"/>
        <v>3846.4305771962586</v>
      </c>
      <c r="AR51" s="1">
        <f t="shared" si="33"/>
        <v>1679.9193875899246</v>
      </c>
      <c r="AS51" s="23">
        <f t="shared" si="34"/>
        <v>-4704.2621276810187</v>
      </c>
      <c r="AT51" s="23">
        <f t="shared" si="35"/>
        <v>-37634097.02144815</v>
      </c>
      <c r="AU51">
        <f t="shared" si="36"/>
        <v>0.34420333333333331</v>
      </c>
      <c r="BB51" s="10">
        <f t="shared" si="24"/>
        <v>934.76351401927946</v>
      </c>
      <c r="BC51" s="10">
        <f t="shared" si="25"/>
        <v>118.65967756920681</v>
      </c>
      <c r="BD51" s="9">
        <f t="shared" si="26"/>
        <v>638.75261885548468</v>
      </c>
      <c r="BE51" s="10">
        <f t="shared" si="27"/>
        <v>178.45333503758013</v>
      </c>
    </row>
    <row r="52" spans="1:57">
      <c r="A52">
        <v>46</v>
      </c>
      <c r="B52" t="s">
        <v>54</v>
      </c>
      <c r="C52">
        <v>9.1454500000000003</v>
      </c>
      <c r="D52">
        <v>419.78899999999999</v>
      </c>
      <c r="E52">
        <v>229.136</v>
      </c>
      <c r="F52">
        <v>229.136</v>
      </c>
      <c r="G52">
        <v>153.71100000000001</v>
      </c>
      <c r="H52">
        <v>1968.23</v>
      </c>
      <c r="I52">
        <v>635.31700000000001</v>
      </c>
      <c r="J52">
        <v>2425.91</v>
      </c>
      <c r="K52">
        <v>820.16600000000005</v>
      </c>
      <c r="M52" s="4">
        <f t="shared" si="5"/>
        <v>0.3439233333333333</v>
      </c>
      <c r="N52" s="2">
        <f t="shared" si="6"/>
        <v>0.40686296364499841</v>
      </c>
      <c r="O52" s="2">
        <f t="shared" si="7"/>
        <v>2.2918727140738731</v>
      </c>
      <c r="P52" s="3">
        <f t="shared" si="8"/>
        <v>0.79491165666766828</v>
      </c>
      <c r="Q52" s="2">
        <f t="shared" si="9"/>
        <v>0.14897796989639164</v>
      </c>
      <c r="R52" s="3">
        <f t="shared" si="10"/>
        <v>0.22208050243755875</v>
      </c>
      <c r="T52" s="6">
        <f t="shared" si="11"/>
        <v>434.7576659918588</v>
      </c>
      <c r="U52" s="6">
        <f t="shared" si="12"/>
        <v>1264.1121548170393</v>
      </c>
      <c r="V52" s="6">
        <f t="shared" si="13"/>
        <v>1264.1121548170393</v>
      </c>
      <c r="W52" s="6">
        <f t="shared" si="14"/>
        <v>25.798207241164068</v>
      </c>
      <c r="X52" s="6">
        <f t="shared" si="15"/>
        <v>176.88679245283001</v>
      </c>
      <c r="Y52" s="6">
        <f t="shared" si="0"/>
        <v>96.551200902052358</v>
      </c>
      <c r="Z52" s="6">
        <f t="shared" si="16"/>
        <v>96.551200902052358</v>
      </c>
      <c r="AA52" s="6">
        <f t="shared" si="17"/>
        <v>64.769314476360634</v>
      </c>
      <c r="AB52" s="6">
        <f t="shared" si="1"/>
        <v>1022.2074391623479</v>
      </c>
      <c r="AC52" s="6">
        <f t="shared" si="18"/>
        <v>267.70292289585541</v>
      </c>
      <c r="AD52" s="6">
        <f t="shared" si="2"/>
        <v>345.59393652255727</v>
      </c>
      <c r="AE52" s="6">
        <f t="shared" si="3"/>
        <v>829.3544888251804</v>
      </c>
      <c r="AI52" s="60"/>
      <c r="AJ52" s="67">
        <f t="shared" si="28"/>
        <v>88701.317053162216</v>
      </c>
      <c r="AK52" s="21">
        <f t="shared" si="29"/>
        <v>15029.749994997883</v>
      </c>
      <c r="AL52" s="19">
        <f t="shared" si="30"/>
        <v>58183.333249964904</v>
      </c>
      <c r="AM52" s="19">
        <f t="shared" si="31"/>
        <v>740.94724316932559</v>
      </c>
      <c r="AN52" s="19">
        <f t="shared" si="32"/>
        <v>18937.499999999982</v>
      </c>
      <c r="AO52" s="19">
        <f t="shared" si="20"/>
        <v>7479.7852598091122</v>
      </c>
      <c r="AP52" s="19">
        <f t="shared" si="21"/>
        <v>7676.6217140146155</v>
      </c>
      <c r="AQ52" s="19">
        <f t="shared" si="22"/>
        <v>4019.762731967488</v>
      </c>
      <c r="AR52" s="1">
        <f t="shared" si="33"/>
        <v>1748.0945204222598</v>
      </c>
      <c r="AS52" s="23">
        <f t="shared" si="34"/>
        <v>-4945.022328812398</v>
      </c>
      <c r="AT52" s="23">
        <f t="shared" si="35"/>
        <v>-39560178.630499184</v>
      </c>
      <c r="AU52">
        <f t="shared" si="36"/>
        <v>0.34405333333333338</v>
      </c>
      <c r="BB52" s="10">
        <f t="shared" si="24"/>
        <v>965.25142130418362</v>
      </c>
      <c r="BC52" s="10">
        <f t="shared" si="25"/>
        <v>124.00685261494026</v>
      </c>
      <c r="BD52" s="9">
        <f t="shared" si="26"/>
        <v>664.67472259401518</v>
      </c>
      <c r="BE52" s="10">
        <f t="shared" si="27"/>
        <v>185.694768118399</v>
      </c>
    </row>
    <row r="53" spans="1:57">
      <c r="A53">
        <v>47</v>
      </c>
      <c r="B53" t="s">
        <v>54</v>
      </c>
      <c r="C53">
        <v>9.3464600000000004</v>
      </c>
      <c r="D53">
        <v>409.803</v>
      </c>
      <c r="E53">
        <v>232.47399999999999</v>
      </c>
      <c r="F53">
        <v>232.47399999999999</v>
      </c>
      <c r="G53">
        <v>156.68799999999999</v>
      </c>
      <c r="H53">
        <v>1968.56</v>
      </c>
      <c r="I53">
        <v>617.70600000000002</v>
      </c>
      <c r="J53">
        <v>2443.52</v>
      </c>
      <c r="K53">
        <v>832.11500000000001</v>
      </c>
      <c r="M53" s="4">
        <f t="shared" si="5"/>
        <v>0.34381333333333336</v>
      </c>
      <c r="N53" s="2">
        <f t="shared" si="6"/>
        <v>0.39731152563406497</v>
      </c>
      <c r="O53" s="2">
        <f t="shared" si="7"/>
        <v>2.3096791962692933</v>
      </c>
      <c r="P53" s="3">
        <f t="shared" si="8"/>
        <v>0.8067507562243077</v>
      </c>
      <c r="Q53" s="2">
        <f t="shared" si="9"/>
        <v>0.15191189017296206</v>
      </c>
      <c r="R53" s="3">
        <f t="shared" si="10"/>
        <v>0.22538780733731481</v>
      </c>
      <c r="T53" s="6">
        <f t="shared" si="11"/>
        <v>445.20931571400649</v>
      </c>
      <c r="U53" s="6">
        <f t="shared" si="12"/>
        <v>1294.9157945610209</v>
      </c>
      <c r="V53" s="6">
        <f t="shared" si="13"/>
        <v>1294.9157945610209</v>
      </c>
      <c r="W53" s="6">
        <f t="shared" si="14"/>
        <v>26.426852950224916</v>
      </c>
      <c r="X53" s="6">
        <f t="shared" si="15"/>
        <v>176.88679245283001</v>
      </c>
      <c r="Y53" s="6">
        <f t="shared" si="0"/>
        <v>100.34475147492626</v>
      </c>
      <c r="Z53" s="6">
        <f t="shared" si="16"/>
        <v>100.34475147492626</v>
      </c>
      <c r="AA53" s="6">
        <f t="shared" si="17"/>
        <v>67.632588672725745</v>
      </c>
      <c r="AB53" s="6">
        <f t="shared" si="1"/>
        <v>1054.7175474401533</v>
      </c>
      <c r="AC53" s="6">
        <f t="shared" si="18"/>
        <v>266.62510007109245</v>
      </c>
      <c r="AD53" s="6">
        <f t="shared" si="2"/>
        <v>359.1729521303813</v>
      </c>
      <c r="AE53" s="6">
        <f t="shared" si="3"/>
        <v>849.70647884701441</v>
      </c>
      <c r="AI53" s="60"/>
      <c r="AJ53" s="67">
        <f t="shared" si="28"/>
        <v>90860.589351784321</v>
      </c>
      <c r="AK53" s="21">
        <f t="shared" si="29"/>
        <v>15395.621933516721</v>
      </c>
      <c r="AL53" s="19">
        <f t="shared" si="30"/>
        <v>59611.512593287487</v>
      </c>
      <c r="AM53" s="19">
        <f t="shared" si="31"/>
        <v>737.86956637784613</v>
      </c>
      <c r="AN53" s="19">
        <f t="shared" si="32"/>
        <v>18937.499999999982</v>
      </c>
      <c r="AO53" s="19">
        <f t="shared" si="20"/>
        <v>7778.1647446693378</v>
      </c>
      <c r="AP53" s="19">
        <f t="shared" si="21"/>
        <v>7982.8532905816892</v>
      </c>
      <c r="AQ53" s="19">
        <f t="shared" si="22"/>
        <v>4199.0788576112791</v>
      </c>
      <c r="AR53" s="1">
        <f t="shared" si="33"/>
        <v>1817.8241061086512</v>
      </c>
      <c r="AS53" s="23">
        <f t="shared" si="34"/>
        <v>-5191.408126664779</v>
      </c>
      <c r="AT53" s="23">
        <f t="shared" si="35"/>
        <v>-41531265.013318233</v>
      </c>
      <c r="AU53">
        <f t="shared" si="36"/>
        <v>0.3439233333333333</v>
      </c>
      <c r="BB53" s="10">
        <f t="shared" si="24"/>
        <v>996.40923192118385</v>
      </c>
      <c r="BC53" s="10">
        <f t="shared" si="25"/>
        <v>129.53862895272127</v>
      </c>
      <c r="BD53" s="9">
        <f t="shared" si="26"/>
        <v>691.18787304511454</v>
      </c>
      <c r="BE53" s="10">
        <f t="shared" si="27"/>
        <v>193.10240180410472</v>
      </c>
    </row>
    <row r="54" spans="1:57">
      <c r="A54">
        <v>48</v>
      </c>
      <c r="B54" t="s">
        <v>54</v>
      </c>
      <c r="C54">
        <v>9.5474700000000006</v>
      </c>
      <c r="D54">
        <v>400.03199999999998</v>
      </c>
      <c r="E54">
        <v>235.72800000000001</v>
      </c>
      <c r="F54">
        <v>235.72800000000001</v>
      </c>
      <c r="G54">
        <v>159.661</v>
      </c>
      <c r="H54">
        <v>1968.85</v>
      </c>
      <c r="I54">
        <v>600.65</v>
      </c>
      <c r="J54">
        <v>2460.5700000000002</v>
      </c>
      <c r="K54">
        <v>843.76099999999997</v>
      </c>
      <c r="M54" s="4">
        <f t="shared" si="5"/>
        <v>0.34371666666666667</v>
      </c>
      <c r="N54" s="2">
        <f t="shared" si="6"/>
        <v>0.38794743732725595</v>
      </c>
      <c r="O54" s="2">
        <f t="shared" si="7"/>
        <v>2.3268637057654078</v>
      </c>
      <c r="P54" s="3">
        <f t="shared" si="8"/>
        <v>0.81827183242011337</v>
      </c>
      <c r="Q54" s="2">
        <f t="shared" si="9"/>
        <v>0.15483780245357123</v>
      </c>
      <c r="R54" s="3">
        <f t="shared" si="10"/>
        <v>0.22860689521408134</v>
      </c>
      <c r="T54" s="6">
        <f t="shared" si="11"/>
        <v>455.95556364924727</v>
      </c>
      <c r="U54" s="6">
        <f t="shared" si="12"/>
        <v>1326.5448198106403</v>
      </c>
      <c r="V54" s="6">
        <f t="shared" si="13"/>
        <v>1326.5448198106403</v>
      </c>
      <c r="W54" s="6">
        <f t="shared" si="14"/>
        <v>27.072343261441638</v>
      </c>
      <c r="X54" s="6">
        <f t="shared" si="15"/>
        <v>176.88679245283001</v>
      </c>
      <c r="Y54" s="6">
        <f t="shared" si="0"/>
        <v>104.23458576144087</v>
      </c>
      <c r="Z54" s="6">
        <f t="shared" si="16"/>
        <v>104.23458576144087</v>
      </c>
      <c r="AA54" s="6">
        <f t="shared" si="17"/>
        <v>70.599157491928878</v>
      </c>
      <c r="AB54" s="6">
        <f t="shared" si="1"/>
        <v>1088.0187957586843</v>
      </c>
      <c r="AC54" s="6">
        <f t="shared" si="18"/>
        <v>265.5983673133976</v>
      </c>
      <c r="AD54" s="6">
        <f t="shared" si="2"/>
        <v>373.0955945694152</v>
      </c>
      <c r="AE54" s="6">
        <f t="shared" si="3"/>
        <v>870.589256161393</v>
      </c>
      <c r="AI54" s="60"/>
      <c r="AJ54" s="67">
        <f t="shared" si="28"/>
        <v>93074.662565662496</v>
      </c>
      <c r="AK54" s="21">
        <f t="shared" si="29"/>
        <v>15770.779461958675</v>
      </c>
      <c r="AL54" s="19">
        <f t="shared" si="30"/>
        <v>61074.352580086852</v>
      </c>
      <c r="AM54" s="19">
        <f t="shared" si="31"/>
        <v>734.89876332595202</v>
      </c>
      <c r="AN54" s="19">
        <f t="shared" si="32"/>
        <v>18937.499999999982</v>
      </c>
      <c r="AO54" s="19">
        <f t="shared" si="20"/>
        <v>8083.773178820059</v>
      </c>
      <c r="AP54" s="19">
        <f t="shared" si="21"/>
        <v>8296.5040519469039</v>
      </c>
      <c r="AQ54" s="19">
        <f t="shared" si="22"/>
        <v>4384.7086460180844</v>
      </c>
      <c r="AR54" s="1">
        <f t="shared" si="33"/>
        <v>1889.2497282058057</v>
      </c>
      <c r="AS54" s="23">
        <f t="shared" si="34"/>
        <v>-5444.4550792175251</v>
      </c>
      <c r="AT54" s="23">
        <f t="shared" si="35"/>
        <v>-43555640.633740202</v>
      </c>
      <c r="AU54">
        <f t="shared" si="36"/>
        <v>0.34381333333333336</v>
      </c>
      <c r="BB54" s="10">
        <f t="shared" si="24"/>
        <v>1028.2906944899285</v>
      </c>
      <c r="BC54" s="10">
        <f t="shared" si="25"/>
        <v>135.26517734545149</v>
      </c>
      <c r="BD54" s="9">
        <f t="shared" si="26"/>
        <v>718.34590426076261</v>
      </c>
      <c r="BE54" s="10">
        <f t="shared" si="27"/>
        <v>200.68950294985251</v>
      </c>
    </row>
    <row r="55" spans="1:57">
      <c r="A55">
        <v>49</v>
      </c>
      <c r="B55" t="s">
        <v>54</v>
      </c>
      <c r="C55">
        <v>9.7484800000000007</v>
      </c>
      <c r="D55">
        <v>390.57499999999999</v>
      </c>
      <c r="E55">
        <v>238.89099999999999</v>
      </c>
      <c r="F55">
        <v>238.89099999999999</v>
      </c>
      <c r="G55">
        <v>162.631</v>
      </c>
      <c r="H55">
        <v>1969.01</v>
      </c>
      <c r="I55">
        <v>584.11199999999997</v>
      </c>
      <c r="J55">
        <v>2477.11</v>
      </c>
      <c r="K55">
        <v>855.08100000000002</v>
      </c>
      <c r="M55" s="4">
        <f t="shared" si="5"/>
        <v>0.34366333333333332</v>
      </c>
      <c r="N55" s="2">
        <f t="shared" si="6"/>
        <v>0.37883490625515281</v>
      </c>
      <c r="O55" s="2">
        <f t="shared" si="7"/>
        <v>2.3432676458549553</v>
      </c>
      <c r="P55" s="3">
        <f t="shared" si="8"/>
        <v>0.82937855847292408</v>
      </c>
      <c r="Q55" s="2">
        <f t="shared" si="9"/>
        <v>0.15774255812374513</v>
      </c>
      <c r="R55" s="3">
        <f t="shared" si="10"/>
        <v>0.23171029786903849</v>
      </c>
      <c r="T55" s="6">
        <f t="shared" si="11"/>
        <v>466.92316239120066</v>
      </c>
      <c r="U55" s="6">
        <f t="shared" si="12"/>
        <v>1358.6644750905459</v>
      </c>
      <c r="V55" s="6">
        <f t="shared" si="13"/>
        <v>1358.6644750905459</v>
      </c>
      <c r="W55" s="6">
        <f t="shared" si="14"/>
        <v>27.727846430419305</v>
      </c>
      <c r="X55" s="6">
        <f t="shared" si="15"/>
        <v>176.88679245283001</v>
      </c>
      <c r="Y55" s="6">
        <f t="shared" si="0"/>
        <v>108.19090503961854</v>
      </c>
      <c r="Z55" s="6">
        <f t="shared" si="16"/>
        <v>108.19090503961854</v>
      </c>
      <c r="AA55" s="6">
        <f t="shared" si="17"/>
        <v>73.653654082816857</v>
      </c>
      <c r="AB55" s="6">
        <f t="shared" si="1"/>
        <v>1121.8537859619989</v>
      </c>
      <c r="AC55" s="6">
        <f t="shared" si="18"/>
        <v>264.53853555896626</v>
      </c>
      <c r="AD55" s="6">
        <f t="shared" si="2"/>
        <v>387.25605934163303</v>
      </c>
      <c r="AE55" s="6">
        <f t="shared" si="3"/>
        <v>891.74131269934526</v>
      </c>
      <c r="AI55" s="60"/>
      <c r="AJ55" s="67">
        <f t="shared" si="28"/>
        <v>95348.062013529387</v>
      </c>
      <c r="AK55" s="21">
        <f t="shared" si="29"/>
        <v>16155.989360473788</v>
      </c>
      <c r="AL55" s="19">
        <f t="shared" si="30"/>
        <v>62575.343965112443</v>
      </c>
      <c r="AM55" s="19">
        <f t="shared" si="31"/>
        <v>732.06877982591766</v>
      </c>
      <c r="AN55" s="19">
        <f t="shared" si="32"/>
        <v>18937.499999999982</v>
      </c>
      <c r="AO55" s="19">
        <f t="shared" si="20"/>
        <v>8397.1382289416761</v>
      </c>
      <c r="AP55" s="19">
        <f t="shared" si="21"/>
        <v>8618.1155507559324</v>
      </c>
      <c r="AQ55" s="19">
        <f t="shared" si="22"/>
        <v>4577.0351591064882</v>
      </c>
      <c r="AR55" s="1">
        <f t="shared" si="33"/>
        <v>1962.4828274351239</v>
      </c>
      <c r="AS55" s="23">
        <f t="shared" si="34"/>
        <v>-5704.3668628256128</v>
      </c>
      <c r="AT55" s="23">
        <f t="shared" si="35"/>
        <v>-45634934.9026049</v>
      </c>
      <c r="AU55">
        <f t="shared" si="36"/>
        <v>0.34371666666666667</v>
      </c>
      <c r="BB55" s="10">
        <f t="shared" si="24"/>
        <v>1060.9464524972427</v>
      </c>
      <c r="BC55" s="10">
        <f t="shared" si="25"/>
        <v>141.19831498385776</v>
      </c>
      <c r="BD55" s="9">
        <f t="shared" si="26"/>
        <v>746.1911891388304</v>
      </c>
      <c r="BE55" s="10">
        <f t="shared" si="27"/>
        <v>208.46917152288174</v>
      </c>
    </row>
    <row r="56" spans="1:57">
      <c r="A56">
        <v>50</v>
      </c>
      <c r="B56" t="s">
        <v>54</v>
      </c>
      <c r="C56">
        <v>9.9494900000000008</v>
      </c>
      <c r="D56">
        <v>381.28199999999998</v>
      </c>
      <c r="E56">
        <v>241.98099999999999</v>
      </c>
      <c r="F56">
        <v>241.98099999999999</v>
      </c>
      <c r="G56">
        <v>165.595</v>
      </c>
      <c r="H56">
        <v>1969.16</v>
      </c>
      <c r="I56">
        <v>568.06799999999998</v>
      </c>
      <c r="J56">
        <v>2493.16</v>
      </c>
      <c r="K56">
        <v>866.14200000000005</v>
      </c>
      <c r="M56" s="4">
        <f t="shared" si="5"/>
        <v>0.34361333333333333</v>
      </c>
      <c r="N56" s="2">
        <f t="shared" si="6"/>
        <v>0.36987505335454585</v>
      </c>
      <c r="O56" s="2">
        <f t="shared" si="7"/>
        <v>2.3591784468976758</v>
      </c>
      <c r="P56" s="3">
        <f t="shared" si="8"/>
        <v>0.84022932753870638</v>
      </c>
      <c r="Q56" s="2">
        <f t="shared" si="9"/>
        <v>0.16064083659927827</v>
      </c>
      <c r="R56" s="3">
        <f t="shared" si="10"/>
        <v>0.23474156998176246</v>
      </c>
      <c r="T56" s="6">
        <f t="shared" si="11"/>
        <v>478.23390858229675</v>
      </c>
      <c r="U56" s="6">
        <f t="shared" si="12"/>
        <v>1391.7792535668875</v>
      </c>
      <c r="V56" s="6">
        <f t="shared" si="13"/>
        <v>1391.7792535668875</v>
      </c>
      <c r="W56" s="6">
        <f t="shared" si="14"/>
        <v>28.403658236058931</v>
      </c>
      <c r="X56" s="6">
        <f t="shared" si="15"/>
        <v>176.88679245283001</v>
      </c>
      <c r="Y56" s="6">
        <f t="shared" si="0"/>
        <v>112.261378519123</v>
      </c>
      <c r="Z56" s="6">
        <f t="shared" si="16"/>
        <v>112.261378519123</v>
      </c>
      <c r="AA56" s="6">
        <f t="shared" si="17"/>
        <v>76.82389516480292</v>
      </c>
      <c r="AB56" s="6">
        <f t="shared" si="1"/>
        <v>1156.6427879390467</v>
      </c>
      <c r="AC56" s="6">
        <f t="shared" si="18"/>
        <v>263.54012386389968</v>
      </c>
      <c r="AD56" s="6">
        <f t="shared" si="2"/>
        <v>401.82615541431039</v>
      </c>
      <c r="AE56" s="6">
        <f t="shared" si="3"/>
        <v>913.54534498459077</v>
      </c>
      <c r="AI56" s="60"/>
      <c r="AJ56" s="67">
        <f t="shared" si="28"/>
        <v>97656.72647608316</v>
      </c>
      <c r="AK56" s="21">
        <f t="shared" si="29"/>
        <v>16547.17464212776</v>
      </c>
      <c r="AL56" s="19">
        <f t="shared" si="30"/>
        <v>64095.690332890837</v>
      </c>
      <c r="AM56" s="19">
        <f t="shared" si="31"/>
        <v>729.14756556117857</v>
      </c>
      <c r="AN56" s="19">
        <f t="shared" si="32"/>
        <v>18937.499999999982</v>
      </c>
      <c r="AO56" s="19">
        <f t="shared" si="20"/>
        <v>8715.8593099916707</v>
      </c>
      <c r="AP56" s="19">
        <f t="shared" si="21"/>
        <v>8945.2240286756623</v>
      </c>
      <c r="AQ56" s="19">
        <f t="shared" si="22"/>
        <v>4775.0621439393244</v>
      </c>
      <c r="AR56" s="1">
        <f t="shared" si="33"/>
        <v>2036.9668721369897</v>
      </c>
      <c r="AS56" s="23">
        <f t="shared" si="34"/>
        <v>-5968.4508650152675</v>
      </c>
      <c r="AT56" s="23">
        <f t="shared" si="35"/>
        <v>-47747606.920122139</v>
      </c>
      <c r="AU56">
        <f t="shared" si="36"/>
        <v>0.34366333333333332</v>
      </c>
      <c r="BB56" s="10">
        <f t="shared" si="24"/>
        <v>1094.1259395315797</v>
      </c>
      <c r="BC56" s="10">
        <f t="shared" si="25"/>
        <v>147.30730816563371</v>
      </c>
      <c r="BD56" s="9">
        <f t="shared" si="26"/>
        <v>774.51211868326607</v>
      </c>
      <c r="BE56" s="10">
        <f t="shared" si="27"/>
        <v>216.38181007923708</v>
      </c>
    </row>
    <row r="57" spans="1:57">
      <c r="A57">
        <v>51</v>
      </c>
      <c r="B57" t="s">
        <v>54</v>
      </c>
      <c r="C57">
        <v>10.150499999999999</v>
      </c>
      <c r="D57">
        <v>372.166</v>
      </c>
      <c r="E57">
        <v>245.00200000000001</v>
      </c>
      <c r="F57">
        <v>245.00200000000001</v>
      </c>
      <c r="G57">
        <v>168.55199999999999</v>
      </c>
      <c r="H57">
        <v>1969.28</v>
      </c>
      <c r="I57">
        <v>552.47299999999996</v>
      </c>
      <c r="J57">
        <v>2508.75</v>
      </c>
      <c r="K57">
        <v>876.95500000000004</v>
      </c>
      <c r="M57" s="4">
        <f t="shared" si="5"/>
        <v>0.34357333333333334</v>
      </c>
      <c r="N57" s="2">
        <f t="shared" si="6"/>
        <v>0.36107381248059606</v>
      </c>
      <c r="O57" s="2">
        <f t="shared" si="7"/>
        <v>2.3745784599115183</v>
      </c>
      <c r="P57" s="3">
        <f t="shared" si="8"/>
        <v>0.85081787488357652</v>
      </c>
      <c r="Q57" s="2">
        <f t="shared" si="9"/>
        <v>0.16352840732691709</v>
      </c>
      <c r="R57" s="3">
        <f t="shared" si="10"/>
        <v>0.23769986029183485</v>
      </c>
      <c r="T57" s="6">
        <f t="shared" si="11"/>
        <v>489.89094843962363</v>
      </c>
      <c r="U57" s="6">
        <f t="shared" si="12"/>
        <v>1425.8701153745642</v>
      </c>
      <c r="V57" s="6">
        <f t="shared" si="13"/>
        <v>1425.8701153745642</v>
      </c>
      <c r="W57" s="6">
        <f t="shared" si="14"/>
        <v>29.099390109684983</v>
      </c>
      <c r="X57" s="6">
        <f t="shared" si="15"/>
        <v>176.88679245283001</v>
      </c>
      <c r="Y57" s="6">
        <f t="shared" si="0"/>
        <v>116.447010002333</v>
      </c>
      <c r="Z57" s="6">
        <f t="shared" si="16"/>
        <v>116.447010002333</v>
      </c>
      <c r="AA57" s="6">
        <f t="shared" si="17"/>
        <v>80.111086562204505</v>
      </c>
      <c r="AB57" s="6">
        <f t="shared" si="1"/>
        <v>1192.3838839800394</v>
      </c>
      <c r="AC57" s="6">
        <f t="shared" si="18"/>
        <v>262.58562150420971</v>
      </c>
      <c r="AD57" s="6">
        <f t="shared" si="2"/>
        <v>416.80797567610034</v>
      </c>
      <c r="AE57" s="6">
        <f t="shared" si="3"/>
        <v>935.97916693494062</v>
      </c>
      <c r="AI57" s="60"/>
      <c r="AJ57" s="67">
        <f t="shared" si="28"/>
        <v>100036.91740862717</v>
      </c>
      <c r="AK57" s="21">
        <f t="shared" si="29"/>
        <v>16950.479529191125</v>
      </c>
      <c r="AL57" s="19">
        <f t="shared" si="30"/>
        <v>65662.898761457429</v>
      </c>
      <c r="AM57" s="19">
        <f t="shared" si="31"/>
        <v>726.3956434060666</v>
      </c>
      <c r="AN57" s="19">
        <f t="shared" si="32"/>
        <v>18937.499999999982</v>
      </c>
      <c r="AO57" s="19">
        <f t="shared" si="20"/>
        <v>9043.7766535005485</v>
      </c>
      <c r="AP57" s="19">
        <f t="shared" si="21"/>
        <v>9281.7707759610912</v>
      </c>
      <c r="AQ57" s="19">
        <f t="shared" si="22"/>
        <v>4980.5929945978878</v>
      </c>
      <c r="AR57" s="1">
        <f t="shared" si="33"/>
        <v>2113.6055774792726</v>
      </c>
      <c r="AS57" s="23">
        <f t="shared" si="34"/>
        <v>-6240.8565314160041</v>
      </c>
      <c r="AT57" s="23">
        <f t="shared" si="35"/>
        <v>-49926852.251328036</v>
      </c>
      <c r="AU57">
        <f t="shared" si="36"/>
        <v>0.34361333333333333</v>
      </c>
      <c r="BB57" s="10">
        <f t="shared" si="24"/>
        <v>1128.2391297029878</v>
      </c>
      <c r="BC57" s="10">
        <f t="shared" si="25"/>
        <v>153.64779032960584</v>
      </c>
      <c r="BD57" s="9">
        <f t="shared" si="26"/>
        <v>803.65231082862078</v>
      </c>
      <c r="BE57" s="10">
        <f t="shared" si="27"/>
        <v>224.522757038246</v>
      </c>
    </row>
    <row r="58" spans="1:57">
      <c r="A58">
        <v>52</v>
      </c>
      <c r="B58" t="s">
        <v>54</v>
      </c>
      <c r="C58">
        <v>10.3515</v>
      </c>
      <c r="D58">
        <v>363.30700000000002</v>
      </c>
      <c r="E58">
        <v>247.93799999999999</v>
      </c>
      <c r="F58">
        <v>247.93799999999999</v>
      </c>
      <c r="G58">
        <v>171.506</v>
      </c>
      <c r="H58">
        <v>1969.31</v>
      </c>
      <c r="I58">
        <v>537.39300000000003</v>
      </c>
      <c r="J58">
        <v>2523.83</v>
      </c>
      <c r="K58">
        <v>887.46500000000003</v>
      </c>
      <c r="M58" s="4">
        <f t="shared" si="5"/>
        <v>0.34356333333333333</v>
      </c>
      <c r="N58" s="2">
        <f t="shared" si="6"/>
        <v>0.3524891092375011</v>
      </c>
      <c r="O58" s="2">
        <f t="shared" si="7"/>
        <v>2.3892785514558206</v>
      </c>
      <c r="P58" s="3">
        <f t="shared" si="8"/>
        <v>0.86103969185691143</v>
      </c>
      <c r="Q58" s="2">
        <f t="shared" si="9"/>
        <v>0.16639920829735419</v>
      </c>
      <c r="R58" s="3">
        <f t="shared" si="10"/>
        <v>0.24055535612065701</v>
      </c>
      <c r="T58" s="6">
        <f t="shared" si="11"/>
        <v>501.82200759469913</v>
      </c>
      <c r="U58" s="6">
        <f t="shared" si="12"/>
        <v>1460.6390115205322</v>
      </c>
      <c r="V58" s="6">
        <f t="shared" si="13"/>
        <v>1460.6390115205322</v>
      </c>
      <c r="W58" s="6">
        <f t="shared" si="14"/>
        <v>29.808959418786372</v>
      </c>
      <c r="X58" s="6">
        <f t="shared" si="15"/>
        <v>176.88679245283001</v>
      </c>
      <c r="Y58" s="6">
        <f t="shared" si="0"/>
        <v>120.7159717461259</v>
      </c>
      <c r="Z58" s="6">
        <f t="shared" si="16"/>
        <v>120.7159717461259</v>
      </c>
      <c r="AA58" s="6">
        <f t="shared" si="17"/>
        <v>83.5027847699468</v>
      </c>
      <c r="AB58" s="6">
        <f t="shared" si="1"/>
        <v>1228.8015188133008</v>
      </c>
      <c r="AC58" s="6">
        <f t="shared" si="18"/>
        <v>261.64645212601772</v>
      </c>
      <c r="AD58" s="6">
        <f t="shared" si="2"/>
        <v>432.08866678635638</v>
      </c>
      <c r="AE58" s="6">
        <f t="shared" si="3"/>
        <v>958.81700392583309</v>
      </c>
      <c r="AI58" s="60"/>
      <c r="AJ58" s="67">
        <f t="shared" si="28"/>
        <v>102487.26628277755</v>
      </c>
      <c r="AK58" s="21">
        <f t="shared" si="29"/>
        <v>17365.672135146819</v>
      </c>
      <c r="AL58" s="19">
        <f t="shared" si="30"/>
        <v>67275.374581782729</v>
      </c>
      <c r="AM58" s="19">
        <f t="shared" si="31"/>
        <v>723.76474855205311</v>
      </c>
      <c r="AN58" s="19">
        <f t="shared" si="32"/>
        <v>18937.499999999982</v>
      </c>
      <c r="AO58" s="19">
        <f t="shared" si="20"/>
        <v>9380.9711257879462</v>
      </c>
      <c r="AP58" s="19">
        <f t="shared" si="21"/>
        <v>9627.8387869928938</v>
      </c>
      <c r="AQ58" s="19">
        <f t="shared" si="22"/>
        <v>5193.7058862402491</v>
      </c>
      <c r="AR58" s="1">
        <f t="shared" si="33"/>
        <v>2192.4099520562877</v>
      </c>
      <c r="AS58" s="23">
        <f t="shared" si="34"/>
        <v>-6521.3733365122062</v>
      </c>
      <c r="AT58" s="23">
        <f t="shared" si="35"/>
        <v>-52170986.692097649</v>
      </c>
      <c r="AU58">
        <f t="shared" si="36"/>
        <v>0.34357333333333334</v>
      </c>
      <c r="BB58" s="10">
        <f t="shared" si="24"/>
        <v>1163.2844938703545</v>
      </c>
      <c r="BC58" s="10">
        <f t="shared" si="25"/>
        <v>160.22217312440901</v>
      </c>
      <c r="BD58" s="9">
        <f t="shared" si="26"/>
        <v>833.61595135220068</v>
      </c>
      <c r="BE58" s="10">
        <f t="shared" si="27"/>
        <v>232.894020004666</v>
      </c>
    </row>
    <row r="59" spans="1:57">
      <c r="A59">
        <v>53</v>
      </c>
      <c r="B59" t="s">
        <v>54</v>
      </c>
      <c r="C59">
        <v>10.5525</v>
      </c>
      <c r="D59">
        <v>354.64400000000001</v>
      </c>
      <c r="E59">
        <v>250.798</v>
      </c>
      <c r="F59">
        <v>250.798</v>
      </c>
      <c r="G59">
        <v>174.45699999999999</v>
      </c>
      <c r="H59">
        <v>1969.3</v>
      </c>
      <c r="I59">
        <v>522.81200000000001</v>
      </c>
      <c r="J59">
        <v>2538.41</v>
      </c>
      <c r="K59">
        <v>897.70299999999997</v>
      </c>
      <c r="M59" s="4">
        <f t="shared" si="5"/>
        <v>0.34356666666666669</v>
      </c>
      <c r="N59" s="2">
        <f t="shared" si="6"/>
        <v>0.34408072183952654</v>
      </c>
      <c r="O59" s="2">
        <f t="shared" si="7"/>
        <v>2.4034010965363342</v>
      </c>
      <c r="P59" s="3">
        <f t="shared" si="8"/>
        <v>0.87096439313088181</v>
      </c>
      <c r="Q59" s="2">
        <f t="shared" si="9"/>
        <v>0.16926069661395168</v>
      </c>
      <c r="R59" s="3">
        <f t="shared" si="10"/>
        <v>0.24332783545163481</v>
      </c>
      <c r="T59" s="6">
        <f t="shared" si="11"/>
        <v>514.08515858475505</v>
      </c>
      <c r="U59" s="6">
        <f t="shared" si="12"/>
        <v>1496.3184978696663</v>
      </c>
      <c r="V59" s="6">
        <f t="shared" si="13"/>
        <v>1496.3184978696663</v>
      </c>
      <c r="W59" s="6">
        <f t="shared" si="14"/>
        <v>30.537112201421763</v>
      </c>
      <c r="X59" s="6">
        <f t="shared" si="15"/>
        <v>176.88679245283001</v>
      </c>
      <c r="Y59" s="6">
        <f t="shared" si="0"/>
        <v>125.09122887623886</v>
      </c>
      <c r="Z59" s="6">
        <f t="shared" si="16"/>
        <v>125.09122887623886</v>
      </c>
      <c r="AA59" s="6">
        <f t="shared" si="17"/>
        <v>87.014412060949468</v>
      </c>
      <c r="AB59" s="6">
        <f t="shared" si="1"/>
        <v>1266.0899460570772</v>
      </c>
      <c r="AC59" s="6">
        <f t="shared" si="18"/>
        <v>260.76566401401078</v>
      </c>
      <c r="AD59" s="6">
        <f t="shared" si="2"/>
        <v>447.74986816436433</v>
      </c>
      <c r="AE59" s="6">
        <f t="shared" si="3"/>
        <v>982.23333928491127</v>
      </c>
      <c r="AI59" s="60"/>
      <c r="AJ59" s="67">
        <f t="shared" si="28"/>
        <v>104986.35023106128</v>
      </c>
      <c r="AK59" s="21">
        <f t="shared" si="29"/>
        <v>17789.122521308564</v>
      </c>
      <c r="AL59" s="19">
        <f t="shared" si="30"/>
        <v>68916.889791177106</v>
      </c>
      <c r="AM59" s="19">
        <f t="shared" si="31"/>
        <v>721.17611599494251</v>
      </c>
      <c r="AN59" s="19">
        <f t="shared" si="32"/>
        <v>18937.499999999982</v>
      </c>
      <c r="AO59" s="19">
        <f t="shared" si="20"/>
        <v>9724.8786838679025</v>
      </c>
      <c r="AP59" s="19">
        <f t="shared" si="21"/>
        <v>9980.7965439696909</v>
      </c>
      <c r="AQ59" s="19">
        <f t="shared" si="22"/>
        <v>5413.5940902558523</v>
      </c>
      <c r="AR59" s="1">
        <f t="shared" si="33"/>
        <v>2272.7863872962344</v>
      </c>
      <c r="AS59" s="23">
        <f t="shared" si="34"/>
        <v>-6807.8511398081391</v>
      </c>
      <c r="AT59" s="23">
        <f t="shared" si="35"/>
        <v>-54462809.118465111</v>
      </c>
      <c r="AU59">
        <f t="shared" si="36"/>
        <v>0.34356333333333333</v>
      </c>
      <c r="BB59" s="10">
        <f t="shared" si="24"/>
        <v>1198.9925593945145</v>
      </c>
      <c r="BC59" s="10">
        <f t="shared" si="25"/>
        <v>167.0055695398936</v>
      </c>
      <c r="BD59" s="9">
        <f t="shared" si="26"/>
        <v>864.17733357271277</v>
      </c>
      <c r="BE59" s="10">
        <f t="shared" si="27"/>
        <v>241.4319434922518</v>
      </c>
    </row>
    <row r="60" spans="1:57">
      <c r="A60">
        <v>54</v>
      </c>
      <c r="B60" t="s">
        <v>54</v>
      </c>
      <c r="C60">
        <v>10.753500000000001</v>
      </c>
      <c r="D60">
        <v>346.32</v>
      </c>
      <c r="E60">
        <v>253.57900000000001</v>
      </c>
      <c r="F60">
        <v>253.57900000000001</v>
      </c>
      <c r="G60">
        <v>177.40600000000001</v>
      </c>
      <c r="H60">
        <v>1969.12</v>
      </c>
      <c r="I60">
        <v>508.61599999999999</v>
      </c>
      <c r="J60">
        <v>2552.61</v>
      </c>
      <c r="K60">
        <v>907.65599999999995</v>
      </c>
      <c r="M60" s="4">
        <f t="shared" si="5"/>
        <v>0.34362666666666669</v>
      </c>
      <c r="N60" s="2">
        <f t="shared" si="6"/>
        <v>0.33594598789383823</v>
      </c>
      <c r="O60" s="2">
        <f t="shared" si="7"/>
        <v>2.4167560823762222</v>
      </c>
      <c r="P60" s="3">
        <f t="shared" si="8"/>
        <v>0.88046717367685845</v>
      </c>
      <c r="Q60" s="2">
        <f t="shared" si="9"/>
        <v>0.17209180505975477</v>
      </c>
      <c r="R60" s="3">
        <f t="shared" si="10"/>
        <v>0.24598304361322362</v>
      </c>
      <c r="T60" s="6">
        <f t="shared" si="11"/>
        <v>526.53342747682325</v>
      </c>
      <c r="U60" s="6">
        <f t="shared" si="12"/>
        <v>1532.283371906012</v>
      </c>
      <c r="V60" s="6">
        <f t="shared" si="13"/>
        <v>1532.283371906012</v>
      </c>
      <c r="W60" s="6">
        <f t="shared" si="14"/>
        <v>31.271089222571675</v>
      </c>
      <c r="X60" s="6">
        <f t="shared" si="15"/>
        <v>176.88679245283001</v>
      </c>
      <c r="Y60" s="6">
        <f t="shared" si="0"/>
        <v>129.51829505485154</v>
      </c>
      <c r="Z60" s="6">
        <f t="shared" si="16"/>
        <v>129.51829505485154</v>
      </c>
      <c r="AA60" s="6">
        <f t="shared" si="17"/>
        <v>90.612087958785992</v>
      </c>
      <c r="AB60" s="6">
        <f t="shared" si="1"/>
        <v>1303.7739526515836</v>
      </c>
      <c r="AC60" s="6">
        <f t="shared" si="18"/>
        <v>259.78050847700001</v>
      </c>
      <c r="AD60" s="6">
        <f t="shared" si="2"/>
        <v>463.59539873690767</v>
      </c>
      <c r="AE60" s="6">
        <f t="shared" si="3"/>
        <v>1005.7499444291888</v>
      </c>
      <c r="AI60" s="60"/>
      <c r="AJ60" s="67">
        <f t="shared" si="28"/>
        <v>107550.88467137799</v>
      </c>
      <c r="AK60" s="21">
        <f t="shared" si="29"/>
        <v>18223.662985554667</v>
      </c>
      <c r="AL60" s="19">
        <f t="shared" si="30"/>
        <v>70599.985727781561</v>
      </c>
      <c r="AM60" s="19">
        <f t="shared" si="31"/>
        <v>718.7483997218178</v>
      </c>
      <c r="AN60" s="19">
        <f t="shared" si="32"/>
        <v>18937.499999999982</v>
      </c>
      <c r="AO60" s="19">
        <f t="shared" si="20"/>
        <v>10077.349398269802</v>
      </c>
      <c r="AP60" s="19">
        <f t="shared" si="21"/>
        <v>10342.542803487429</v>
      </c>
      <c r="AQ60" s="19">
        <f t="shared" si="22"/>
        <v>5641.2574526470335</v>
      </c>
      <c r="AR60" s="1">
        <f t="shared" si="33"/>
        <v>2355.1643065445564</v>
      </c>
      <c r="AS60" s="23">
        <f t="shared" si="34"/>
        <v>-7101.999568480478</v>
      </c>
      <c r="AT60" s="23">
        <f t="shared" si="35"/>
        <v>-56815996.547843821</v>
      </c>
      <c r="AU60">
        <f t="shared" si="36"/>
        <v>0.34356666666666669</v>
      </c>
      <c r="BB60" s="10">
        <f t="shared" si="24"/>
        <v>1235.5528338556555</v>
      </c>
      <c r="BC60" s="10">
        <f t="shared" si="25"/>
        <v>174.02882412189894</v>
      </c>
      <c r="BD60" s="9">
        <f t="shared" si="26"/>
        <v>895.49973632872866</v>
      </c>
      <c r="BE60" s="10">
        <f t="shared" si="27"/>
        <v>250.18245775247772</v>
      </c>
    </row>
    <row r="61" spans="1:57">
      <c r="A61">
        <v>55</v>
      </c>
      <c r="B61" t="s">
        <v>54</v>
      </c>
      <c r="C61">
        <v>10.954499999999999</v>
      </c>
      <c r="D61">
        <v>338.02100000000002</v>
      </c>
      <c r="E61">
        <v>256.30700000000002</v>
      </c>
      <c r="F61">
        <v>256.30700000000002</v>
      </c>
      <c r="G61">
        <v>180.345</v>
      </c>
      <c r="H61">
        <v>1969.02</v>
      </c>
      <c r="I61">
        <v>494.86599999999999</v>
      </c>
      <c r="J61">
        <v>2566.36</v>
      </c>
      <c r="K61">
        <v>917.42200000000003</v>
      </c>
      <c r="M61" s="4">
        <f t="shared" si="5"/>
        <v>0.34366000000000002</v>
      </c>
      <c r="N61" s="2">
        <f t="shared" si="6"/>
        <v>0.32786378009272732</v>
      </c>
      <c r="O61" s="2">
        <f t="shared" si="7"/>
        <v>2.429858494054201</v>
      </c>
      <c r="P61" s="3">
        <f t="shared" si="8"/>
        <v>0.88985431337174337</v>
      </c>
      <c r="Q61" s="2">
        <f t="shared" si="9"/>
        <v>0.174925798754583</v>
      </c>
      <c r="R61" s="3">
        <f t="shared" si="10"/>
        <v>0.24860521057634485</v>
      </c>
      <c r="T61" s="6">
        <f t="shared" si="11"/>
        <v>539.51306363515482</v>
      </c>
      <c r="U61" s="6">
        <f t="shared" si="12"/>
        <v>1569.9035780572508</v>
      </c>
      <c r="V61" s="6">
        <f t="shared" si="13"/>
        <v>1569.9035780572508</v>
      </c>
      <c r="W61" s="6">
        <f t="shared" si="14"/>
        <v>32.03884853178063</v>
      </c>
      <c r="X61" s="6">
        <f t="shared" si="15"/>
        <v>176.88679245283001</v>
      </c>
      <c r="Y61" s="6">
        <f t="shared" si="0"/>
        <v>134.12575879370661</v>
      </c>
      <c r="Z61" s="6">
        <f t="shared" si="16"/>
        <v>134.12575879370661</v>
      </c>
      <c r="AA61" s="6">
        <f t="shared" si="17"/>
        <v>94.374753594911624</v>
      </c>
      <c r="AB61" s="6">
        <f t="shared" si="1"/>
        <v>1342.9792488588662</v>
      </c>
      <c r="AC61" s="6">
        <f t="shared" si="18"/>
        <v>258.96317773016517</v>
      </c>
      <c r="AD61" s="6">
        <f t="shared" si="2"/>
        <v>480.08802679614638</v>
      </c>
      <c r="AE61" s="6">
        <f t="shared" si="3"/>
        <v>1030.390514422096</v>
      </c>
      <c r="AI61" s="60"/>
      <c r="AJ61" s="67">
        <f t="shared" si="28"/>
        <v>110135.93192248842</v>
      </c>
      <c r="AK61" s="21">
        <f t="shared" si="29"/>
        <v>18661.679186443322</v>
      </c>
      <c r="AL61" s="19">
        <f t="shared" si="30"/>
        <v>72290.288755736794</v>
      </c>
      <c r="AM61" s="19">
        <f t="shared" si="31"/>
        <v>716.03301551515506</v>
      </c>
      <c r="AN61" s="19">
        <f t="shared" si="32"/>
        <v>18937.499999999982</v>
      </c>
      <c r="AO61" s="19">
        <f t="shared" si="20"/>
        <v>10433.993849618841</v>
      </c>
      <c r="AP61" s="19">
        <f t="shared" si="21"/>
        <v>10708.572635135126</v>
      </c>
      <c r="AQ61" s="19">
        <f t="shared" si="22"/>
        <v>5874.4994580824423</v>
      </c>
      <c r="AR61" s="1">
        <f t="shared" si="33"/>
        <v>2438.5117973561341</v>
      </c>
      <c r="AS61" s="23">
        <f t="shared" si="34"/>
        <v>-7398.2115974872613</v>
      </c>
      <c r="AT61" s="23">
        <f t="shared" si="35"/>
        <v>-59185692.779898092</v>
      </c>
      <c r="AU61">
        <f t="shared" si="36"/>
        <v>0.34362666666666669</v>
      </c>
      <c r="BB61" s="10">
        <f t="shared" si="24"/>
        <v>1272.502863429012</v>
      </c>
      <c r="BC61" s="10">
        <f t="shared" si="25"/>
        <v>181.22417591757198</v>
      </c>
      <c r="BD61" s="9">
        <f t="shared" si="26"/>
        <v>927.19079747381534</v>
      </c>
      <c r="BE61" s="10">
        <f t="shared" si="27"/>
        <v>259.03659010970307</v>
      </c>
    </row>
    <row r="62" spans="1:57">
      <c r="A62">
        <v>56</v>
      </c>
      <c r="B62" t="s">
        <v>54</v>
      </c>
      <c r="C62">
        <v>11.1556</v>
      </c>
      <c r="D62">
        <v>330.03500000000003</v>
      </c>
      <c r="E62">
        <v>258.96100000000001</v>
      </c>
      <c r="F62">
        <v>258.96100000000001</v>
      </c>
      <c r="G62">
        <v>183.28100000000001</v>
      </c>
      <c r="H62">
        <v>1968.76</v>
      </c>
      <c r="I62">
        <v>481.48500000000001</v>
      </c>
      <c r="J62">
        <v>2579.7399999999998</v>
      </c>
      <c r="K62">
        <v>926.92</v>
      </c>
      <c r="M62" s="4">
        <f t="shared" si="5"/>
        <v>0.34374666666666664</v>
      </c>
      <c r="N62" s="2">
        <f t="shared" si="6"/>
        <v>0.32003704278344519</v>
      </c>
      <c r="O62" s="2">
        <f t="shared" si="7"/>
        <v>2.4422205405143322</v>
      </c>
      <c r="P62" s="3">
        <f t="shared" si="8"/>
        <v>0.89884023117799927</v>
      </c>
      <c r="Q62" s="2">
        <f t="shared" si="9"/>
        <v>0.17772875373336955</v>
      </c>
      <c r="R62" s="3">
        <f t="shared" si="10"/>
        <v>0.25111613203521976</v>
      </c>
      <c r="T62" s="6">
        <f t="shared" si="11"/>
        <v>552.70724574380415</v>
      </c>
      <c r="U62" s="6">
        <f t="shared" si="12"/>
        <v>1607.8912156543699</v>
      </c>
      <c r="V62" s="6">
        <f t="shared" si="13"/>
        <v>1607.8912156543699</v>
      </c>
      <c r="W62" s="6">
        <f t="shared" si="14"/>
        <v>32.814106441925915</v>
      </c>
      <c r="X62" s="6">
        <f t="shared" si="15"/>
        <v>176.88679245283001</v>
      </c>
      <c r="Y62" s="6">
        <f t="shared" si="0"/>
        <v>138.79370569902377</v>
      </c>
      <c r="Z62" s="6">
        <f t="shared" si="16"/>
        <v>138.79370569902377</v>
      </c>
      <c r="AA62" s="6">
        <f t="shared" si="17"/>
        <v>98.231969965449537</v>
      </c>
      <c r="AB62" s="6">
        <f t="shared" si="1"/>
        <v>1382.6470948885471</v>
      </c>
      <c r="AC62" s="6">
        <f t="shared" si="18"/>
        <v>258.05822720774881</v>
      </c>
      <c r="AD62" s="6">
        <f t="shared" si="2"/>
        <v>496.79550853811617</v>
      </c>
      <c r="AE62" s="6">
        <f t="shared" si="3"/>
        <v>1055.1839699105658</v>
      </c>
      <c r="AI62" s="60"/>
      <c r="AJ62" s="67">
        <f t="shared" si="28"/>
        <v>112839.959480021</v>
      </c>
      <c r="AK62" s="21">
        <f t="shared" si="29"/>
        <v>19119.855677159259</v>
      </c>
      <c r="AL62" s="19">
        <f t="shared" si="30"/>
        <v>74061.379005116993</v>
      </c>
      <c r="AM62" s="19">
        <f t="shared" si="31"/>
        <v>713.78020677765414</v>
      </c>
      <c r="AN62" s="19">
        <f t="shared" si="32"/>
        <v>18937.499999999982</v>
      </c>
      <c r="AO62" s="19">
        <f t="shared" si="20"/>
        <v>10805.171128421005</v>
      </c>
      <c r="AP62" s="19">
        <f t="shared" si="21"/>
        <v>11089.517737063663</v>
      </c>
      <c r="AQ62" s="19">
        <f t="shared" si="22"/>
        <v>6118.4379627377939</v>
      </c>
      <c r="AR62" s="1">
        <f t="shared" si="33"/>
        <v>2525.2630209477297</v>
      </c>
      <c r="AS62" s="23">
        <f t="shared" si="34"/>
        <v>-7708.7660961154361</v>
      </c>
      <c r="AT62" s="23">
        <f t="shared" si="35"/>
        <v>-61670128.768923491</v>
      </c>
      <c r="AU62">
        <f t="shared" si="36"/>
        <v>0.34366000000000002</v>
      </c>
      <c r="BB62" s="10">
        <f t="shared" si="24"/>
        <v>1310.9404003270856</v>
      </c>
      <c r="BC62" s="10">
        <f t="shared" si="25"/>
        <v>188.74950718982325</v>
      </c>
      <c r="BD62" s="9">
        <f t="shared" si="26"/>
        <v>960.17605359229276</v>
      </c>
      <c r="BE62" s="10">
        <f t="shared" si="27"/>
        <v>268.25151758741322</v>
      </c>
    </row>
    <row r="63" spans="1:57">
      <c r="A63">
        <v>57</v>
      </c>
      <c r="B63" t="s">
        <v>54</v>
      </c>
      <c r="C63">
        <v>11.3566</v>
      </c>
      <c r="D63">
        <v>322.24700000000001</v>
      </c>
      <c r="E63">
        <v>261.54500000000002</v>
      </c>
      <c r="F63">
        <v>261.54500000000002</v>
      </c>
      <c r="G63">
        <v>186.214</v>
      </c>
      <c r="H63">
        <v>1968.45</v>
      </c>
      <c r="I63">
        <v>468.53300000000002</v>
      </c>
      <c r="J63">
        <v>2592.69</v>
      </c>
      <c r="K63">
        <v>936.17200000000003</v>
      </c>
      <c r="M63" s="4">
        <f t="shared" si="5"/>
        <v>0.34384999999999999</v>
      </c>
      <c r="N63" s="2">
        <f t="shared" si="6"/>
        <v>0.31239106199408662</v>
      </c>
      <c r="O63" s="2">
        <f t="shared" si="7"/>
        <v>2.4540405314332805</v>
      </c>
      <c r="P63" s="3">
        <f t="shared" si="8"/>
        <v>0.90753914012893222</v>
      </c>
      <c r="Q63" s="2">
        <f t="shared" si="9"/>
        <v>0.18051863700256895</v>
      </c>
      <c r="R63" s="3">
        <f t="shared" si="10"/>
        <v>0.2535456352091513</v>
      </c>
      <c r="T63" s="6">
        <f t="shared" si="11"/>
        <v>566.23512633078587</v>
      </c>
      <c r="U63" s="6">
        <f t="shared" si="12"/>
        <v>1646.7504037539215</v>
      </c>
      <c r="V63" s="6">
        <f t="shared" si="13"/>
        <v>1646.7504037539215</v>
      </c>
      <c r="W63" s="6">
        <f t="shared" si="14"/>
        <v>33.607151097018807</v>
      </c>
      <c r="X63" s="6">
        <f t="shared" si="15"/>
        <v>176.88679245283001</v>
      </c>
      <c r="Y63" s="6">
        <f t="shared" si="0"/>
        <v>143.56644478327314</v>
      </c>
      <c r="Z63" s="6">
        <f t="shared" si="16"/>
        <v>143.56644478327314</v>
      </c>
      <c r="AA63" s="6">
        <f t="shared" si="17"/>
        <v>102.21599322821091</v>
      </c>
      <c r="AB63" s="6">
        <f t="shared" si="1"/>
        <v>1423.1711014340115</v>
      </c>
      <c r="AC63" s="6">
        <f t="shared" si="18"/>
        <v>257.186453416929</v>
      </c>
      <c r="AD63" s="6">
        <f t="shared" si="2"/>
        <v>513.88053966103871</v>
      </c>
      <c r="AE63" s="6">
        <f t="shared" si="3"/>
        <v>1080.5152774231356</v>
      </c>
      <c r="AI63" s="60"/>
      <c r="AJ63" s="67">
        <f t="shared" si="28"/>
        <v>115570.39690758914</v>
      </c>
      <c r="AK63" s="21">
        <f t="shared" si="29"/>
        <v>19582.507115454573</v>
      </c>
      <c r="AL63" s="19">
        <f t="shared" si="30"/>
        <v>75843.458205261733</v>
      </c>
      <c r="AM63" s="19">
        <f t="shared" si="31"/>
        <v>711.28589165271796</v>
      </c>
      <c r="AN63" s="19">
        <f t="shared" si="32"/>
        <v>18937.499999999982</v>
      </c>
      <c r="AO63" s="19">
        <f t="shared" si="20"/>
        <v>11181.220931113356</v>
      </c>
      <c r="AP63" s="19">
        <f t="shared" si="21"/>
        <v>11475.463587195287</v>
      </c>
      <c r="AQ63" s="19">
        <f t="shared" si="22"/>
        <v>6368.506314421048</v>
      </c>
      <c r="AR63" s="1">
        <f t="shared" si="33"/>
        <v>2613.144374910491</v>
      </c>
      <c r="AS63" s="23">
        <f t="shared" si="34"/>
        <v>-8022.3247184890788</v>
      </c>
      <c r="AT63" s="23">
        <f t="shared" si="35"/>
        <v>-64178597.74791263</v>
      </c>
      <c r="AU63">
        <f t="shared" si="36"/>
        <v>0.34374666666666664</v>
      </c>
      <c r="BB63" s="10">
        <f t="shared" si="24"/>
        <v>1349.8329884466211</v>
      </c>
      <c r="BC63" s="10">
        <f t="shared" si="25"/>
        <v>196.46393993089907</v>
      </c>
      <c r="BD63" s="9">
        <f t="shared" si="26"/>
        <v>993.59101707623233</v>
      </c>
      <c r="BE63" s="10">
        <f t="shared" si="27"/>
        <v>277.58741139804755</v>
      </c>
    </row>
    <row r="64" spans="1:57">
      <c r="A64">
        <v>58</v>
      </c>
      <c r="B64" t="s">
        <v>54</v>
      </c>
      <c r="C64">
        <v>11.557600000000001</v>
      </c>
      <c r="D64">
        <v>314.74200000000002</v>
      </c>
      <c r="E64">
        <v>264.05700000000002</v>
      </c>
      <c r="F64">
        <v>264.05700000000002</v>
      </c>
      <c r="G64">
        <v>189.14599999999999</v>
      </c>
      <c r="H64">
        <v>1968</v>
      </c>
      <c r="I64">
        <v>455.96800000000002</v>
      </c>
      <c r="J64">
        <v>2605.2600000000002</v>
      </c>
      <c r="K64">
        <v>945.16099999999994</v>
      </c>
      <c r="M64" s="4">
        <f t="shared" si="5"/>
        <v>0.34399999999999997</v>
      </c>
      <c r="N64" s="2">
        <f t="shared" si="6"/>
        <v>0.3049825581395349</v>
      </c>
      <c r="O64" s="2">
        <f t="shared" si="7"/>
        <v>2.4651506881782947</v>
      </c>
      <c r="P64" s="3">
        <f t="shared" si="8"/>
        <v>0.91585368217054253</v>
      </c>
      <c r="Q64" s="2">
        <f t="shared" si="9"/>
        <v>0.18328100775193798</v>
      </c>
      <c r="R64" s="3">
        <f t="shared" si="10"/>
        <v>0.25586918604651165</v>
      </c>
      <c r="T64" s="6">
        <f t="shared" si="11"/>
        <v>579.98986411511828</v>
      </c>
      <c r="U64" s="6">
        <f t="shared" si="12"/>
        <v>1686.0170468462743</v>
      </c>
      <c r="V64" s="6">
        <f t="shared" si="13"/>
        <v>1686.0170468462743</v>
      </c>
      <c r="W64" s="6">
        <f t="shared" si="14"/>
        <v>34.40851116012805</v>
      </c>
      <c r="X64" s="6">
        <f t="shared" si="15"/>
        <v>176.88679245283001</v>
      </c>
      <c r="Y64" s="6">
        <f t="shared" si="0"/>
        <v>148.40153444636221</v>
      </c>
      <c r="Z64" s="6">
        <f t="shared" si="16"/>
        <v>148.40153444636221</v>
      </c>
      <c r="AA64" s="6">
        <f t="shared" si="17"/>
        <v>106.30112678092846</v>
      </c>
      <c r="AB64" s="6">
        <f t="shared" si="1"/>
        <v>1464.1709238199476</v>
      </c>
      <c r="AC64" s="6">
        <f t="shared" si="18"/>
        <v>256.25463418645472</v>
      </c>
      <c r="AD64" s="6">
        <f t="shared" si="2"/>
        <v>531.18585267142373</v>
      </c>
      <c r="AE64" s="6">
        <f t="shared" si="3"/>
        <v>1106.027182731156</v>
      </c>
      <c r="AI64" s="60"/>
      <c r="AJ64" s="67">
        <f t="shared" si="28"/>
        <v>118363.47877062061</v>
      </c>
      <c r="AK64" s="21">
        <f t="shared" si="29"/>
        <v>20055.77316731901</v>
      </c>
      <c r="AL64" s="19">
        <f t="shared" si="30"/>
        <v>77664.196595342713</v>
      </c>
      <c r="AM64" s="19">
        <f t="shared" si="31"/>
        <v>708.88302155308122</v>
      </c>
      <c r="AN64" s="19">
        <f t="shared" si="32"/>
        <v>18937.499999999982</v>
      </c>
      <c r="AO64" s="19">
        <f t="shared" si="20"/>
        <v>11565.712791740485</v>
      </c>
      <c r="AP64" s="19">
        <f t="shared" si="21"/>
        <v>11870.073654681024</v>
      </c>
      <c r="AQ64" s="19">
        <f t="shared" si="22"/>
        <v>6626.7957217761095</v>
      </c>
      <c r="AR64" s="1">
        <f t="shared" si="33"/>
        <v>2703.0116386170635</v>
      </c>
      <c r="AS64" s="23">
        <f t="shared" si="34"/>
        <v>-8343.0785142291534</v>
      </c>
      <c r="AT64" s="23">
        <f t="shared" si="35"/>
        <v>-66744628.113833226</v>
      </c>
      <c r="AU64">
        <f t="shared" si="36"/>
        <v>0.34384999999999999</v>
      </c>
      <c r="BB64" s="10">
        <f t="shared" si="24"/>
        <v>1389.5639503369925</v>
      </c>
      <c r="BC64" s="10">
        <f t="shared" si="25"/>
        <v>204.43198645642181</v>
      </c>
      <c r="BD64" s="9">
        <f t="shared" si="26"/>
        <v>1027.7610793220774</v>
      </c>
      <c r="BE64" s="10">
        <f t="shared" si="27"/>
        <v>287.13288956654628</v>
      </c>
    </row>
    <row r="65" spans="1:57">
      <c r="A65">
        <v>59</v>
      </c>
      <c r="B65" t="s">
        <v>54</v>
      </c>
      <c r="C65">
        <v>11.758599999999999</v>
      </c>
      <c r="D65">
        <v>307.346</v>
      </c>
      <c r="E65">
        <v>266.51600000000002</v>
      </c>
      <c r="F65">
        <v>266.51600000000002</v>
      </c>
      <c r="G65">
        <v>192.07</v>
      </c>
      <c r="H65">
        <v>1967.55</v>
      </c>
      <c r="I65">
        <v>443.76799999999997</v>
      </c>
      <c r="J65">
        <v>2617.46</v>
      </c>
      <c r="K65">
        <v>953.96199999999999</v>
      </c>
      <c r="M65" s="4">
        <f t="shared" si="5"/>
        <v>0.34415000000000001</v>
      </c>
      <c r="N65" s="2">
        <f t="shared" si="6"/>
        <v>0.29768608649329265</v>
      </c>
      <c r="O65" s="2">
        <f t="shared" si="7"/>
        <v>2.4758927891907598</v>
      </c>
      <c r="P65" s="3">
        <f t="shared" si="8"/>
        <v>0.92397888517603755</v>
      </c>
      <c r="Q65" s="2">
        <f t="shared" si="9"/>
        <v>0.18603322194779406</v>
      </c>
      <c r="R65" s="3">
        <f t="shared" si="10"/>
        <v>0.2581393772095501</v>
      </c>
      <c r="T65" s="6">
        <f t="shared" si="11"/>
        <v>594.20577742324394</v>
      </c>
      <c r="U65" s="6">
        <f t="shared" si="12"/>
        <v>1726.5895029006072</v>
      </c>
      <c r="V65" s="6">
        <f t="shared" si="13"/>
        <v>1726.5895029006072</v>
      </c>
      <c r="W65" s="6">
        <f t="shared" si="14"/>
        <v>35.236520467359327</v>
      </c>
      <c r="X65" s="6">
        <f t="shared" si="15"/>
        <v>176.88679245283001</v>
      </c>
      <c r="Y65" s="6">
        <f t="shared" si="0"/>
        <v>153.38790931835274</v>
      </c>
      <c r="Z65" s="6">
        <f t="shared" si="16"/>
        <v>153.38790931835274</v>
      </c>
      <c r="AA65" s="6">
        <f t="shared" si="17"/>
        <v>110.54201527403985</v>
      </c>
      <c r="AB65" s="6">
        <f t="shared" si="1"/>
        <v>1506.4263200850585</v>
      </c>
      <c r="AC65" s="6">
        <f t="shared" si="18"/>
        <v>255.39970328290792</v>
      </c>
      <c r="AD65" s="6">
        <f t="shared" si="2"/>
        <v>549.03359178868959</v>
      </c>
      <c r="AE65" s="6">
        <f t="shared" si="3"/>
        <v>1132.3837254773632</v>
      </c>
      <c r="AI65" s="60"/>
      <c r="AJ65" s="67">
        <f t="shared" si="28"/>
        <v>121185.84727616965</v>
      </c>
      <c r="AK65" s="21">
        <f t="shared" si="29"/>
        <v>20534.001613540775</v>
      </c>
      <c r="AL65" s="19">
        <f t="shared" si="30"/>
        <v>79497.915813167303</v>
      </c>
      <c r="AM65" s="19">
        <f t="shared" si="31"/>
        <v>706.31464820812505</v>
      </c>
      <c r="AN65" s="19">
        <f t="shared" si="32"/>
        <v>18937.499999999982</v>
      </c>
      <c r="AO65" s="19">
        <f t="shared" si="20"/>
        <v>11955.227614998939</v>
      </c>
      <c r="AP65" s="19">
        <f t="shared" si="21"/>
        <v>12269.838868025228</v>
      </c>
      <c r="AQ65" s="19">
        <f t="shared" si="22"/>
        <v>6891.6402406724073</v>
      </c>
      <c r="AR65" s="1">
        <f t="shared" si="33"/>
        <v>2794.0375850516889</v>
      </c>
      <c r="AS65" s="23">
        <f t="shared" si="34"/>
        <v>-8667.3741195867588</v>
      </c>
      <c r="AT65" s="23">
        <f t="shared" si="35"/>
        <v>-69338992.956694067</v>
      </c>
      <c r="AU65">
        <f t="shared" si="36"/>
        <v>0.34399999999999997</v>
      </c>
      <c r="BB65" s="10">
        <f t="shared" si="24"/>
        <v>1429.7624126598196</v>
      </c>
      <c r="BC65" s="10">
        <f t="shared" si="25"/>
        <v>212.60225356185691</v>
      </c>
      <c r="BD65" s="9">
        <f t="shared" si="26"/>
        <v>1062.3717053428475</v>
      </c>
      <c r="BE65" s="10">
        <f t="shared" si="27"/>
        <v>296.80306889272441</v>
      </c>
    </row>
    <row r="66" spans="1:57">
      <c r="A66">
        <v>60</v>
      </c>
      <c r="B66" t="s">
        <v>54</v>
      </c>
      <c r="C66">
        <v>11.9596</v>
      </c>
      <c r="D66">
        <v>300.06400000000002</v>
      </c>
      <c r="E66">
        <v>268.92099999999999</v>
      </c>
      <c r="F66">
        <v>268.92099999999999</v>
      </c>
      <c r="G66">
        <v>194.988</v>
      </c>
      <c r="H66">
        <v>1967.11</v>
      </c>
      <c r="I66">
        <v>431.94200000000001</v>
      </c>
      <c r="J66">
        <v>2629.28</v>
      </c>
      <c r="K66">
        <v>962.57</v>
      </c>
      <c r="M66" s="4">
        <f t="shared" si="5"/>
        <v>0.3442966666666667</v>
      </c>
      <c r="N66" s="2">
        <f t="shared" si="6"/>
        <v>0.29050915392733012</v>
      </c>
      <c r="O66" s="2">
        <f t="shared" si="7"/>
        <v>2.4862817049250161</v>
      </c>
      <c r="P66" s="3">
        <f t="shared" si="8"/>
        <v>0.93191917822807846</v>
      </c>
      <c r="Q66" s="2">
        <f t="shared" si="9"/>
        <v>0.18877905682115229</v>
      </c>
      <c r="R66" s="3">
        <f t="shared" si="10"/>
        <v>0.26035783094037118</v>
      </c>
      <c r="T66" s="6">
        <f t="shared" si="11"/>
        <v>608.88543462929101</v>
      </c>
      <c r="U66" s="6">
        <f t="shared" si="12"/>
        <v>1768.4906465237082</v>
      </c>
      <c r="V66" s="6">
        <f t="shared" si="13"/>
        <v>1768.4906465237082</v>
      </c>
      <c r="W66" s="6">
        <f t="shared" si="14"/>
        <v>36.091645847422619</v>
      </c>
      <c r="X66" s="6">
        <f t="shared" si="15"/>
        <v>176.88679245283001</v>
      </c>
      <c r="Y66" s="6">
        <f t="shared" si="0"/>
        <v>158.52809105126738</v>
      </c>
      <c r="Z66" s="6">
        <f t="shared" si="16"/>
        <v>158.52809105126738</v>
      </c>
      <c r="AA66" s="6">
        <f t="shared" si="17"/>
        <v>114.94481806145494</v>
      </c>
      <c r="AB66" s="6">
        <f t="shared" si="1"/>
        <v>1549.9523623615457</v>
      </c>
      <c r="AC66" s="6">
        <f t="shared" si="18"/>
        <v>254.629930009585</v>
      </c>
      <c r="AD66" s="6">
        <f t="shared" si="2"/>
        <v>567.43201387477529</v>
      </c>
      <c r="AE66" s="6">
        <f t="shared" si="3"/>
        <v>1159.6052118944172</v>
      </c>
      <c r="AI66" s="60"/>
      <c r="AJ66" s="67">
        <f t="shared" si="28"/>
        <v>124102.07369998693</v>
      </c>
      <c r="AK66" s="21">
        <f t="shared" si="29"/>
        <v>21028.133555826495</v>
      </c>
      <c r="AL66" s="19">
        <f t="shared" si="30"/>
        <v>81392.345036136438</v>
      </c>
      <c r="AM66" s="19">
        <f t="shared" si="31"/>
        <v>703.958202158679</v>
      </c>
      <c r="AN66" s="19">
        <f t="shared" si="32"/>
        <v>18937.499999999982</v>
      </c>
      <c r="AO66" s="19">
        <f t="shared" si="20"/>
        <v>12356.929974686496</v>
      </c>
      <c r="AP66" s="19">
        <f t="shared" si="21"/>
        <v>12682.112342441405</v>
      </c>
      <c r="AQ66" s="19">
        <f t="shared" si="22"/>
        <v>7166.5825548358598</v>
      </c>
      <c r="AR66" s="1">
        <f t="shared" si="33"/>
        <v>2887.9166928085069</v>
      </c>
      <c r="AS66" s="23">
        <f t="shared" si="34"/>
        <v>-9002.8624527460306</v>
      </c>
      <c r="AT66" s="23">
        <f t="shared" si="35"/>
        <v>-72022899.62196824</v>
      </c>
      <c r="AU66">
        <f t="shared" si="36"/>
        <v>0.34415000000000001</v>
      </c>
      <c r="BB66" s="10">
        <f t="shared" si="24"/>
        <v>1471.1897996176992</v>
      </c>
      <c r="BC66" s="10">
        <f t="shared" si="25"/>
        <v>221.08403054807971</v>
      </c>
      <c r="BD66" s="9">
        <f t="shared" si="26"/>
        <v>1098.0671835773792</v>
      </c>
      <c r="BE66" s="10">
        <f t="shared" si="27"/>
        <v>306.77581863670548</v>
      </c>
    </row>
    <row r="67" spans="1:57">
      <c r="A67">
        <v>61</v>
      </c>
      <c r="B67" t="s">
        <v>54</v>
      </c>
      <c r="C67">
        <v>12.160600000000001</v>
      </c>
      <c r="D67">
        <v>293.05700000000002</v>
      </c>
      <c r="E67">
        <v>271.25900000000001</v>
      </c>
      <c r="F67">
        <v>271.25900000000001</v>
      </c>
      <c r="G67">
        <v>197.90299999999999</v>
      </c>
      <c r="H67">
        <v>1966.52</v>
      </c>
      <c r="I67">
        <v>420.44400000000002</v>
      </c>
      <c r="J67">
        <v>2640.78</v>
      </c>
      <c r="K67">
        <v>970.94200000000001</v>
      </c>
      <c r="M67" s="4">
        <f t="shared" si="5"/>
        <v>0.34449333333333332</v>
      </c>
      <c r="N67" s="2">
        <f t="shared" si="6"/>
        <v>0.28356330069280489</v>
      </c>
      <c r="O67" s="2">
        <f t="shared" si="7"/>
        <v>2.4959897726129197</v>
      </c>
      <c r="P67" s="3">
        <f t="shared" si="8"/>
        <v>0.93948794364670818</v>
      </c>
      <c r="Q67" s="2">
        <f t="shared" si="9"/>
        <v>0.19149185276928435</v>
      </c>
      <c r="R67" s="3">
        <f t="shared" si="10"/>
        <v>0.26247145566435731</v>
      </c>
      <c r="T67" s="6">
        <f t="shared" si="11"/>
        <v>623.80001932781249</v>
      </c>
      <c r="U67" s="6">
        <f t="shared" si="12"/>
        <v>1810.775300909004</v>
      </c>
      <c r="V67" s="6">
        <f t="shared" si="13"/>
        <v>1810.775300909004</v>
      </c>
      <c r="W67" s="6">
        <f t="shared" si="14"/>
        <v>36.954597977734778</v>
      </c>
      <c r="X67" s="6">
        <f t="shared" si="15"/>
        <v>176.88679245283001</v>
      </c>
      <c r="Y67" s="6">
        <f t="shared" si="0"/>
        <v>163.72969911642517</v>
      </c>
      <c r="Z67" s="6">
        <f t="shared" si="16"/>
        <v>163.72969911642517</v>
      </c>
      <c r="AA67" s="6">
        <f t="shared" si="17"/>
        <v>119.4526214585982</v>
      </c>
      <c r="AB67" s="6">
        <f t="shared" si="1"/>
        <v>1593.9530663756964</v>
      </c>
      <c r="AC67" s="6">
        <f t="shared" si="18"/>
        <v>253.77683251104236</v>
      </c>
      <c r="AD67" s="6">
        <f t="shared" si="2"/>
        <v>586.05259740506335</v>
      </c>
      <c r="AE67" s="6">
        <f t="shared" si="3"/>
        <v>1186.9752815811917</v>
      </c>
      <c r="AI67" s="60"/>
      <c r="AJ67" s="67">
        <f t="shared" si="28"/>
        <v>127113.80220018457</v>
      </c>
      <c r="AK67" s="21">
        <f t="shared" si="29"/>
        <v>21538.447584012243</v>
      </c>
      <c r="AL67" s="19">
        <f t="shared" si="30"/>
        <v>83348.94381533502</v>
      </c>
      <c r="AM67" s="19">
        <f t="shared" si="31"/>
        <v>701.83647608541901</v>
      </c>
      <c r="AN67" s="19">
        <f t="shared" si="32"/>
        <v>18937.499999999982</v>
      </c>
      <c r="AO67" s="19">
        <f t="shared" si="20"/>
        <v>12771.023015090101</v>
      </c>
      <c r="AP67" s="19">
        <f t="shared" si="21"/>
        <v>13107.102568118788</v>
      </c>
      <c r="AQ67" s="19">
        <f t="shared" si="22"/>
        <v>7452.0219831876038</v>
      </c>
      <c r="AR67" s="1">
        <f t="shared" si="33"/>
        <v>2984.6923929813179</v>
      </c>
      <c r="AS67" s="23">
        <f t="shared" si="34"/>
        <v>-9349.1295333985727</v>
      </c>
      <c r="AT67" s="23">
        <f t="shared" si="35"/>
        <v>-74793036.267188579</v>
      </c>
      <c r="AU67">
        <f t="shared" si="36"/>
        <v>0.3442966666666667</v>
      </c>
      <c r="BB67" s="10">
        <f t="shared" si="24"/>
        <v>1513.8607165141232</v>
      </c>
      <c r="BC67" s="10">
        <f t="shared" si="25"/>
        <v>229.88963612290988</v>
      </c>
      <c r="BD67" s="9">
        <f t="shared" si="26"/>
        <v>1134.8640277495506</v>
      </c>
      <c r="BE67" s="10">
        <f t="shared" si="27"/>
        <v>317.05618210253476</v>
      </c>
    </row>
    <row r="68" spans="1:57">
      <c r="A68">
        <v>62</v>
      </c>
      <c r="B68" t="s">
        <v>54</v>
      </c>
      <c r="C68">
        <v>12.361599999999999</v>
      </c>
      <c r="D68">
        <v>286.23500000000001</v>
      </c>
      <c r="E68">
        <v>273.541</v>
      </c>
      <c r="F68">
        <v>273.541</v>
      </c>
      <c r="G68">
        <v>200.815</v>
      </c>
      <c r="H68">
        <v>1965.87</v>
      </c>
      <c r="I68">
        <v>409.28100000000001</v>
      </c>
      <c r="J68">
        <v>2651.94</v>
      </c>
      <c r="K68">
        <v>979.10900000000004</v>
      </c>
      <c r="M68" s="4">
        <f t="shared" si="5"/>
        <v>0.34471000000000002</v>
      </c>
      <c r="N68" s="2">
        <f t="shared" si="6"/>
        <v>0.27678821811571075</v>
      </c>
      <c r="O68" s="2">
        <f t="shared" si="7"/>
        <v>2.505212604024639</v>
      </c>
      <c r="P68" s="3">
        <f t="shared" si="8"/>
        <v>0.94679489039095655</v>
      </c>
      <c r="Q68" s="2">
        <f t="shared" si="9"/>
        <v>0.19418738456480325</v>
      </c>
      <c r="R68" s="3">
        <f t="shared" si="10"/>
        <v>0.2645131656561554</v>
      </c>
      <c r="T68" s="6">
        <f t="shared" si="11"/>
        <v>639.06908197545761</v>
      </c>
      <c r="U68" s="6">
        <f t="shared" si="12"/>
        <v>1853.9325287211209</v>
      </c>
      <c r="V68" s="6">
        <f t="shared" si="13"/>
        <v>1853.9325287211209</v>
      </c>
      <c r="W68" s="6">
        <f t="shared" si="14"/>
        <v>37.835357729002467</v>
      </c>
      <c r="X68" s="6">
        <f t="shared" si="15"/>
        <v>176.88679245283001</v>
      </c>
      <c r="Y68" s="6">
        <f t="shared" si="0"/>
        <v>169.04218594630137</v>
      </c>
      <c r="Z68" s="6">
        <f t="shared" si="16"/>
        <v>169.04218594630137</v>
      </c>
      <c r="AA68" s="6">
        <f t="shared" si="17"/>
        <v>124.09915358504396</v>
      </c>
      <c r="AB68" s="6">
        <f t="shared" si="1"/>
        <v>1638.8392767363741</v>
      </c>
      <c r="AC68" s="6">
        <f t="shared" si="18"/>
        <v>252.92860971374921</v>
      </c>
      <c r="AD68" s="6">
        <f t="shared" si="2"/>
        <v>605.06734142120263</v>
      </c>
      <c r="AE68" s="6">
        <f t="shared" si="3"/>
        <v>1214.8634467456632</v>
      </c>
      <c r="AI68" s="60"/>
      <c r="AJ68" s="67">
        <f t="shared" si="28"/>
        <v>130153.09630343647</v>
      </c>
      <c r="AK68" s="21">
        <f t="shared" si="29"/>
        <v>22053.432389770762</v>
      </c>
      <c r="AL68" s="19">
        <f t="shared" si="30"/>
        <v>85316.222314211307</v>
      </c>
      <c r="AM68" s="19">
        <f t="shared" si="31"/>
        <v>699.48508345018593</v>
      </c>
      <c r="AN68" s="19">
        <f t="shared" si="32"/>
        <v>18937.499999999982</v>
      </c>
      <c r="AO68" s="19">
        <f t="shared" si="20"/>
        <v>13190.064560819212</v>
      </c>
      <c r="AP68" s="19">
        <f t="shared" si="21"/>
        <v>13537.171522946033</v>
      </c>
      <c r="AQ68" s="19">
        <f t="shared" si="22"/>
        <v>7744.2687375688174</v>
      </c>
      <c r="AR68" s="1">
        <f t="shared" si="33"/>
        <v>3082.6366623506333</v>
      </c>
      <c r="AS68" s="23">
        <f t="shared" si="34"/>
        <v>-9699.1798118610568</v>
      </c>
      <c r="AT68" s="23">
        <f t="shared" si="35"/>
        <v>-77593438.494888455</v>
      </c>
      <c r="AU68">
        <f t="shared" si="36"/>
        <v>0.34449333333333332</v>
      </c>
      <c r="BB68" s="10">
        <f t="shared" si="24"/>
        <v>1556.9984683979617</v>
      </c>
      <c r="BC68" s="10">
        <f t="shared" si="25"/>
        <v>238.9052429171964</v>
      </c>
      <c r="BD68" s="9">
        <f t="shared" si="26"/>
        <v>1172.1051948101267</v>
      </c>
      <c r="BE68" s="10">
        <f t="shared" si="27"/>
        <v>327.45939823285033</v>
      </c>
    </row>
    <row r="69" spans="1:57">
      <c r="A69">
        <v>63</v>
      </c>
      <c r="B69" t="s">
        <v>54</v>
      </c>
      <c r="C69">
        <v>12.5626</v>
      </c>
      <c r="D69">
        <v>279.65600000000001</v>
      </c>
      <c r="E69">
        <v>275.762</v>
      </c>
      <c r="F69">
        <v>275.762</v>
      </c>
      <c r="G69">
        <v>203.72300000000001</v>
      </c>
      <c r="H69">
        <v>1965.1</v>
      </c>
      <c r="I69">
        <v>398.42599999999999</v>
      </c>
      <c r="J69">
        <v>2662.8</v>
      </c>
      <c r="K69">
        <v>987.05899999999997</v>
      </c>
      <c r="M69" s="4">
        <f t="shared" si="5"/>
        <v>0.3449666666666667</v>
      </c>
      <c r="N69" s="2">
        <f t="shared" si="6"/>
        <v>0.27022514252584789</v>
      </c>
      <c r="O69" s="2">
        <f t="shared" si="7"/>
        <v>2.5138424100879311</v>
      </c>
      <c r="P69" s="3">
        <f t="shared" si="8"/>
        <v>0.95377234515412102</v>
      </c>
      <c r="Q69" s="2">
        <f t="shared" si="9"/>
        <v>0.19685283602280412</v>
      </c>
      <c r="R69" s="3">
        <f t="shared" si="10"/>
        <v>0.26646246014107638</v>
      </c>
      <c r="T69" s="6">
        <f t="shared" si="11"/>
        <v>654.59043077721833</v>
      </c>
      <c r="U69" s="6">
        <f t="shared" si="12"/>
        <v>1897.5469053354477</v>
      </c>
      <c r="V69" s="6">
        <f t="shared" si="13"/>
        <v>1897.5469053354477</v>
      </c>
      <c r="W69" s="6">
        <f t="shared" si="14"/>
        <v>38.7254470476622</v>
      </c>
      <c r="X69" s="6">
        <f t="shared" si="15"/>
        <v>176.88679245283001</v>
      </c>
      <c r="Y69" s="6">
        <f t="shared" si="0"/>
        <v>174.42377656970456</v>
      </c>
      <c r="Z69" s="6">
        <f t="shared" si="16"/>
        <v>174.42377656970456</v>
      </c>
      <c r="AA69" s="6">
        <f t="shared" si="17"/>
        <v>128.85798273188448</v>
      </c>
      <c r="AB69" s="6">
        <f t="shared" si="1"/>
        <v>1684.2626331731617</v>
      </c>
      <c r="AC69" s="6">
        <f t="shared" si="18"/>
        <v>252.00971920994812</v>
      </c>
      <c r="AD69" s="6">
        <f t="shared" si="2"/>
        <v>624.3302502778339</v>
      </c>
      <c r="AE69" s="6">
        <f t="shared" si="3"/>
        <v>1242.9564745582293</v>
      </c>
      <c r="AI69" s="60"/>
      <c r="AJ69" s="67">
        <f t="shared" si="28"/>
        <v>133255.10836688799</v>
      </c>
      <c r="AK69" s="21">
        <f t="shared" si="29"/>
        <v>22579.044267294532</v>
      </c>
      <c r="AL69" s="19">
        <f t="shared" si="30"/>
        <v>87320.739961738029</v>
      </c>
      <c r="AM69" s="19">
        <f t="shared" si="31"/>
        <v>697.14712695400681</v>
      </c>
      <c r="AN69" s="19">
        <f t="shared" si="32"/>
        <v>18937.499999999982</v>
      </c>
      <c r="AO69" s="19">
        <f t="shared" si="20"/>
        <v>13618.03849983404</v>
      </c>
      <c r="AP69" s="19">
        <f t="shared" si="21"/>
        <v>13976.407934040199</v>
      </c>
      <c r="AQ69" s="19">
        <f t="shared" si="22"/>
        <v>8045.5094558180608</v>
      </c>
      <c r="AR69" s="1">
        <f t="shared" si="33"/>
        <v>3182.6542158755256</v>
      </c>
      <c r="AS69" s="23">
        <f t="shared" si="34"/>
        <v>-10056.155439922655</v>
      </c>
      <c r="AT69" s="23">
        <f t="shared" si="35"/>
        <v>-80449243.51938124</v>
      </c>
      <c r="AU69">
        <f t="shared" si="36"/>
        <v>0.34471000000000002</v>
      </c>
      <c r="BB69" s="10">
        <f t="shared" si="24"/>
        <v>1601.0039190073717</v>
      </c>
      <c r="BC69" s="10">
        <f t="shared" si="25"/>
        <v>248.19830717008793</v>
      </c>
      <c r="BD69" s="9">
        <f t="shared" si="26"/>
        <v>1210.1346828424053</v>
      </c>
      <c r="BE69" s="10">
        <f t="shared" si="27"/>
        <v>338.08437189260275</v>
      </c>
    </row>
    <row r="70" spans="1:57">
      <c r="A70">
        <v>64</v>
      </c>
      <c r="B70" t="s">
        <v>54</v>
      </c>
      <c r="C70">
        <v>12.7636</v>
      </c>
      <c r="D70">
        <v>273.19200000000001</v>
      </c>
      <c r="E70">
        <v>277.93700000000001</v>
      </c>
      <c r="F70">
        <v>277.93700000000001</v>
      </c>
      <c r="G70">
        <v>206.625</v>
      </c>
      <c r="H70">
        <v>1964.31</v>
      </c>
      <c r="I70">
        <v>387.87299999999999</v>
      </c>
      <c r="J70">
        <v>2673.35</v>
      </c>
      <c r="K70">
        <v>994.84299999999996</v>
      </c>
      <c r="M70" s="4">
        <f t="shared" si="5"/>
        <v>0.34523000000000004</v>
      </c>
      <c r="N70" s="2">
        <f t="shared" si="6"/>
        <v>0.26377777134084524</v>
      </c>
      <c r="O70" s="2">
        <f t="shared" si="7"/>
        <v>2.5221113559076556</v>
      </c>
      <c r="P70" s="3">
        <f t="shared" si="8"/>
        <v>0.96056059245527126</v>
      </c>
      <c r="Q70" s="2">
        <f t="shared" si="9"/>
        <v>0.19950467804072647</v>
      </c>
      <c r="R70" s="3">
        <f t="shared" si="10"/>
        <v>0.26835925807915495</v>
      </c>
      <c r="T70" s="6">
        <f t="shared" si="11"/>
        <v>670.59021521666637</v>
      </c>
      <c r="U70" s="6">
        <f t="shared" si="12"/>
        <v>1942.4447910571685</v>
      </c>
      <c r="V70" s="6">
        <f t="shared" si="13"/>
        <v>1942.4447910571685</v>
      </c>
      <c r="W70" s="6">
        <f t="shared" si="14"/>
        <v>39.641730429738132</v>
      </c>
      <c r="X70" s="6">
        <f t="shared" si="15"/>
        <v>176.88679245283001</v>
      </c>
      <c r="Y70" s="6">
        <f t="shared" si="0"/>
        <v>179.95909263068543</v>
      </c>
      <c r="Z70" s="6">
        <f t="shared" si="16"/>
        <v>179.95909263068543</v>
      </c>
      <c r="AA70" s="6">
        <f t="shared" si="17"/>
        <v>133.78588498406251</v>
      </c>
      <c r="AB70" s="6">
        <f t="shared" si="1"/>
        <v>1730.944927388251</v>
      </c>
      <c r="AC70" s="6">
        <f t="shared" si="18"/>
        <v>251.14159409865556</v>
      </c>
      <c r="AD70" s="6">
        <f t="shared" si="2"/>
        <v>644.14253442322888</v>
      </c>
      <c r="AE70" s="6">
        <f t="shared" si="3"/>
        <v>1271.8545758405021</v>
      </c>
      <c r="AI70" s="60"/>
      <c r="AJ70" s="67">
        <f t="shared" si="28"/>
        <v>136389.97891479597</v>
      </c>
      <c r="AK70" s="21">
        <f t="shared" si="29"/>
        <v>23110.223760080418</v>
      </c>
      <c r="AL70" s="19">
        <f t="shared" si="30"/>
        <v>89339.982521821847</v>
      </c>
      <c r="AM70" s="19">
        <f t="shared" si="31"/>
        <v>694.61438905837986</v>
      </c>
      <c r="AN70" s="19">
        <f t="shared" si="32"/>
        <v>18937.499999999982</v>
      </c>
      <c r="AO70" s="19">
        <f t="shared" si="20"/>
        <v>14051.5794404554</v>
      </c>
      <c r="AP70" s="19">
        <f t="shared" si="21"/>
        <v>14421.357846783174</v>
      </c>
      <c r="AQ70" s="19">
        <f t="shared" si="22"/>
        <v>8354.0305358856222</v>
      </c>
      <c r="AR70" s="1">
        <f t="shared" si="33"/>
        <v>3283.9771164614062</v>
      </c>
      <c r="AS70" s="23">
        <f t="shared" si="34"/>
        <v>-10417.16082441057</v>
      </c>
      <c r="AT70" s="23">
        <f t="shared" si="35"/>
        <v>-83337286.595284566</v>
      </c>
      <c r="AU70">
        <f t="shared" si="36"/>
        <v>0.3449666666666667</v>
      </c>
      <c r="BB70" s="10">
        <f t="shared" si="24"/>
        <v>1645.5371861254996</v>
      </c>
      <c r="BC70" s="10">
        <f t="shared" si="25"/>
        <v>257.71596546376895</v>
      </c>
      <c r="BD70" s="9">
        <f t="shared" si="26"/>
        <v>1248.6605005556678</v>
      </c>
      <c r="BE70" s="10">
        <f t="shared" si="27"/>
        <v>348.84755313940911</v>
      </c>
    </row>
    <row r="71" spans="1:57">
      <c r="A71">
        <v>65</v>
      </c>
      <c r="B71" t="s">
        <v>54</v>
      </c>
      <c r="C71">
        <v>12.964600000000001</v>
      </c>
      <c r="D71">
        <v>266.89299999999997</v>
      </c>
      <c r="E71">
        <v>280.04899999999998</v>
      </c>
      <c r="F71">
        <v>280.04899999999998</v>
      </c>
      <c r="G71">
        <v>209.52699999999999</v>
      </c>
      <c r="H71">
        <v>1963.48</v>
      </c>
      <c r="I71">
        <v>377.73099999999999</v>
      </c>
      <c r="J71">
        <v>2683.49</v>
      </c>
      <c r="K71">
        <v>1002.4</v>
      </c>
      <c r="M71" s="4">
        <f t="shared" si="5"/>
        <v>0.34550666666666668</v>
      </c>
      <c r="N71" s="2">
        <f t="shared" si="6"/>
        <v>0.25748948404275845</v>
      </c>
      <c r="O71" s="2">
        <f t="shared" si="7"/>
        <v>2.5298744936904254</v>
      </c>
      <c r="P71" s="3">
        <f t="shared" si="8"/>
        <v>0.9670821595338247</v>
      </c>
      <c r="Q71" s="2">
        <f t="shared" si="9"/>
        <v>0.20214467641724229</v>
      </c>
      <c r="R71" s="3">
        <f t="shared" si="10"/>
        <v>0.27018195500328018</v>
      </c>
      <c r="T71" s="6">
        <f t="shared" si="11"/>
        <v>686.96705463690455</v>
      </c>
      <c r="U71" s="6">
        <f t="shared" si="12"/>
        <v>1988.2888549287168</v>
      </c>
      <c r="V71" s="6">
        <f t="shared" si="13"/>
        <v>1988.2888549287168</v>
      </c>
      <c r="W71" s="6">
        <f t="shared" si="14"/>
        <v>40.577323569973814</v>
      </c>
      <c r="X71" s="6">
        <f t="shared" si="15"/>
        <v>176.88679245283001</v>
      </c>
      <c r="Y71" s="6">
        <f t="shared" ref="Y71:Y107" si="37">R71*T71</f>
        <v>185.60610184464406</v>
      </c>
      <c r="Z71" s="6">
        <f t="shared" si="16"/>
        <v>185.60610184464406</v>
      </c>
      <c r="AA71" s="6">
        <f t="shared" si="17"/>
        <v>138.86673296888307</v>
      </c>
      <c r="AB71" s="6">
        <f t="shared" ref="AB71:AB107" si="38">O71*T71+(U71/98)*2</f>
        <v>1778.5177531015154</v>
      </c>
      <c r="AC71" s="6">
        <f t="shared" si="18"/>
        <v>250.34842539717511</v>
      </c>
      <c r="AD71" s="6">
        <f t="shared" ref="AD71:AD107" si="39">T71*P71</f>
        <v>664.35358272684857</v>
      </c>
      <c r="AE71" s="6">
        <f t="shared" ref="AE71:AE107" si="40">U71-T71</f>
        <v>1301.3218002918122</v>
      </c>
      <c r="AI71" s="60"/>
      <c r="AJ71" s="67">
        <f t="shared" si="28"/>
        <v>139617.10424681607</v>
      </c>
      <c r="AK71" s="21">
        <f t="shared" si="29"/>
        <v>23657.035110285255</v>
      </c>
      <c r="AL71" s="19">
        <f t="shared" si="30"/>
        <v>91417.091347687761</v>
      </c>
      <c r="AM71" s="19">
        <f t="shared" si="31"/>
        <v>692.22157581412421</v>
      </c>
      <c r="AN71" s="19">
        <f t="shared" si="32"/>
        <v>18937.499999999982</v>
      </c>
      <c r="AO71" s="19">
        <f t="shared" si="20"/>
        <v>14497.504502328018</v>
      </c>
      <c r="AP71" s="19">
        <f t="shared" si="21"/>
        <v>14879.017778705072</v>
      </c>
      <c r="AQ71" s="19">
        <f t="shared" si="22"/>
        <v>8673.5128451672517</v>
      </c>
      <c r="AR71" s="1">
        <f t="shared" si="33"/>
        <v>3388.1897310661839</v>
      </c>
      <c r="AS71" s="23">
        <f t="shared" si="34"/>
        <v>-10789.101576332945</v>
      </c>
      <c r="AT71" s="23">
        <f t="shared" si="35"/>
        <v>-86312812.610663563</v>
      </c>
      <c r="AU71">
        <f t="shared" si="36"/>
        <v>0.34523000000000004</v>
      </c>
      <c r="BB71" s="10">
        <f t="shared" si="24"/>
        <v>1691.3031969585129</v>
      </c>
      <c r="BC71" s="10">
        <f t="shared" si="25"/>
        <v>267.57176996812501</v>
      </c>
      <c r="BD71" s="9">
        <f t="shared" si="26"/>
        <v>1288.2850688464578</v>
      </c>
      <c r="BE71" s="10">
        <f t="shared" si="27"/>
        <v>359.91818526137087</v>
      </c>
    </row>
    <row r="72" spans="1:57">
      <c r="A72">
        <v>66</v>
      </c>
      <c r="B72" t="s">
        <v>54</v>
      </c>
      <c r="C72">
        <v>13.165699999999999</v>
      </c>
      <c r="D72">
        <v>260.762</v>
      </c>
      <c r="E72">
        <v>282.11799999999999</v>
      </c>
      <c r="F72">
        <v>282.11799999999999</v>
      </c>
      <c r="G72">
        <v>212.42099999999999</v>
      </c>
      <c r="H72">
        <v>1962.58</v>
      </c>
      <c r="I72">
        <v>367.80799999999999</v>
      </c>
      <c r="J72">
        <v>2693.42</v>
      </c>
      <c r="K72">
        <v>1009.81</v>
      </c>
      <c r="M72" s="4">
        <f t="shared" ref="M72:M107" si="41">($M$2-H72)/$M$2</f>
        <v>0.34580666666666671</v>
      </c>
      <c r="N72" s="2">
        <f t="shared" ref="N72:N107" si="42">(D72/($M$2-H72))</f>
        <v>0.25135624915656146</v>
      </c>
      <c r="O72" s="2">
        <f t="shared" ref="O72:O107" si="43">(J72-$M$3)/($M$2-H72)</f>
        <v>2.5372515569393301</v>
      </c>
      <c r="P72" s="3">
        <f t="shared" ref="P72:P107" si="44">K72/($M$2-H72)</f>
        <v>0.97338589963563449</v>
      </c>
      <c r="Q72" s="2">
        <f t="shared" ref="Q72:Q107" si="45">G72/($M$2-H72)</f>
        <v>0.20475892116982511</v>
      </c>
      <c r="R72" s="3">
        <f t="shared" ref="R72:R107" si="46">F72/($M$2-H72)</f>
        <v>0.27194193287193225</v>
      </c>
      <c r="T72" s="6">
        <f t="shared" ref="T72:T107" si="47">$O$3/N72</f>
        <v>703.72943997367292</v>
      </c>
      <c r="U72" s="6">
        <f t="shared" ref="U72:U107" si="48">T72/M72</f>
        <v>2035.0372268907661</v>
      </c>
      <c r="V72" s="6">
        <f t="shared" ref="V72:V107" si="49">U72</f>
        <v>2035.0372268907661</v>
      </c>
      <c r="W72" s="6">
        <f t="shared" ref="W72:W107" si="50">(U72/98)*2</f>
        <v>41.531371977362575</v>
      </c>
      <c r="X72" s="6">
        <f t="shared" ref="X72:X107" si="51">$O$3</f>
        <v>176.88679245283001</v>
      </c>
      <c r="Y72" s="6">
        <f t="shared" si="37"/>
        <v>191.37354412532304</v>
      </c>
      <c r="Z72" s="6">
        <f t="shared" ref="Z72:Z107" si="52">Y72</f>
        <v>191.37354412532304</v>
      </c>
      <c r="AA72" s="6">
        <f t="shared" ref="AA72:AA107" si="53">Q72*T72</f>
        <v>144.09488092445446</v>
      </c>
      <c r="AB72" s="6">
        <f t="shared" si="38"/>
        <v>1827.0699892146072</v>
      </c>
      <c r="AC72" s="6">
        <f t="shared" ref="AC72:AC107" si="54">U72-O72*T72</f>
        <v>249.4986096535215</v>
      </c>
      <c r="AD72" s="6">
        <f t="shared" si="39"/>
        <v>685.00031402885486</v>
      </c>
      <c r="AE72" s="6">
        <f t="shared" si="40"/>
        <v>1331.3077869170932</v>
      </c>
      <c r="AI72" s="60"/>
      <c r="AJ72" s="67">
        <f t="shared" si="28"/>
        <v>142912.23802571135</v>
      </c>
      <c r="AK72" s="21">
        <f t="shared" si="29"/>
        <v>24215.369964176843</v>
      </c>
      <c r="AL72" s="19">
        <f t="shared" si="30"/>
        <v>93535.107039574577</v>
      </c>
      <c r="AM72" s="19">
        <f t="shared" si="31"/>
        <v>690.03536492223361</v>
      </c>
      <c r="AN72" s="19">
        <f t="shared" si="32"/>
        <v>18937.499999999982</v>
      </c>
      <c r="AO72" s="19">
        <f t="shared" ref="AO72:AO108" si="55">Y71*$AQ$4</f>
        <v>14952.427564604526</v>
      </c>
      <c r="AP72" s="19">
        <f t="shared" ref="AP72:AP108" si="56">Z71*$AR$4</f>
        <v>15345.912500515173</v>
      </c>
      <c r="AQ72" s="19">
        <f t="shared" ref="AQ72:AQ108" si="57">AA71*$AS$4</f>
        <v>9002.9108251255493</v>
      </c>
      <c r="AR72" s="1">
        <f t="shared" si="33"/>
        <v>3494.4998451432234</v>
      </c>
      <c r="AS72" s="23">
        <f t="shared" si="34"/>
        <v>-11169.214850002896</v>
      </c>
      <c r="AT72" s="23">
        <f t="shared" si="35"/>
        <v>-89353718.800023168</v>
      </c>
      <c r="AU72">
        <f t="shared" ref="AU72:AU108" si="58">M71</f>
        <v>0.34550666666666668</v>
      </c>
      <c r="BB72" s="10">
        <f t="shared" ref="BB72:BB108" si="59">U71-AC71</f>
        <v>1737.9404295315417</v>
      </c>
      <c r="BC72" s="10">
        <f t="shared" ref="BC72:BC108" si="60">2*AA71</f>
        <v>277.73346593776614</v>
      </c>
      <c r="BD72" s="9">
        <f t="shared" ref="BD72:BD108" si="61">2*AD71</f>
        <v>1328.7071654536971</v>
      </c>
      <c r="BE72" s="10">
        <f t="shared" ref="BE72:BE108" si="62">Y71*2</f>
        <v>371.21220368928812</v>
      </c>
    </row>
    <row r="73" spans="1:57">
      <c r="A73">
        <v>67</v>
      </c>
      <c r="B73" t="s">
        <v>54</v>
      </c>
      <c r="C73">
        <v>13.3667</v>
      </c>
      <c r="D73">
        <v>254.79499999999999</v>
      </c>
      <c r="E73">
        <v>284.137</v>
      </c>
      <c r="F73">
        <v>284.137</v>
      </c>
      <c r="G73">
        <v>215.31</v>
      </c>
      <c r="H73">
        <v>1961.62</v>
      </c>
      <c r="I73">
        <v>358.17099999999999</v>
      </c>
      <c r="J73">
        <v>2703.05</v>
      </c>
      <c r="K73">
        <v>1017.04</v>
      </c>
      <c r="M73" s="4">
        <f t="shared" si="41"/>
        <v>0.34612666666666669</v>
      </c>
      <c r="N73" s="2">
        <f t="shared" si="42"/>
        <v>0.24537741481923761</v>
      </c>
      <c r="O73" s="2">
        <f t="shared" si="43"/>
        <v>2.5441798861688398</v>
      </c>
      <c r="P73" s="3">
        <f t="shared" si="44"/>
        <v>0.979448756717194</v>
      </c>
      <c r="Q73" s="2">
        <f t="shared" si="45"/>
        <v>0.20735183651457076</v>
      </c>
      <c r="R73" s="3">
        <f t="shared" si="46"/>
        <v>0.2736348928138061</v>
      </c>
      <c r="T73" s="6">
        <f t="shared" si="47"/>
        <v>720.87642044455208</v>
      </c>
      <c r="U73" s="6">
        <f t="shared" si="48"/>
        <v>2082.695411442493</v>
      </c>
      <c r="V73" s="6">
        <f t="shared" si="49"/>
        <v>2082.695411442493</v>
      </c>
      <c r="W73" s="6">
        <f t="shared" si="50"/>
        <v>42.503987988622306</v>
      </c>
      <c r="X73" s="6">
        <f t="shared" si="51"/>
        <v>176.88679245283001</v>
      </c>
      <c r="Y73" s="6">
        <f t="shared" si="37"/>
        <v>197.25694204034522</v>
      </c>
      <c r="Z73" s="6">
        <f t="shared" si="52"/>
        <v>197.25694204034522</v>
      </c>
      <c r="AA73" s="6">
        <f t="shared" si="53"/>
        <v>149.47504967922774</v>
      </c>
      <c r="AB73" s="6">
        <f t="shared" si="38"/>
        <v>1876.5432772970437</v>
      </c>
      <c r="AC73" s="6">
        <f t="shared" si="54"/>
        <v>248.65612213407167</v>
      </c>
      <c r="AD73" s="6">
        <f t="shared" si="39"/>
        <v>706.0615137511578</v>
      </c>
      <c r="AE73" s="6">
        <f t="shared" si="40"/>
        <v>1361.818990997941</v>
      </c>
      <c r="AI73" s="60"/>
      <c r="AJ73" s="67">
        <f t="shared" ref="AJ73:AJ108" si="63">U72*$AT$4</f>
        <v>146272.37075722759</v>
      </c>
      <c r="AK73" s="21">
        <f t="shared" ref="AK73:AK108" si="64">V72*$AU$4</f>
        <v>24784.71838630264</v>
      </c>
      <c r="AL73" s="19">
        <f t="shared" ref="AL73:AL108" si="65">AE72*$AT$4</f>
        <v>95690.409800239897</v>
      </c>
      <c r="AM73" s="19">
        <f t="shared" ref="AM73:AM108" si="66">AC72*$AV$4</f>
        <v>687.69301778800116</v>
      </c>
      <c r="AN73" s="19">
        <f t="shared" ref="AN73:AN108" si="67">X72*$AP$4</f>
        <v>18937.499999999982</v>
      </c>
      <c r="AO73" s="19">
        <f t="shared" si="55"/>
        <v>15417.052714736024</v>
      </c>
      <c r="AP73" s="19">
        <f t="shared" si="56"/>
        <v>15822.76462828171</v>
      </c>
      <c r="AQ73" s="19">
        <f t="shared" si="57"/>
        <v>9341.8584536775834</v>
      </c>
      <c r="AR73" s="1">
        <f t="shared" ref="AR73:AR108" si="68">AD72*$AX$4</f>
        <v>3603.1016517917765</v>
      </c>
      <c r="AS73" s="23">
        <f t="shared" ref="AS73:AS108" si="69">AL73+AM73+AN73+AO73+AP73+AQ73+AR73-AJ73-AK73</f>
        <v>-11556.708877015244</v>
      </c>
      <c r="AT73" s="23">
        <f t="shared" ref="AT73:AT108" si="70">AS73*8000</f>
        <v>-92453671.016121954</v>
      </c>
      <c r="AU73">
        <f t="shared" si="58"/>
        <v>0.34580666666666671</v>
      </c>
      <c r="BB73" s="10">
        <f t="shared" si="59"/>
        <v>1785.5386172372446</v>
      </c>
      <c r="BC73" s="10">
        <f t="shared" si="60"/>
        <v>288.18976184890892</v>
      </c>
      <c r="BD73" s="9">
        <f t="shared" si="61"/>
        <v>1370.0006280577097</v>
      </c>
      <c r="BE73" s="10">
        <f t="shared" si="62"/>
        <v>382.74708825064607</v>
      </c>
    </row>
    <row r="74" spans="1:57">
      <c r="A74">
        <v>68</v>
      </c>
      <c r="B74" t="s">
        <v>54</v>
      </c>
      <c r="C74">
        <v>13.5677</v>
      </c>
      <c r="D74">
        <v>248.989</v>
      </c>
      <c r="E74">
        <v>286.108</v>
      </c>
      <c r="F74">
        <v>286.108</v>
      </c>
      <c r="G74">
        <v>218.196</v>
      </c>
      <c r="H74">
        <v>1960.6</v>
      </c>
      <c r="I74">
        <v>348.80900000000003</v>
      </c>
      <c r="J74">
        <v>2712.42</v>
      </c>
      <c r="K74">
        <v>1024.0899999999999</v>
      </c>
      <c r="M74" s="4">
        <f t="shared" si="41"/>
        <v>0.3464666666666667</v>
      </c>
      <c r="N74" s="2">
        <f t="shared" si="42"/>
        <v>0.23955070232826628</v>
      </c>
      <c r="O74" s="2">
        <f t="shared" si="43"/>
        <v>2.5506980086588418</v>
      </c>
      <c r="P74" s="3">
        <f t="shared" si="44"/>
        <v>0.98527034827785243</v>
      </c>
      <c r="Q74" s="2">
        <f t="shared" si="45"/>
        <v>0.20992495670579178</v>
      </c>
      <c r="R74" s="3">
        <f t="shared" si="46"/>
        <v>0.27526265152972867</v>
      </c>
      <c r="T74" s="6">
        <f t="shared" si="47"/>
        <v>738.41066101503088</v>
      </c>
      <c r="U74" s="6">
        <f t="shared" si="48"/>
        <v>2131.2603261930849</v>
      </c>
      <c r="V74" s="6">
        <f t="shared" si="49"/>
        <v>2131.2603261930849</v>
      </c>
      <c r="W74" s="6">
        <f t="shared" si="50"/>
        <v>43.495108697818061</v>
      </c>
      <c r="X74" s="6">
        <f t="shared" si="51"/>
        <v>176.88679245283001</v>
      </c>
      <c r="Y74" s="6">
        <f t="shared" si="37"/>
        <v>203.25687646881704</v>
      </c>
      <c r="Z74" s="6">
        <f t="shared" si="52"/>
        <v>203.25687646881704</v>
      </c>
      <c r="AA74" s="6">
        <f t="shared" si="53"/>
        <v>155.01082604467544</v>
      </c>
      <c r="AB74" s="6">
        <f t="shared" si="38"/>
        <v>1926.9577113213163</v>
      </c>
      <c r="AC74" s="6">
        <f t="shared" si="54"/>
        <v>247.79772356958665</v>
      </c>
      <c r="AD74" s="6">
        <f t="shared" si="39"/>
        <v>727.53412915035869</v>
      </c>
      <c r="AE74" s="6">
        <f t="shared" si="40"/>
        <v>1392.849665178054</v>
      </c>
      <c r="AI74" s="60"/>
      <c r="AJ74" s="67">
        <f t="shared" si="63"/>
        <v>149697.89808825206</v>
      </c>
      <c r="AK74" s="21">
        <f t="shared" si="64"/>
        <v>25365.147415958123</v>
      </c>
      <c r="AL74" s="19">
        <f t="shared" si="65"/>
        <v>97883.463615959001</v>
      </c>
      <c r="AM74" s="19">
        <f t="shared" si="66"/>
        <v>685.37086943814165</v>
      </c>
      <c r="AN74" s="19">
        <f t="shared" si="67"/>
        <v>18937.499999999982</v>
      </c>
      <c r="AO74" s="19">
        <f t="shared" si="55"/>
        <v>15891.019250770212</v>
      </c>
      <c r="AP74" s="19">
        <f t="shared" si="56"/>
        <v>16309.203967895744</v>
      </c>
      <c r="AQ74" s="19">
        <f t="shared" si="57"/>
        <v>9690.661788268917</v>
      </c>
      <c r="AR74" s="1">
        <f t="shared" si="68"/>
        <v>3713.8835623310897</v>
      </c>
      <c r="AS74" s="23">
        <f t="shared" si="69"/>
        <v>-11951.942449547099</v>
      </c>
      <c r="AT74" s="23">
        <f t="shared" si="70"/>
        <v>-95615539.596376792</v>
      </c>
      <c r="AU74">
        <f t="shared" si="58"/>
        <v>0.34612666666666669</v>
      </c>
      <c r="BB74" s="10">
        <f t="shared" si="59"/>
        <v>1834.0392893084213</v>
      </c>
      <c r="BC74" s="10">
        <f t="shared" si="60"/>
        <v>298.95009935845547</v>
      </c>
      <c r="BD74" s="9">
        <f t="shared" si="61"/>
        <v>1412.1230275023156</v>
      </c>
      <c r="BE74" s="10">
        <f t="shared" si="62"/>
        <v>394.51388408069045</v>
      </c>
    </row>
    <row r="75" spans="1:57">
      <c r="A75">
        <v>69</v>
      </c>
      <c r="B75" t="s">
        <v>54</v>
      </c>
      <c r="C75">
        <v>13.768700000000001</v>
      </c>
      <c r="D75">
        <v>243.358</v>
      </c>
      <c r="E75">
        <v>288.03199999999998</v>
      </c>
      <c r="F75">
        <v>288.03199999999998</v>
      </c>
      <c r="G75">
        <v>221.077</v>
      </c>
      <c r="H75">
        <v>1959.5</v>
      </c>
      <c r="I75">
        <v>339.70400000000001</v>
      </c>
      <c r="J75">
        <v>2721.52</v>
      </c>
      <c r="K75">
        <v>1030.98</v>
      </c>
      <c r="M75" s="4">
        <f t="shared" si="41"/>
        <v>0.34683333333333333</v>
      </c>
      <c r="N75" s="2">
        <f t="shared" si="42"/>
        <v>0.23388563190773667</v>
      </c>
      <c r="O75" s="2">
        <f t="shared" si="43"/>
        <v>2.5567472467083134</v>
      </c>
      <c r="P75" s="3">
        <f t="shared" si="44"/>
        <v>0.99085055261893318</v>
      </c>
      <c r="Q75" s="2">
        <f t="shared" si="45"/>
        <v>0.21247188851513696</v>
      </c>
      <c r="R75" s="3">
        <f t="shared" si="46"/>
        <v>0.27682075925036037</v>
      </c>
      <c r="T75" s="6">
        <f t="shared" si="47"/>
        <v>756.29610510922021</v>
      </c>
      <c r="U75" s="6">
        <f t="shared" si="48"/>
        <v>2180.5750267445082</v>
      </c>
      <c r="V75" s="6">
        <f t="shared" si="49"/>
        <v>2180.5750267445082</v>
      </c>
      <c r="W75" s="6">
        <f t="shared" si="50"/>
        <v>44.501531158051186</v>
      </c>
      <c r="X75" s="6">
        <f t="shared" si="51"/>
        <v>176.88679245283001</v>
      </c>
      <c r="Y75" s="6">
        <f t="shared" si="37"/>
        <v>209.35846203442469</v>
      </c>
      <c r="Z75" s="6">
        <f t="shared" si="52"/>
        <v>209.35846203442469</v>
      </c>
      <c r="AA75" s="6">
        <f t="shared" si="53"/>
        <v>160.69166172919853</v>
      </c>
      <c r="AB75" s="6">
        <f t="shared" si="38"/>
        <v>1978.1595155922712</v>
      </c>
      <c r="AC75" s="6">
        <f t="shared" si="54"/>
        <v>246.91704231028825</v>
      </c>
      <c r="AD75" s="6">
        <f t="shared" si="39"/>
        <v>749.37641369101766</v>
      </c>
      <c r="AE75" s="6">
        <f t="shared" si="40"/>
        <v>1424.278921635288</v>
      </c>
      <c r="AI75" s="60"/>
      <c r="AJ75" s="67">
        <f t="shared" si="63"/>
        <v>153188.59846578035</v>
      </c>
      <c r="AK75" s="21">
        <f t="shared" si="64"/>
        <v>25956.61951270558</v>
      </c>
      <c r="AL75" s="19">
        <f t="shared" si="65"/>
        <v>100113.85538400298</v>
      </c>
      <c r="AM75" s="19">
        <f t="shared" si="66"/>
        <v>683.00486547485161</v>
      </c>
      <c r="AN75" s="19">
        <f t="shared" si="67"/>
        <v>18937.499999999982</v>
      </c>
      <c r="AO75" s="19">
        <f t="shared" si="55"/>
        <v>16374.373968327902</v>
      </c>
      <c r="AP75" s="19">
        <f t="shared" si="56"/>
        <v>16805.278546441794</v>
      </c>
      <c r="AQ75" s="19">
        <f t="shared" si="57"/>
        <v>10049.553366550166</v>
      </c>
      <c r="AR75" s="1">
        <f t="shared" si="68"/>
        <v>3826.8295193308868</v>
      </c>
      <c r="AS75" s="23">
        <f t="shared" si="69"/>
        <v>-12354.822328357386</v>
      </c>
      <c r="AT75" s="23">
        <f t="shared" si="70"/>
        <v>-98838578.626859084</v>
      </c>
      <c r="AU75">
        <f t="shared" si="58"/>
        <v>0.3464666666666667</v>
      </c>
      <c r="BB75" s="10">
        <f t="shared" si="59"/>
        <v>1883.4626026234982</v>
      </c>
      <c r="BC75" s="10">
        <f t="shared" si="60"/>
        <v>310.02165208935088</v>
      </c>
      <c r="BD75" s="9">
        <f t="shared" si="61"/>
        <v>1455.0682583007174</v>
      </c>
      <c r="BE75" s="10">
        <f t="shared" si="62"/>
        <v>406.51375293763408</v>
      </c>
    </row>
    <row r="76" spans="1:57">
      <c r="A76">
        <v>70</v>
      </c>
      <c r="B76" t="s">
        <v>54</v>
      </c>
      <c r="C76">
        <v>13.9697</v>
      </c>
      <c r="D76">
        <v>237.86</v>
      </c>
      <c r="E76">
        <v>289.91399999999999</v>
      </c>
      <c r="F76">
        <v>289.91399999999999</v>
      </c>
      <c r="G76">
        <v>223.952</v>
      </c>
      <c r="H76">
        <v>1958.36</v>
      </c>
      <c r="I76">
        <v>330.84100000000001</v>
      </c>
      <c r="J76">
        <v>2730.38</v>
      </c>
      <c r="K76">
        <v>1037.71</v>
      </c>
      <c r="M76" s="4">
        <f t="shared" si="41"/>
        <v>0.34721333333333337</v>
      </c>
      <c r="N76" s="2">
        <f t="shared" si="42"/>
        <v>0.22835144579701239</v>
      </c>
      <c r="O76" s="2">
        <f t="shared" si="43"/>
        <v>2.562454888637149</v>
      </c>
      <c r="P76" s="3">
        <f t="shared" si="44"/>
        <v>0.99622710341384735</v>
      </c>
      <c r="Q76" s="2">
        <f t="shared" si="45"/>
        <v>0.21499942398525401</v>
      </c>
      <c r="R76" s="3">
        <f t="shared" si="46"/>
        <v>0.27832456510886677</v>
      </c>
      <c r="T76" s="6">
        <f t="shared" si="47"/>
        <v>774.62523539294489</v>
      </c>
      <c r="U76" s="6">
        <f t="shared" si="48"/>
        <v>2230.9777909631298</v>
      </c>
      <c r="V76" s="6">
        <f t="shared" si="49"/>
        <v>2230.9777909631298</v>
      </c>
      <c r="W76" s="6">
        <f t="shared" si="50"/>
        <v>45.530158999247547</v>
      </c>
      <c r="X76" s="6">
        <f t="shared" si="51"/>
        <v>176.88679245283001</v>
      </c>
      <c r="Y76" s="6">
        <f t="shared" si="37"/>
        <v>215.59723176309495</v>
      </c>
      <c r="Z76" s="6">
        <f t="shared" si="52"/>
        <v>215.59723176309495</v>
      </c>
      <c r="AA76" s="6">
        <f t="shared" si="53"/>
        <v>166.54397941392494</v>
      </c>
      <c r="AB76" s="6">
        <f t="shared" si="38"/>
        <v>2030.4723802936014</v>
      </c>
      <c r="AC76" s="6">
        <f t="shared" si="54"/>
        <v>246.03556966877591</v>
      </c>
      <c r="AD76" s="6">
        <f t="shared" si="39"/>
        <v>771.7026544867831</v>
      </c>
      <c r="AE76" s="6">
        <f t="shared" si="40"/>
        <v>1456.3525555701849</v>
      </c>
      <c r="AI76" s="60"/>
      <c r="AJ76" s="67">
        <f t="shared" si="63"/>
        <v>156733.191197315</v>
      </c>
      <c r="AK76" s="21">
        <f t="shared" si="64"/>
        <v>26557.223250721367</v>
      </c>
      <c r="AL76" s="19">
        <f t="shared" si="65"/>
        <v>102372.8960503796</v>
      </c>
      <c r="AM76" s="19">
        <f t="shared" si="66"/>
        <v>680.57744371984734</v>
      </c>
      <c r="AN76" s="19">
        <f t="shared" si="67"/>
        <v>18937.499999999982</v>
      </c>
      <c r="AO76" s="19">
        <f t="shared" si="55"/>
        <v>16865.917701493254</v>
      </c>
      <c r="AP76" s="19">
        <f t="shared" si="56"/>
        <v>17309.757641006236</v>
      </c>
      <c r="AQ76" s="19">
        <f t="shared" si="57"/>
        <v>10417.849329064189</v>
      </c>
      <c r="AR76" s="1">
        <f t="shared" si="68"/>
        <v>3941.7199360147529</v>
      </c>
      <c r="AS76" s="23">
        <f t="shared" si="69"/>
        <v>-12764.196346358502</v>
      </c>
      <c r="AT76" s="23">
        <f t="shared" si="70"/>
        <v>-102113570.77086802</v>
      </c>
      <c r="AU76">
        <f t="shared" si="58"/>
        <v>0.34683333333333333</v>
      </c>
      <c r="BB76" s="10">
        <f t="shared" si="59"/>
        <v>1933.65798443422</v>
      </c>
      <c r="BC76" s="10">
        <f t="shared" si="60"/>
        <v>321.38332345839706</v>
      </c>
      <c r="BD76" s="9">
        <f t="shared" si="61"/>
        <v>1498.7528273820353</v>
      </c>
      <c r="BE76" s="10">
        <f t="shared" si="62"/>
        <v>418.71692406884938</v>
      </c>
    </row>
    <row r="77" spans="1:57">
      <c r="A77">
        <v>71</v>
      </c>
      <c r="B77" t="s">
        <v>54</v>
      </c>
      <c r="C77">
        <v>14.1707</v>
      </c>
      <c r="D77">
        <v>232.494</v>
      </c>
      <c r="E77">
        <v>291.75200000000001</v>
      </c>
      <c r="F77">
        <v>291.75200000000001</v>
      </c>
      <c r="G77">
        <v>226.821</v>
      </c>
      <c r="H77">
        <v>1957.18</v>
      </c>
      <c r="I77">
        <v>322.233</v>
      </c>
      <c r="J77">
        <v>2738.99</v>
      </c>
      <c r="K77">
        <v>1044.29</v>
      </c>
      <c r="M77" s="4">
        <f t="shared" si="41"/>
        <v>0.34760666666666662</v>
      </c>
      <c r="N77" s="2">
        <f t="shared" si="42"/>
        <v>0.22294739264686142</v>
      </c>
      <c r="O77" s="2">
        <f t="shared" si="43"/>
        <v>2.5678118085575652</v>
      </c>
      <c r="P77" s="3">
        <f t="shared" si="44"/>
        <v>1.0014096392474252</v>
      </c>
      <c r="Q77" s="2">
        <f t="shared" si="45"/>
        <v>0.2175073358777162</v>
      </c>
      <c r="R77" s="3">
        <f t="shared" si="46"/>
        <v>0.27977215626857943</v>
      </c>
      <c r="T77" s="6">
        <f t="shared" si="47"/>
        <v>793.4014852239635</v>
      </c>
      <c r="U77" s="6">
        <f t="shared" si="48"/>
        <v>2282.4691276269068</v>
      </c>
      <c r="V77" s="6">
        <f t="shared" si="49"/>
        <v>2282.4691276269068</v>
      </c>
      <c r="W77" s="6">
        <f t="shared" si="50"/>
        <v>46.581002604630754</v>
      </c>
      <c r="X77" s="6">
        <f t="shared" si="51"/>
        <v>176.88679245283001</v>
      </c>
      <c r="Y77" s="6">
        <f t="shared" si="37"/>
        <v>221.97164430780174</v>
      </c>
      <c r="Z77" s="6">
        <f t="shared" si="52"/>
        <v>221.97164430780174</v>
      </c>
      <c r="AA77" s="6">
        <f t="shared" si="53"/>
        <v>172.57064333248752</v>
      </c>
      <c r="AB77" s="6">
        <f t="shared" si="38"/>
        <v>2083.8867052898349</v>
      </c>
      <c r="AC77" s="6">
        <f t="shared" si="54"/>
        <v>245.16342494170271</v>
      </c>
      <c r="AD77" s="6">
        <f t="shared" si="39"/>
        <v>794.5198950965007</v>
      </c>
      <c r="AE77" s="6">
        <f t="shared" si="40"/>
        <v>1489.0676424029434</v>
      </c>
      <c r="AI77" s="60"/>
      <c r="AJ77" s="67">
        <f t="shared" si="63"/>
        <v>160355.99068105686</v>
      </c>
      <c r="AK77" s="21">
        <f t="shared" si="64"/>
        <v>27171.078516139958</v>
      </c>
      <c r="AL77" s="19">
        <f t="shared" si="65"/>
        <v>104678.25263671817</v>
      </c>
      <c r="AM77" s="19">
        <f t="shared" si="66"/>
        <v>678.14784067804692</v>
      </c>
      <c r="AN77" s="19">
        <f t="shared" si="67"/>
        <v>18937.499999999982</v>
      </c>
      <c r="AO77" s="19">
        <f t="shared" si="55"/>
        <v>17368.51299083493</v>
      </c>
      <c r="AP77" s="19">
        <f t="shared" si="56"/>
        <v>17825.57912217269</v>
      </c>
      <c r="AQ77" s="19">
        <f t="shared" si="57"/>
        <v>10797.262692577991</v>
      </c>
      <c r="AR77" s="1">
        <f t="shared" si="68"/>
        <v>4059.1559626004791</v>
      </c>
      <c r="AS77" s="23">
        <f t="shared" si="69"/>
        <v>-13182.657951614518</v>
      </c>
      <c r="AT77" s="23">
        <f t="shared" si="70"/>
        <v>-105461263.61291614</v>
      </c>
      <c r="AU77">
        <f t="shared" si="58"/>
        <v>0.34721333333333337</v>
      </c>
      <c r="BB77" s="10">
        <f t="shared" si="59"/>
        <v>1984.9422212943539</v>
      </c>
      <c r="BC77" s="10">
        <f t="shared" si="60"/>
        <v>333.08795882784989</v>
      </c>
      <c r="BD77" s="9">
        <f t="shared" si="61"/>
        <v>1543.4053089735662</v>
      </c>
      <c r="BE77" s="10">
        <f t="shared" si="62"/>
        <v>431.19446352618991</v>
      </c>
    </row>
    <row r="78" spans="1:57">
      <c r="A78">
        <v>72</v>
      </c>
      <c r="B78" t="s">
        <v>54</v>
      </c>
      <c r="C78">
        <v>14.371700000000001</v>
      </c>
      <c r="D78">
        <v>227.291</v>
      </c>
      <c r="E78">
        <v>293.54500000000002</v>
      </c>
      <c r="F78">
        <v>293.54500000000002</v>
      </c>
      <c r="G78">
        <v>229.68899999999999</v>
      </c>
      <c r="H78">
        <v>1955.93</v>
      </c>
      <c r="I78">
        <v>313.88900000000001</v>
      </c>
      <c r="J78">
        <v>2747.34</v>
      </c>
      <c r="K78">
        <v>1050.71</v>
      </c>
      <c r="M78" s="4">
        <f t="shared" si="41"/>
        <v>0.3480233333333333</v>
      </c>
      <c r="N78" s="2">
        <f t="shared" si="42"/>
        <v>0.21769708927562328</v>
      </c>
      <c r="O78" s="2">
        <f t="shared" si="43"/>
        <v>2.5727350754259777</v>
      </c>
      <c r="P78" s="3">
        <f t="shared" si="44"/>
        <v>1.0063597268382389</v>
      </c>
      <c r="Q78" s="2">
        <f t="shared" si="45"/>
        <v>0.21999387014280652</v>
      </c>
      <c r="R78" s="3">
        <f t="shared" si="46"/>
        <v>0.28115452029078514</v>
      </c>
      <c r="T78" s="6">
        <f t="shared" si="47"/>
        <v>812.53632302302435</v>
      </c>
      <c r="U78" s="6">
        <f t="shared" si="48"/>
        <v>2334.7179490542526</v>
      </c>
      <c r="V78" s="6">
        <f t="shared" si="49"/>
        <v>2334.7179490542526</v>
      </c>
      <c r="W78" s="6">
        <f t="shared" si="50"/>
        <v>47.647305082739848</v>
      </c>
      <c r="X78" s="6">
        <f t="shared" si="51"/>
        <v>176.88679245283001</v>
      </c>
      <c r="Y78" s="6">
        <f t="shared" si="37"/>
        <v>228.44826011837685</v>
      </c>
      <c r="Z78" s="6">
        <f t="shared" si="52"/>
        <v>228.44826011837685</v>
      </c>
      <c r="AA78" s="6">
        <f t="shared" si="53"/>
        <v>178.75301033344073</v>
      </c>
      <c r="AB78" s="6">
        <f t="shared" si="38"/>
        <v>2138.088003381727</v>
      </c>
      <c r="AC78" s="6">
        <f t="shared" si="54"/>
        <v>244.27725075526541</v>
      </c>
      <c r="AD78" s="6">
        <f t="shared" si="39"/>
        <v>817.70383208359783</v>
      </c>
      <c r="AE78" s="6">
        <f t="shared" si="40"/>
        <v>1522.1816260312282</v>
      </c>
      <c r="AI78" s="60"/>
      <c r="AJ78" s="67">
        <f t="shared" si="63"/>
        <v>164057.03348643918</v>
      </c>
      <c r="AK78" s="21">
        <f t="shared" si="64"/>
        <v>27798.1915053681</v>
      </c>
      <c r="AL78" s="19">
        <f t="shared" si="65"/>
        <v>107029.71493299636</v>
      </c>
      <c r="AM78" s="19">
        <f t="shared" si="66"/>
        <v>675.74394816681513</v>
      </c>
      <c r="AN78" s="19">
        <f t="shared" si="67"/>
        <v>18937.499999999982</v>
      </c>
      <c r="AO78" s="19">
        <f t="shared" si="55"/>
        <v>17882.03566543651</v>
      </c>
      <c r="AP78" s="19">
        <f t="shared" si="56"/>
        <v>18352.61555136905</v>
      </c>
      <c r="AQ78" s="19">
        <f t="shared" si="57"/>
        <v>11187.979149081499</v>
      </c>
      <c r="AR78" s="1">
        <f t="shared" si="68"/>
        <v>4179.1746482075932</v>
      </c>
      <c r="AS78" s="23">
        <f t="shared" si="69"/>
        <v>-13610.461096549465</v>
      </c>
      <c r="AT78" s="23">
        <f t="shared" si="70"/>
        <v>-108883688.77239572</v>
      </c>
      <c r="AU78">
        <f t="shared" si="58"/>
        <v>0.34760666666666662</v>
      </c>
      <c r="BB78" s="10">
        <f t="shared" si="59"/>
        <v>2037.3057026852041</v>
      </c>
      <c r="BC78" s="10">
        <f t="shared" si="60"/>
        <v>345.14128666497504</v>
      </c>
      <c r="BD78" s="9">
        <f t="shared" si="61"/>
        <v>1589.0397901930014</v>
      </c>
      <c r="BE78" s="10">
        <f t="shared" si="62"/>
        <v>443.94328861560348</v>
      </c>
    </row>
    <row r="79" spans="1:57">
      <c r="A79">
        <v>73</v>
      </c>
      <c r="B79" t="s">
        <v>54</v>
      </c>
      <c r="C79">
        <v>14.572699999999999</v>
      </c>
      <c r="D79">
        <v>222.22800000000001</v>
      </c>
      <c r="E79">
        <v>295.29500000000002</v>
      </c>
      <c r="F79">
        <v>295.29500000000002</v>
      </c>
      <c r="G79">
        <v>232.55199999999999</v>
      </c>
      <c r="H79">
        <v>1954.63</v>
      </c>
      <c r="I79">
        <v>305.78100000000001</v>
      </c>
      <c r="J79">
        <v>2755.44</v>
      </c>
      <c r="K79">
        <v>1056.98</v>
      </c>
      <c r="M79" s="4">
        <f t="shared" si="41"/>
        <v>0.34845666666666664</v>
      </c>
      <c r="N79" s="2">
        <f t="shared" si="42"/>
        <v>0.21258310454671556</v>
      </c>
      <c r="O79" s="2">
        <f t="shared" si="43"/>
        <v>2.5772841292556707</v>
      </c>
      <c r="P79" s="3">
        <f t="shared" si="44"/>
        <v>1.0111061155380392</v>
      </c>
      <c r="Q79" s="2">
        <f t="shared" si="45"/>
        <v>0.22245903364359032</v>
      </c>
      <c r="R79" s="3">
        <f t="shared" si="46"/>
        <v>0.28247893090484716</v>
      </c>
      <c r="T79" s="6">
        <f t="shared" si="47"/>
        <v>832.0830238602465</v>
      </c>
      <c r="U79" s="6">
        <f t="shared" si="48"/>
        <v>2387.9096124632806</v>
      </c>
      <c r="V79" s="6">
        <f t="shared" si="49"/>
        <v>2387.9096124632806</v>
      </c>
      <c r="W79" s="6">
        <f t="shared" si="50"/>
        <v>48.732849233944499</v>
      </c>
      <c r="X79" s="6">
        <f t="shared" si="51"/>
        <v>176.88679245283001</v>
      </c>
      <c r="Y79" s="6">
        <f t="shared" si="37"/>
        <v>235.04592300411485</v>
      </c>
      <c r="Z79" s="6">
        <f t="shared" si="52"/>
        <v>235.04592300411485</v>
      </c>
      <c r="AA79" s="6">
        <f t="shared" si="53"/>
        <v>185.10438539918695</v>
      </c>
      <c r="AB79" s="6">
        <f t="shared" si="38"/>
        <v>2193.2472208520253</v>
      </c>
      <c r="AC79" s="6">
        <f t="shared" si="54"/>
        <v>243.39524084519962</v>
      </c>
      <c r="AD79" s="6">
        <f t="shared" si="39"/>
        <v>841.3242340604794</v>
      </c>
      <c r="AE79" s="6">
        <f t="shared" si="40"/>
        <v>1555.826588603034</v>
      </c>
      <c r="AI79" s="60"/>
      <c r="AJ79" s="67">
        <f t="shared" si="63"/>
        <v>167812.5220241725</v>
      </c>
      <c r="AK79" s="21">
        <f t="shared" si="64"/>
        <v>28434.529901531743</v>
      </c>
      <c r="AL79" s="19">
        <f t="shared" si="65"/>
        <v>109409.84873424658</v>
      </c>
      <c r="AM79" s="19">
        <f t="shared" si="66"/>
        <v>673.30138625673794</v>
      </c>
      <c r="AN79" s="19">
        <f t="shared" si="67"/>
        <v>18937.499999999982</v>
      </c>
      <c r="AO79" s="19">
        <f t="shared" si="55"/>
        <v>18403.791835136439</v>
      </c>
      <c r="AP79" s="19">
        <f t="shared" si="56"/>
        <v>18888.1021465874</v>
      </c>
      <c r="AQ79" s="19">
        <f t="shared" si="57"/>
        <v>11588.790038830395</v>
      </c>
      <c r="AR79" s="1">
        <f t="shared" si="68"/>
        <v>4301.122156759724</v>
      </c>
      <c r="AS79" s="23">
        <f t="shared" si="69"/>
        <v>-14044.595627886985</v>
      </c>
      <c r="AT79" s="23">
        <f t="shared" si="70"/>
        <v>-112356765.02309588</v>
      </c>
      <c r="AU79">
        <f t="shared" si="58"/>
        <v>0.3480233333333333</v>
      </c>
      <c r="BB79" s="10">
        <f t="shared" si="59"/>
        <v>2090.4406982989872</v>
      </c>
      <c r="BC79" s="10">
        <f t="shared" si="60"/>
        <v>357.50602066688145</v>
      </c>
      <c r="BD79" s="9">
        <f t="shared" si="61"/>
        <v>1635.4076641671957</v>
      </c>
      <c r="BE79" s="10">
        <f t="shared" si="62"/>
        <v>456.8965202367537</v>
      </c>
    </row>
    <row r="80" spans="1:57">
      <c r="A80">
        <v>74</v>
      </c>
      <c r="B80" t="s">
        <v>54</v>
      </c>
      <c r="C80">
        <v>14.7737</v>
      </c>
      <c r="D80">
        <v>217.30199999999999</v>
      </c>
      <c r="E80">
        <v>297.00599999999997</v>
      </c>
      <c r="F80">
        <v>297.00599999999997</v>
      </c>
      <c r="G80">
        <v>235.41</v>
      </c>
      <c r="H80">
        <v>1953.28</v>
      </c>
      <c r="I80">
        <v>297.90100000000001</v>
      </c>
      <c r="J80">
        <v>2763.32</v>
      </c>
      <c r="K80">
        <v>1063.0999999999999</v>
      </c>
      <c r="M80" s="4">
        <f t="shared" si="41"/>
        <v>0.3489066666666667</v>
      </c>
      <c r="N80" s="2">
        <f t="shared" si="42"/>
        <v>0.20760279730969122</v>
      </c>
      <c r="O80" s="2">
        <f t="shared" si="43"/>
        <v>2.5814883733949863</v>
      </c>
      <c r="P80" s="3">
        <f t="shared" si="44"/>
        <v>1.0156488841332925</v>
      </c>
      <c r="Q80" s="2">
        <f t="shared" si="45"/>
        <v>0.2249025527361663</v>
      </c>
      <c r="R80" s="3">
        <f t="shared" si="46"/>
        <v>0.28374923570773458</v>
      </c>
      <c r="T80" s="6">
        <f t="shared" si="47"/>
        <v>852.04435944550085</v>
      </c>
      <c r="U80" s="6">
        <f t="shared" si="48"/>
        <v>2442.0409262615622</v>
      </c>
      <c r="V80" s="6">
        <f t="shared" si="49"/>
        <v>2442.0409262615622</v>
      </c>
      <c r="W80" s="6">
        <f t="shared" si="50"/>
        <v>49.837569923705352</v>
      </c>
      <c r="X80" s="6">
        <f t="shared" si="51"/>
        <v>176.88679245283001</v>
      </c>
      <c r="Y80" s="6">
        <f t="shared" si="37"/>
        <v>241.76693578174715</v>
      </c>
      <c r="Z80" s="6">
        <f t="shared" si="52"/>
        <v>241.76693578174715</v>
      </c>
      <c r="AA80" s="6">
        <f t="shared" si="53"/>
        <v>191.62695148374479</v>
      </c>
      <c r="AB80" s="6">
        <f t="shared" si="38"/>
        <v>2249.3801774490444</v>
      </c>
      <c r="AC80" s="6">
        <f t="shared" si="54"/>
        <v>242.49831873622315</v>
      </c>
      <c r="AD80" s="6">
        <f t="shared" si="39"/>
        <v>865.37790290288888</v>
      </c>
      <c r="AE80" s="6">
        <f t="shared" si="40"/>
        <v>1589.9965668160612</v>
      </c>
      <c r="AI80" s="60"/>
      <c r="AJ80" s="67">
        <f t="shared" si="63"/>
        <v>171635.77921502321</v>
      </c>
      <c r="AK80" s="21">
        <f t="shared" si="64"/>
        <v>29082.351170190293</v>
      </c>
      <c r="AL80" s="19">
        <f t="shared" si="65"/>
        <v>111828.14770902027</v>
      </c>
      <c r="AM80" s="19">
        <f t="shared" si="66"/>
        <v>670.87030234162364</v>
      </c>
      <c r="AN80" s="19">
        <f t="shared" si="67"/>
        <v>18937.499999999982</v>
      </c>
      <c r="AO80" s="19">
        <f t="shared" si="55"/>
        <v>18935.299557211492</v>
      </c>
      <c r="AP80" s="19">
        <f t="shared" si="56"/>
        <v>19433.596913980218</v>
      </c>
      <c r="AQ80" s="19">
        <f t="shared" si="57"/>
        <v>12000.55794113031</v>
      </c>
      <c r="AR80" s="1">
        <f t="shared" si="68"/>
        <v>4425.3654711581212</v>
      </c>
      <c r="AS80" s="23">
        <f t="shared" si="69"/>
        <v>-14486.792490371536</v>
      </c>
      <c r="AT80" s="23">
        <f t="shared" si="70"/>
        <v>-115894339.92297229</v>
      </c>
      <c r="AU80">
        <f t="shared" si="58"/>
        <v>0.34845666666666664</v>
      </c>
      <c r="BB80" s="10">
        <f t="shared" si="59"/>
        <v>2144.514371618081</v>
      </c>
      <c r="BC80" s="10">
        <f t="shared" si="60"/>
        <v>370.20877079837391</v>
      </c>
      <c r="BD80" s="9">
        <f t="shared" si="61"/>
        <v>1682.6484681209588</v>
      </c>
      <c r="BE80" s="10">
        <f t="shared" si="62"/>
        <v>470.09184600822971</v>
      </c>
    </row>
    <row r="81" spans="1:57">
      <c r="A81">
        <v>75</v>
      </c>
      <c r="B81" t="s">
        <v>54</v>
      </c>
      <c r="C81">
        <v>14.9747</v>
      </c>
      <c r="D81">
        <v>212.53299999999999</v>
      </c>
      <c r="E81">
        <v>298.67500000000001</v>
      </c>
      <c r="F81">
        <v>298.67500000000001</v>
      </c>
      <c r="G81">
        <v>238.26599999999999</v>
      </c>
      <c r="H81">
        <v>1951.85</v>
      </c>
      <c r="I81">
        <v>290.23899999999998</v>
      </c>
      <c r="J81">
        <v>2770.99</v>
      </c>
      <c r="K81">
        <v>1069.07</v>
      </c>
      <c r="M81" s="4">
        <f t="shared" si="41"/>
        <v>0.34938333333333338</v>
      </c>
      <c r="N81" s="2">
        <f t="shared" si="42"/>
        <v>0.20276964174974954</v>
      </c>
      <c r="O81" s="2">
        <f t="shared" si="43"/>
        <v>2.5852840816676999</v>
      </c>
      <c r="P81" s="3">
        <f t="shared" si="44"/>
        <v>1.0199589753374994</v>
      </c>
      <c r="Q81" s="2">
        <f t="shared" si="45"/>
        <v>0.22732051710155987</v>
      </c>
      <c r="R81" s="3">
        <f t="shared" si="46"/>
        <v>0.28495444354338595</v>
      </c>
      <c r="T81" s="6">
        <f t="shared" si="47"/>
        <v>872.35342986469766</v>
      </c>
      <c r="U81" s="6">
        <f t="shared" si="48"/>
        <v>2496.8375610304752</v>
      </c>
      <c r="V81" s="6">
        <f t="shared" si="49"/>
        <v>2496.8375610304752</v>
      </c>
      <c r="W81" s="6">
        <f t="shared" si="50"/>
        <v>50.955868592458678</v>
      </c>
      <c r="X81" s="6">
        <f t="shared" si="51"/>
        <v>176.88679245283001</v>
      </c>
      <c r="Y81" s="6">
        <f t="shared" si="37"/>
        <v>248.58098618025909</v>
      </c>
      <c r="Z81" s="6">
        <f t="shared" si="52"/>
        <v>248.58098618025909</v>
      </c>
      <c r="AA81" s="6">
        <f t="shared" si="53"/>
        <v>198.30383277216242</v>
      </c>
      <c r="AB81" s="6">
        <f t="shared" si="38"/>
        <v>2306.2373044098817</v>
      </c>
      <c r="AC81" s="6">
        <f t="shared" si="54"/>
        <v>241.55612521305193</v>
      </c>
      <c r="AD81" s="6">
        <f t="shared" si="39"/>
        <v>889.76471045695018</v>
      </c>
      <c r="AE81" s="6">
        <f t="shared" si="40"/>
        <v>1624.4841311657774</v>
      </c>
      <c r="AI81" s="60"/>
      <c r="AJ81" s="67">
        <f t="shared" si="63"/>
        <v>175526.57565690228</v>
      </c>
      <c r="AK81" s="21">
        <f t="shared" si="64"/>
        <v>29741.616440939568</v>
      </c>
      <c r="AL81" s="19">
        <f t="shared" si="65"/>
        <v>114284.18323303803</v>
      </c>
      <c r="AM81" s="19">
        <f t="shared" si="66"/>
        <v>668.39811593265176</v>
      </c>
      <c r="AN81" s="19">
        <f t="shared" si="67"/>
        <v>18937.499999999982</v>
      </c>
      <c r="AO81" s="19">
        <f t="shared" si="55"/>
        <v>19476.74434657755</v>
      </c>
      <c r="AP81" s="19">
        <f t="shared" si="56"/>
        <v>19989.290250434857</v>
      </c>
      <c r="AQ81" s="19">
        <f t="shared" si="57"/>
        <v>12423.424379728103</v>
      </c>
      <c r="AR81" s="1">
        <f t="shared" si="68"/>
        <v>4551.8877692691949</v>
      </c>
      <c r="AS81" s="23">
        <f t="shared" si="69"/>
        <v>-14936.764002861481</v>
      </c>
      <c r="AT81" s="23">
        <f t="shared" si="70"/>
        <v>-119494112.02289185</v>
      </c>
      <c r="AU81">
        <f t="shared" si="58"/>
        <v>0.3489066666666667</v>
      </c>
      <c r="BB81" s="10">
        <f t="shared" si="59"/>
        <v>2199.542607525339</v>
      </c>
      <c r="BC81" s="10">
        <f t="shared" si="60"/>
        <v>383.25390296748958</v>
      </c>
      <c r="BD81" s="9">
        <f t="shared" si="61"/>
        <v>1730.7558058057778</v>
      </c>
      <c r="BE81" s="10">
        <f t="shared" si="62"/>
        <v>483.5338715634943</v>
      </c>
    </row>
    <row r="82" spans="1:57">
      <c r="A82">
        <v>76</v>
      </c>
      <c r="B82" t="s">
        <v>54</v>
      </c>
      <c r="C82">
        <v>15.175800000000001</v>
      </c>
      <c r="D82">
        <v>207.87299999999999</v>
      </c>
      <c r="E82">
        <v>300.30799999999999</v>
      </c>
      <c r="F82">
        <v>300.30799999999999</v>
      </c>
      <c r="G82">
        <v>241.11500000000001</v>
      </c>
      <c r="H82">
        <v>1950.4</v>
      </c>
      <c r="I82">
        <v>282.78899999999999</v>
      </c>
      <c r="J82">
        <v>2778.44</v>
      </c>
      <c r="K82">
        <v>1074.92</v>
      </c>
      <c r="M82" s="4">
        <f t="shared" si="41"/>
        <v>0.34986666666666666</v>
      </c>
      <c r="N82" s="2">
        <f t="shared" si="42"/>
        <v>0.19804973323170733</v>
      </c>
      <c r="O82" s="2">
        <f t="shared" si="43"/>
        <v>2.5888105089557931</v>
      </c>
      <c r="P82" s="3">
        <f t="shared" si="44"/>
        <v>1.0241234756097564</v>
      </c>
      <c r="Q82" s="2">
        <f t="shared" si="45"/>
        <v>0.22972084603658541</v>
      </c>
      <c r="R82" s="3">
        <f t="shared" si="46"/>
        <v>0.28611661585365855</v>
      </c>
      <c r="T82" s="6">
        <f t="shared" si="47"/>
        <v>893.14330075810892</v>
      </c>
      <c r="U82" s="6">
        <f t="shared" si="48"/>
        <v>2552.810501404656</v>
      </c>
      <c r="V82" s="6">
        <f t="shared" si="49"/>
        <v>2552.810501404656</v>
      </c>
      <c r="W82" s="6">
        <f t="shared" si="50"/>
        <v>52.098173498054202</v>
      </c>
      <c r="X82" s="6">
        <f t="shared" si="51"/>
        <v>176.88679245283001</v>
      </c>
      <c r="Y82" s="6">
        <f t="shared" si="37"/>
        <v>255.54313868527649</v>
      </c>
      <c r="Z82" s="6">
        <f t="shared" si="52"/>
        <v>255.54313868527649</v>
      </c>
      <c r="AA82" s="6">
        <f t="shared" si="53"/>
        <v>205.17363468206125</v>
      </c>
      <c r="AB82" s="6">
        <f t="shared" si="38"/>
        <v>2364.2769365041113</v>
      </c>
      <c r="AC82" s="6">
        <f t="shared" si="54"/>
        <v>240.63173839859883</v>
      </c>
      <c r="AD82" s="6">
        <f t="shared" si="39"/>
        <v>914.68902138996441</v>
      </c>
      <c r="AE82" s="6">
        <f t="shared" si="40"/>
        <v>1659.6672006465469</v>
      </c>
      <c r="AI82" s="60"/>
      <c r="AJ82" s="67">
        <f t="shared" si="63"/>
        <v>179465.19337418745</v>
      </c>
      <c r="AK82" s="21">
        <f t="shared" si="64"/>
        <v>30408.984655790158</v>
      </c>
      <c r="AL82" s="19">
        <f t="shared" si="65"/>
        <v>116763.04589580257</v>
      </c>
      <c r="AM82" s="19">
        <f t="shared" si="66"/>
        <v>665.80114792473489</v>
      </c>
      <c r="AN82" s="19">
        <f t="shared" si="67"/>
        <v>18937.499999999982</v>
      </c>
      <c r="AO82" s="19">
        <f t="shared" si="55"/>
        <v>20025.684246681674</v>
      </c>
      <c r="AP82" s="19">
        <f t="shared" si="56"/>
        <v>20552.675937383825</v>
      </c>
      <c r="AQ82" s="19">
        <f t="shared" si="57"/>
        <v>12856.295273601894</v>
      </c>
      <c r="AR82" s="1">
        <f t="shared" si="68"/>
        <v>4680.1623770035576</v>
      </c>
      <c r="AS82" s="23">
        <f t="shared" si="69"/>
        <v>-15393.013151579373</v>
      </c>
      <c r="AT82" s="23">
        <f t="shared" si="70"/>
        <v>-123144105.21263498</v>
      </c>
      <c r="AU82">
        <f t="shared" si="58"/>
        <v>0.34938333333333338</v>
      </c>
      <c r="BB82" s="10">
        <f t="shared" si="59"/>
        <v>2255.2814358174232</v>
      </c>
      <c r="BC82" s="10">
        <f t="shared" si="60"/>
        <v>396.60766554432485</v>
      </c>
      <c r="BD82" s="9">
        <f t="shared" si="61"/>
        <v>1779.5294209139004</v>
      </c>
      <c r="BE82" s="10">
        <f t="shared" si="62"/>
        <v>497.16197236051818</v>
      </c>
    </row>
    <row r="83" spans="1:57">
      <c r="A83">
        <v>77</v>
      </c>
      <c r="B83" t="s">
        <v>54</v>
      </c>
      <c r="C83">
        <v>15.376799999999999</v>
      </c>
      <c r="D83">
        <v>203.33500000000001</v>
      </c>
      <c r="E83">
        <v>301.90199999999999</v>
      </c>
      <c r="F83">
        <v>301.90199999999999</v>
      </c>
      <c r="G83">
        <v>243.96199999999999</v>
      </c>
      <c r="H83">
        <v>1948.9</v>
      </c>
      <c r="I83">
        <v>275.57900000000001</v>
      </c>
      <c r="J83">
        <v>2785.65</v>
      </c>
      <c r="K83">
        <v>1080.6199999999999</v>
      </c>
      <c r="M83" s="4">
        <f t="shared" si="41"/>
        <v>0.35036666666666666</v>
      </c>
      <c r="N83" s="2">
        <f t="shared" si="42"/>
        <v>0.19344971934164212</v>
      </c>
      <c r="O83" s="2">
        <f t="shared" si="43"/>
        <v>2.5919755591285325</v>
      </c>
      <c r="P83" s="3">
        <f t="shared" si="44"/>
        <v>1.0280848634763582</v>
      </c>
      <c r="Q83" s="2">
        <f t="shared" si="45"/>
        <v>0.23210160783940634</v>
      </c>
      <c r="R83" s="3">
        <f t="shared" si="46"/>
        <v>0.28722481210160783</v>
      </c>
      <c r="T83" s="6">
        <f t="shared" si="47"/>
        <v>914.38123071369705</v>
      </c>
      <c r="U83" s="6">
        <f t="shared" si="48"/>
        <v>2609.7837428799271</v>
      </c>
      <c r="V83" s="6">
        <f t="shared" si="49"/>
        <v>2609.7837428799271</v>
      </c>
      <c r="W83" s="6">
        <f t="shared" si="50"/>
        <v>53.260892711835247</v>
      </c>
      <c r="X83" s="6">
        <f t="shared" si="51"/>
        <v>176.88679245283001</v>
      </c>
      <c r="Y83" s="6">
        <f t="shared" si="37"/>
        <v>262.63297718097857</v>
      </c>
      <c r="Z83" s="6">
        <f t="shared" si="52"/>
        <v>262.63297718097857</v>
      </c>
      <c r="AA83" s="6">
        <f t="shared" si="53"/>
        <v>212.22935382682425</v>
      </c>
      <c r="AB83" s="6">
        <f t="shared" si="38"/>
        <v>2423.3146944476061</v>
      </c>
      <c r="AC83" s="6">
        <f t="shared" si="54"/>
        <v>239.72994114415633</v>
      </c>
      <c r="AD83" s="6">
        <f t="shared" si="39"/>
        <v>940.06150274363563</v>
      </c>
      <c r="AE83" s="6">
        <f t="shared" si="40"/>
        <v>1695.4025121662301</v>
      </c>
      <c r="AI83" s="60"/>
      <c r="AJ83" s="67">
        <f t="shared" si="63"/>
        <v>183488.36040946245</v>
      </c>
      <c r="AK83" s="21">
        <f t="shared" si="64"/>
        <v>31090.679096607306</v>
      </c>
      <c r="AL83" s="19">
        <f t="shared" si="65"/>
        <v>119291.89938087185</v>
      </c>
      <c r="AM83" s="19">
        <f t="shared" si="66"/>
        <v>663.25326054805782</v>
      </c>
      <c r="AN83" s="19">
        <f t="shared" si="67"/>
        <v>18937.499999999982</v>
      </c>
      <c r="AO83" s="19">
        <f t="shared" si="55"/>
        <v>20586.555252485876</v>
      </c>
      <c r="AP83" s="19">
        <f t="shared" si="56"/>
        <v>21128.306706498661</v>
      </c>
      <c r="AQ83" s="19">
        <f t="shared" si="57"/>
        <v>13301.673462163117</v>
      </c>
      <c r="AR83" s="1">
        <f t="shared" si="68"/>
        <v>4811.2642525112124</v>
      </c>
      <c r="AS83" s="23">
        <f t="shared" si="69"/>
        <v>-15858.587190991024</v>
      </c>
      <c r="AT83" s="23">
        <f t="shared" si="70"/>
        <v>-126868697.52792819</v>
      </c>
      <c r="AU83">
        <f t="shared" si="58"/>
        <v>0.34986666666666666</v>
      </c>
      <c r="BB83" s="10">
        <f t="shared" si="59"/>
        <v>2312.1787630060571</v>
      </c>
      <c r="BC83" s="10">
        <f t="shared" si="60"/>
        <v>410.3472693641225</v>
      </c>
      <c r="BD83" s="9">
        <f t="shared" si="61"/>
        <v>1829.3780427799288</v>
      </c>
      <c r="BE83" s="10">
        <f t="shared" si="62"/>
        <v>511.08627737055298</v>
      </c>
    </row>
    <row r="84" spans="1:57">
      <c r="A84">
        <v>78</v>
      </c>
      <c r="B84" t="s">
        <v>54</v>
      </c>
      <c r="C84">
        <v>15.5778</v>
      </c>
      <c r="D84">
        <v>198.922</v>
      </c>
      <c r="E84">
        <v>303.46199999999999</v>
      </c>
      <c r="F84">
        <v>303.46199999999999</v>
      </c>
      <c r="G84">
        <v>246.803</v>
      </c>
      <c r="H84">
        <v>1947.35</v>
      </c>
      <c r="I84">
        <v>268.54399999999998</v>
      </c>
      <c r="J84">
        <v>2792.68</v>
      </c>
      <c r="K84">
        <v>1086.21</v>
      </c>
      <c r="M84" s="4">
        <f t="shared" si="41"/>
        <v>0.35088333333333338</v>
      </c>
      <c r="N84" s="2">
        <f t="shared" si="42"/>
        <v>0.18897259297962285</v>
      </c>
      <c r="O84" s="2">
        <f t="shared" si="43"/>
        <v>2.5948373250368117</v>
      </c>
      <c r="P84" s="3">
        <f t="shared" si="44"/>
        <v>1.0318814420747637</v>
      </c>
      <c r="Q84" s="2">
        <f t="shared" si="45"/>
        <v>0.23445874697192798</v>
      </c>
      <c r="R84" s="3">
        <f t="shared" si="46"/>
        <v>0.2882838550325369</v>
      </c>
      <c r="T84" s="6">
        <f t="shared" si="47"/>
        <v>936.0446912632666</v>
      </c>
      <c r="U84" s="6">
        <f t="shared" si="48"/>
        <v>2667.6806856883099</v>
      </c>
      <c r="V84" s="6">
        <f t="shared" si="49"/>
        <v>2667.6806856883099</v>
      </c>
      <c r="W84" s="6">
        <f t="shared" si="50"/>
        <v>54.442462973230818</v>
      </c>
      <c r="X84" s="6">
        <f t="shared" si="51"/>
        <v>176.88679245283001</v>
      </c>
      <c r="Y84" s="6">
        <f t="shared" si="37"/>
        <v>269.84657208011532</v>
      </c>
      <c r="Z84" s="6">
        <f t="shared" si="52"/>
        <v>269.84657208011532</v>
      </c>
      <c r="AA84" s="6">
        <f t="shared" si="53"/>
        <v>219.46386542331066</v>
      </c>
      <c r="AB84" s="6">
        <f t="shared" si="38"/>
        <v>2483.3261657657135</v>
      </c>
      <c r="AC84" s="6">
        <f t="shared" si="54"/>
        <v>238.79698289582711</v>
      </c>
      <c r="AD84" s="6">
        <f t="shared" si="39"/>
        <v>965.88714586716651</v>
      </c>
      <c r="AE84" s="6">
        <f t="shared" si="40"/>
        <v>1731.6359944250435</v>
      </c>
      <c r="AI84" s="60"/>
      <c r="AJ84" s="67">
        <f t="shared" si="63"/>
        <v>187583.4260869805</v>
      </c>
      <c r="AK84" s="21">
        <f t="shared" si="64"/>
        <v>31784.556204534634</v>
      </c>
      <c r="AL84" s="19">
        <f t="shared" si="65"/>
        <v>121860.44636697212</v>
      </c>
      <c r="AM84" s="19">
        <f t="shared" si="66"/>
        <v>660.76763677563792</v>
      </c>
      <c r="AN84" s="19">
        <f t="shared" si="67"/>
        <v>18937.499999999982</v>
      </c>
      <c r="AO84" s="19">
        <f t="shared" si="55"/>
        <v>21157.712641699633</v>
      </c>
      <c r="AP84" s="19">
        <f t="shared" si="56"/>
        <v>21714.494553323311</v>
      </c>
      <c r="AQ84" s="19">
        <f t="shared" si="57"/>
        <v>13759.104906752991</v>
      </c>
      <c r="AR84" s="1">
        <f t="shared" si="68"/>
        <v>4944.723504431523</v>
      </c>
      <c r="AS84" s="23">
        <f t="shared" si="69"/>
        <v>-16333.232681559926</v>
      </c>
      <c r="AT84" s="23">
        <f t="shared" si="70"/>
        <v>-130665861.45247941</v>
      </c>
      <c r="AU84">
        <f t="shared" si="58"/>
        <v>0.35036666666666666</v>
      </c>
      <c r="BB84" s="10">
        <f t="shared" si="59"/>
        <v>2370.0538017357708</v>
      </c>
      <c r="BC84" s="10">
        <f t="shared" si="60"/>
        <v>424.4587076536485</v>
      </c>
      <c r="BD84" s="9">
        <f t="shared" si="61"/>
        <v>1880.1230054872713</v>
      </c>
      <c r="BE84" s="10">
        <f t="shared" si="62"/>
        <v>525.26595436195714</v>
      </c>
    </row>
    <row r="85" spans="1:57">
      <c r="A85">
        <v>79</v>
      </c>
      <c r="B85" t="s">
        <v>54</v>
      </c>
      <c r="C85">
        <v>15.7788</v>
      </c>
      <c r="D85">
        <v>194.62100000000001</v>
      </c>
      <c r="E85">
        <v>304.98700000000002</v>
      </c>
      <c r="F85">
        <v>304.98700000000002</v>
      </c>
      <c r="G85">
        <v>249.63900000000001</v>
      </c>
      <c r="H85">
        <v>1945.77</v>
      </c>
      <c r="I85">
        <v>261.709</v>
      </c>
      <c r="J85">
        <v>2799.52</v>
      </c>
      <c r="K85">
        <v>1091.67</v>
      </c>
      <c r="M85" s="4">
        <f t="shared" si="41"/>
        <v>0.35141</v>
      </c>
      <c r="N85" s="2">
        <f t="shared" si="42"/>
        <v>0.18460962029158723</v>
      </c>
      <c r="O85" s="2">
        <f t="shared" si="43"/>
        <v>2.5974365273232598</v>
      </c>
      <c r="P85" s="3">
        <f t="shared" si="44"/>
        <v>1.0355140718818474</v>
      </c>
      <c r="Q85" s="2">
        <f t="shared" si="45"/>
        <v>0.23679747303719303</v>
      </c>
      <c r="R85" s="3">
        <f t="shared" si="46"/>
        <v>0.28929835045483437</v>
      </c>
      <c r="T85" s="6">
        <f t="shared" si="47"/>
        <v>958.16670969498136</v>
      </c>
      <c r="U85" s="6">
        <f t="shared" si="48"/>
        <v>2726.6347277965378</v>
      </c>
      <c r="V85" s="6">
        <f t="shared" si="49"/>
        <v>2726.6347277965378</v>
      </c>
      <c r="W85" s="6">
        <f t="shared" si="50"/>
        <v>55.645606689725263</v>
      </c>
      <c r="X85" s="6">
        <f t="shared" si="51"/>
        <v>176.88679245283001</v>
      </c>
      <c r="Y85" s="6">
        <f t="shared" si="37"/>
        <v>277.19604857549427</v>
      </c>
      <c r="Z85" s="6">
        <f t="shared" si="52"/>
        <v>277.19604857549427</v>
      </c>
      <c r="AA85" s="6">
        <f t="shared" si="53"/>
        <v>226.89145560413331</v>
      </c>
      <c r="AB85" s="6">
        <f t="shared" si="38"/>
        <v>2544.4228177166119</v>
      </c>
      <c r="AC85" s="6">
        <f t="shared" si="54"/>
        <v>237.85751676965128</v>
      </c>
      <c r="AD85" s="6">
        <f t="shared" si="39"/>
        <v>992.1951110978822</v>
      </c>
      <c r="AE85" s="6">
        <f t="shared" si="40"/>
        <v>1768.4680181015565</v>
      </c>
      <c r="AI85" s="60"/>
      <c r="AJ85" s="67">
        <f t="shared" si="63"/>
        <v>191744.88464521864</v>
      </c>
      <c r="AK85" s="21">
        <f t="shared" si="64"/>
        <v>32489.683070997926</v>
      </c>
      <c r="AL85" s="19">
        <f t="shared" si="65"/>
        <v>124464.80037128885</v>
      </c>
      <c r="AM85" s="19">
        <f t="shared" si="66"/>
        <v>658.19612395576814</v>
      </c>
      <c r="AN85" s="19">
        <f t="shared" si="67"/>
        <v>18937.499999999982</v>
      </c>
      <c r="AO85" s="19">
        <f t="shared" si="55"/>
        <v>21738.839846774092</v>
      </c>
      <c r="AP85" s="19">
        <f t="shared" si="56"/>
        <v>22310.914579583936</v>
      </c>
      <c r="AQ85" s="19">
        <f t="shared" si="57"/>
        <v>14228.12769841828</v>
      </c>
      <c r="AR85" s="1">
        <f t="shared" si="68"/>
        <v>5080.5663872612959</v>
      </c>
      <c r="AS85" s="23">
        <f t="shared" si="69"/>
        <v>-16815.622708934374</v>
      </c>
      <c r="AT85" s="23">
        <f t="shared" si="70"/>
        <v>-134524981.67147499</v>
      </c>
      <c r="AU85">
        <f t="shared" si="58"/>
        <v>0.35088333333333338</v>
      </c>
      <c r="BB85" s="10">
        <f t="shared" si="59"/>
        <v>2428.8837027924828</v>
      </c>
      <c r="BC85" s="10">
        <f t="shared" si="60"/>
        <v>438.92773084662133</v>
      </c>
      <c r="BD85" s="9">
        <f t="shared" si="61"/>
        <v>1931.774291734333</v>
      </c>
      <c r="BE85" s="10">
        <f t="shared" si="62"/>
        <v>539.69314416023064</v>
      </c>
    </row>
    <row r="86" spans="1:57">
      <c r="A86">
        <v>80</v>
      </c>
      <c r="B86" t="s">
        <v>54</v>
      </c>
      <c r="C86">
        <v>15.979799999999999</v>
      </c>
      <c r="D86">
        <v>190.44499999999999</v>
      </c>
      <c r="E86">
        <v>306.47899999999998</v>
      </c>
      <c r="F86">
        <v>306.47899999999998</v>
      </c>
      <c r="G86">
        <v>252.471</v>
      </c>
      <c r="H86">
        <v>1944.13</v>
      </c>
      <c r="I86">
        <v>255.06</v>
      </c>
      <c r="J86">
        <v>2806.16</v>
      </c>
      <c r="K86">
        <v>1097</v>
      </c>
      <c r="M86" s="4">
        <f t="shared" si="41"/>
        <v>0.35195666666666664</v>
      </c>
      <c r="N86" s="2">
        <f t="shared" si="42"/>
        <v>0.18036784831465996</v>
      </c>
      <c r="O86" s="2">
        <f t="shared" si="43"/>
        <v>2.5996907859869114</v>
      </c>
      <c r="P86" s="3">
        <f t="shared" si="44"/>
        <v>1.0389536590678778</v>
      </c>
      <c r="Q86" s="2">
        <f t="shared" si="45"/>
        <v>0.23911182247814602</v>
      </c>
      <c r="R86" s="3">
        <f t="shared" si="46"/>
        <v>0.29026205877617511</v>
      </c>
      <c r="T86" s="6">
        <f t="shared" si="47"/>
        <v>980.70024178723304</v>
      </c>
      <c r="U86" s="6">
        <f t="shared" si="48"/>
        <v>2786.4232579405602</v>
      </c>
      <c r="V86" s="6">
        <f t="shared" si="49"/>
        <v>2786.4232579405602</v>
      </c>
      <c r="W86" s="6">
        <f t="shared" si="50"/>
        <v>56.86578077429715</v>
      </c>
      <c r="X86" s="6">
        <f t="shared" si="51"/>
        <v>176.88679245283001</v>
      </c>
      <c r="Y86" s="6">
        <f t="shared" si="37"/>
        <v>284.66007122345496</v>
      </c>
      <c r="Z86" s="6">
        <f t="shared" si="52"/>
        <v>284.66007122345496</v>
      </c>
      <c r="AA86" s="6">
        <f t="shared" si="53"/>
        <v>234.49702211850376</v>
      </c>
      <c r="AB86" s="6">
        <f t="shared" si="38"/>
        <v>2606.3831631637031</v>
      </c>
      <c r="AC86" s="6">
        <f t="shared" si="54"/>
        <v>236.90587555115417</v>
      </c>
      <c r="AD86" s="6">
        <f t="shared" si="39"/>
        <v>1018.9021046535983</v>
      </c>
      <c r="AE86" s="6">
        <f t="shared" si="40"/>
        <v>1805.7230161533271</v>
      </c>
      <c r="AI86" s="60"/>
      <c r="AJ86" s="67">
        <f t="shared" si="63"/>
        <v>195982.32432983172</v>
      </c>
      <c r="AK86" s="21">
        <f t="shared" si="64"/>
        <v>33207.684349834039</v>
      </c>
      <c r="AL86" s="19">
        <f t="shared" si="65"/>
        <v>127112.17573708556</v>
      </c>
      <c r="AM86" s="19">
        <f t="shared" si="66"/>
        <v>655.60667347218975</v>
      </c>
      <c r="AN86" s="19">
        <f t="shared" si="67"/>
        <v>18937.499999999982</v>
      </c>
      <c r="AO86" s="19">
        <f t="shared" si="55"/>
        <v>22330.913673241819</v>
      </c>
      <c r="AP86" s="19">
        <f t="shared" si="56"/>
        <v>22918.569296221867</v>
      </c>
      <c r="AQ86" s="19">
        <f t="shared" si="57"/>
        <v>14709.668025708248</v>
      </c>
      <c r="AR86" s="1">
        <f t="shared" si="68"/>
        <v>5218.9462843748606</v>
      </c>
      <c r="AS86" s="23">
        <f t="shared" si="69"/>
        <v>-17306.62898956125</v>
      </c>
      <c r="AT86" s="23">
        <f t="shared" si="70"/>
        <v>-138453031.91648999</v>
      </c>
      <c r="AU86">
        <f t="shared" si="58"/>
        <v>0.35141</v>
      </c>
      <c r="BB86" s="10">
        <f t="shared" si="59"/>
        <v>2488.7772110268866</v>
      </c>
      <c r="BC86" s="10">
        <f t="shared" si="60"/>
        <v>453.78291120826663</v>
      </c>
      <c r="BD86" s="9">
        <f t="shared" si="61"/>
        <v>1984.3902221957644</v>
      </c>
      <c r="BE86" s="10">
        <f t="shared" si="62"/>
        <v>554.39209715098855</v>
      </c>
    </row>
    <row r="87" spans="1:57">
      <c r="A87">
        <v>81</v>
      </c>
      <c r="B87" t="s">
        <v>54</v>
      </c>
      <c r="C87">
        <v>16.180800000000001</v>
      </c>
      <c r="D87">
        <v>186.38200000000001</v>
      </c>
      <c r="E87">
        <v>307.93700000000001</v>
      </c>
      <c r="F87">
        <v>307.93700000000001</v>
      </c>
      <c r="G87">
        <v>255.298</v>
      </c>
      <c r="H87">
        <v>1942.45</v>
      </c>
      <c r="I87">
        <v>248.595</v>
      </c>
      <c r="J87">
        <v>2812.63</v>
      </c>
      <c r="K87">
        <v>1102.22</v>
      </c>
      <c r="M87" s="4">
        <f t="shared" si="41"/>
        <v>0.35251666666666664</v>
      </c>
      <c r="N87" s="2">
        <f t="shared" si="42"/>
        <v>0.17623942130395728</v>
      </c>
      <c r="O87" s="2">
        <f t="shared" si="43"/>
        <v>2.6016788900761196</v>
      </c>
      <c r="P87" s="3">
        <f t="shared" si="44"/>
        <v>1.0422391376294267</v>
      </c>
      <c r="Q87" s="2">
        <f t="shared" si="45"/>
        <v>0.24140513450900669</v>
      </c>
      <c r="R87" s="3">
        <f t="shared" si="46"/>
        <v>0.29117961325705644</v>
      </c>
      <c r="T87" s="6">
        <f t="shared" si="47"/>
        <v>1003.6732482669482</v>
      </c>
      <c r="U87" s="6">
        <f t="shared" si="48"/>
        <v>2847.1653773352041</v>
      </c>
      <c r="V87" s="6">
        <f t="shared" si="49"/>
        <v>2847.1653773352041</v>
      </c>
      <c r="W87" s="6">
        <f t="shared" si="50"/>
        <v>58.105415863983758</v>
      </c>
      <c r="X87" s="6">
        <f t="shared" si="51"/>
        <v>176.88679245283001</v>
      </c>
      <c r="Y87" s="6">
        <f t="shared" si="37"/>
        <v>292.24918826682358</v>
      </c>
      <c r="Z87" s="6">
        <f t="shared" si="52"/>
        <v>292.24918826682358</v>
      </c>
      <c r="AA87" s="6">
        <f t="shared" si="53"/>
        <v>242.2918755009743</v>
      </c>
      <c r="AB87" s="6">
        <f t="shared" si="38"/>
        <v>2669.3409184142311</v>
      </c>
      <c r="AC87" s="6">
        <f t="shared" si="54"/>
        <v>235.92987478495661</v>
      </c>
      <c r="AD87" s="6">
        <f t="shared" si="39"/>
        <v>1046.0675407354695</v>
      </c>
      <c r="AE87" s="6">
        <f t="shared" si="40"/>
        <v>1843.492129068256</v>
      </c>
      <c r="AI87" s="60"/>
      <c r="AJ87" s="67">
        <f t="shared" si="63"/>
        <v>200279.74451099362</v>
      </c>
      <c r="AK87" s="21">
        <f t="shared" si="64"/>
        <v>33935.848858458085</v>
      </c>
      <c r="AL87" s="19">
        <f t="shared" si="65"/>
        <v>129789.95323205268</v>
      </c>
      <c r="AM87" s="19">
        <f t="shared" si="66"/>
        <v>652.9836647816461</v>
      </c>
      <c r="AN87" s="19">
        <f t="shared" si="67"/>
        <v>18937.499999999982</v>
      </c>
      <c r="AO87" s="19">
        <f t="shared" si="55"/>
        <v>22932.215337761532</v>
      </c>
      <c r="AP87" s="19">
        <f t="shared" si="56"/>
        <v>23535.694688755259</v>
      </c>
      <c r="AQ87" s="19">
        <f t="shared" si="57"/>
        <v>15202.746790071353</v>
      </c>
      <c r="AR87" s="1">
        <f t="shared" si="68"/>
        <v>5359.425070477927</v>
      </c>
      <c r="AS87" s="23">
        <f t="shared" si="69"/>
        <v>-17805.074585551345</v>
      </c>
      <c r="AT87" s="23">
        <f t="shared" si="70"/>
        <v>-142440596.68441075</v>
      </c>
      <c r="AU87">
        <f t="shared" si="58"/>
        <v>0.35195666666666664</v>
      </c>
      <c r="BB87" s="10">
        <f t="shared" si="59"/>
        <v>2549.5173823894061</v>
      </c>
      <c r="BC87" s="10">
        <f t="shared" si="60"/>
        <v>468.99404423700753</v>
      </c>
      <c r="BD87" s="9">
        <f t="shared" si="61"/>
        <v>2037.8042093071965</v>
      </c>
      <c r="BE87" s="10">
        <f t="shared" si="62"/>
        <v>569.32014244690993</v>
      </c>
    </row>
    <row r="88" spans="1:57">
      <c r="A88">
        <v>82</v>
      </c>
      <c r="B88" t="s">
        <v>54</v>
      </c>
      <c r="C88">
        <v>16.381799999999998</v>
      </c>
      <c r="D88">
        <v>182.43</v>
      </c>
      <c r="E88">
        <v>309.363</v>
      </c>
      <c r="F88">
        <v>309.363</v>
      </c>
      <c r="G88">
        <v>258.12099999999998</v>
      </c>
      <c r="H88">
        <v>1940.72</v>
      </c>
      <c r="I88">
        <v>242.30799999999999</v>
      </c>
      <c r="J88">
        <v>2818.92</v>
      </c>
      <c r="K88">
        <v>1107.33</v>
      </c>
      <c r="M88" s="4">
        <f t="shared" si="41"/>
        <v>0.35309333333333331</v>
      </c>
      <c r="N88" s="2">
        <f t="shared" si="42"/>
        <v>0.1722207537195076</v>
      </c>
      <c r="O88" s="2">
        <f t="shared" si="43"/>
        <v>2.6033678632656145</v>
      </c>
      <c r="P88" s="3">
        <f t="shared" si="44"/>
        <v>1.0453609999244771</v>
      </c>
      <c r="Q88" s="2">
        <f t="shared" si="45"/>
        <v>0.2436758930594366</v>
      </c>
      <c r="R88" s="3">
        <f t="shared" si="46"/>
        <v>0.2920502605543388</v>
      </c>
      <c r="T88" s="6">
        <f t="shared" si="47"/>
        <v>1027.0933591483515</v>
      </c>
      <c r="U88" s="6">
        <f t="shared" si="48"/>
        <v>2908.8438160307519</v>
      </c>
      <c r="V88" s="6">
        <f t="shared" si="49"/>
        <v>2908.8438160307519</v>
      </c>
      <c r="W88" s="6">
        <f t="shared" si="50"/>
        <v>59.364159510831669</v>
      </c>
      <c r="X88" s="6">
        <f t="shared" si="51"/>
        <v>176.88679245283001</v>
      </c>
      <c r="Y88" s="6">
        <f t="shared" si="37"/>
        <v>299.96288315290712</v>
      </c>
      <c r="Z88" s="6">
        <f t="shared" si="52"/>
        <v>299.96288315290712</v>
      </c>
      <c r="AA88" s="6">
        <f t="shared" si="53"/>
        <v>250.27789154589121</v>
      </c>
      <c r="AB88" s="6">
        <f t="shared" si="38"/>
        <v>2733.2660032911776</v>
      </c>
      <c r="AC88" s="6">
        <f t="shared" si="54"/>
        <v>234.9419722504058</v>
      </c>
      <c r="AD88" s="6">
        <f t="shared" si="39"/>
        <v>1073.6833409351107</v>
      </c>
      <c r="AE88" s="6">
        <f t="shared" si="40"/>
        <v>1881.7504568824004</v>
      </c>
      <c r="AI88" s="60"/>
      <c r="AJ88" s="67">
        <f t="shared" si="63"/>
        <v>204645.70582672246</v>
      </c>
      <c r="AK88" s="21">
        <f t="shared" si="64"/>
        <v>34675.627130565452</v>
      </c>
      <c r="AL88" s="19">
        <f t="shared" si="65"/>
        <v>132504.68376103902</v>
      </c>
      <c r="AM88" s="19">
        <f t="shared" si="66"/>
        <v>650.29351386977578</v>
      </c>
      <c r="AN88" s="19">
        <f t="shared" si="67"/>
        <v>18937.499999999982</v>
      </c>
      <c r="AO88" s="19">
        <f t="shared" si="55"/>
        <v>23543.594606775307</v>
      </c>
      <c r="AP88" s="19">
        <f t="shared" si="56"/>
        <v>24163.162885900976</v>
      </c>
      <c r="AQ88" s="19">
        <f t="shared" si="57"/>
        <v>15708.097268166315</v>
      </c>
      <c r="AR88" s="1">
        <f t="shared" si="68"/>
        <v>5502.3152642685691</v>
      </c>
      <c r="AS88" s="23">
        <f t="shared" si="69"/>
        <v>-18311.685657267997</v>
      </c>
      <c r="AT88" s="23">
        <f t="shared" si="70"/>
        <v>-146493485.25814399</v>
      </c>
      <c r="AU88">
        <f t="shared" si="58"/>
        <v>0.35251666666666664</v>
      </c>
      <c r="BB88" s="10">
        <f t="shared" si="59"/>
        <v>2611.2355025502475</v>
      </c>
      <c r="BC88" s="10">
        <f t="shared" si="60"/>
        <v>484.5837510019486</v>
      </c>
      <c r="BD88" s="9">
        <f t="shared" si="61"/>
        <v>2092.135081470939</v>
      </c>
      <c r="BE88" s="10">
        <f t="shared" si="62"/>
        <v>584.49837653364716</v>
      </c>
    </row>
    <row r="89" spans="1:57">
      <c r="A89">
        <v>83</v>
      </c>
      <c r="B89" t="s">
        <v>54</v>
      </c>
      <c r="C89">
        <v>16.582799999999999</v>
      </c>
      <c r="D89">
        <v>178.58500000000001</v>
      </c>
      <c r="E89">
        <v>310.75799999999998</v>
      </c>
      <c r="F89">
        <v>310.75799999999998</v>
      </c>
      <c r="G89">
        <v>260.93900000000002</v>
      </c>
      <c r="H89">
        <v>1938.96</v>
      </c>
      <c r="I89">
        <v>236.19499999999999</v>
      </c>
      <c r="J89">
        <v>2825.03</v>
      </c>
      <c r="K89">
        <v>1112.32</v>
      </c>
      <c r="M89" s="4">
        <f t="shared" si="41"/>
        <v>0.35367999999999999</v>
      </c>
      <c r="N89" s="2">
        <f t="shared" si="42"/>
        <v>0.16831127949935915</v>
      </c>
      <c r="O89" s="2">
        <f t="shared" si="43"/>
        <v>2.6048080281610497</v>
      </c>
      <c r="P89" s="3">
        <f t="shared" si="44"/>
        <v>1.0483299404357989</v>
      </c>
      <c r="Q89" s="2">
        <f t="shared" si="45"/>
        <v>0.24592758048706931</v>
      </c>
      <c r="R89" s="3">
        <f t="shared" si="46"/>
        <v>0.2928805700067858</v>
      </c>
      <c r="T89" s="6">
        <f t="shared" si="47"/>
        <v>1050.9503164551934</v>
      </c>
      <c r="U89" s="6">
        <f t="shared" si="48"/>
        <v>2971.4722813141639</v>
      </c>
      <c r="V89" s="6">
        <f t="shared" si="49"/>
        <v>2971.4722813141639</v>
      </c>
      <c r="W89" s="6">
        <f t="shared" si="50"/>
        <v>60.642291455391103</v>
      </c>
      <c r="X89" s="6">
        <f t="shared" si="51"/>
        <v>176.88679245283001</v>
      </c>
      <c r="Y89" s="6">
        <f t="shared" si="37"/>
        <v>307.80292773220896</v>
      </c>
      <c r="Z89" s="6">
        <f t="shared" si="52"/>
        <v>307.80292773220896</v>
      </c>
      <c r="AA89" s="6">
        <f t="shared" si="53"/>
        <v>258.45766853794555</v>
      </c>
      <c r="AB89" s="6">
        <f t="shared" si="38"/>
        <v>2798.1661129562744</v>
      </c>
      <c r="AC89" s="6">
        <f t="shared" si="54"/>
        <v>233.94845981328035</v>
      </c>
      <c r="AD89" s="6">
        <f t="shared" si="39"/>
        <v>1101.7426826504568</v>
      </c>
      <c r="AE89" s="6">
        <f t="shared" si="40"/>
        <v>1920.5219648589705</v>
      </c>
      <c r="AI89" s="60"/>
      <c r="AJ89" s="67">
        <f t="shared" si="63"/>
        <v>209078.96696484234</v>
      </c>
      <c r="AK89" s="21">
        <f t="shared" si="64"/>
        <v>35426.808835438525</v>
      </c>
      <c r="AL89" s="19">
        <f t="shared" si="65"/>
        <v>135254.57758933629</v>
      </c>
      <c r="AM89" s="19">
        <f t="shared" si="66"/>
        <v>647.57055811379337</v>
      </c>
      <c r="AN89" s="19">
        <f t="shared" si="67"/>
        <v>18937.499999999982</v>
      </c>
      <c r="AO89" s="19">
        <f t="shared" si="55"/>
        <v>24165.009866798198</v>
      </c>
      <c r="AP89" s="19">
        <f t="shared" si="56"/>
        <v>24800.931179082363</v>
      </c>
      <c r="AQ89" s="19">
        <f t="shared" si="57"/>
        <v>16225.841070179136</v>
      </c>
      <c r="AR89" s="1">
        <f t="shared" si="68"/>
        <v>5647.5743733186819</v>
      </c>
      <c r="AS89" s="23">
        <f t="shared" si="69"/>
        <v>-18826.771163452431</v>
      </c>
      <c r="AT89" s="23">
        <f t="shared" si="70"/>
        <v>-150614169.30761945</v>
      </c>
      <c r="AU89">
        <f t="shared" si="58"/>
        <v>0.35309333333333331</v>
      </c>
      <c r="BB89" s="10">
        <f t="shared" si="59"/>
        <v>2673.9018437803461</v>
      </c>
      <c r="BC89" s="10">
        <f t="shared" si="60"/>
        <v>500.55578309178242</v>
      </c>
      <c r="BD89" s="9">
        <f t="shared" si="61"/>
        <v>2147.3666818702213</v>
      </c>
      <c r="BE89" s="10">
        <f t="shared" si="62"/>
        <v>599.92576630581425</v>
      </c>
    </row>
    <row r="90" spans="1:57">
      <c r="A90">
        <v>84</v>
      </c>
      <c r="B90" t="s">
        <v>54</v>
      </c>
      <c r="C90">
        <v>16.783799999999999</v>
      </c>
      <c r="D90">
        <v>174.845</v>
      </c>
      <c r="E90">
        <v>312.12299999999999</v>
      </c>
      <c r="F90">
        <v>312.12299999999999</v>
      </c>
      <c r="G90">
        <v>263.75299999999999</v>
      </c>
      <c r="H90">
        <v>1937.16</v>
      </c>
      <c r="I90">
        <v>230.249</v>
      </c>
      <c r="J90">
        <v>2830.98</v>
      </c>
      <c r="K90">
        <v>1117.21</v>
      </c>
      <c r="M90" s="4">
        <f t="shared" si="41"/>
        <v>0.35427999999999998</v>
      </c>
      <c r="N90" s="2">
        <f t="shared" si="42"/>
        <v>0.16450735764555344</v>
      </c>
      <c r="O90" s="2">
        <f t="shared" si="43"/>
        <v>2.6059947971472663</v>
      </c>
      <c r="P90" s="3">
        <f t="shared" si="44"/>
        <v>1.051155394979489</v>
      </c>
      <c r="Q90" s="2">
        <f t="shared" si="45"/>
        <v>0.24815870686086336</v>
      </c>
      <c r="R90" s="3">
        <f t="shared" si="46"/>
        <v>0.29366884949757255</v>
      </c>
      <c r="T90" s="6">
        <f t="shared" si="47"/>
        <v>1075.2515570394683</v>
      </c>
      <c r="U90" s="6">
        <f t="shared" si="48"/>
        <v>3035.0331857273013</v>
      </c>
      <c r="V90" s="6">
        <f t="shared" si="49"/>
        <v>3035.0331857273013</v>
      </c>
      <c r="W90" s="6">
        <f t="shared" si="50"/>
        <v>61.939452769944921</v>
      </c>
      <c r="X90" s="6">
        <f t="shared" si="51"/>
        <v>176.88679245283001</v>
      </c>
      <c r="Y90" s="6">
        <f t="shared" si="37"/>
        <v>315.76788767625413</v>
      </c>
      <c r="Z90" s="6">
        <f t="shared" si="52"/>
        <v>315.76788767625413</v>
      </c>
      <c r="AA90" s="6">
        <f t="shared" si="53"/>
        <v>266.83303594504429</v>
      </c>
      <c r="AB90" s="6">
        <f t="shared" si="38"/>
        <v>2864.0394160392966</v>
      </c>
      <c r="AC90" s="6">
        <f t="shared" si="54"/>
        <v>232.9332224579498</v>
      </c>
      <c r="AD90" s="6">
        <f t="shared" si="39"/>
        <v>1130.2564751421328</v>
      </c>
      <c r="AE90" s="6">
        <f t="shared" si="40"/>
        <v>1959.7816286878331</v>
      </c>
      <c r="AI90" s="60"/>
      <c r="AJ90" s="67">
        <f t="shared" si="63"/>
        <v>213580.51316401814</v>
      </c>
      <c r="AK90" s="21">
        <f t="shared" si="64"/>
        <v>36189.560914125199</v>
      </c>
      <c r="AL90" s="19">
        <f t="shared" si="65"/>
        <v>138041.35726816821</v>
      </c>
      <c r="AM90" s="19">
        <f t="shared" si="66"/>
        <v>644.83213978334447</v>
      </c>
      <c r="AN90" s="19">
        <f t="shared" si="67"/>
        <v>18937.499999999982</v>
      </c>
      <c r="AO90" s="19">
        <f t="shared" si="55"/>
        <v>24796.603858106755</v>
      </c>
      <c r="AP90" s="19">
        <f t="shared" si="56"/>
        <v>25449.14606489904</v>
      </c>
      <c r="AQ90" s="19">
        <f t="shared" si="57"/>
        <v>16756.146646284109</v>
      </c>
      <c r="AR90" s="1">
        <f t="shared" si="68"/>
        <v>5795.1665107414028</v>
      </c>
      <c r="AS90" s="23">
        <f t="shared" si="69"/>
        <v>-19349.321590160507</v>
      </c>
      <c r="AT90" s="23">
        <f t="shared" si="70"/>
        <v>-154794572.72128406</v>
      </c>
      <c r="AU90">
        <f t="shared" si="58"/>
        <v>0.35367999999999999</v>
      </c>
      <c r="BB90" s="10">
        <f t="shared" si="59"/>
        <v>2737.5238215008835</v>
      </c>
      <c r="BC90" s="10">
        <f t="shared" si="60"/>
        <v>516.9153370758911</v>
      </c>
      <c r="BD90" s="9">
        <f t="shared" si="61"/>
        <v>2203.4853653009136</v>
      </c>
      <c r="BE90" s="10">
        <f t="shared" si="62"/>
        <v>615.60585546441791</v>
      </c>
    </row>
    <row r="91" spans="1:57">
      <c r="A91">
        <v>85</v>
      </c>
      <c r="B91" t="s">
        <v>54</v>
      </c>
      <c r="C91">
        <v>16.9848</v>
      </c>
      <c r="D91">
        <v>171.20699999999999</v>
      </c>
      <c r="E91">
        <v>313.45800000000003</v>
      </c>
      <c r="F91">
        <v>313.45800000000003</v>
      </c>
      <c r="G91">
        <v>266.56200000000001</v>
      </c>
      <c r="H91">
        <v>1935.32</v>
      </c>
      <c r="I91">
        <v>224.46700000000001</v>
      </c>
      <c r="J91">
        <v>2836.76</v>
      </c>
      <c r="K91">
        <v>1121.99</v>
      </c>
      <c r="M91" s="4">
        <f t="shared" si="41"/>
        <v>0.35489333333333334</v>
      </c>
      <c r="N91" s="2">
        <f t="shared" si="42"/>
        <v>0.16080606379381596</v>
      </c>
      <c r="O91" s="2">
        <f t="shared" si="43"/>
        <v>2.6069199291805991</v>
      </c>
      <c r="P91" s="3">
        <f t="shared" si="44"/>
        <v>1.0538283803584174</v>
      </c>
      <c r="Q91" s="2">
        <f t="shared" si="45"/>
        <v>0.25036818574595182</v>
      </c>
      <c r="R91" s="3">
        <f t="shared" si="46"/>
        <v>0.2944152233534959</v>
      </c>
      <c r="T91" s="6">
        <f t="shared" si="47"/>
        <v>1100.0007604167999</v>
      </c>
      <c r="U91" s="6">
        <f t="shared" si="48"/>
        <v>3099.5250039921852</v>
      </c>
      <c r="V91" s="6">
        <f t="shared" si="49"/>
        <v>3099.5250039921852</v>
      </c>
      <c r="W91" s="6">
        <f t="shared" si="50"/>
        <v>63.255612326371129</v>
      </c>
      <c r="X91" s="6">
        <f t="shared" si="51"/>
        <v>176.88679245283001</v>
      </c>
      <c r="Y91" s="6">
        <f t="shared" si="37"/>
        <v>323.85696956712746</v>
      </c>
      <c r="Z91" s="6">
        <f t="shared" si="52"/>
        <v>323.85696956712746</v>
      </c>
      <c r="AA91" s="6">
        <f t="shared" si="53"/>
        <v>275.40519470472162</v>
      </c>
      <c r="AB91" s="6">
        <f t="shared" si="38"/>
        <v>2930.8695167707406</v>
      </c>
      <c r="AC91" s="6">
        <f t="shared" si="54"/>
        <v>231.91109954781587</v>
      </c>
      <c r="AD91" s="6">
        <f t="shared" si="39"/>
        <v>1159.2120197430638</v>
      </c>
      <c r="AE91" s="6">
        <f t="shared" si="40"/>
        <v>1999.5242435753853</v>
      </c>
      <c r="AI91" s="60"/>
      <c r="AJ91" s="67">
        <f t="shared" si="63"/>
        <v>218149.08029052123</v>
      </c>
      <c r="AK91" s="21">
        <f t="shared" si="64"/>
        <v>36963.669168972803</v>
      </c>
      <c r="AL91" s="19">
        <f t="shared" si="65"/>
        <v>140863.22412519538</v>
      </c>
      <c r="AM91" s="19">
        <f t="shared" si="66"/>
        <v>642.03384106084695</v>
      </c>
      <c r="AN91" s="19">
        <f t="shared" si="67"/>
        <v>18937.499999999982</v>
      </c>
      <c r="AO91" s="19">
        <f t="shared" si="55"/>
        <v>25438.261031199032</v>
      </c>
      <c r="AP91" s="19">
        <f t="shared" si="56"/>
        <v>26107.688953072695</v>
      </c>
      <c r="AQ91" s="19">
        <f t="shared" si="57"/>
        <v>17299.132603263948</v>
      </c>
      <c r="AR91" s="1">
        <f t="shared" si="68"/>
        <v>5945.1490592476184</v>
      </c>
      <c r="AS91" s="23">
        <f t="shared" si="69"/>
        <v>-19879.759846454501</v>
      </c>
      <c r="AT91" s="23">
        <f t="shared" si="70"/>
        <v>-159038078.77163601</v>
      </c>
      <c r="AU91">
        <f t="shared" si="58"/>
        <v>0.35427999999999998</v>
      </c>
      <c r="BB91" s="10">
        <f t="shared" si="59"/>
        <v>2802.0999632693515</v>
      </c>
      <c r="BC91" s="10">
        <f t="shared" si="60"/>
        <v>533.66607189008857</v>
      </c>
      <c r="BD91" s="9">
        <f t="shared" si="61"/>
        <v>2260.5129502842656</v>
      </c>
      <c r="BE91" s="10">
        <f t="shared" si="62"/>
        <v>631.53577535250827</v>
      </c>
    </row>
    <row r="92" spans="1:57">
      <c r="A92">
        <v>86</v>
      </c>
      <c r="B92" t="s">
        <v>54</v>
      </c>
      <c r="C92">
        <v>17.1859</v>
      </c>
      <c r="D92">
        <v>167.66800000000001</v>
      </c>
      <c r="E92">
        <v>314.76499999999999</v>
      </c>
      <c r="F92">
        <v>314.76499999999999</v>
      </c>
      <c r="G92">
        <v>269.36700000000002</v>
      </c>
      <c r="H92">
        <v>1933.44</v>
      </c>
      <c r="I92">
        <v>218.84200000000001</v>
      </c>
      <c r="J92">
        <v>2842.38</v>
      </c>
      <c r="K92">
        <v>1126.6600000000001</v>
      </c>
      <c r="M92" s="4">
        <f t="shared" si="41"/>
        <v>0.35552</v>
      </c>
      <c r="N92" s="2">
        <f t="shared" si="42"/>
        <v>0.15720447044704472</v>
      </c>
      <c r="O92" s="2">
        <f t="shared" si="43"/>
        <v>2.6075940502175219</v>
      </c>
      <c r="P92" s="3">
        <f t="shared" si="44"/>
        <v>1.056349384938494</v>
      </c>
      <c r="Q92" s="2">
        <f t="shared" si="45"/>
        <v>0.25255681818181819</v>
      </c>
      <c r="R92" s="3">
        <f t="shared" si="46"/>
        <v>0.29512169966996699</v>
      </c>
      <c r="T92" s="6">
        <f t="shared" si="47"/>
        <v>1125.2020502331413</v>
      </c>
      <c r="U92" s="6">
        <f t="shared" si="48"/>
        <v>3164.9472610068105</v>
      </c>
      <c r="V92" s="6">
        <f t="shared" si="49"/>
        <v>3164.9472610068105</v>
      </c>
      <c r="W92" s="6">
        <f t="shared" si="50"/>
        <v>64.590760428710425</v>
      </c>
      <c r="X92" s="6">
        <f t="shared" si="51"/>
        <v>176.88679245283001</v>
      </c>
      <c r="Y92" s="6">
        <f t="shared" si="37"/>
        <v>332.07154153693625</v>
      </c>
      <c r="Z92" s="6">
        <f t="shared" si="52"/>
        <v>332.07154153693625</v>
      </c>
      <c r="AA92" s="6">
        <f t="shared" si="53"/>
        <v>284.17744961854055</v>
      </c>
      <c r="AB92" s="6">
        <f t="shared" si="38"/>
        <v>2998.6609319092067</v>
      </c>
      <c r="AC92" s="6">
        <f t="shared" si="54"/>
        <v>230.87708952631419</v>
      </c>
      <c r="AD92" s="6">
        <f t="shared" si="39"/>
        <v>1188.6064936953112</v>
      </c>
      <c r="AE92" s="6">
        <f t="shared" si="40"/>
        <v>2039.7452107736692</v>
      </c>
      <c r="AI92" s="60"/>
      <c r="AJ92" s="67">
        <f t="shared" si="63"/>
        <v>222784.55871194627</v>
      </c>
      <c r="AK92" s="21">
        <f t="shared" si="64"/>
        <v>37749.115023620827</v>
      </c>
      <c r="AL92" s="19">
        <f t="shared" si="65"/>
        <v>143719.80405546795</v>
      </c>
      <c r="AM92" s="19">
        <f t="shared" si="66"/>
        <v>639.21656368364472</v>
      </c>
      <c r="AN92" s="19">
        <f t="shared" si="67"/>
        <v>18937.499999999982</v>
      </c>
      <c r="AO92" s="19">
        <f t="shared" si="55"/>
        <v>26089.917468327789</v>
      </c>
      <c r="AP92" s="19">
        <f t="shared" si="56"/>
        <v>26776.494243810102</v>
      </c>
      <c r="AQ92" s="19">
        <f t="shared" si="57"/>
        <v>17854.87679946022</v>
      </c>
      <c r="AR92" s="1">
        <f t="shared" si="68"/>
        <v>6097.4552238485157</v>
      </c>
      <c r="AS92" s="23">
        <f t="shared" si="69"/>
        <v>-20418.409380968915</v>
      </c>
      <c r="AT92" s="23">
        <f t="shared" si="70"/>
        <v>-163347275.04775131</v>
      </c>
      <c r="AU92">
        <f t="shared" si="58"/>
        <v>0.35489333333333334</v>
      </c>
      <c r="BB92" s="10">
        <f t="shared" si="59"/>
        <v>2867.6139044443694</v>
      </c>
      <c r="BC92" s="10">
        <f t="shared" si="60"/>
        <v>550.81038940944325</v>
      </c>
      <c r="BD92" s="9">
        <f t="shared" si="61"/>
        <v>2318.4240394861276</v>
      </c>
      <c r="BE92" s="10">
        <f t="shared" si="62"/>
        <v>647.71393913425493</v>
      </c>
    </row>
    <row r="93" spans="1:57">
      <c r="A93">
        <v>87</v>
      </c>
      <c r="B93" t="s">
        <v>54</v>
      </c>
      <c r="C93">
        <v>17.386900000000001</v>
      </c>
      <c r="D93">
        <v>164.226</v>
      </c>
      <c r="E93">
        <v>316.04399999999998</v>
      </c>
      <c r="F93">
        <v>316.04399999999998</v>
      </c>
      <c r="G93">
        <v>272.16699999999997</v>
      </c>
      <c r="H93">
        <v>1931.52</v>
      </c>
      <c r="I93">
        <v>213.37</v>
      </c>
      <c r="J93">
        <v>2847.85</v>
      </c>
      <c r="K93">
        <v>1131.24</v>
      </c>
      <c r="M93" s="4">
        <f t="shared" si="41"/>
        <v>0.35616000000000003</v>
      </c>
      <c r="N93" s="2">
        <f t="shared" si="42"/>
        <v>0.15370058400718778</v>
      </c>
      <c r="O93" s="2">
        <f t="shared" si="43"/>
        <v>2.6080277686058699</v>
      </c>
      <c r="P93" s="3">
        <f t="shared" si="44"/>
        <v>1.058737646001797</v>
      </c>
      <c r="Q93" s="2">
        <f t="shared" si="45"/>
        <v>0.25472353249475888</v>
      </c>
      <c r="R93" s="3">
        <f t="shared" si="46"/>
        <v>0.29578840970350401</v>
      </c>
      <c r="T93" s="6">
        <f t="shared" si="47"/>
        <v>1150.8530926893416</v>
      </c>
      <c r="U93" s="6">
        <f t="shared" si="48"/>
        <v>3231.2811452418619</v>
      </c>
      <c r="V93" s="6">
        <f t="shared" si="49"/>
        <v>3231.2811452418619</v>
      </c>
      <c r="W93" s="6">
        <f t="shared" si="50"/>
        <v>65.944513168201269</v>
      </c>
      <c r="X93" s="6">
        <f t="shared" si="51"/>
        <v>176.88679245283001</v>
      </c>
      <c r="Y93" s="6">
        <f t="shared" si="37"/>
        <v>340.40900608893963</v>
      </c>
      <c r="Z93" s="6">
        <f t="shared" si="52"/>
        <v>340.40900608893963</v>
      </c>
      <c r="AA93" s="6">
        <f t="shared" si="53"/>
        <v>293.14936515234723</v>
      </c>
      <c r="AB93" s="6">
        <f t="shared" si="38"/>
        <v>3067.4013364879493</v>
      </c>
      <c r="AC93" s="6">
        <f t="shared" si="54"/>
        <v>229.824321922114</v>
      </c>
      <c r="AD93" s="6">
        <f t="shared" si="39"/>
        <v>1218.4514942478013</v>
      </c>
      <c r="AE93" s="6">
        <f t="shared" si="40"/>
        <v>2080.4280525525201</v>
      </c>
      <c r="AI93" s="60"/>
      <c r="AJ93" s="67">
        <f t="shared" si="63"/>
        <v>227486.91427938652</v>
      </c>
      <c r="AK93" s="21">
        <f t="shared" si="64"/>
        <v>38545.89269180195</v>
      </c>
      <c r="AL93" s="19">
        <f t="shared" si="65"/>
        <v>146610.76651477901</v>
      </c>
      <c r="AM93" s="19">
        <f t="shared" si="66"/>
        <v>636.36652186137974</v>
      </c>
      <c r="AN93" s="19">
        <f t="shared" si="67"/>
        <v>18937.499999999982</v>
      </c>
      <c r="AO93" s="19">
        <f t="shared" si="55"/>
        <v>26751.683386215584</v>
      </c>
      <c r="AP93" s="19">
        <f t="shared" si="56"/>
        <v>27455.675054273892</v>
      </c>
      <c r="AQ93" s="19">
        <f t="shared" si="57"/>
        <v>18423.593489454488</v>
      </c>
      <c r="AR93" s="1">
        <f t="shared" si="68"/>
        <v>6252.070156837337</v>
      </c>
      <c r="AS93" s="23">
        <f t="shared" si="69"/>
        <v>-20965.151847766807</v>
      </c>
      <c r="AT93" s="23">
        <f t="shared" si="70"/>
        <v>-167721214.78213444</v>
      </c>
      <c r="AU93">
        <f t="shared" si="58"/>
        <v>0.35552</v>
      </c>
      <c r="BB93" s="10">
        <f t="shared" si="59"/>
        <v>2934.0701714804964</v>
      </c>
      <c r="BC93" s="10">
        <f t="shared" si="60"/>
        <v>568.3548992370811</v>
      </c>
      <c r="BD93" s="9">
        <f t="shared" si="61"/>
        <v>2377.2129873906224</v>
      </c>
      <c r="BE93" s="10">
        <f t="shared" si="62"/>
        <v>664.1430830738725</v>
      </c>
    </row>
    <row r="94" spans="1:57">
      <c r="A94">
        <v>88</v>
      </c>
      <c r="B94" t="s">
        <v>54</v>
      </c>
      <c r="C94">
        <v>17.587900000000001</v>
      </c>
      <c r="D94">
        <v>160.87799999999999</v>
      </c>
      <c r="E94">
        <v>317.29599999999999</v>
      </c>
      <c r="F94">
        <v>317.29599999999999</v>
      </c>
      <c r="G94">
        <v>274.96199999999999</v>
      </c>
      <c r="H94">
        <v>1929.57</v>
      </c>
      <c r="I94">
        <v>208.04599999999999</v>
      </c>
      <c r="J94">
        <v>2853.18</v>
      </c>
      <c r="K94">
        <v>1135.72</v>
      </c>
      <c r="M94" s="4">
        <f t="shared" si="41"/>
        <v>0.35681000000000002</v>
      </c>
      <c r="N94" s="2">
        <f t="shared" si="42"/>
        <v>0.15029287295759647</v>
      </c>
      <c r="O94" s="2">
        <f t="shared" si="43"/>
        <v>2.6082560374802646</v>
      </c>
      <c r="P94" s="3">
        <f t="shared" si="44"/>
        <v>1.0609941799090086</v>
      </c>
      <c r="Q94" s="2">
        <f t="shared" si="45"/>
        <v>0.256870603402371</v>
      </c>
      <c r="R94" s="3">
        <f t="shared" si="46"/>
        <v>0.29641919602402772</v>
      </c>
      <c r="T94" s="6">
        <f t="shared" si="47"/>
        <v>1176.9473094225614</v>
      </c>
      <c r="U94" s="6">
        <f t="shared" si="48"/>
        <v>3298.5266932612913</v>
      </c>
      <c r="V94" s="6">
        <f t="shared" si="49"/>
        <v>3298.5266932612913</v>
      </c>
      <c r="W94" s="6">
        <f t="shared" si="50"/>
        <v>67.316871291046766</v>
      </c>
      <c r="X94" s="6">
        <f t="shared" si="51"/>
        <v>176.88679245283001</v>
      </c>
      <c r="Y94" s="6">
        <f t="shared" si="37"/>
        <v>348.86977522167825</v>
      </c>
      <c r="Z94" s="6">
        <f t="shared" si="52"/>
        <v>348.86977522167825</v>
      </c>
      <c r="AA94" s="6">
        <f t="shared" si="53"/>
        <v>302.32316554417037</v>
      </c>
      <c r="AB94" s="6">
        <f t="shared" si="38"/>
        <v>3137.0967968885957</v>
      </c>
      <c r="AC94" s="6">
        <f t="shared" si="54"/>
        <v>228.7467676637425</v>
      </c>
      <c r="AD94" s="6">
        <f t="shared" si="39"/>
        <v>1248.7342453569047</v>
      </c>
      <c r="AE94" s="6">
        <f t="shared" si="40"/>
        <v>2121.5793838387299</v>
      </c>
      <c r="AI94" s="60"/>
      <c r="AJ94" s="67">
        <f t="shared" si="63"/>
        <v>232254.79487654928</v>
      </c>
      <c r="AK94" s="21">
        <f t="shared" si="64"/>
        <v>39353.773067900634</v>
      </c>
      <c r="AL94" s="19">
        <f t="shared" si="65"/>
        <v>149534.92713331748</v>
      </c>
      <c r="AM94" s="19">
        <f t="shared" si="66"/>
        <v>633.46477851392274</v>
      </c>
      <c r="AN94" s="19">
        <f t="shared" si="67"/>
        <v>18937.499999999982</v>
      </c>
      <c r="AO94" s="19">
        <f t="shared" si="55"/>
        <v>27423.349530524978</v>
      </c>
      <c r="AP94" s="19">
        <f t="shared" si="56"/>
        <v>28145.01662343353</v>
      </c>
      <c r="AQ94" s="19">
        <f t="shared" si="57"/>
        <v>19005.254437001367</v>
      </c>
      <c r="AR94" s="1">
        <f t="shared" si="68"/>
        <v>6409.0548597434345</v>
      </c>
      <c r="AS94" s="23">
        <f t="shared" si="69"/>
        <v>-21520.000581915243</v>
      </c>
      <c r="AT94" s="23">
        <f t="shared" si="70"/>
        <v>-172160004.65532196</v>
      </c>
      <c r="AU94">
        <f t="shared" si="58"/>
        <v>0.35616000000000003</v>
      </c>
      <c r="BB94" s="10">
        <f t="shared" si="59"/>
        <v>3001.4568233197479</v>
      </c>
      <c r="BC94" s="10">
        <f t="shared" si="60"/>
        <v>586.29873030469446</v>
      </c>
      <c r="BD94" s="9">
        <f t="shared" si="61"/>
        <v>2436.9029884956026</v>
      </c>
      <c r="BE94" s="10">
        <f t="shared" si="62"/>
        <v>680.81801217787927</v>
      </c>
    </row>
    <row r="95" spans="1:57">
      <c r="A95">
        <v>89</v>
      </c>
      <c r="B95" t="s">
        <v>54</v>
      </c>
      <c r="C95">
        <v>17.788900000000002</v>
      </c>
      <c r="D95">
        <v>157.60599999999999</v>
      </c>
      <c r="E95">
        <v>318.52600000000001</v>
      </c>
      <c r="F95">
        <v>318.52600000000001</v>
      </c>
      <c r="G95">
        <v>277.75</v>
      </c>
      <c r="H95">
        <v>1927.59</v>
      </c>
      <c r="I95">
        <v>202.84</v>
      </c>
      <c r="J95">
        <v>2858.38</v>
      </c>
      <c r="K95">
        <v>1140.1300000000001</v>
      </c>
      <c r="M95" s="4">
        <f t="shared" si="41"/>
        <v>0.35747000000000001</v>
      </c>
      <c r="N95" s="2">
        <f t="shared" si="42"/>
        <v>0.14696431402168944</v>
      </c>
      <c r="O95" s="2">
        <f t="shared" si="43"/>
        <v>2.6082892832032525</v>
      </c>
      <c r="P95" s="3">
        <f t="shared" si="44"/>
        <v>1.0631474902322806</v>
      </c>
      <c r="Q95" s="2">
        <f t="shared" si="45"/>
        <v>0.25899609291222569</v>
      </c>
      <c r="R95" s="3">
        <f t="shared" si="46"/>
        <v>0.29701886405385997</v>
      </c>
      <c r="T95" s="6">
        <f t="shared" si="47"/>
        <v>1203.6037022343023</v>
      </c>
      <c r="U95" s="6">
        <f t="shared" si="48"/>
        <v>3367.0061885873006</v>
      </c>
      <c r="V95" s="6">
        <f t="shared" si="49"/>
        <v>3367.0061885873006</v>
      </c>
      <c r="W95" s="6">
        <f t="shared" si="50"/>
        <v>68.714412011985729</v>
      </c>
      <c r="X95" s="6">
        <f t="shared" si="51"/>
        <v>176.88679245283001</v>
      </c>
      <c r="Y95" s="6">
        <f t="shared" si="37"/>
        <v>357.49300440865278</v>
      </c>
      <c r="Z95" s="6">
        <f t="shared" si="52"/>
        <v>357.49300440865278</v>
      </c>
      <c r="AA95" s="6">
        <f t="shared" si="53"/>
        <v>311.72865629337417</v>
      </c>
      <c r="AB95" s="6">
        <f t="shared" si="38"/>
        <v>3208.0610497734751</v>
      </c>
      <c r="AC95" s="6">
        <f t="shared" si="54"/>
        <v>227.65955082581104</v>
      </c>
      <c r="AD95" s="6">
        <f t="shared" si="39"/>
        <v>1279.6082552646797</v>
      </c>
      <c r="AE95" s="6">
        <f t="shared" si="40"/>
        <v>2163.4024863529985</v>
      </c>
      <c r="AI95" s="60"/>
      <c r="AJ95" s="67">
        <f t="shared" si="63"/>
        <v>237088.20313154181</v>
      </c>
      <c r="AK95" s="21">
        <f t="shared" si="64"/>
        <v>40172.756597229265</v>
      </c>
      <c r="AL95" s="19">
        <f t="shared" si="65"/>
        <v>152492.76137217638</v>
      </c>
      <c r="AM95" s="19">
        <f t="shared" si="66"/>
        <v>630.49471571157335</v>
      </c>
      <c r="AN95" s="19">
        <f t="shared" si="67"/>
        <v>18937.499999999982</v>
      </c>
      <c r="AO95" s="19">
        <f t="shared" si="55"/>
        <v>28104.949091858402</v>
      </c>
      <c r="AP95" s="19">
        <f t="shared" si="56"/>
        <v>28844.553015328362</v>
      </c>
      <c r="AQ95" s="19">
        <f t="shared" si="57"/>
        <v>19600.003842343773</v>
      </c>
      <c r="AR95" s="1">
        <f t="shared" si="68"/>
        <v>6568.3421305773181</v>
      </c>
      <c r="AS95" s="23">
        <f t="shared" si="69"/>
        <v>-22082.355560775308</v>
      </c>
      <c r="AT95" s="23">
        <f t="shared" si="70"/>
        <v>-176658844.48620245</v>
      </c>
      <c r="AU95">
        <f t="shared" si="58"/>
        <v>0.35681000000000002</v>
      </c>
      <c r="BB95" s="10">
        <f t="shared" si="59"/>
        <v>3069.7799255975488</v>
      </c>
      <c r="BC95" s="10">
        <f t="shared" si="60"/>
        <v>604.64633108834073</v>
      </c>
      <c r="BD95" s="9">
        <f t="shared" si="61"/>
        <v>2497.4684907138094</v>
      </c>
      <c r="BE95" s="10">
        <f t="shared" si="62"/>
        <v>697.73955044335651</v>
      </c>
    </row>
    <row r="96" spans="1:57">
      <c r="A96">
        <v>90</v>
      </c>
      <c r="B96" t="s">
        <v>54</v>
      </c>
      <c r="C96">
        <v>17.989899999999999</v>
      </c>
      <c r="D96">
        <v>154.43700000000001</v>
      </c>
      <c r="E96">
        <v>319.726</v>
      </c>
      <c r="F96">
        <v>319.726</v>
      </c>
      <c r="G96">
        <v>280.536</v>
      </c>
      <c r="H96">
        <v>1925.57</v>
      </c>
      <c r="I96">
        <v>197.80099999999999</v>
      </c>
      <c r="J96">
        <v>2863.42</v>
      </c>
      <c r="K96">
        <v>1144.42</v>
      </c>
      <c r="M96" s="4">
        <f t="shared" si="41"/>
        <v>0.35814333333333337</v>
      </c>
      <c r="N96" s="2">
        <f t="shared" si="42"/>
        <v>0.14373854043539366</v>
      </c>
      <c r="O96" s="2">
        <f t="shared" si="43"/>
        <v>2.60807638487384</v>
      </c>
      <c r="P96" s="3">
        <f t="shared" si="44"/>
        <v>1.0651415168973317</v>
      </c>
      <c r="Q96" s="2">
        <f t="shared" si="45"/>
        <v>0.26110216579954021</v>
      </c>
      <c r="R96" s="3">
        <f t="shared" si="46"/>
        <v>0.29757732006738452</v>
      </c>
      <c r="T96" s="6">
        <f t="shared" si="47"/>
        <v>1230.6149200974776</v>
      </c>
      <c r="U96" s="6">
        <f t="shared" si="48"/>
        <v>3436.0961256595892</v>
      </c>
      <c r="V96" s="6">
        <f t="shared" si="49"/>
        <v>3436.0961256595892</v>
      </c>
      <c r="W96" s="6">
        <f t="shared" si="50"/>
        <v>70.124410727746721</v>
      </c>
      <c r="X96" s="6">
        <f t="shared" si="51"/>
        <v>176.88679245283001</v>
      </c>
      <c r="Y96" s="6">
        <f t="shared" si="37"/>
        <v>366.2030899575459</v>
      </c>
      <c r="Z96" s="6">
        <f t="shared" si="52"/>
        <v>366.2030899575459</v>
      </c>
      <c r="AA96" s="6">
        <f t="shared" si="53"/>
        <v>321.3162209026795</v>
      </c>
      <c r="AB96" s="6">
        <f t="shared" si="38"/>
        <v>3279.6621227073856</v>
      </c>
      <c r="AC96" s="6">
        <f t="shared" si="54"/>
        <v>226.55841367995026</v>
      </c>
      <c r="AD96" s="6">
        <f t="shared" si="39"/>
        <v>1310.7790427091159</v>
      </c>
      <c r="AE96" s="6">
        <f t="shared" si="40"/>
        <v>2205.4812055621114</v>
      </c>
      <c r="AI96" s="60"/>
      <c r="AJ96" s="67">
        <f t="shared" si="63"/>
        <v>242010.30381708939</v>
      </c>
      <c r="AK96" s="21">
        <f t="shared" si="64"/>
        <v>41006.768370804733</v>
      </c>
      <c r="AL96" s="19">
        <f t="shared" si="65"/>
        <v>155498.88051159447</v>
      </c>
      <c r="AM96" s="19">
        <f t="shared" si="66"/>
        <v>627.49801994118286</v>
      </c>
      <c r="AN96" s="19">
        <f t="shared" si="67"/>
        <v>18937.499999999982</v>
      </c>
      <c r="AO96" s="19">
        <f t="shared" si="55"/>
        <v>28799.636435161068</v>
      </c>
      <c r="AP96" s="19">
        <f t="shared" si="56"/>
        <v>29557.521604507416</v>
      </c>
      <c r="AQ96" s="19">
        <f t="shared" si="57"/>
        <v>20209.774034752627</v>
      </c>
      <c r="AR96" s="1">
        <f t="shared" si="68"/>
        <v>6730.7394226922152</v>
      </c>
      <c r="AS96" s="23">
        <f t="shared" si="69"/>
        <v>-22655.522159245193</v>
      </c>
      <c r="AT96" s="23">
        <f t="shared" si="70"/>
        <v>-181244177.27396154</v>
      </c>
      <c r="AU96">
        <f t="shared" si="58"/>
        <v>0.35747000000000001</v>
      </c>
      <c r="BB96" s="10">
        <f t="shared" si="59"/>
        <v>3139.3466377614895</v>
      </c>
      <c r="BC96" s="10">
        <f t="shared" si="60"/>
        <v>623.45731258674834</v>
      </c>
      <c r="BD96" s="9">
        <f t="shared" si="61"/>
        <v>2559.2165105293593</v>
      </c>
      <c r="BE96" s="10">
        <f t="shared" si="62"/>
        <v>714.98600881730556</v>
      </c>
    </row>
    <row r="97" spans="1:57">
      <c r="A97">
        <v>91</v>
      </c>
      <c r="B97" t="s">
        <v>54</v>
      </c>
      <c r="C97">
        <v>18.190899999999999</v>
      </c>
      <c r="D97">
        <v>151.35499999999999</v>
      </c>
      <c r="E97">
        <v>320.90199999999999</v>
      </c>
      <c r="F97">
        <v>320.90199999999999</v>
      </c>
      <c r="G97">
        <v>283.31799999999998</v>
      </c>
      <c r="H97">
        <v>1923.52</v>
      </c>
      <c r="I97">
        <v>192.898</v>
      </c>
      <c r="J97">
        <v>2868.33</v>
      </c>
      <c r="K97">
        <v>1148.6300000000001</v>
      </c>
      <c r="M97" s="4">
        <f t="shared" si="41"/>
        <v>0.35882666666666668</v>
      </c>
      <c r="N97" s="2">
        <f t="shared" si="42"/>
        <v>0.14060177615933411</v>
      </c>
      <c r="O97" s="2">
        <f t="shared" si="43"/>
        <v>2.6076708440472651</v>
      </c>
      <c r="P97" s="3">
        <f t="shared" si="44"/>
        <v>1.0670240041617123</v>
      </c>
      <c r="Q97" s="2">
        <f t="shared" si="45"/>
        <v>0.26318928359096311</v>
      </c>
      <c r="R97" s="3">
        <f t="shared" si="46"/>
        <v>0.29810307669441138</v>
      </c>
      <c r="T97" s="6">
        <f t="shared" si="47"/>
        <v>1258.0694019994216</v>
      </c>
      <c r="U97" s="6">
        <f t="shared" si="48"/>
        <v>3506.0644006375082</v>
      </c>
      <c r="V97" s="6">
        <f t="shared" si="49"/>
        <v>3506.0644006375082</v>
      </c>
      <c r="W97" s="6">
        <f t="shared" si="50"/>
        <v>71.552334706887919</v>
      </c>
      <c r="X97" s="6">
        <f t="shared" si="51"/>
        <v>176.88679245283001</v>
      </c>
      <c r="Y97" s="6">
        <f t="shared" si="37"/>
        <v>375.03435943112584</v>
      </c>
      <c r="Z97" s="6">
        <f t="shared" si="52"/>
        <v>375.03435943112584</v>
      </c>
      <c r="AA97" s="6">
        <f t="shared" si="53"/>
        <v>331.11038461993917</v>
      </c>
      <c r="AB97" s="6">
        <f t="shared" si="38"/>
        <v>3352.1832340887577</v>
      </c>
      <c r="AC97" s="6">
        <f t="shared" si="54"/>
        <v>225.43350125563848</v>
      </c>
      <c r="AD97" s="6">
        <f t="shared" si="39"/>
        <v>1342.3902508347537</v>
      </c>
      <c r="AE97" s="6">
        <f t="shared" si="40"/>
        <v>2247.9949986380866</v>
      </c>
      <c r="AI97" s="60"/>
      <c r="AJ97" s="67">
        <f t="shared" si="63"/>
        <v>246976.28122403429</v>
      </c>
      <c r="AK97" s="21">
        <f t="shared" si="64"/>
        <v>41848.214714408139</v>
      </c>
      <c r="AL97" s="19">
        <f t="shared" si="65"/>
        <v>158523.37261218787</v>
      </c>
      <c r="AM97" s="19">
        <f t="shared" si="66"/>
        <v>624.46295562604678</v>
      </c>
      <c r="AN97" s="19">
        <f t="shared" si="67"/>
        <v>18937.499999999982</v>
      </c>
      <c r="AO97" s="19">
        <f t="shared" si="55"/>
        <v>29501.320926979897</v>
      </c>
      <c r="AP97" s="19">
        <f t="shared" si="56"/>
        <v>30277.671477689899</v>
      </c>
      <c r="AQ97" s="19">
        <f t="shared" si="57"/>
        <v>20831.348312207887</v>
      </c>
      <c r="AR97" s="1">
        <f t="shared" si="68"/>
        <v>6894.697764649949</v>
      </c>
      <c r="AS97" s="23">
        <f t="shared" si="69"/>
        <v>-23234.121889100948</v>
      </c>
      <c r="AT97" s="23">
        <f t="shared" si="70"/>
        <v>-185872975.1128076</v>
      </c>
      <c r="AU97">
        <f t="shared" si="58"/>
        <v>0.35814333333333337</v>
      </c>
      <c r="BB97" s="10">
        <f t="shared" si="59"/>
        <v>3209.537711979639</v>
      </c>
      <c r="BC97" s="10">
        <f t="shared" si="60"/>
        <v>642.63244180535901</v>
      </c>
      <c r="BD97" s="9">
        <f t="shared" si="61"/>
        <v>2621.5580854182317</v>
      </c>
      <c r="BE97" s="10">
        <f t="shared" si="62"/>
        <v>732.4061799150918</v>
      </c>
    </row>
    <row r="98" spans="1:57">
      <c r="A98">
        <v>92</v>
      </c>
      <c r="B98" t="s">
        <v>54</v>
      </c>
      <c r="C98">
        <v>18.3919</v>
      </c>
      <c r="D98">
        <v>148.35599999999999</v>
      </c>
      <c r="E98">
        <v>322.053</v>
      </c>
      <c r="F98">
        <v>322.053</v>
      </c>
      <c r="G98">
        <v>286.09500000000003</v>
      </c>
      <c r="H98">
        <v>1921.44</v>
      </c>
      <c r="I98">
        <v>188.12799999999999</v>
      </c>
      <c r="J98">
        <v>2873.1</v>
      </c>
      <c r="K98">
        <v>1152.75</v>
      </c>
      <c r="M98" s="4">
        <f t="shared" si="41"/>
        <v>0.35952000000000001</v>
      </c>
      <c r="N98" s="2">
        <f t="shared" si="42"/>
        <v>0.13755006675567424</v>
      </c>
      <c r="O98" s="2">
        <f t="shared" si="43"/>
        <v>2.6070645213989025</v>
      </c>
      <c r="P98" s="3">
        <f t="shared" si="44"/>
        <v>1.0687861593235426</v>
      </c>
      <c r="Q98" s="2">
        <f t="shared" si="45"/>
        <v>0.26525645304850914</v>
      </c>
      <c r="R98" s="3">
        <f t="shared" si="46"/>
        <v>0.29859534935469517</v>
      </c>
      <c r="T98" s="6">
        <f t="shared" si="47"/>
        <v>1285.9811458109164</v>
      </c>
      <c r="U98" s="6">
        <f t="shared" si="48"/>
        <v>3576.9391016102481</v>
      </c>
      <c r="V98" s="6">
        <f t="shared" si="49"/>
        <v>3576.9391016102481</v>
      </c>
      <c r="W98" s="6">
        <f t="shared" si="50"/>
        <v>72.998757175719348</v>
      </c>
      <c r="X98" s="6">
        <f t="shared" si="51"/>
        <v>176.88679245283001</v>
      </c>
      <c r="Y98" s="6">
        <f t="shared" si="37"/>
        <v>383.98798949696175</v>
      </c>
      <c r="Z98" s="6">
        <f t="shared" si="52"/>
        <v>383.98798949696175</v>
      </c>
      <c r="AA98" s="6">
        <f t="shared" si="53"/>
        <v>341.11479742506134</v>
      </c>
      <c r="AB98" s="6">
        <f t="shared" si="38"/>
        <v>3425.6345776072681</v>
      </c>
      <c r="AC98" s="6">
        <f t="shared" si="54"/>
        <v>224.30328117869931</v>
      </c>
      <c r="AD98" s="6">
        <f t="shared" si="39"/>
        <v>1374.438849793738</v>
      </c>
      <c r="AE98" s="6">
        <f t="shared" si="40"/>
        <v>2290.957955799332</v>
      </c>
      <c r="AI98" s="60"/>
      <c r="AJ98" s="67">
        <f t="shared" si="63"/>
        <v>252005.39092462216</v>
      </c>
      <c r="AK98" s="21">
        <f t="shared" si="64"/>
        <v>42700.358335364217</v>
      </c>
      <c r="AL98" s="19">
        <f t="shared" si="65"/>
        <v>161579.13651710973</v>
      </c>
      <c r="AM98" s="19">
        <f t="shared" si="66"/>
        <v>621.36235951091624</v>
      </c>
      <c r="AN98" s="19">
        <f t="shared" si="67"/>
        <v>18937.499999999982</v>
      </c>
      <c r="AO98" s="19">
        <f t="shared" si="55"/>
        <v>30212.767995771497</v>
      </c>
      <c r="AP98" s="19">
        <f t="shared" si="56"/>
        <v>31007.840837765485</v>
      </c>
      <c r="AQ98" s="19">
        <f t="shared" si="57"/>
        <v>21466.316678410662</v>
      </c>
      <c r="AR98" s="1">
        <f t="shared" si="68"/>
        <v>7060.9727193908038</v>
      </c>
      <c r="AS98" s="23">
        <f t="shared" si="69"/>
        <v>-23819.852152027292</v>
      </c>
      <c r="AT98" s="23">
        <f t="shared" si="70"/>
        <v>-190558817.21621832</v>
      </c>
      <c r="AU98">
        <f t="shared" si="58"/>
        <v>0.35882666666666668</v>
      </c>
      <c r="BB98" s="10">
        <f t="shared" si="59"/>
        <v>3280.6308993818698</v>
      </c>
      <c r="BC98" s="10">
        <f t="shared" si="60"/>
        <v>662.22076923987834</v>
      </c>
      <c r="BD98" s="9">
        <f t="shared" si="61"/>
        <v>2684.7805016695074</v>
      </c>
      <c r="BE98" s="10">
        <f t="shared" si="62"/>
        <v>750.06871886225167</v>
      </c>
    </row>
    <row r="99" spans="1:57">
      <c r="A99">
        <v>93</v>
      </c>
      <c r="B99" t="s">
        <v>54</v>
      </c>
      <c r="C99">
        <v>18.5929</v>
      </c>
      <c r="D99">
        <v>145.43799999999999</v>
      </c>
      <c r="E99">
        <v>323.18099999999998</v>
      </c>
      <c r="F99">
        <v>323.18099999999998</v>
      </c>
      <c r="G99">
        <v>288.86700000000002</v>
      </c>
      <c r="H99">
        <v>1919.33</v>
      </c>
      <c r="I99">
        <v>183.48500000000001</v>
      </c>
      <c r="J99">
        <v>2877.74</v>
      </c>
      <c r="K99">
        <v>1156.79</v>
      </c>
      <c r="M99" s="4">
        <f t="shared" si="41"/>
        <v>0.36022333333333334</v>
      </c>
      <c r="N99" s="2">
        <f t="shared" si="42"/>
        <v>0.13458132454865962</v>
      </c>
      <c r="O99" s="2">
        <f t="shared" si="43"/>
        <v>2.6062678802964823</v>
      </c>
      <c r="P99" s="3">
        <f t="shared" si="44"/>
        <v>1.0704377839673536</v>
      </c>
      <c r="Q99" s="2">
        <f t="shared" si="45"/>
        <v>0.26730361720044049</v>
      </c>
      <c r="R99" s="3">
        <f t="shared" si="46"/>
        <v>0.29905614109765233</v>
      </c>
      <c r="T99" s="6">
        <f t="shared" si="47"/>
        <v>1314.3487259175718</v>
      </c>
      <c r="U99" s="6">
        <f t="shared" si="48"/>
        <v>3648.7051345486739</v>
      </c>
      <c r="V99" s="6">
        <f t="shared" si="49"/>
        <v>3648.7051345486739</v>
      </c>
      <c r="W99" s="6">
        <f t="shared" si="50"/>
        <v>74.463370092830075</v>
      </c>
      <c r="X99" s="6">
        <f t="shared" si="51"/>
        <v>176.88679245283001</v>
      </c>
      <c r="Y99" s="6">
        <f t="shared" si="37"/>
        <v>393.06405802952492</v>
      </c>
      <c r="Z99" s="6">
        <f t="shared" si="52"/>
        <v>393.06405802952492</v>
      </c>
      <c r="AA99" s="6">
        <f t="shared" si="53"/>
        <v>351.33016870055729</v>
      </c>
      <c r="AB99" s="6">
        <f t="shared" si="38"/>
        <v>3500.0082379604023</v>
      </c>
      <c r="AC99" s="6">
        <f t="shared" si="54"/>
        <v>223.1602666811018</v>
      </c>
      <c r="AD99" s="6">
        <f t="shared" si="39"/>
        <v>1406.9285375315201</v>
      </c>
      <c r="AE99" s="6">
        <f t="shared" si="40"/>
        <v>2334.3564086311021</v>
      </c>
      <c r="AI99" s="60"/>
      <c r="AJ99" s="67">
        <f t="shared" si="63"/>
        <v>257099.6518064398</v>
      </c>
      <c r="AK99" s="21">
        <f t="shared" si="64"/>
        <v>43563.541318511212</v>
      </c>
      <c r="AL99" s="19">
        <f t="shared" si="65"/>
        <v>164667.18498898856</v>
      </c>
      <c r="AM99" s="19">
        <f t="shared" si="66"/>
        <v>618.24713391284877</v>
      </c>
      <c r="AN99" s="19">
        <f t="shared" si="67"/>
        <v>18937.499999999982</v>
      </c>
      <c r="AO99" s="19">
        <f t="shared" si="55"/>
        <v>30934.072433875241</v>
      </c>
      <c r="AP99" s="19">
        <f t="shared" si="56"/>
        <v>31748.126971608799</v>
      </c>
      <c r="AQ99" s="19">
        <f t="shared" si="57"/>
        <v>22114.91576630338</v>
      </c>
      <c r="AR99" s="1">
        <f t="shared" si="68"/>
        <v>7229.5483499150614</v>
      </c>
      <c r="AS99" s="23">
        <f t="shared" si="69"/>
        <v>-24413.597480347176</v>
      </c>
      <c r="AT99" s="23">
        <f t="shared" si="70"/>
        <v>-195308779.8427774</v>
      </c>
      <c r="AU99">
        <f t="shared" si="58"/>
        <v>0.35952000000000001</v>
      </c>
      <c r="BB99" s="10">
        <f t="shared" si="59"/>
        <v>3352.6358204315488</v>
      </c>
      <c r="BC99" s="10">
        <f t="shared" si="60"/>
        <v>682.22959485012268</v>
      </c>
      <c r="BD99" s="9">
        <f t="shared" si="61"/>
        <v>2748.8776995874759</v>
      </c>
      <c r="BE99" s="10">
        <f t="shared" si="62"/>
        <v>767.97597899392349</v>
      </c>
    </row>
    <row r="100" spans="1:57">
      <c r="A100">
        <v>94</v>
      </c>
      <c r="B100" t="s">
        <v>54</v>
      </c>
      <c r="C100">
        <v>18.793900000000001</v>
      </c>
      <c r="D100">
        <v>142.59899999999999</v>
      </c>
      <c r="E100">
        <v>324.28699999999998</v>
      </c>
      <c r="F100">
        <v>324.28699999999998</v>
      </c>
      <c r="G100">
        <v>291.63499999999999</v>
      </c>
      <c r="H100">
        <v>1917.19</v>
      </c>
      <c r="I100">
        <v>178.96799999999999</v>
      </c>
      <c r="J100">
        <v>2882.26</v>
      </c>
      <c r="K100">
        <v>1160.75</v>
      </c>
      <c r="M100" s="4">
        <f t="shared" si="41"/>
        <v>0.36093666666666663</v>
      </c>
      <c r="N100" s="2">
        <f t="shared" si="42"/>
        <v>0.13169346422733444</v>
      </c>
      <c r="O100" s="2">
        <f t="shared" si="43"/>
        <v>2.6052913347678728</v>
      </c>
      <c r="P100" s="3">
        <f t="shared" si="44"/>
        <v>1.0719793869653957</v>
      </c>
      <c r="Q100" s="2">
        <f t="shared" si="45"/>
        <v>0.26933164636455148</v>
      </c>
      <c r="R100" s="3">
        <f t="shared" si="46"/>
        <v>0.29948652118100128</v>
      </c>
      <c r="T100" s="6">
        <f t="shared" si="47"/>
        <v>1343.1706234675478</v>
      </c>
      <c r="U100" s="6">
        <f t="shared" si="48"/>
        <v>3721.347115747586</v>
      </c>
      <c r="V100" s="6">
        <f t="shared" si="49"/>
        <v>3721.347115747586</v>
      </c>
      <c r="W100" s="6">
        <f t="shared" si="50"/>
        <v>75.94585950505278</v>
      </c>
      <c r="X100" s="6">
        <f t="shared" si="51"/>
        <v>176.88679245283001</v>
      </c>
      <c r="Y100" s="6">
        <f t="shared" si="37"/>
        <v>402.26149737481245</v>
      </c>
      <c r="Z100" s="6">
        <f t="shared" si="52"/>
        <v>402.26149737481245</v>
      </c>
      <c r="AA100" s="6">
        <f t="shared" si="53"/>
        <v>361.75835536701572</v>
      </c>
      <c r="AB100" s="6">
        <f t="shared" si="38"/>
        <v>3575.2966459398162</v>
      </c>
      <c r="AC100" s="6">
        <f t="shared" si="54"/>
        <v>221.99632931282258</v>
      </c>
      <c r="AD100" s="6">
        <f t="shared" si="39"/>
        <v>1439.8512215346702</v>
      </c>
      <c r="AE100" s="6">
        <f t="shared" si="40"/>
        <v>2378.1764922800385</v>
      </c>
      <c r="AI100" s="60"/>
      <c r="AJ100" s="67">
        <f t="shared" si="63"/>
        <v>262257.97895595501</v>
      </c>
      <c r="AK100" s="21">
        <f t="shared" si="64"/>
        <v>44437.5798336683</v>
      </c>
      <c r="AL100" s="19">
        <f t="shared" si="65"/>
        <v>167786.53558317773</v>
      </c>
      <c r="AM100" s="19">
        <f t="shared" si="66"/>
        <v>615.09664305312083</v>
      </c>
      <c r="AN100" s="19">
        <f t="shared" si="67"/>
        <v>18937.499999999982</v>
      </c>
      <c r="AO100" s="19">
        <f t="shared" si="55"/>
        <v>31665.240514858528</v>
      </c>
      <c r="AP100" s="19">
        <f t="shared" si="56"/>
        <v>32498.536317881124</v>
      </c>
      <c r="AQ100" s="19">
        <f t="shared" si="57"/>
        <v>22777.191566076439</v>
      </c>
      <c r="AR100" s="1">
        <f t="shared" si="68"/>
        <v>7400.4441074157949</v>
      </c>
      <c r="AS100" s="23">
        <f t="shared" si="69"/>
        <v>-25015.014057160639</v>
      </c>
      <c r="AT100" s="23">
        <f t="shared" si="70"/>
        <v>-200120112.45728511</v>
      </c>
      <c r="AU100">
        <f t="shared" si="58"/>
        <v>0.36022333333333334</v>
      </c>
      <c r="BB100" s="10">
        <f t="shared" si="59"/>
        <v>3425.5448678675721</v>
      </c>
      <c r="BC100" s="10">
        <f t="shared" si="60"/>
        <v>702.66033740111459</v>
      </c>
      <c r="BD100" s="9">
        <f t="shared" si="61"/>
        <v>2813.8570750630402</v>
      </c>
      <c r="BE100" s="10">
        <f t="shared" si="62"/>
        <v>786.12811605904983</v>
      </c>
    </row>
    <row r="101" spans="1:57">
      <c r="A101">
        <v>95</v>
      </c>
      <c r="B101" t="s">
        <v>54</v>
      </c>
      <c r="C101">
        <v>18.994900000000001</v>
      </c>
      <c r="D101">
        <v>139.83699999999999</v>
      </c>
      <c r="E101">
        <v>325.37</v>
      </c>
      <c r="F101">
        <v>325.37</v>
      </c>
      <c r="G101">
        <v>294.399</v>
      </c>
      <c r="H101">
        <v>1915.02</v>
      </c>
      <c r="I101">
        <v>174.571</v>
      </c>
      <c r="J101">
        <v>2886.65</v>
      </c>
      <c r="K101">
        <v>1164.6300000000001</v>
      </c>
      <c r="M101" s="4">
        <f t="shared" si="41"/>
        <v>0.36165999999999998</v>
      </c>
      <c r="N101" s="2">
        <f t="shared" si="42"/>
        <v>0.12888440339914098</v>
      </c>
      <c r="O101" s="2">
        <f t="shared" si="43"/>
        <v>2.6041268135818174</v>
      </c>
      <c r="P101" s="3">
        <f t="shared" si="44"/>
        <v>1.0734114914560637</v>
      </c>
      <c r="Q101" s="2">
        <f t="shared" si="45"/>
        <v>0.27134048553890394</v>
      </c>
      <c r="R101" s="3">
        <f t="shared" si="46"/>
        <v>0.29988571217902632</v>
      </c>
      <c r="T101" s="6">
        <f t="shared" si="47"/>
        <v>1372.4452904129203</v>
      </c>
      <c r="U101" s="6">
        <f t="shared" si="48"/>
        <v>3794.8495559722401</v>
      </c>
      <c r="V101" s="6">
        <f t="shared" si="49"/>
        <v>3794.8495559722401</v>
      </c>
      <c r="W101" s="6">
        <f t="shared" si="50"/>
        <v>77.445909305555915</v>
      </c>
      <c r="X101" s="6">
        <f t="shared" si="51"/>
        <v>176.88679245283001</v>
      </c>
      <c r="Y101" s="6">
        <f t="shared" si="37"/>
        <v>411.5767333422292</v>
      </c>
      <c r="Z101" s="6">
        <f t="shared" si="52"/>
        <v>411.5767333422292</v>
      </c>
      <c r="AA101" s="6">
        <f t="shared" si="53"/>
        <v>372.39997147622381</v>
      </c>
      <c r="AB101" s="6">
        <f t="shared" si="38"/>
        <v>3651.4674902439256</v>
      </c>
      <c r="AC101" s="6">
        <f t="shared" si="54"/>
        <v>220.82797503387019</v>
      </c>
      <c r="AD101" s="6">
        <f t="shared" si="39"/>
        <v>1473.1985461239833</v>
      </c>
      <c r="AE101" s="6">
        <f t="shared" si="40"/>
        <v>2422.4042655593198</v>
      </c>
      <c r="AI101" s="60"/>
      <c r="AJ101" s="67">
        <f t="shared" si="63"/>
        <v>267479.26663858921</v>
      </c>
      <c r="AK101" s="21">
        <f t="shared" si="64"/>
        <v>45322.28652268985</v>
      </c>
      <c r="AL101" s="19">
        <f t="shared" si="65"/>
        <v>170936.19173561232</v>
      </c>
      <c r="AM101" s="19">
        <f t="shared" si="66"/>
        <v>611.88848248493275</v>
      </c>
      <c r="AN101" s="19">
        <f t="shared" si="67"/>
        <v>18937.499999999982</v>
      </c>
      <c r="AO101" s="19">
        <f t="shared" si="55"/>
        <v>32406.186228514893</v>
      </c>
      <c r="AP101" s="19">
        <f t="shared" si="56"/>
        <v>33258.980602949494</v>
      </c>
      <c r="AQ101" s="19">
        <f t="shared" si="57"/>
        <v>23453.264464305605</v>
      </c>
      <c r="AR101" s="1">
        <f t="shared" si="68"/>
        <v>7573.6174252723649</v>
      </c>
      <c r="AS101" s="23">
        <f t="shared" si="69"/>
        <v>-25623.924222139518</v>
      </c>
      <c r="AT101" s="23">
        <f t="shared" si="70"/>
        <v>-204991393.77711615</v>
      </c>
      <c r="AU101">
        <f t="shared" si="58"/>
        <v>0.36093666666666663</v>
      </c>
      <c r="BB101" s="10">
        <f t="shared" si="59"/>
        <v>3499.3507864347634</v>
      </c>
      <c r="BC101" s="10">
        <f t="shared" si="60"/>
        <v>723.51671073403145</v>
      </c>
      <c r="BD101" s="9">
        <f t="shared" si="61"/>
        <v>2879.7024430693405</v>
      </c>
      <c r="BE101" s="10">
        <f t="shared" si="62"/>
        <v>804.5229947496249</v>
      </c>
    </row>
    <row r="102" spans="1:57">
      <c r="A102">
        <v>96</v>
      </c>
      <c r="B102" t="s">
        <v>54</v>
      </c>
      <c r="C102">
        <v>19.196000000000002</v>
      </c>
      <c r="D102">
        <v>137.15</v>
      </c>
      <c r="E102">
        <v>326.43200000000002</v>
      </c>
      <c r="F102">
        <v>326.43200000000002</v>
      </c>
      <c r="G102">
        <v>297.15800000000002</v>
      </c>
      <c r="H102">
        <v>1912.83</v>
      </c>
      <c r="I102">
        <v>170.291</v>
      </c>
      <c r="J102">
        <v>2890.93</v>
      </c>
      <c r="K102">
        <v>1168.43</v>
      </c>
      <c r="M102" s="4">
        <f t="shared" si="41"/>
        <v>0.36239000000000005</v>
      </c>
      <c r="N102" s="2">
        <f t="shared" si="42"/>
        <v>0.12615322350690325</v>
      </c>
      <c r="O102" s="2">
        <f t="shared" si="43"/>
        <v>2.6028178759531624</v>
      </c>
      <c r="P102" s="3">
        <f t="shared" si="44"/>
        <v>1.0747445201762373</v>
      </c>
      <c r="Q102" s="2">
        <f t="shared" si="45"/>
        <v>0.27333167765850785</v>
      </c>
      <c r="R102" s="3">
        <f t="shared" si="46"/>
        <v>0.3002584692366419</v>
      </c>
      <c r="T102" s="6">
        <f t="shared" si="47"/>
        <v>1402.1583241045803</v>
      </c>
      <c r="U102" s="6">
        <f t="shared" si="48"/>
        <v>3869.1970642252272</v>
      </c>
      <c r="V102" s="6">
        <f t="shared" si="49"/>
        <v>3869.1970642252272</v>
      </c>
      <c r="W102" s="6">
        <f t="shared" si="50"/>
        <v>78.963205392351583</v>
      </c>
      <c r="X102" s="6">
        <f t="shared" si="51"/>
        <v>176.88679245283001</v>
      </c>
      <c r="Y102" s="6">
        <f t="shared" si="37"/>
        <v>421.00991202305647</v>
      </c>
      <c r="Z102" s="6">
        <f t="shared" si="52"/>
        <v>421.00991202305647</v>
      </c>
      <c r="AA102" s="6">
        <f t="shared" si="53"/>
        <v>383.25428707034672</v>
      </c>
      <c r="AB102" s="6">
        <f t="shared" si="38"/>
        <v>3728.5259562882811</v>
      </c>
      <c r="AC102" s="6">
        <f t="shared" si="54"/>
        <v>219.63431332929758</v>
      </c>
      <c r="AD102" s="6">
        <f t="shared" si="39"/>
        <v>1506.9619752508943</v>
      </c>
      <c r="AE102" s="6">
        <f t="shared" si="40"/>
        <v>2467.0387401206472</v>
      </c>
      <c r="AI102" s="60"/>
      <c r="AJ102" s="67">
        <f t="shared" si="63"/>
        <v>272762.40153461666</v>
      </c>
      <c r="AK102" s="21">
        <f t="shared" si="64"/>
        <v>46217.472742185913</v>
      </c>
      <c r="AL102" s="19">
        <f t="shared" si="65"/>
        <v>174115.15139560722</v>
      </c>
      <c r="AM102" s="19">
        <f t="shared" si="66"/>
        <v>608.66814758585633</v>
      </c>
      <c r="AN102" s="19">
        <f t="shared" si="67"/>
        <v>18937.499999999982</v>
      </c>
      <c r="AO102" s="19">
        <f t="shared" si="55"/>
        <v>33156.621638049983</v>
      </c>
      <c r="AP102" s="19">
        <f t="shared" si="56"/>
        <v>34029.164312735513</v>
      </c>
      <c r="AQ102" s="19">
        <f t="shared" si="57"/>
        <v>24143.174270766507</v>
      </c>
      <c r="AR102" s="1">
        <f t="shared" si="68"/>
        <v>7749.0243526121521</v>
      </c>
      <c r="AS102" s="23">
        <f t="shared" si="69"/>
        <v>-26240.570159445386</v>
      </c>
      <c r="AT102" s="23">
        <f t="shared" si="70"/>
        <v>-209924561.27556309</v>
      </c>
      <c r="AU102">
        <f t="shared" si="58"/>
        <v>0.36165999999999998</v>
      </c>
      <c r="BB102" s="10">
        <f t="shared" si="59"/>
        <v>3574.0215809383699</v>
      </c>
      <c r="BC102" s="10">
        <f t="shared" si="60"/>
        <v>744.79994295244762</v>
      </c>
      <c r="BD102" s="9">
        <f t="shared" si="61"/>
        <v>2946.3970922479666</v>
      </c>
      <c r="BE102" s="10">
        <f t="shared" si="62"/>
        <v>823.15346668445841</v>
      </c>
    </row>
    <row r="103" spans="1:57">
      <c r="A103">
        <v>97</v>
      </c>
      <c r="B103" t="s">
        <v>54</v>
      </c>
      <c r="C103">
        <v>19.396999999999998</v>
      </c>
      <c r="D103">
        <v>134.535</v>
      </c>
      <c r="E103">
        <v>327.47300000000001</v>
      </c>
      <c r="F103">
        <v>327.47300000000001</v>
      </c>
      <c r="G103">
        <v>299.91199999999998</v>
      </c>
      <c r="H103">
        <v>1910.61</v>
      </c>
      <c r="I103">
        <v>166.125</v>
      </c>
      <c r="J103">
        <v>2895.1</v>
      </c>
      <c r="K103">
        <v>1172.1500000000001</v>
      </c>
      <c r="M103" s="4">
        <f t="shared" si="41"/>
        <v>0.36313000000000001</v>
      </c>
      <c r="N103" s="2">
        <f t="shared" si="42"/>
        <v>0.12349571778701841</v>
      </c>
      <c r="O103" s="2">
        <f t="shared" si="43"/>
        <v>2.6013415858416176</v>
      </c>
      <c r="P103" s="3">
        <f t="shared" si="44"/>
        <v>1.0759691203333976</v>
      </c>
      <c r="Q103" s="2">
        <f t="shared" si="45"/>
        <v>0.27530269233240617</v>
      </c>
      <c r="R103" s="3">
        <f t="shared" si="46"/>
        <v>0.3006021718576451</v>
      </c>
      <c r="T103" s="6">
        <f t="shared" si="47"/>
        <v>1432.3313846225035</v>
      </c>
      <c r="U103" s="6">
        <f t="shared" si="48"/>
        <v>3944.4038901288891</v>
      </c>
      <c r="V103" s="6">
        <f t="shared" si="49"/>
        <v>3944.4038901288891</v>
      </c>
      <c r="W103" s="6">
        <f t="shared" si="50"/>
        <v>80.498038574058967</v>
      </c>
      <c r="X103" s="6">
        <f t="shared" si="51"/>
        <v>176.88679245283001</v>
      </c>
      <c r="Y103" s="6">
        <f t="shared" si="37"/>
        <v>430.56192503739254</v>
      </c>
      <c r="Z103" s="6">
        <f t="shared" si="52"/>
        <v>430.56192503739254</v>
      </c>
      <c r="AA103" s="6">
        <f t="shared" si="53"/>
        <v>394.32468649877842</v>
      </c>
      <c r="AB103" s="6">
        <f t="shared" si="38"/>
        <v>3806.4812340986823</v>
      </c>
      <c r="AC103" s="6">
        <f t="shared" si="54"/>
        <v>218.42069460426592</v>
      </c>
      <c r="AD103" s="6">
        <f t="shared" si="39"/>
        <v>1541.1443399381926</v>
      </c>
      <c r="AE103" s="6">
        <f t="shared" si="40"/>
        <v>2512.0725055063858</v>
      </c>
      <c r="AI103" s="60"/>
      <c r="AJ103" s="67">
        <f t="shared" si="63"/>
        <v>278106.27738531661</v>
      </c>
      <c r="AK103" s="21">
        <f t="shared" si="64"/>
        <v>47122.951045199043</v>
      </c>
      <c r="AL103" s="19">
        <f t="shared" si="65"/>
        <v>177323.34352365174</v>
      </c>
      <c r="AM103" s="19">
        <f t="shared" si="66"/>
        <v>605.37805782954285</v>
      </c>
      <c r="AN103" s="19">
        <f t="shared" si="67"/>
        <v>18937.499999999982</v>
      </c>
      <c r="AO103" s="19">
        <f t="shared" si="55"/>
        <v>33916.558512577431</v>
      </c>
      <c r="AP103" s="19">
        <f t="shared" si="56"/>
        <v>34809.099526066311</v>
      </c>
      <c r="AQ103" s="19">
        <f t="shared" si="57"/>
        <v>24846.873661343769</v>
      </c>
      <c r="AR103" s="1">
        <f t="shared" si="68"/>
        <v>7926.6199898197037</v>
      </c>
      <c r="AS103" s="23">
        <f t="shared" si="69"/>
        <v>-26863.855159227191</v>
      </c>
      <c r="AT103" s="23">
        <f t="shared" si="70"/>
        <v>-214910841.27381754</v>
      </c>
      <c r="AU103">
        <f t="shared" si="58"/>
        <v>0.36239000000000005</v>
      </c>
      <c r="BB103" s="10">
        <f t="shared" si="59"/>
        <v>3649.5627508959296</v>
      </c>
      <c r="BC103" s="10">
        <f t="shared" si="60"/>
        <v>766.50857414069344</v>
      </c>
      <c r="BD103" s="9">
        <f t="shared" si="61"/>
        <v>3013.9239505017886</v>
      </c>
      <c r="BE103" s="10">
        <f t="shared" si="62"/>
        <v>842.01982404611294</v>
      </c>
    </row>
    <row r="104" spans="1:57">
      <c r="A104">
        <v>98</v>
      </c>
      <c r="B104" t="s">
        <v>54</v>
      </c>
      <c r="C104">
        <v>19.597999999999999</v>
      </c>
      <c r="D104">
        <v>131.99199999999999</v>
      </c>
      <c r="E104">
        <v>328.49400000000003</v>
      </c>
      <c r="F104">
        <v>328.49400000000003</v>
      </c>
      <c r="G104">
        <v>302.661</v>
      </c>
      <c r="H104">
        <v>1908.36</v>
      </c>
      <c r="I104">
        <v>162.07</v>
      </c>
      <c r="J104">
        <v>2899.15</v>
      </c>
      <c r="K104">
        <v>1175.81</v>
      </c>
      <c r="M104" s="4">
        <f t="shared" si="41"/>
        <v>0.36388000000000004</v>
      </c>
      <c r="N104" s="2">
        <f t="shared" si="42"/>
        <v>0.1209116558572423</v>
      </c>
      <c r="O104" s="2">
        <f t="shared" si="43"/>
        <v>2.5996899254332928</v>
      </c>
      <c r="P104" s="3">
        <f t="shared" si="44"/>
        <v>1.0771041735370634</v>
      </c>
      <c r="Q104" s="2">
        <f t="shared" si="45"/>
        <v>0.27725349016159173</v>
      </c>
      <c r="R104" s="3">
        <f t="shared" si="46"/>
        <v>0.30091788501703859</v>
      </c>
      <c r="T104" s="6">
        <f t="shared" si="47"/>
        <v>1462.9424367628899</v>
      </c>
      <c r="U104" s="6">
        <f t="shared" si="48"/>
        <v>4020.3980344148886</v>
      </c>
      <c r="V104" s="6">
        <f t="shared" si="49"/>
        <v>4020.3980344148886</v>
      </c>
      <c r="W104" s="6">
        <f t="shared" si="50"/>
        <v>82.048939477854873</v>
      </c>
      <c r="X104" s="6">
        <f t="shared" si="51"/>
        <v>176.88679245283001</v>
      </c>
      <c r="Y104" s="6">
        <f t="shared" si="37"/>
        <v>440.22554397236155</v>
      </c>
      <c r="Z104" s="6">
        <f t="shared" si="52"/>
        <v>440.22554397236155</v>
      </c>
      <c r="AA104" s="6">
        <f t="shared" si="53"/>
        <v>405.60589649801494</v>
      </c>
      <c r="AB104" s="6">
        <f t="shared" si="38"/>
        <v>3885.2456538191714</v>
      </c>
      <c r="AC104" s="6">
        <f t="shared" si="54"/>
        <v>217.20132007357188</v>
      </c>
      <c r="AD104" s="6">
        <f t="shared" si="39"/>
        <v>1575.7414042817902</v>
      </c>
      <c r="AE104" s="6">
        <f t="shared" si="40"/>
        <v>2557.4555976519987</v>
      </c>
      <c r="AI104" s="60"/>
      <c r="AJ104" s="67">
        <f t="shared" si="63"/>
        <v>283511.91841079417</v>
      </c>
      <c r="AK104" s="21">
        <f t="shared" si="64"/>
        <v>48038.89497787974</v>
      </c>
      <c r="AL104" s="19">
        <f t="shared" si="65"/>
        <v>180560.23547828247</v>
      </c>
      <c r="AM104" s="19">
        <f t="shared" si="66"/>
        <v>602.03296053773806</v>
      </c>
      <c r="AN104" s="19">
        <f t="shared" si="67"/>
        <v>18937.499999999982</v>
      </c>
      <c r="AO104" s="19">
        <f t="shared" si="55"/>
        <v>34686.068681012344</v>
      </c>
      <c r="AP104" s="19">
        <f t="shared" si="56"/>
        <v>35598.859962091621</v>
      </c>
      <c r="AQ104" s="19">
        <f t="shared" si="57"/>
        <v>25564.582047808253</v>
      </c>
      <c r="AR104" s="1">
        <f t="shared" si="68"/>
        <v>8106.419228074893</v>
      </c>
      <c r="AS104" s="23">
        <f t="shared" si="69"/>
        <v>-27495.115030866611</v>
      </c>
      <c r="AT104" s="23">
        <f t="shared" si="70"/>
        <v>-219960920.24693289</v>
      </c>
      <c r="AU104">
        <f t="shared" si="58"/>
        <v>0.36313000000000001</v>
      </c>
      <c r="BB104" s="10">
        <f t="shared" si="59"/>
        <v>3725.9831955246232</v>
      </c>
      <c r="BC104" s="10">
        <f t="shared" si="60"/>
        <v>788.64937299755684</v>
      </c>
      <c r="BD104" s="9">
        <f t="shared" si="61"/>
        <v>3082.2886798763852</v>
      </c>
      <c r="BE104" s="10">
        <f t="shared" si="62"/>
        <v>861.12385007478508</v>
      </c>
    </row>
    <row r="105" spans="1:57">
      <c r="A105">
        <v>99</v>
      </c>
      <c r="B105" t="s">
        <v>54</v>
      </c>
      <c r="C105">
        <v>19.798999999999999</v>
      </c>
      <c r="D105">
        <v>129.517</v>
      </c>
      <c r="E105">
        <v>329.495</v>
      </c>
      <c r="F105">
        <v>329.495</v>
      </c>
      <c r="G105">
        <v>305.40600000000001</v>
      </c>
      <c r="H105">
        <v>1906.09</v>
      </c>
      <c r="I105">
        <v>158.12200000000001</v>
      </c>
      <c r="J105">
        <v>2903.1</v>
      </c>
      <c r="K105">
        <v>1179.3900000000001</v>
      </c>
      <c r="M105" s="4">
        <f t="shared" si="41"/>
        <v>0.36463666666666672</v>
      </c>
      <c r="N105" s="2">
        <f t="shared" si="42"/>
        <v>0.11839822288853744</v>
      </c>
      <c r="O105" s="2">
        <f t="shared" si="43"/>
        <v>2.5979061441983342</v>
      </c>
      <c r="P105" s="3">
        <f t="shared" si="44"/>
        <v>1.0781417118410106</v>
      </c>
      <c r="Q105" s="2">
        <f t="shared" si="45"/>
        <v>0.27918750171403495</v>
      </c>
      <c r="R105" s="3">
        <f t="shared" si="46"/>
        <v>0.30120850892669415</v>
      </c>
      <c r="T105" s="6">
        <f t="shared" si="47"/>
        <v>1493.9987116137286</v>
      </c>
      <c r="U105" s="6">
        <f t="shared" si="48"/>
        <v>4097.2256719850675</v>
      </c>
      <c r="V105" s="6">
        <f t="shared" si="49"/>
        <v>4097.2256719850675</v>
      </c>
      <c r="W105" s="6">
        <f t="shared" si="50"/>
        <v>83.616850448674853</v>
      </c>
      <c r="X105" s="6">
        <f t="shared" si="51"/>
        <v>176.88679245283001</v>
      </c>
      <c r="Y105" s="6">
        <f t="shared" si="37"/>
        <v>450.00512426357335</v>
      </c>
      <c r="Z105" s="6">
        <f t="shared" si="52"/>
        <v>450.00512426357335</v>
      </c>
      <c r="AA105" s="6">
        <f t="shared" si="53"/>
        <v>417.10576785942385</v>
      </c>
      <c r="AB105" s="6">
        <f t="shared" si="38"/>
        <v>3964.8852827743758</v>
      </c>
      <c r="AC105" s="6">
        <f t="shared" si="54"/>
        <v>215.95723965936668</v>
      </c>
      <c r="AD105" s="6">
        <f t="shared" si="39"/>
        <v>1610.7423284274896</v>
      </c>
      <c r="AE105" s="6">
        <f t="shared" si="40"/>
        <v>2603.2269603713389</v>
      </c>
      <c r="AI105" s="60"/>
      <c r="AJ105" s="67">
        <f t="shared" si="63"/>
        <v>288974.14951963892</v>
      </c>
      <c r="AK105" s="21">
        <f t="shared" si="64"/>
        <v>48964.427661138929</v>
      </c>
      <c r="AL105" s="19">
        <f t="shared" si="65"/>
        <v>183822.23599243269</v>
      </c>
      <c r="AM105" s="19">
        <f t="shared" si="66"/>
        <v>598.67199851878604</v>
      </c>
      <c r="AN105" s="19">
        <f t="shared" si="67"/>
        <v>18937.499999999982</v>
      </c>
      <c r="AO105" s="19">
        <f t="shared" si="55"/>
        <v>35464.569822413447</v>
      </c>
      <c r="AP105" s="19">
        <f t="shared" si="56"/>
        <v>36397.847975634853</v>
      </c>
      <c r="AQ105" s="19">
        <f t="shared" si="57"/>
        <v>26295.957557631755</v>
      </c>
      <c r="AR105" s="1">
        <f t="shared" si="68"/>
        <v>8288.3997865222154</v>
      </c>
      <c r="AS105" s="23">
        <f t="shared" si="69"/>
        <v>-28133.394047624133</v>
      </c>
      <c r="AT105" s="23">
        <f t="shared" si="70"/>
        <v>-225067152.38099307</v>
      </c>
      <c r="AU105">
        <f t="shared" si="58"/>
        <v>0.36388000000000004</v>
      </c>
      <c r="BB105" s="10">
        <f t="shared" si="59"/>
        <v>3803.1967143413167</v>
      </c>
      <c r="BC105" s="10">
        <f t="shared" si="60"/>
        <v>811.21179299602989</v>
      </c>
      <c r="BD105" s="9">
        <f t="shared" si="61"/>
        <v>3151.4828085635804</v>
      </c>
      <c r="BE105" s="10">
        <f t="shared" si="62"/>
        <v>880.4510879447231</v>
      </c>
    </row>
    <row r="106" spans="1:57">
      <c r="A106">
        <v>100</v>
      </c>
      <c r="B106" t="s">
        <v>54</v>
      </c>
      <c r="C106">
        <v>20</v>
      </c>
      <c r="D106">
        <v>127.108</v>
      </c>
      <c r="E106">
        <v>330.47699999999998</v>
      </c>
      <c r="F106">
        <v>330.47699999999998</v>
      </c>
      <c r="G106">
        <v>308.14699999999999</v>
      </c>
      <c r="H106">
        <v>1903.79</v>
      </c>
      <c r="I106">
        <v>154.279</v>
      </c>
      <c r="J106">
        <v>2906.95</v>
      </c>
      <c r="K106">
        <v>1182.9000000000001</v>
      </c>
      <c r="M106" s="4">
        <f t="shared" si="41"/>
        <v>0.36540333333333336</v>
      </c>
      <c r="N106" s="2">
        <f t="shared" si="42"/>
        <v>0.11595223542934292</v>
      </c>
      <c r="O106" s="2">
        <f t="shared" si="43"/>
        <v>2.5959674790414242</v>
      </c>
      <c r="P106" s="3">
        <f t="shared" si="44"/>
        <v>1.079081562839237</v>
      </c>
      <c r="Q106" s="2">
        <f t="shared" si="45"/>
        <v>0.28110216108227437</v>
      </c>
      <c r="R106" s="3">
        <f t="shared" si="46"/>
        <v>0.30147234562720643</v>
      </c>
      <c r="T106" s="6">
        <f t="shared" si="47"/>
        <v>1525.5142930005725</v>
      </c>
      <c r="U106" s="6">
        <f t="shared" si="48"/>
        <v>4174.8778783277994</v>
      </c>
      <c r="V106" s="6">
        <f t="shared" si="49"/>
        <v>4174.8778783277994</v>
      </c>
      <c r="W106" s="6">
        <f t="shared" si="50"/>
        <v>85.201589353628563</v>
      </c>
      <c r="X106" s="6">
        <f t="shared" si="51"/>
        <v>176.88679245283001</v>
      </c>
      <c r="Y106" s="6">
        <f t="shared" si="37"/>
        <v>459.90037219871203</v>
      </c>
      <c r="Z106" s="6">
        <f t="shared" si="52"/>
        <v>459.90037219871203</v>
      </c>
      <c r="AA106" s="6">
        <f t="shared" si="53"/>
        <v>428.8253645243588</v>
      </c>
      <c r="AB106" s="6">
        <f t="shared" si="38"/>
        <v>4045.3870827959854</v>
      </c>
      <c r="AC106" s="6">
        <f t="shared" si="54"/>
        <v>214.69238488544261</v>
      </c>
      <c r="AD106" s="6">
        <f t="shared" si="39"/>
        <v>1646.1543474246514</v>
      </c>
      <c r="AE106" s="6">
        <f t="shared" si="40"/>
        <v>2649.3635853272272</v>
      </c>
      <c r="AI106" s="60"/>
      <c r="AJ106" s="67">
        <f t="shared" si="63"/>
        <v>294496.2896252707</v>
      </c>
      <c r="AK106" s="21">
        <f t="shared" si="64"/>
        <v>49900.111459106141</v>
      </c>
      <c r="AL106" s="19">
        <f t="shared" si="65"/>
        <v>187112.14423061072</v>
      </c>
      <c r="AM106" s="19">
        <f t="shared" si="66"/>
        <v>595.24293967311223</v>
      </c>
      <c r="AN106" s="19">
        <f t="shared" si="67"/>
        <v>18937.499999999982</v>
      </c>
      <c r="AO106" s="19">
        <f t="shared" si="55"/>
        <v>36252.412810673472</v>
      </c>
      <c r="AP106" s="19">
        <f t="shared" si="56"/>
        <v>37206.423674112244</v>
      </c>
      <c r="AQ106" s="19">
        <f t="shared" si="57"/>
        <v>27041.509167824664</v>
      </c>
      <c r="AR106" s="1">
        <f t="shared" si="68"/>
        <v>8472.5046475285944</v>
      </c>
      <c r="AS106" s="23">
        <f t="shared" si="69"/>
        <v>-28778.663613954144</v>
      </c>
      <c r="AT106" s="23">
        <f t="shared" si="70"/>
        <v>-230229308.91163316</v>
      </c>
      <c r="AU106">
        <f t="shared" si="58"/>
        <v>0.36463666666666672</v>
      </c>
      <c r="BB106" s="10">
        <f t="shared" si="59"/>
        <v>3881.2684323257008</v>
      </c>
      <c r="BC106" s="10">
        <f t="shared" si="60"/>
        <v>834.2115357188477</v>
      </c>
      <c r="BD106" s="9">
        <f t="shared" si="61"/>
        <v>3221.4846568549792</v>
      </c>
      <c r="BE106" s="10">
        <f t="shared" si="62"/>
        <v>900.0102485271467</v>
      </c>
    </row>
    <row r="107" spans="1:57">
      <c r="A107">
        <v>101</v>
      </c>
      <c r="B107" t="s">
        <v>54</v>
      </c>
      <c r="C107">
        <v>300</v>
      </c>
      <c r="D107">
        <v>4.2957400000000003</v>
      </c>
      <c r="E107">
        <v>518.64599999999996</v>
      </c>
      <c r="F107">
        <v>518.64599999999996</v>
      </c>
      <c r="G107">
        <v>1754.38</v>
      </c>
      <c r="H107">
        <v>204.03</v>
      </c>
      <c r="I107">
        <v>0</v>
      </c>
      <c r="J107">
        <v>3061.29</v>
      </c>
      <c r="K107">
        <v>1856.43</v>
      </c>
      <c r="M107" s="4">
        <f t="shared" si="41"/>
        <v>0.93198999999999999</v>
      </c>
      <c r="N107" s="2">
        <f t="shared" si="42"/>
        <v>1.5364041817329944E-3</v>
      </c>
      <c r="O107" s="2">
        <f t="shared" si="43"/>
        <v>1.0729963161979565</v>
      </c>
      <c r="P107" s="3">
        <f t="shared" si="44"/>
        <v>0.66396635157029593</v>
      </c>
      <c r="Q107" s="2">
        <f t="shared" si="45"/>
        <v>0.62746739056570711</v>
      </c>
      <c r="R107" s="3">
        <f t="shared" si="46"/>
        <v>0.18549769847315958</v>
      </c>
      <c r="T107" s="6">
        <f t="shared" si="47"/>
        <v>115130.37686041032</v>
      </c>
      <c r="U107" s="6">
        <f t="shared" si="48"/>
        <v>123531.77272332356</v>
      </c>
      <c r="V107" s="6">
        <f t="shared" si="49"/>
        <v>123531.77272332356</v>
      </c>
      <c r="W107" s="6">
        <f t="shared" si="50"/>
        <v>2521.0565861902769</v>
      </c>
      <c r="X107" s="6">
        <f t="shared" si="51"/>
        <v>176.88679245283001</v>
      </c>
      <c r="Y107" s="6">
        <f t="shared" si="37"/>
        <v>21356.419931953624</v>
      </c>
      <c r="Z107" s="6">
        <f t="shared" si="52"/>
        <v>21356.419931953624</v>
      </c>
      <c r="AA107" s="6">
        <f t="shared" si="53"/>
        <v>72240.557143448139</v>
      </c>
      <c r="AB107" s="6">
        <f t="shared" si="38"/>
        <v>126055.52683989301</v>
      </c>
      <c r="AC107" s="6">
        <f t="shared" si="54"/>
        <v>-2.6975303791696206</v>
      </c>
      <c r="AD107" s="6">
        <f t="shared" si="39"/>
        <v>76442.696278919859</v>
      </c>
      <c r="AE107" s="6">
        <f t="shared" si="40"/>
        <v>8401.3958629132394</v>
      </c>
      <c r="AI107" s="60"/>
      <c r="AJ107" s="67">
        <f t="shared" si="63"/>
        <v>300077.69726056722</v>
      </c>
      <c r="AK107" s="21">
        <f t="shared" si="64"/>
        <v>50845.837680154269</v>
      </c>
      <c r="AL107" s="19">
        <f t="shared" si="65"/>
        <v>190428.3064225651</v>
      </c>
      <c r="AM107" s="19">
        <f t="shared" si="66"/>
        <v>591.75662045974536</v>
      </c>
      <c r="AN107" s="19">
        <f t="shared" si="67"/>
        <v>18937.499999999982</v>
      </c>
      <c r="AO107" s="19">
        <f t="shared" si="55"/>
        <v>37049.573984328243</v>
      </c>
      <c r="AP107" s="19">
        <f t="shared" si="56"/>
        <v>38024.562773389516</v>
      </c>
      <c r="AQ107" s="19">
        <f t="shared" si="57"/>
        <v>27801.305855088063</v>
      </c>
      <c r="AR107" s="1">
        <f t="shared" si="68"/>
        <v>8658.7718674536663</v>
      </c>
      <c r="AS107" s="23">
        <f t="shared" si="69"/>
        <v>-29431.757417437177</v>
      </c>
      <c r="AT107" s="23">
        <f t="shared" si="70"/>
        <v>-235454059.33949742</v>
      </c>
      <c r="AU107">
        <f t="shared" si="58"/>
        <v>0.36540333333333336</v>
      </c>
      <c r="BB107" s="10">
        <f t="shared" si="59"/>
        <v>3960.1854934423568</v>
      </c>
      <c r="BC107" s="10">
        <f t="shared" si="60"/>
        <v>857.65072904871761</v>
      </c>
      <c r="BD107" s="9">
        <f t="shared" si="61"/>
        <v>3292.3086948493028</v>
      </c>
      <c r="BE107" s="10">
        <f t="shared" si="62"/>
        <v>919.80074439742407</v>
      </c>
    </row>
    <row r="108" spans="1:57">
      <c r="A108">
        <v>102</v>
      </c>
      <c r="B108" t="s">
        <v>54</v>
      </c>
      <c r="C108">
        <v>25</v>
      </c>
      <c r="D108">
        <v>34.146999999999998</v>
      </c>
      <c r="E108">
        <v>520.995</v>
      </c>
      <c r="F108">
        <v>520.995</v>
      </c>
      <c r="G108">
        <v>830.71799999999996</v>
      </c>
      <c r="H108">
        <v>1033.1500000000001</v>
      </c>
      <c r="I108">
        <v>9.4686000000000003</v>
      </c>
      <c r="J108">
        <v>3050.53</v>
      </c>
      <c r="K108">
        <v>1372.56</v>
      </c>
      <c r="AI108" s="60"/>
      <c r="AJ108" s="67">
        <f t="shared" si="63"/>
        <v>8879093.2280343268</v>
      </c>
      <c r="AK108" s="21">
        <f t="shared" si="64"/>
        <v>1504493.4599973578</v>
      </c>
      <c r="AL108" s="19">
        <f t="shared" si="65"/>
        <v>603867.13043861487</v>
      </c>
      <c r="AM108" s="19">
        <f t="shared" si="66"/>
        <v>-7.4352029841052243</v>
      </c>
      <c r="AN108" s="19">
        <f t="shared" si="67"/>
        <v>18937.499999999982</v>
      </c>
      <c r="AO108" s="19">
        <f t="shared" si="55"/>
        <v>1720473.1897181841</v>
      </c>
      <c r="AP108" s="19">
        <f t="shared" si="56"/>
        <v>1765748.7999739258</v>
      </c>
      <c r="AQ108" s="19">
        <f t="shared" si="57"/>
        <v>4683449.2323340289</v>
      </c>
      <c r="AR108" s="1">
        <f t="shared" si="68"/>
        <v>402088.58242711844</v>
      </c>
      <c r="AS108" s="23">
        <f t="shared" si="69"/>
        <v>-1189029.6883427985</v>
      </c>
      <c r="AT108" s="23">
        <f t="shared" si="70"/>
        <v>-9512237506.7423878</v>
      </c>
      <c r="AU108">
        <f t="shared" si="58"/>
        <v>0.93198999999999999</v>
      </c>
      <c r="BB108" s="10">
        <f t="shared" si="59"/>
        <v>123534.47025370273</v>
      </c>
      <c r="BC108" s="10">
        <f t="shared" si="60"/>
        <v>144481.11428689628</v>
      </c>
      <c r="BD108" s="9">
        <f t="shared" si="61"/>
        <v>152885.39255783972</v>
      </c>
      <c r="BE108" s="10">
        <f t="shared" si="62"/>
        <v>42712.839863907247</v>
      </c>
    </row>
    <row r="109" spans="1:57">
      <c r="AJ109" s="16"/>
      <c r="AK109" s="16"/>
      <c r="AL109" s="16"/>
      <c r="AM109" s="16"/>
      <c r="AN109" s="16"/>
      <c r="AO109" s="16"/>
      <c r="AP109" s="17"/>
      <c r="AQ109" s="16"/>
      <c r="AR109" s="16"/>
      <c r="AS109" s="16"/>
    </row>
  </sheetData>
  <mergeCells count="6">
    <mergeCell ref="AL6:AQ6"/>
    <mergeCell ref="T4:AE4"/>
    <mergeCell ref="N5:R5"/>
    <mergeCell ref="U5:W5"/>
    <mergeCell ref="X5:AE5"/>
    <mergeCell ref="AG5:A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ABDC-F252-4368-942F-F6AC0AB80624}">
  <dimension ref="B2:N107"/>
  <sheetViews>
    <sheetView zoomScale="70" zoomScaleNormal="70" workbookViewId="0">
      <selection sqref="A1:AA149"/>
    </sheetView>
  </sheetViews>
  <sheetFormatPr defaultRowHeight="14.45"/>
  <cols>
    <col min="2" max="2" width="11.42578125" bestFit="1" customWidth="1"/>
    <col min="5" max="5" width="10.85546875" bestFit="1" customWidth="1"/>
    <col min="8" max="9" width="11.85546875" bestFit="1" customWidth="1"/>
    <col min="11" max="11" width="11.42578125" bestFit="1" customWidth="1"/>
  </cols>
  <sheetData>
    <row r="2" spans="2:14">
      <c r="B2" s="92" t="s">
        <v>67</v>
      </c>
      <c r="C2" s="92"/>
      <c r="E2" s="93" t="s">
        <v>68</v>
      </c>
      <c r="F2" s="93"/>
      <c r="H2" s="94" t="s">
        <v>69</v>
      </c>
      <c r="I2" s="94"/>
      <c r="K2" s="95" t="s">
        <v>70</v>
      </c>
      <c r="L2" s="95"/>
    </row>
    <row r="3" spans="2:14">
      <c r="B3" s="62" t="s">
        <v>59</v>
      </c>
      <c r="C3" s="62" t="s">
        <v>71</v>
      </c>
      <c r="E3" s="5" t="s">
        <v>59</v>
      </c>
      <c r="F3" s="5" t="s">
        <v>71</v>
      </c>
      <c r="H3" s="63" t="s">
        <v>59</v>
      </c>
      <c r="I3" s="63" t="s">
        <v>71</v>
      </c>
      <c r="K3" s="68" t="s">
        <v>59</v>
      </c>
      <c r="L3" s="68" t="s">
        <v>71</v>
      </c>
      <c r="M3">
        <v>0.1</v>
      </c>
      <c r="N3">
        <v>32552830.188679218</v>
      </c>
    </row>
    <row r="4" spans="2:14">
      <c r="B4" s="62">
        <f>'Level 2 In and Out'!AS8</f>
        <v>-4246982325.7386041</v>
      </c>
      <c r="C4" s="62">
        <f>'Level 2 In and Out'!M7</f>
        <v>2.7989999999999932E-2</v>
      </c>
      <c r="E4" s="5">
        <f>'Level 2 recycle 1b730'!AT8</f>
        <v>32541564.425087184</v>
      </c>
      <c r="F4" s="5">
        <f>'Level 2 recycle 1b730'!M7</f>
        <v>2.7989999999999932E-2</v>
      </c>
      <c r="H4" s="63">
        <f>'Level 2 recycle 1b730 mp-x fuel'!AT8</f>
        <v>32010223.145926021</v>
      </c>
      <c r="I4" s="63">
        <f>'Level 2 recycle 1b730 mp-x fuel'!M7</f>
        <v>2.7989999999999932E-2</v>
      </c>
      <c r="K4" s="68">
        <f>'lev 2 toluene recycle 1b730'!AT8</f>
        <v>-447706126.59942442</v>
      </c>
      <c r="L4" s="68">
        <f>'lev 2 toluene recycle 1b730'!M7</f>
        <v>2.7989999999999932E-2</v>
      </c>
      <c r="M4">
        <v>0.2</v>
      </c>
      <c r="N4">
        <v>32552830.188679218</v>
      </c>
    </row>
    <row r="5" spans="2:14">
      <c r="B5" s="62">
        <f>'Level 2 In and Out'!AS9</f>
        <v>-1450931919.2212365</v>
      </c>
      <c r="C5" s="62">
        <f>'Level 2 In and Out'!M8</f>
        <v>7.753999999999997E-2</v>
      </c>
      <c r="E5" s="5">
        <f>'Level 2 recycle 1b730'!AT9</f>
        <v>32054293.933144189</v>
      </c>
      <c r="F5" s="5">
        <f>'Level 2 recycle 1b730'!M8</f>
        <v>7.753999999999997E-2</v>
      </c>
      <c r="H5" s="63">
        <f>'Level 2 recycle 1b730 mp-x fuel'!AT9</f>
        <v>30432245.003701072</v>
      </c>
      <c r="I5" s="63">
        <f>'Level 2 recycle 1b730 mp-x fuel'!M8</f>
        <v>7.753999999999997E-2</v>
      </c>
      <c r="K5" s="68">
        <f>'lev 2 toluene recycle 1b730'!AT9</f>
        <v>-134343104.08076563</v>
      </c>
      <c r="L5" s="68">
        <f>'lev 2 toluene recycle 1b730'!M8</f>
        <v>7.753999999999997E-2</v>
      </c>
      <c r="M5">
        <v>0.3</v>
      </c>
      <c r="N5">
        <v>32552830.188679218</v>
      </c>
    </row>
    <row r="6" spans="2:14">
      <c r="B6" s="62">
        <f>'Level 2 In and Out'!AS10</f>
        <v>-899849642.6264776</v>
      </c>
      <c r="C6" s="62">
        <f>'Level 2 In and Out'!M9</f>
        <v>0.11927333333333338</v>
      </c>
      <c r="E6" s="5">
        <f>'Level 2 recycle 1b730'!AT10</f>
        <v>31533336.054593354</v>
      </c>
      <c r="F6" s="5">
        <f>'Level 2 recycle 1b730'!M9</f>
        <v>0.11927333333333338</v>
      </c>
      <c r="H6" s="63">
        <f>'Level 2 recycle 1b730 mp-x fuel'!AT10</f>
        <v>28741073.192573648</v>
      </c>
      <c r="I6" s="63">
        <f>'Level 2 recycle 1b730 mp-x fuel'!M9</f>
        <v>0.11927333333333338</v>
      </c>
      <c r="K6" s="68">
        <f>'lev 2 toluene recycle 1b730'!AT10</f>
        <v>-72645282.766686603</v>
      </c>
      <c r="L6" s="68">
        <f>'lev 2 toluene recycle 1b730'!M9</f>
        <v>0.11927333333333338</v>
      </c>
      <c r="M6">
        <v>0.4</v>
      </c>
      <c r="N6">
        <v>32552830.188679218</v>
      </c>
    </row>
    <row r="7" spans="2:14">
      <c r="B7" s="62">
        <f>'Level 2 In and Out'!AS11</f>
        <v>-667183605.4807564</v>
      </c>
      <c r="C7" s="62">
        <f>'Level 2 In and Out'!M10</f>
        <v>0.15456333333333336</v>
      </c>
      <c r="E7" s="5">
        <f>'Level 2 recycle 1b730'!AT11</f>
        <v>30988303.607555121</v>
      </c>
      <c r="F7" s="5">
        <f>'Level 2 recycle 1b730'!M10</f>
        <v>0.15456333333333336</v>
      </c>
      <c r="H7" s="63">
        <f>'Level 2 recycle 1b730 mp-x fuel'!AT11</f>
        <v>26965672.164494883</v>
      </c>
      <c r="I7" s="63">
        <f>'Level 2 recycle 1b730 mp-x fuel'!M10</f>
        <v>0.15456333333333336</v>
      </c>
      <c r="K7" s="68">
        <f>'lev 2 toluene recycle 1b730'!AT11</f>
        <v>-46643490.189193383</v>
      </c>
      <c r="L7" s="68">
        <f>'lev 2 toluene recycle 1b730'!M10</f>
        <v>0.15456333333333336</v>
      </c>
    </row>
    <row r="8" spans="2:14">
      <c r="B8" s="62">
        <f>'Level 2 In and Out'!AS12</f>
        <v>-541280067.52598512</v>
      </c>
      <c r="C8" s="62">
        <f>'Level 2 In and Out'!M11</f>
        <v>0.18434</v>
      </c>
      <c r="E8" s="5">
        <f>'Level 2 recycle 1b730'!AT12</f>
        <v>30409491.146840811</v>
      </c>
      <c r="F8" s="5">
        <f>'Level 2 recycle 1b730'!M11</f>
        <v>0.18434</v>
      </c>
      <c r="H8" s="63">
        <f>'Level 2 recycle 1b730 mp-x fuel'!AT12</f>
        <v>25080793.153332502</v>
      </c>
      <c r="I8" s="63">
        <f>'Level 2 recycle 1b730 mp-x fuel'!M11</f>
        <v>0.18434</v>
      </c>
      <c r="K8" s="68">
        <f>'lev 2 toluene recycle 1b730'!AT12</f>
        <v>-32615310.10565329</v>
      </c>
      <c r="L8" s="68">
        <f>'lev 2 toluene recycle 1b730'!M11</f>
        <v>0.18434</v>
      </c>
    </row>
    <row r="9" spans="2:14">
      <c r="B9" s="62">
        <f>'Level 2 In and Out'!AS13</f>
        <v>-463295160.12251341</v>
      </c>
      <c r="C9" s="62">
        <f>'Level 2 In and Out'!M12</f>
        <v>0.20964999999999995</v>
      </c>
      <c r="E9" s="5">
        <f>'Level 2 recycle 1b730'!AT13</f>
        <v>29804728.219931275</v>
      </c>
      <c r="F9" s="5">
        <f>'Level 2 recycle 1b730'!M12</f>
        <v>0.20964999999999995</v>
      </c>
      <c r="H9" s="63">
        <f>'Level 2 recycle 1b730 mp-x fuel'!AT13</f>
        <v>23113132.654861577</v>
      </c>
      <c r="I9" s="63">
        <f>'Level 2 recycle 1b730 mp-x fuel'!M12</f>
        <v>0.20964999999999995</v>
      </c>
      <c r="K9" s="68">
        <f>'lev 2 toluene recycle 1b730'!AT13</f>
        <v>-23963732.23599055</v>
      </c>
      <c r="L9" s="68">
        <f>'lev 2 toluene recycle 1b730'!M12</f>
        <v>0.20964999999999995</v>
      </c>
    </row>
    <row r="10" spans="2:14">
      <c r="B10" s="62">
        <f>'Level 2 In and Out'!AS14</f>
        <v>-411749335.08173639</v>
      </c>
      <c r="C10" s="62">
        <f>'Level 2 In and Out'!M13</f>
        <v>0.23101666666666673</v>
      </c>
      <c r="E10" s="5">
        <f>'Level 2 recycle 1b730'!AT14</f>
        <v>29168265.314436868</v>
      </c>
      <c r="F10" s="5">
        <f>'Level 2 recycle 1b730'!M13</f>
        <v>0.23101666666666673</v>
      </c>
      <c r="H10" s="63">
        <f>'Level 2 recycle 1b730 mp-x fuel'!AT14</f>
        <v>21038031.353561092</v>
      </c>
      <c r="I10" s="63">
        <f>'Level 2 recycle 1b730 mp-x fuel'!M13</f>
        <v>0.23101666666666673</v>
      </c>
      <c r="K10" s="68">
        <f>'lev 2 toluene recycle 1b730'!AT14</f>
        <v>-18279783.693224657</v>
      </c>
      <c r="L10" s="68">
        <f>'lev 2 toluene recycle 1b730'!M13</f>
        <v>0.23101666666666673</v>
      </c>
    </row>
    <row r="11" spans="2:14">
      <c r="B11" s="62">
        <f>'Level 2 In and Out'!AS15</f>
        <v>-375483646.15583569</v>
      </c>
      <c r="C11" s="62">
        <f>'Level 2 In and Out'!M14</f>
        <v>0.24929333333333337</v>
      </c>
      <c r="E11" s="5">
        <f>'Level 2 recycle 1b730'!AT15</f>
        <v>28507982.860201068</v>
      </c>
      <c r="F11" s="5">
        <f>'Level 2 recycle 1b730'!M14</f>
        <v>0.24929333333333337</v>
      </c>
      <c r="H11" s="63">
        <f>'Level 2 recycle 1b730 mp-x fuel'!AT15</f>
        <v>18886880.253893118</v>
      </c>
      <c r="I11" s="63">
        <f>'Level 2 recycle 1b730 mp-x fuel'!M14</f>
        <v>0.24929333333333337</v>
      </c>
      <c r="K11" s="68">
        <f>'lev 2 toluene recycle 1b730'!AT15</f>
        <v>-14313481.143999234</v>
      </c>
      <c r="L11" s="68">
        <f>'lev 2 toluene recycle 1b730'!M14</f>
        <v>0.24929333333333337</v>
      </c>
    </row>
    <row r="12" spans="2:14">
      <c r="B12" s="62">
        <f>'Level 2 In and Out'!AS16</f>
        <v>-349682656.01409197</v>
      </c>
      <c r="C12" s="62">
        <f>'Level 2 In and Out'!M15</f>
        <v>0.26473999999999992</v>
      </c>
      <c r="E12" s="5">
        <f>'Level 2 recycle 1b730'!AT16</f>
        <v>27814902.874640785</v>
      </c>
      <c r="F12" s="5">
        <f>'Level 2 recycle 1b730'!M15</f>
        <v>0.26473999999999992</v>
      </c>
      <c r="H12" s="63">
        <f>'Level 2 recycle 1b730 mp-x fuel'!AT16</f>
        <v>16628413.389836919</v>
      </c>
      <c r="I12" s="63">
        <f>'Level 2 recycle 1b730 mp-x fuel'!M15</f>
        <v>0.26473999999999992</v>
      </c>
      <c r="K12" s="68">
        <f>'lev 2 toluene recycle 1b730'!AT16</f>
        <v>-11525887.939358871</v>
      </c>
      <c r="L12" s="68">
        <f>'lev 2 toluene recycle 1b730'!M15</f>
        <v>0.26473999999999992</v>
      </c>
    </row>
    <row r="13" spans="2:14">
      <c r="B13" s="62">
        <f>'Level 2 In and Out'!AS17</f>
        <v>-330739296.48898458</v>
      </c>
      <c r="C13" s="62">
        <f>'Level 2 In and Out'!M16</f>
        <v>0.27794000000000008</v>
      </c>
      <c r="E13" s="5">
        <f>'Level 2 recycle 1b730'!AT17</f>
        <v>27097134.205920346</v>
      </c>
      <c r="F13" s="5">
        <f>'Level 2 recycle 1b730'!M16</f>
        <v>0.27794000000000008</v>
      </c>
      <c r="H13" s="63">
        <f>'Level 2 recycle 1b730 mp-x fuel'!AT17</f>
        <v>14286548.391194854</v>
      </c>
      <c r="I13" s="63">
        <f>'Level 2 recycle 1b730 mp-x fuel'!M16</f>
        <v>0.27794000000000008</v>
      </c>
      <c r="K13" s="68">
        <f>'lev 2 toluene recycle 1b730'!AT17</f>
        <v>-9510524.1678559538</v>
      </c>
      <c r="L13" s="68">
        <f>'lev 2 toluene recycle 1b730'!M16</f>
        <v>0.27794000000000008</v>
      </c>
    </row>
    <row r="14" spans="2:14">
      <c r="B14" s="62">
        <f>'Level 2 In and Out'!AS18</f>
        <v>-316944830.54877448</v>
      </c>
      <c r="C14" s="62">
        <f>'Level 2 In and Out'!M17</f>
        <v>0.2891366666666666</v>
      </c>
      <c r="E14" s="5">
        <f>'Level 2 recycle 1b730'!AT18</f>
        <v>26347188.092865851</v>
      </c>
      <c r="F14" s="5">
        <f>'Level 2 recycle 1b730'!M17</f>
        <v>0.2891366666666666</v>
      </c>
      <c r="H14" s="63">
        <f>'Level 2 recycle 1b730 mp-x fuel'!AT18</f>
        <v>11842920.069264408</v>
      </c>
      <c r="I14" s="63">
        <f>'Level 2 recycle 1b730 mp-x fuel'!M17</f>
        <v>0.2891366666666666</v>
      </c>
      <c r="K14" s="68">
        <f>'lev 2 toluene recycle 1b730'!AT18</f>
        <v>-8079382.6234339653</v>
      </c>
      <c r="L14" s="68">
        <f>'lev 2 toluene recycle 1b730'!M17</f>
        <v>0.2891366666666666</v>
      </c>
    </row>
    <row r="15" spans="2:14">
      <c r="B15" s="62">
        <f>'Level 2 In and Out'!AS19</f>
        <v>-306948838.79074091</v>
      </c>
      <c r="C15" s="62">
        <f>'Level 2 In and Out'!M18</f>
        <v>0.29864666666666667</v>
      </c>
      <c r="E15" s="5">
        <f>'Level 2 recycle 1b730'!AT19</f>
        <v>25568480.882149145</v>
      </c>
      <c r="F15" s="5">
        <f>'Level 2 recycle 1b730'!M18</f>
        <v>0.29864666666666667</v>
      </c>
      <c r="H15" s="63">
        <f>'Level 2 recycle 1b730 mp-x fuel'!AT19</f>
        <v>9303086.3570266087</v>
      </c>
      <c r="I15" s="63">
        <f>'Level 2 recycle 1b730 mp-x fuel'!M18</f>
        <v>0.29864666666666667</v>
      </c>
      <c r="K15" s="68">
        <f>'lev 2 toluene recycle 1b730'!AT19</f>
        <v>-7078758.6709517492</v>
      </c>
      <c r="L15" s="68">
        <f>'lev 2 toluene recycle 1b730'!M18</f>
        <v>0.29864666666666667</v>
      </c>
    </row>
    <row r="16" spans="2:14">
      <c r="B16" s="62">
        <f>'Level 2 In and Out'!AS20</f>
        <v>-299871527.9656105</v>
      </c>
      <c r="C16" s="62">
        <f>'Level 2 In and Out'!M19</f>
        <v>0.30671999999999994</v>
      </c>
      <c r="E16" s="5">
        <f>'Level 2 recycle 1b730'!AT20</f>
        <v>24761332.706084445</v>
      </c>
      <c r="F16" s="5">
        <f>'Level 2 recycle 1b730'!M19</f>
        <v>0.30671999999999994</v>
      </c>
      <c r="H16" s="63">
        <f>'Level 2 recycle 1b730 mp-x fuel'!AT20</f>
        <v>6667404.1846828479</v>
      </c>
      <c r="I16" s="63">
        <f>'Level 2 recycle 1b730 mp-x fuel'!M19</f>
        <v>0.30671999999999994</v>
      </c>
      <c r="K16" s="68">
        <f>'lev 2 toluene recycle 1b730'!AT20</f>
        <v>-6409692.4721126268</v>
      </c>
      <c r="L16" s="68">
        <f>'lev 2 toluene recycle 1b730'!M19</f>
        <v>0.30671999999999994</v>
      </c>
    </row>
    <row r="17" spans="2:12">
      <c r="B17" s="62">
        <f>'Level 2 In and Out'!AS21</f>
        <v>-295104389.41325903</v>
      </c>
      <c r="C17" s="62">
        <f>'Level 2 In and Out'!M20</f>
        <v>0.31357000000000002</v>
      </c>
      <c r="E17" s="5">
        <f>'Level 2 recycle 1b730'!AT21</f>
        <v>23922937.966878626</v>
      </c>
      <c r="F17" s="5">
        <f>'Level 2 recycle 1b730'!M20</f>
        <v>0.31357000000000002</v>
      </c>
      <c r="H17" s="63">
        <f>'Level 2 recycle 1b730 mp-x fuel'!AT21</f>
        <v>3932221.8098124578</v>
      </c>
      <c r="I17" s="63">
        <f>'Level 2 recycle 1b730 mp-x fuel'!M20</f>
        <v>0.31357000000000002</v>
      </c>
      <c r="K17" s="68">
        <f>'lev 2 toluene recycle 1b730'!AT21</f>
        <v>-6006485.9247650169</v>
      </c>
      <c r="L17" s="68">
        <f>'lev 2 toluene recycle 1b730'!M20</f>
        <v>0.31357000000000002</v>
      </c>
    </row>
    <row r="18" spans="2:12">
      <c r="B18" s="62">
        <f>'Level 2 In and Out'!AS22</f>
        <v>-292210625.12494844</v>
      </c>
      <c r="C18" s="62">
        <f>'Level 2 In and Out'!M21</f>
        <v>0.31936666666666663</v>
      </c>
      <c r="E18" s="5">
        <f>'Level 2 recycle 1b730'!AT22</f>
        <v>23055219.41715508</v>
      </c>
      <c r="F18" s="5">
        <f>'Level 2 recycle 1b730'!M21</f>
        <v>0.31936666666666663</v>
      </c>
      <c r="H18" s="63">
        <f>'Level 2 recycle 1b730 mp-x fuel'!AT22</f>
        <v>1098398.5101155704</v>
      </c>
      <c r="I18" s="63">
        <f>'Level 2 recycle 1b730 mp-x fuel'!M21</f>
        <v>0.31936666666666663</v>
      </c>
      <c r="K18" s="68">
        <f>'lev 2 toluene recycle 1b730'!AT22</f>
        <v>-5818353.9762100559</v>
      </c>
      <c r="L18" s="68">
        <f>'lev 2 toluene recycle 1b730'!M21</f>
        <v>0.31936666666666663</v>
      </c>
    </row>
    <row r="19" spans="2:12">
      <c r="B19" s="62">
        <f>'Level 2 In and Out'!AS23</f>
        <v>-290854098.64131629</v>
      </c>
      <c r="C19" s="62">
        <f>'Level 2 In and Out'!M22</f>
        <v>0.32427</v>
      </c>
      <c r="E19" s="5">
        <f>'Level 2 recycle 1b730'!AT23</f>
        <v>22155806.487325825</v>
      </c>
      <c r="F19" s="5">
        <f>'Level 2 recycle 1b730'!M22</f>
        <v>0.32427</v>
      </c>
      <c r="H19" s="63">
        <f>'Level 2 recycle 1b730 mp-x fuel'!AT23</f>
        <v>-1836459.6049215035</v>
      </c>
      <c r="I19" s="63">
        <f>'Level 2 recycle 1b730 mp-x fuel'!M22</f>
        <v>0.32427</v>
      </c>
      <c r="K19" s="68">
        <f>'lev 2 toluene recycle 1b730'!AT23</f>
        <v>-5809625.7148600267</v>
      </c>
      <c r="L19" s="68">
        <f>'lev 2 toluene recycle 1b730'!M22</f>
        <v>0.32427</v>
      </c>
    </row>
    <row r="20" spans="2:12">
      <c r="B20" s="62">
        <f>'Level 2 In and Out'!AS24</f>
        <v>-290803144.14401782</v>
      </c>
      <c r="C20" s="62">
        <f>'Level 2 In and Out'!M23</f>
        <v>0.32839333333333337</v>
      </c>
      <c r="E20" s="5">
        <f>'Level 2 recycle 1b730'!AT24</f>
        <v>21227472.469191503</v>
      </c>
      <c r="F20" s="5">
        <f>'Level 2 recycle 1b730'!M23</f>
        <v>0.32839333333333337</v>
      </c>
      <c r="H20" s="63">
        <f>'Level 2 recycle 1b730 mp-x fuel'!AT24</f>
        <v>-4871662.8214834202</v>
      </c>
      <c r="I20" s="63">
        <f>'Level 2 recycle 1b730 mp-x fuel'!M23</f>
        <v>0.32839333333333337</v>
      </c>
      <c r="K20" s="68">
        <f>'lev 2 toluene recycle 1b730'!AT24</f>
        <v>-5951397.9392120671</v>
      </c>
      <c r="L20" s="68">
        <f>'lev 2 toluene recycle 1b730'!M23</f>
        <v>0.32839333333333337</v>
      </c>
    </row>
    <row r="21" spans="2:12">
      <c r="B21" s="62">
        <f>'Level 2 In and Out'!AS25</f>
        <v>-291957313.2978996</v>
      </c>
      <c r="C21" s="62">
        <f>'Level 2 In and Out'!M24</f>
        <v>0.33180666666666669</v>
      </c>
      <c r="E21" s="5">
        <f>'Level 2 recycle 1b730'!AT25</f>
        <v>20263217.044137433</v>
      </c>
      <c r="F21" s="5">
        <f>'Level 2 recycle 1b730'!M24</f>
        <v>0.33180666666666669</v>
      </c>
      <c r="H21" s="63">
        <f>'Level 2 recycle 1b730 mp-x fuel'!AT25</f>
        <v>-8022712.475766995</v>
      </c>
      <c r="I21" s="63">
        <f>'Level 2 recycle 1b730 mp-x fuel'!M24</f>
        <v>0.33180666666666669</v>
      </c>
      <c r="K21" s="68">
        <f>'lev 2 toluene recycle 1b730'!AT25</f>
        <v>-6236086.6218528096</v>
      </c>
      <c r="L21" s="68">
        <f>'lev 2 toluene recycle 1b730'!M24</f>
        <v>0.33180666666666669</v>
      </c>
    </row>
    <row r="22" spans="2:12">
      <c r="B22" s="62">
        <f>'Level 2 In and Out'!AS26</f>
        <v>-293975130.0349431</v>
      </c>
      <c r="C22" s="62">
        <f>'Level 2 In and Out'!M25</f>
        <v>0.3347033333333333</v>
      </c>
      <c r="E22" s="5">
        <f>'Level 2 recycle 1b730'!AT26</f>
        <v>19271535.206378818</v>
      </c>
      <c r="F22" s="5">
        <f>'Level 2 recycle 1b730'!M25</f>
        <v>0.3347033333333333</v>
      </c>
      <c r="H22" s="63">
        <f>'Level 2 recycle 1b730 mp-x fuel'!AT26</f>
        <v>-11265911.177929113</v>
      </c>
      <c r="I22" s="63">
        <f>'Level 2 recycle 1b730 mp-x fuel'!M25</f>
        <v>0.3347033333333333</v>
      </c>
      <c r="K22" s="68">
        <f>'lev 2 toluene recycle 1b730'!AT26</f>
        <v>-6622841.8713152353</v>
      </c>
      <c r="L22" s="68">
        <f>'lev 2 toluene recycle 1b730'!M25</f>
        <v>0.3347033333333333</v>
      </c>
    </row>
    <row r="23" spans="2:12">
      <c r="B23" s="62">
        <f>'Level 2 In and Out'!AS27</f>
        <v>-296834616.18768936</v>
      </c>
      <c r="C23" s="62">
        <f>'Level 2 In and Out'!M26</f>
        <v>0.33711666666666662</v>
      </c>
      <c r="E23" s="5">
        <f>'Level 2 recycle 1b730'!AT27</f>
        <v>18247148.918287463</v>
      </c>
      <c r="F23" s="5">
        <f>'Level 2 recycle 1b730'!M26</f>
        <v>0.33711666666666662</v>
      </c>
      <c r="H23" s="63">
        <f>'Level 2 recycle 1b730 mp-x fuel'!AT27</f>
        <v>-14615275.405478679</v>
      </c>
      <c r="I23" s="63">
        <f>'Level 2 recycle 1b730 mp-x fuel'!M26</f>
        <v>0.33711666666666662</v>
      </c>
      <c r="K23" s="68">
        <f>'lev 2 toluene recycle 1b730'!AT27</f>
        <v>-7111137.6264599534</v>
      </c>
      <c r="L23" s="68">
        <f>'lev 2 toluene recycle 1b730'!M26</f>
        <v>0.33711666666666662</v>
      </c>
    </row>
    <row r="24" spans="2:12">
      <c r="B24" s="62">
        <f>'Level 2 In and Out'!AS28</f>
        <v>-300447965.89434952</v>
      </c>
      <c r="C24" s="62">
        <f>'Level 2 In and Out'!M27</f>
        <v>0.33910999999999997</v>
      </c>
      <c r="E24" s="5">
        <f>'Level 2 recycle 1b730'!AT28</f>
        <v>17191338.450953875</v>
      </c>
      <c r="F24" s="5">
        <f>'Level 2 recycle 1b730'!M27</f>
        <v>0.33910999999999997</v>
      </c>
      <c r="H24" s="63">
        <f>'Level 2 recycle 1b730 mp-x fuel'!AT28</f>
        <v>-18070924.86164441</v>
      </c>
      <c r="I24" s="63">
        <f>'Level 2 recycle 1b730 mp-x fuel'!M27</f>
        <v>0.33910999999999997</v>
      </c>
      <c r="K24" s="68">
        <f>'lev 2 toluene recycle 1b730'!AT28</f>
        <v>-7689858.1179450992</v>
      </c>
      <c r="L24" s="68">
        <f>'lev 2 toluene recycle 1b730'!M27</f>
        <v>0.33910999999999997</v>
      </c>
    </row>
    <row r="25" spans="2:12">
      <c r="B25" s="62">
        <f>'Level 2 In and Out'!AS29</f>
        <v>-304792170.04876095</v>
      </c>
      <c r="C25" s="62">
        <f>'Level 2 In and Out'!M28</f>
        <v>0.34071666666666672</v>
      </c>
      <c r="E25" s="5">
        <f>'Level 2 recycle 1b730'!AT29</f>
        <v>16100849.892442901</v>
      </c>
      <c r="F25" s="5">
        <f>'Level 2 recycle 1b730'!M28</f>
        <v>0.34071666666666672</v>
      </c>
      <c r="H25" s="63">
        <f>'Level 2 recycle 1b730 mp-x fuel'!AT29</f>
        <v>-21638465.090127576</v>
      </c>
      <c r="I25" s="63">
        <f>'Level 2 recycle 1b730 mp-x fuel'!M28</f>
        <v>0.34071666666666672</v>
      </c>
      <c r="K25" s="68">
        <f>'lev 2 toluene recycle 1b730'!AT29</f>
        <v>-8358782.5864448966</v>
      </c>
      <c r="L25" s="68">
        <f>'lev 2 toluene recycle 1b730'!M28</f>
        <v>0.34071666666666672</v>
      </c>
    </row>
    <row r="26" spans="2:12">
      <c r="B26" s="62">
        <f>'Level 2 In and Out'!AS30</f>
        <v>-309675734.72723049</v>
      </c>
      <c r="C26" s="62">
        <f>'Level 2 In and Out'!M29</f>
        <v>0.34205666666666668</v>
      </c>
      <c r="E26" s="5">
        <f>'Level 2 recycle 1b730'!AT30</f>
        <v>14980593.781283198</v>
      </c>
      <c r="F26" s="5">
        <f>'Level 2 recycle 1b730'!M29</f>
        <v>0.34205666666666668</v>
      </c>
      <c r="H26" s="63">
        <f>'Level 2 recycle 1b730 mp-x fuel'!AT30</f>
        <v>-25308702.70633335</v>
      </c>
      <c r="I26" s="63">
        <f>'Level 2 recycle 1b730 mp-x fuel'!M29</f>
        <v>0.34205666666666668</v>
      </c>
      <c r="K26" s="68">
        <f>'lev 2 toluene recycle 1b730'!AT30</f>
        <v>-9093132.790835036</v>
      </c>
      <c r="L26" s="68">
        <f>'lev 2 toluene recycle 1b730'!M29</f>
        <v>0.34205666666666668</v>
      </c>
    </row>
    <row r="27" spans="2:12">
      <c r="B27" s="62">
        <f>'Level 2 In and Out'!AS31</f>
        <v>-315146349.0077219</v>
      </c>
      <c r="C27" s="62">
        <f>'Level 2 In and Out'!M30</f>
        <v>0.34312666666666669</v>
      </c>
      <c r="E27" s="5">
        <f>'Level 2 recycle 1b730'!AT31</f>
        <v>13824884.163579613</v>
      </c>
      <c r="F27" s="5">
        <f>'Level 2 recycle 1b730'!M30</f>
        <v>0.34312666666666669</v>
      </c>
      <c r="H27" s="63">
        <f>'Level 2 recycle 1b730 mp-x fuel'!AT31</f>
        <v>-29094771.108726099</v>
      </c>
      <c r="I27" s="63">
        <f>'Level 2 recycle 1b730 mp-x fuel'!M30</f>
        <v>0.34312666666666669</v>
      </c>
      <c r="K27" s="68">
        <f>'lev 2 toluene recycle 1b730'!AT31</f>
        <v>-9901295.3612837587</v>
      </c>
      <c r="L27" s="68">
        <f>'lev 2 toluene recycle 1b730'!M30</f>
        <v>0.34312666666666669</v>
      </c>
    </row>
    <row r="28" spans="2:12">
      <c r="B28" s="62">
        <f>'Level 2 In and Out'!AS32</f>
        <v>-321110783.02345496</v>
      </c>
      <c r="C28" s="62">
        <f>'Level 2 In and Out'!M31</f>
        <v>0.34399666666666667</v>
      </c>
      <c r="E28" s="5">
        <f>'Level 2 recycle 1b730'!AT32</f>
        <v>12633089.590201372</v>
      </c>
      <c r="F28" s="5">
        <f>'Level 2 recycle 1b730'!M31</f>
        <v>0.34399666666666667</v>
      </c>
      <c r="H28" s="63">
        <f>'Level 2 recycle 1b730 mp-x fuel'!AT32</f>
        <v>-32997817.987016011</v>
      </c>
      <c r="I28" s="63">
        <f>'Level 2 recycle 1b730 mp-x fuel'!M31</f>
        <v>0.34399666666666667</v>
      </c>
      <c r="K28" s="68">
        <f>'lev 2 toluene recycle 1b730'!AT32</f>
        <v>-10773161.009296091</v>
      </c>
      <c r="L28" s="68">
        <f>'lev 2 toluene recycle 1b730'!M31</f>
        <v>0.34399666666666667</v>
      </c>
    </row>
    <row r="29" spans="2:12">
      <c r="B29" s="62">
        <f>'Level 2 In and Out'!AS33</f>
        <v>-327563253.42201692</v>
      </c>
      <c r="C29" s="62">
        <f>'Level 2 In and Out'!M32</f>
        <v>0.34466333333333332</v>
      </c>
      <c r="E29" s="5">
        <f>'Level 2 recycle 1b730'!AT33</f>
        <v>11412346.418312663</v>
      </c>
      <c r="F29" s="5">
        <f>'Level 2 recycle 1b730'!M32</f>
        <v>0.34466333333333332</v>
      </c>
      <c r="H29" s="63">
        <f>'Level 2 recycle 1b730 mp-x fuel'!AT33</f>
        <v>-37000046.105420366</v>
      </c>
      <c r="I29" s="63">
        <f>'Level 2 recycle 1b730 mp-x fuel'!M32</f>
        <v>0.34466333333333332</v>
      </c>
      <c r="K29" s="68">
        <f>'lev 2 toluene recycle 1b730'!AT33</f>
        <v>-11705929.390795266</v>
      </c>
      <c r="L29" s="68">
        <f>'lev 2 toluene recycle 1b730'!M32</f>
        <v>0.34466333333333332</v>
      </c>
    </row>
    <row r="30" spans="2:12">
      <c r="B30" s="62">
        <f>'Level 2 In and Out'!AS34</f>
        <v>-334505353.22631198</v>
      </c>
      <c r="C30" s="62">
        <f>'Level 2 In and Out'!M33</f>
        <v>0.34516333333333332</v>
      </c>
      <c r="E30" s="5">
        <f>'Level 2 recycle 1b730'!AT34</f>
        <v>10152819.087363765</v>
      </c>
      <c r="F30" s="5">
        <f>'Level 2 recycle 1b730'!M33</f>
        <v>0.34516333333333332</v>
      </c>
      <c r="H30" s="63">
        <f>'Level 2 recycle 1b730 mp-x fuel'!AT34</f>
        <v>-41130450.748455375</v>
      </c>
      <c r="I30" s="63">
        <f>'Level 2 recycle 1b730 mp-x fuel'!M33</f>
        <v>0.34516333333333332</v>
      </c>
      <c r="K30" s="68">
        <f>'lev 2 toluene recycle 1b730'!AT34</f>
        <v>-12701968.889131226</v>
      </c>
      <c r="L30" s="68">
        <f>'lev 2 toluene recycle 1b730'!M33</f>
        <v>0.34516333333333332</v>
      </c>
    </row>
    <row r="31" spans="2:12">
      <c r="B31" s="62">
        <f>'Level 2 In and Out'!AS35</f>
        <v>-341887797.61319876</v>
      </c>
      <c r="C31" s="62">
        <f>'Level 2 In and Out'!M34</f>
        <v>0.34552666666666665</v>
      </c>
      <c r="E31" s="5">
        <f>'Level 2 recycle 1b730'!AT35</f>
        <v>8857594.3127689101</v>
      </c>
      <c r="F31" s="5">
        <f>'Level 2 recycle 1b730'!M34</f>
        <v>0.34552666666666665</v>
      </c>
      <c r="H31" s="63">
        <f>'Level 2 recycle 1b730 mp-x fuel'!AT35</f>
        <v>-45379839.529626757</v>
      </c>
      <c r="I31" s="63">
        <f>'Level 2 recycle 1b730 mp-x fuel'!M34</f>
        <v>0.34552666666666665</v>
      </c>
      <c r="K31" s="68">
        <f>'lev 2 toluene recycle 1b730'!AT35</f>
        <v>-13755108.681989703</v>
      </c>
      <c r="L31" s="68">
        <f>'lev 2 toluene recycle 1b730'!M34</f>
        <v>0.34552666666666665</v>
      </c>
    </row>
    <row r="32" spans="2:12">
      <c r="B32" s="62">
        <f>'Level 2 In and Out'!AS36</f>
        <v>-349699457.93316698</v>
      </c>
      <c r="C32" s="62">
        <f>'Level 2 In and Out'!M35</f>
        <v>0.34576999999999997</v>
      </c>
      <c r="E32" s="5">
        <f>'Level 2 recycle 1b730'!AT36</f>
        <v>7526833.9685023678</v>
      </c>
      <c r="F32" s="5">
        <f>'Level 2 recycle 1b730'!M35</f>
        <v>0.34576999999999997</v>
      </c>
      <c r="H32" s="63">
        <f>'Level 2 recycle 1b730 mp-x fuel'!AT36</f>
        <v>-49750362.902234294</v>
      </c>
      <c r="I32" s="63">
        <f>'Level 2 recycle 1b730 mp-x fuel'!M35</f>
        <v>0.34576999999999997</v>
      </c>
      <c r="K32" s="68">
        <f>'lev 2 toluene recycle 1b730'!AT36</f>
        <v>-14863524.044685982</v>
      </c>
      <c r="L32" s="68">
        <f>'lev 2 toluene recycle 1b730'!M35</f>
        <v>0.34576999999999997</v>
      </c>
    </row>
    <row r="33" spans="2:12">
      <c r="B33" s="62">
        <f>'Level 2 In and Out'!AS37</f>
        <v>-357908691.38266742</v>
      </c>
      <c r="C33" s="62">
        <f>'Level 2 In and Out'!M36</f>
        <v>0.34592666666666666</v>
      </c>
      <c r="E33" s="5">
        <f>'Level 2 recycle 1b730'!AT37</f>
        <v>6156724.5902214348</v>
      </c>
      <c r="F33" s="5">
        <f>'Level 2 recycle 1b730'!M36</f>
        <v>0.34592666666666666</v>
      </c>
      <c r="H33" s="63">
        <f>'Level 2 recycle 1b730 mp-x fuel'!AT37</f>
        <v>-54245743.577966921</v>
      </c>
      <c r="I33" s="63">
        <f>'Level 2 recycle 1b730 mp-x fuel'!M36</f>
        <v>0.34592666666666666</v>
      </c>
      <c r="K33" s="68">
        <f>'lev 2 toluene recycle 1b730'!AT37</f>
        <v>-16027500.597413382</v>
      </c>
      <c r="L33" s="68">
        <f>'lev 2 toluene recycle 1b730'!M36</f>
        <v>0.34592666666666666</v>
      </c>
    </row>
    <row r="34" spans="2:12">
      <c r="B34" s="62">
        <f>'Level 2 In and Out'!AS38</f>
        <v>-366512296.19129056</v>
      </c>
      <c r="C34" s="62">
        <f>'Level 2 In and Out'!M37</f>
        <v>0.34599666666666667</v>
      </c>
      <c r="E34" s="5">
        <f>'Level 2 recycle 1b730'!AT38</f>
        <v>4752215.1608902644</v>
      </c>
      <c r="F34" s="5">
        <f>'Level 2 recycle 1b730'!M37</f>
        <v>0.34599666666666667</v>
      </c>
      <c r="H34" s="63">
        <f>'Level 2 recycle 1b730 mp-x fuel'!AT38</f>
        <v>-58863696.458309755</v>
      </c>
      <c r="I34" s="63">
        <f>'Level 2 recycle 1b730 mp-x fuel'!M37</f>
        <v>0.34599666666666667</v>
      </c>
      <c r="K34" s="68">
        <f>'lev 2 toluene recycle 1b730'!AT38</f>
        <v>-17240965.880362071</v>
      </c>
      <c r="L34" s="68">
        <f>'lev 2 toluene recycle 1b730'!M37</f>
        <v>0.34599666666666667</v>
      </c>
    </row>
    <row r="35" spans="2:12">
      <c r="B35" s="62">
        <f>'Level 2 In and Out'!AS39</f>
        <v>-375621137.22135872</v>
      </c>
      <c r="C35" s="62">
        <f>'Level 2 In and Out'!M38</f>
        <v>0.3459666666666667</v>
      </c>
      <c r="E35" s="5">
        <f>'Level 2 recycle 1b730'!AT39</f>
        <v>3297590.1722053969</v>
      </c>
      <c r="F35" s="5">
        <f>'Level 2 recycle 1b730'!M38</f>
        <v>0.3459666666666667</v>
      </c>
      <c r="H35" s="63">
        <f>'Level 2 recycle 1b730 mp-x fuel'!AT39</f>
        <v>-63641652.834808528</v>
      </c>
      <c r="I35" s="63">
        <f>'Level 2 recycle 1b730 mp-x fuel'!M38</f>
        <v>0.3459666666666667</v>
      </c>
      <c r="K35" s="68">
        <f>'lev 2 toluene recycle 1b730'!AT39</f>
        <v>-18524128.916836649</v>
      </c>
      <c r="L35" s="68">
        <f>'lev 2 toluene recycle 1b730'!M38</f>
        <v>0.3459666666666667</v>
      </c>
    </row>
    <row r="36" spans="2:12">
      <c r="B36" s="62">
        <f>'Level 2 In and Out'!AS40</f>
        <v>-384986610.40195787</v>
      </c>
      <c r="C36" s="62">
        <f>'Level 2 In and Out'!M39</f>
        <v>0.34592000000000001</v>
      </c>
      <c r="E36" s="5">
        <f>'Level 2 recycle 1b730'!AT40</f>
        <v>1813759.8953989509</v>
      </c>
      <c r="F36" s="5">
        <f>'Level 2 recycle 1b730'!M39</f>
        <v>0.34592000000000001</v>
      </c>
      <c r="H36" s="63">
        <f>'Level 2 recycle 1b730 mp-x fuel'!AT40</f>
        <v>-68520716.349773377</v>
      </c>
      <c r="I36" s="63">
        <f>'Level 2 recycle 1b730 mp-x fuel'!M39</f>
        <v>0.34592000000000001</v>
      </c>
      <c r="K36" s="68">
        <f>'lev 2 toluene recycle 1b730'!AT40</f>
        <v>-19842380.831599731</v>
      </c>
      <c r="L36" s="68">
        <f>'lev 2 toluene recycle 1b730'!M39</f>
        <v>0.34592000000000001</v>
      </c>
    </row>
    <row r="37" spans="2:12">
      <c r="B37" s="62">
        <f>'Level 2 In and Out'!AS41</f>
        <v>-394692554.34245521</v>
      </c>
      <c r="C37" s="62">
        <f>'Level 2 In and Out'!M40</f>
        <v>0.34583999999999998</v>
      </c>
      <c r="E37" s="5">
        <f>'Level 2 recycle 1b730'!AT41</f>
        <v>291624.39029698726</v>
      </c>
      <c r="F37" s="5">
        <f>'Level 2 recycle 1b730'!M40</f>
        <v>0.34583999999999998</v>
      </c>
      <c r="H37" s="63">
        <f>'Level 2 recycle 1b730 mp-x fuel'!AT41</f>
        <v>-73526819.16011788</v>
      </c>
      <c r="I37" s="63">
        <f>'Level 2 recycle 1b730 mp-x fuel'!M40</f>
        <v>0.34583999999999998</v>
      </c>
      <c r="K37" s="68">
        <f>'lev 2 toluene recycle 1b730'!AT41</f>
        <v>-21208190.323548973</v>
      </c>
      <c r="L37" s="68">
        <f>'lev 2 toluene recycle 1b730'!M40</f>
        <v>0.34583999999999998</v>
      </c>
    </row>
    <row r="38" spans="2:12">
      <c r="B38" s="62">
        <f>'Level 2 In and Out'!AS42</f>
        <v>-404788118.17708224</v>
      </c>
      <c r="C38" s="62">
        <f>'Level 2 In and Out'!M41</f>
        <v>0.34572000000000003</v>
      </c>
      <c r="E38" s="5">
        <f>'Level 2 recycle 1b730'!AT42</f>
        <v>-1273906.9126949036</v>
      </c>
      <c r="F38" s="5">
        <f>'Level 2 recycle 1b730'!M41</f>
        <v>0.34572000000000003</v>
      </c>
      <c r="H38" s="63">
        <f>'Level 2 recycle 1b730 mp-x fuel'!AT42</f>
        <v>-78675004.034071684</v>
      </c>
      <c r="I38" s="63">
        <f>'Level 2 recycle 1b730 mp-x fuel'!M41</f>
        <v>0.34572000000000003</v>
      </c>
      <c r="K38" s="68">
        <f>'lev 2 toluene recycle 1b730'!AT42</f>
        <v>-22628990.784873705</v>
      </c>
      <c r="L38" s="68">
        <f>'lev 2 toluene recycle 1b730'!M41</f>
        <v>0.34572000000000003</v>
      </c>
    </row>
    <row r="39" spans="2:12">
      <c r="B39" s="62">
        <f>'Level 2 In and Out'!AS43</f>
        <v>-415239713.547369</v>
      </c>
      <c r="C39" s="62">
        <f>'Level 2 In and Out'!M42</f>
        <v>0.34557333333333334</v>
      </c>
      <c r="E39" s="5">
        <f>'Level 2 recycle 1b730'!AT43</f>
        <v>-2879736.8141861223</v>
      </c>
      <c r="F39" s="5">
        <f>'Level 2 recycle 1b730'!M42</f>
        <v>0.34557333333333334</v>
      </c>
      <c r="H39" s="63">
        <f>'Level 2 recycle 1b730 mp-x fuel'!AT43</f>
        <v>-83959616.183454663</v>
      </c>
      <c r="I39" s="63">
        <f>'Level 2 recycle 1b730 mp-x fuel'!M42</f>
        <v>0.34557333333333334</v>
      </c>
      <c r="K39" s="68">
        <f>'lev 2 toluene recycle 1b730'!AT43</f>
        <v>-24098549.329890318</v>
      </c>
      <c r="L39" s="68">
        <f>'lev 2 toluene recycle 1b730'!M42</f>
        <v>0.34557333333333334</v>
      </c>
    </row>
    <row r="40" spans="2:12">
      <c r="B40" s="62">
        <f>'Level 2 In and Out'!AS44</f>
        <v>-426039775.24197125</v>
      </c>
      <c r="C40" s="62">
        <f>'Level 2 In and Out'!M43</f>
        <v>0.34540999999999999</v>
      </c>
      <c r="E40" s="5">
        <f>'Level 2 recycle 1b730'!AT44</f>
        <v>-4526845.7238663398</v>
      </c>
      <c r="F40" s="5">
        <f>'Level 2 recycle 1b730'!M43</f>
        <v>0.34540999999999999</v>
      </c>
      <c r="H40" s="63">
        <f>'Level 2 recycle 1b730 mp-x fuel'!AT44</f>
        <v>-89383165.775117084</v>
      </c>
      <c r="I40" s="63">
        <f>'Level 2 recycle 1b730 mp-x fuel'!M43</f>
        <v>0.34540999999999999</v>
      </c>
      <c r="K40" s="68">
        <f>'lev 2 toluene recycle 1b730'!AT44</f>
        <v>-25616991.748221189</v>
      </c>
      <c r="L40" s="68">
        <f>'lev 2 toluene recycle 1b730'!M43</f>
        <v>0.34540999999999999</v>
      </c>
    </row>
    <row r="41" spans="2:12">
      <c r="B41" s="62">
        <f>'Level 2 In and Out'!AS45</f>
        <v>-437190901.96997255</v>
      </c>
      <c r="C41" s="62">
        <f>'Level 2 In and Out'!M44</f>
        <v>0.34523333333333334</v>
      </c>
      <c r="E41" s="5">
        <f>'Level 2 recycle 1b730'!AT45</f>
        <v>-6215599.7021072982</v>
      </c>
      <c r="F41" s="5">
        <f>'Level 2 recycle 1b730'!M44</f>
        <v>0.34523333333333334</v>
      </c>
      <c r="H41" s="63">
        <f>'Level 2 recycle 1b730 mp-x fuel'!AT45</f>
        <v>-94947934.011490941</v>
      </c>
      <c r="I41" s="63">
        <f>'Level 2 recycle 1b730 mp-x fuel'!M44</f>
        <v>0.34523333333333334</v>
      </c>
      <c r="K41" s="68">
        <f>'lev 2 toluene recycle 1b730'!AT45</f>
        <v>-27184468.752511702</v>
      </c>
      <c r="L41" s="68">
        <f>'lev 2 toluene recycle 1b730'!M44</f>
        <v>0.34523333333333334</v>
      </c>
    </row>
    <row r="42" spans="2:12">
      <c r="B42" s="62">
        <f>'Level 2 In and Out'!AS46</f>
        <v>-448689234.11729664</v>
      </c>
      <c r="C42" s="62">
        <f>'Level 2 In and Out'!M45</f>
        <v>0.34505000000000002</v>
      </c>
      <c r="E42" s="5">
        <f>'Level 2 recycle 1b730'!AT46</f>
        <v>-7947726.4293363262</v>
      </c>
      <c r="F42" s="5">
        <f>'Level 2 recycle 1b730'!M45</f>
        <v>0.34505000000000002</v>
      </c>
      <c r="H42" s="63">
        <f>'Level 2 recycle 1b730 mp-x fuel'!AT46</f>
        <v>-100656955.75643374</v>
      </c>
      <c r="I42" s="63">
        <f>'Level 2 recycle 1b730 mp-x fuel'!M45</f>
        <v>0.34505000000000002</v>
      </c>
      <c r="K42" s="68">
        <f>'lev 2 toluene recycle 1b730'!AT46</f>
        <v>-28801489.534601424</v>
      </c>
      <c r="L42" s="68">
        <f>'lev 2 toluene recycle 1b730'!M45</f>
        <v>0.34505000000000002</v>
      </c>
    </row>
    <row r="43" spans="2:12">
      <c r="B43" s="62">
        <f>'Level 2 In and Out'!AS47</f>
        <v>-460531105.42180806</v>
      </c>
      <c r="C43" s="62">
        <f>'Level 2 In and Out'!M46</f>
        <v>0.34486666666666665</v>
      </c>
      <c r="E43" s="5">
        <f>'Level 2 recycle 1b730'!AT47</f>
        <v>-9723945.012670083</v>
      </c>
      <c r="F43" s="5">
        <f>'Level 2 recycle 1b730'!M46</f>
        <v>0.34486666666666665</v>
      </c>
      <c r="H43" s="63">
        <f>'Level 2 recycle 1b730 mp-x fuel'!AT47</f>
        <v>-106513247.71792775</v>
      </c>
      <c r="I43" s="63">
        <f>'Level 2 recycle 1b730 mp-x fuel'!M46</f>
        <v>0.34486666666666665</v>
      </c>
      <c r="K43" s="68">
        <f>'lev 2 toluene recycle 1b730'!AT47</f>
        <v>-30468111.645730868</v>
      </c>
      <c r="L43" s="68">
        <f>'lev 2 toluene recycle 1b730'!M46</f>
        <v>0.34486666666666665</v>
      </c>
    </row>
    <row r="44" spans="2:12">
      <c r="B44" s="62">
        <f>'Level 2 In and Out'!AS48</f>
        <v>-472715077.76259744</v>
      </c>
      <c r="C44" s="62">
        <f>'Level 2 In and Out'!M47</f>
        <v>0.34468666666666664</v>
      </c>
      <c r="E44" s="5">
        <f>'Level 2 recycle 1b730'!AT48</f>
        <v>-11544443.179475449</v>
      </c>
      <c r="F44" s="5">
        <f>'Level 2 recycle 1b730'!M47</f>
        <v>0.34468666666666664</v>
      </c>
      <c r="H44" s="63">
        <f>'Level 2 recycle 1b730 mp-x fuel'!AT48</f>
        <v>-112517898.0361834</v>
      </c>
      <c r="I44" s="63">
        <f>'Level 2 recycle 1b730 mp-x fuel'!M47</f>
        <v>0.34468666666666664</v>
      </c>
      <c r="K44" s="68">
        <f>'lev 2 toluene recycle 1b730'!AT48</f>
        <v>-32184441.73506736</v>
      </c>
      <c r="L44" s="68">
        <f>'lev 2 toluene recycle 1b730'!M47</f>
        <v>0.34468666666666664</v>
      </c>
    </row>
    <row r="45" spans="2:12">
      <c r="B45" s="62">
        <f>'Level 2 In and Out'!AS49</f>
        <v>-485244141.71175647</v>
      </c>
      <c r="C45" s="62">
        <f>'Level 2 In and Out'!M48</f>
        <v>0.34451333333333334</v>
      </c>
      <c r="E45" s="5">
        <f>'Level 2 recycle 1b730'!AT49</f>
        <v>-13410556.996982995</v>
      </c>
      <c r="F45" s="5">
        <f>'Level 2 recycle 1b730'!M48</f>
        <v>0.34451333333333334</v>
      </c>
      <c r="H45" s="63">
        <f>'Level 2 recycle 1b730 mp-x fuel'!AT49</f>
        <v>-118675488.20408875</v>
      </c>
      <c r="I45" s="63">
        <f>'Level 2 recycle 1b730 mp-x fuel'!M48</f>
        <v>0.34451333333333334</v>
      </c>
      <c r="K45" s="68">
        <f>'lev 2 toluene recycle 1b730'!AT49</f>
        <v>-33951119.766918465</v>
      </c>
      <c r="L45" s="68">
        <f>'lev 2 toluene recycle 1b730'!M48</f>
        <v>0.34451333333333334</v>
      </c>
    </row>
    <row r="46" spans="2:12">
      <c r="B46" s="62">
        <f>'Level 2 In and Out'!AS50</f>
        <v>-498119728.38395464</v>
      </c>
      <c r="C46" s="62">
        <f>'Level 2 In and Out'!M49</f>
        <v>0.34434666666666663</v>
      </c>
      <c r="E46" s="5">
        <f>'Level 2 recycle 1b730'!AT50</f>
        <v>-15322481.259589519</v>
      </c>
      <c r="F46" s="5">
        <f>'Level 2 recycle 1b730'!M49</f>
        <v>0.34434666666666663</v>
      </c>
      <c r="H46" s="63">
        <f>'Level 2 recycle 1b730 mp-x fuel'!AT50</f>
        <v>-124986899.33638132</v>
      </c>
      <c r="I46" s="63">
        <f>'Level 2 recycle 1b730 mp-x fuel'!M49</f>
        <v>0.34434666666666663</v>
      </c>
      <c r="K46" s="68">
        <f>'lev 2 toluene recycle 1b730'!AT50</f>
        <v>-35767768.004970364</v>
      </c>
      <c r="L46" s="68">
        <f>'lev 2 toluene recycle 1b730'!M49</f>
        <v>0.34434666666666663</v>
      </c>
    </row>
    <row r="47" spans="2:12">
      <c r="B47" s="62">
        <f>'Level 2 In and Out'!AS51</f>
        <v>-511319811.87578386</v>
      </c>
      <c r="C47" s="62">
        <f>'Level 2 In and Out'!M50</f>
        <v>0.34420333333333331</v>
      </c>
      <c r="E47" s="5">
        <f>'Level 2 recycle 1b730'!AT51</f>
        <v>-17284054.661092073</v>
      </c>
      <c r="F47" s="5">
        <f>'Level 2 recycle 1b730'!M50</f>
        <v>0.34420333333333331</v>
      </c>
      <c r="H47" s="63">
        <f>'Level 2 recycle 1b730 mp-x fuel'!AT51</f>
        <v>-131461353.67149644</v>
      </c>
      <c r="I47" s="63">
        <f>'Level 2 recycle 1b730 mp-x fuel'!M50</f>
        <v>0.34420333333333331</v>
      </c>
      <c r="K47" s="68">
        <f>'lev 2 toluene recycle 1b730'!AT51</f>
        <v>-37634097.02144815</v>
      </c>
      <c r="L47" s="68">
        <f>'lev 2 toluene recycle 1b730'!M50</f>
        <v>0.34420333333333331</v>
      </c>
    </row>
    <row r="48" spans="2:12">
      <c r="B48" s="62">
        <f>'Level 2 In and Out'!AS52</f>
        <v>-524939178.73895121</v>
      </c>
      <c r="C48" s="62">
        <f>'Level 2 In and Out'!M51</f>
        <v>0.34405333333333338</v>
      </c>
      <c r="E48" s="5">
        <f>'Level 2 recycle 1b730'!AT52</f>
        <v>-19296133.096379939</v>
      </c>
      <c r="F48" s="5">
        <f>'Level 2 recycle 1b730'!M51</f>
        <v>0.34405333333333338</v>
      </c>
      <c r="H48" s="63">
        <f>'Level 2 recycle 1b730 mp-x fuel'!AT52</f>
        <v>-138106616.85482156</v>
      </c>
      <c r="I48" s="63">
        <f>'Level 2 recycle 1b730 mp-x fuel'!M51</f>
        <v>0.34405333333333338</v>
      </c>
      <c r="K48" s="68">
        <f>'lev 2 toluene recycle 1b730'!AT52</f>
        <v>-39560178.630499184</v>
      </c>
      <c r="L48" s="68">
        <f>'lev 2 toluene recycle 1b730'!M51</f>
        <v>0.34405333333333338</v>
      </c>
    </row>
    <row r="49" spans="2:12">
      <c r="B49" s="62">
        <f>'Level 2 In and Out'!AS53</f>
        <v>-538868915.13951004</v>
      </c>
      <c r="C49" s="62">
        <f>'Level 2 In and Out'!M52</f>
        <v>0.3439233333333333</v>
      </c>
      <c r="E49" s="5">
        <f>'Level 2 recycle 1b730'!AT53</f>
        <v>-21351390.36075196</v>
      </c>
      <c r="F49" s="5">
        <f>'Level 2 recycle 1b730'!M52</f>
        <v>0.3439233333333333</v>
      </c>
      <c r="H49" s="63">
        <f>'Level 2 recycle 1b730 mp-x fuel'!AT53</f>
        <v>-144901396.67344692</v>
      </c>
      <c r="I49" s="63">
        <f>'Level 2 recycle 1b730 mp-x fuel'!M52</f>
        <v>0.3439233333333333</v>
      </c>
      <c r="K49" s="68">
        <f>'lev 2 toluene recycle 1b730'!AT53</f>
        <v>-41531265.013318233</v>
      </c>
      <c r="L49" s="68">
        <f>'lev 2 toluene recycle 1b730'!M52</f>
        <v>0.3439233333333333</v>
      </c>
    </row>
    <row r="50" spans="2:12">
      <c r="B50" s="62">
        <f>'Level 2 In and Out'!AS54</f>
        <v>-553143649.20668912</v>
      </c>
      <c r="C50" s="62">
        <f>'Level 2 In and Out'!M53</f>
        <v>0.34381333333333336</v>
      </c>
      <c r="E50" s="5">
        <f>'Level 2 recycle 1b730'!AT54</f>
        <v>-23457013.990221165</v>
      </c>
      <c r="F50" s="5">
        <f>'Level 2 recycle 1b730'!M53</f>
        <v>0.34381333333333336</v>
      </c>
      <c r="H50" s="63">
        <f>'Level 2 recycle 1b730 mp-x fuel'!AT54</f>
        <v>-151861369.00958392</v>
      </c>
      <c r="I50" s="63">
        <f>'Level 2 recycle 1b730 mp-x fuel'!M53</f>
        <v>0.34381333333333336</v>
      </c>
      <c r="K50" s="68">
        <f>'lev 2 toluene recycle 1b730'!AT54</f>
        <v>-43555640.633740202</v>
      </c>
      <c r="L50" s="68">
        <f>'lev 2 toluene recycle 1b730'!M53</f>
        <v>0.34381333333333336</v>
      </c>
    </row>
    <row r="51" spans="2:12">
      <c r="B51" s="62">
        <f>'Level 2 In and Out'!AS55</f>
        <v>-567794099.48159277</v>
      </c>
      <c r="C51" s="62">
        <f>'Level 2 In and Out'!M54</f>
        <v>0.34371666666666667</v>
      </c>
      <c r="E51" s="5">
        <f>'Level 2 recycle 1b730'!AT55</f>
        <v>-25613705.017133385</v>
      </c>
      <c r="F51" s="5">
        <f>'Level 2 recycle 1b730'!M54</f>
        <v>0.34371666666666667</v>
      </c>
      <c r="H51" s="63">
        <f>'Level 2 recycle 1b730 mp-x fuel'!AT55</f>
        <v>-158995616.46421742</v>
      </c>
      <c r="I51" s="63">
        <f>'Level 2 recycle 1b730 mp-x fuel'!M54</f>
        <v>0.34371666666666667</v>
      </c>
      <c r="K51" s="68">
        <f>'lev 2 toluene recycle 1b730'!AT55</f>
        <v>-45634934.9026049</v>
      </c>
      <c r="L51" s="68">
        <f>'lev 2 toluene recycle 1b730'!M54</f>
        <v>0.34371666666666667</v>
      </c>
    </row>
    <row r="52" spans="2:12">
      <c r="B52" s="62">
        <f>'Level 2 In and Out'!AS56</f>
        <v>-582642045.08483422</v>
      </c>
      <c r="C52" s="62">
        <f>'Level 2 In and Out'!M55</f>
        <v>0.34366333333333332</v>
      </c>
      <c r="E52" s="5">
        <f>'Level 2 recycle 1b730'!AT56</f>
        <v>-27806268.848030332</v>
      </c>
      <c r="F52" s="5">
        <f>'Level 2 recycle 1b730'!M55</f>
        <v>0.34366333333333332</v>
      </c>
      <c r="H52" s="63">
        <f>'Level 2 recycle 1b730 mp-x fuel'!AT56</f>
        <v>-166250813.04568759</v>
      </c>
      <c r="I52" s="63">
        <f>'Level 2 recycle 1b730 mp-x fuel'!M55</f>
        <v>0.34366333333333332</v>
      </c>
      <c r="K52" s="68">
        <f>'lev 2 toluene recycle 1b730'!AT56</f>
        <v>-47747606.920122139</v>
      </c>
      <c r="L52" s="68">
        <f>'lev 2 toluene recycle 1b730'!M55</f>
        <v>0.34366333333333332</v>
      </c>
    </row>
    <row r="53" spans="2:12">
      <c r="B53" s="62">
        <f>'Level 2 In and Out'!AS57</f>
        <v>-597950052.11007023</v>
      </c>
      <c r="C53" s="62">
        <f>'Level 2 In and Out'!M56</f>
        <v>0.34361333333333333</v>
      </c>
      <c r="E53" s="5">
        <f>'Level 2 recycle 1b730'!AT57</f>
        <v>-30060776.050269108</v>
      </c>
      <c r="F53" s="5">
        <f>'Level 2 recycle 1b730'!M56</f>
        <v>0.34361333333333333</v>
      </c>
      <c r="H53" s="63">
        <f>'Level 2 recycle 1b730 mp-x fuel'!AT57</f>
        <v>-173714028.36745161</v>
      </c>
      <c r="I53" s="63">
        <f>'Level 2 recycle 1b730 mp-x fuel'!M56</f>
        <v>0.34361333333333333</v>
      </c>
      <c r="K53" s="68">
        <f>'lev 2 toluene recycle 1b730'!AT57</f>
        <v>-49926852.251328036</v>
      </c>
      <c r="L53" s="68">
        <f>'lev 2 toluene recycle 1b730'!M56</f>
        <v>0.34361333333333333</v>
      </c>
    </row>
    <row r="54" spans="2:12">
      <c r="B54" s="62">
        <f>'Level 2 In and Out'!AS58</f>
        <v>-613703380.95122635</v>
      </c>
      <c r="C54" s="62">
        <f>'Level 2 In and Out'!M57</f>
        <v>0.34357333333333334</v>
      </c>
      <c r="E54" s="5">
        <f>'Level 2 recycle 1b730'!AT58</f>
        <v>-32376862.406115893</v>
      </c>
      <c r="F54" s="5">
        <f>'Level 2 recycle 1b730'!M57</f>
        <v>0.34357333333333334</v>
      </c>
      <c r="H54" s="63">
        <f>'Level 2 recycle 1b730 mp-x fuel'!AT58</f>
        <v>-181386182.7094214</v>
      </c>
      <c r="I54" s="63">
        <f>'Level 2 recycle 1b730 mp-x fuel'!M57</f>
        <v>0.34357333333333334</v>
      </c>
      <c r="K54" s="68">
        <f>'lev 2 toluene recycle 1b730'!AT58</f>
        <v>-52170986.692097649</v>
      </c>
      <c r="L54" s="68">
        <f>'lev 2 toluene recycle 1b730'!M57</f>
        <v>0.34357333333333334</v>
      </c>
    </row>
    <row r="55" spans="2:12">
      <c r="B55" s="62">
        <f>'Level 2 In and Out'!AS59</f>
        <v>-629749627.47421134</v>
      </c>
      <c r="C55" s="62">
        <f>'Level 2 In and Out'!M58</f>
        <v>0.34356333333333333</v>
      </c>
      <c r="E55" s="5">
        <f>'Level 2 recycle 1b730'!AT59</f>
        <v>-34739480.922882505</v>
      </c>
      <c r="F55" s="5">
        <f>'Level 2 recycle 1b730'!M58</f>
        <v>0.34356333333333333</v>
      </c>
      <c r="H55" s="63">
        <f>'Level 2 recycle 1b730 mp-x fuel'!AT59</f>
        <v>-189211501.28032097</v>
      </c>
      <c r="I55" s="63">
        <f>'Level 2 recycle 1b730 mp-x fuel'!M58</f>
        <v>0.34356333333333333</v>
      </c>
      <c r="K55" s="68">
        <f>'lev 2 toluene recycle 1b730'!AT59</f>
        <v>-54462809.118465111</v>
      </c>
      <c r="L55" s="68">
        <f>'lev 2 toluene recycle 1b730'!M58</f>
        <v>0.34356333333333333</v>
      </c>
    </row>
    <row r="56" spans="2:12">
      <c r="B56" s="62">
        <f>'Level 2 In and Out'!AS60</f>
        <v>-646207184.02022731</v>
      </c>
      <c r="C56" s="62">
        <f>'Level 2 In and Out'!M59</f>
        <v>0.34356666666666669</v>
      </c>
      <c r="E56" s="5">
        <f>'Level 2 recycle 1b730'!AT60</f>
        <v>-37159063.569405265</v>
      </c>
      <c r="F56" s="5">
        <f>'Level 2 recycle 1b730'!M59</f>
        <v>0.34356666666666669</v>
      </c>
      <c r="H56" s="63">
        <f>'Level 2 recycle 1b730 mp-x fuel'!AT60</f>
        <v>-197229802.95876452</v>
      </c>
      <c r="I56" s="63">
        <f>'Level 2 recycle 1b730 mp-x fuel'!M59</f>
        <v>0.34356666666666669</v>
      </c>
      <c r="K56" s="68">
        <f>'lev 2 toluene recycle 1b730'!AT60</f>
        <v>-56815996.547843821</v>
      </c>
      <c r="L56" s="68">
        <f>'lev 2 toluene recycle 1b730'!M59</f>
        <v>0.34356666666666669</v>
      </c>
    </row>
    <row r="57" spans="2:12">
      <c r="B57" s="62">
        <f>'Level 2 In and Out'!AS61</f>
        <v>-662744361.32876289</v>
      </c>
      <c r="C57" s="62">
        <f>'Level 2 In and Out'!M60</f>
        <v>0.34362666666666669</v>
      </c>
      <c r="E57" s="5">
        <f>'Level 2 recycle 1b730'!AT61</f>
        <v>-39603022.402088307</v>
      </c>
      <c r="F57" s="5">
        <f>'Level 2 recycle 1b730'!M60</f>
        <v>0.34362666666666669</v>
      </c>
      <c r="H57" s="63">
        <f>'Level 2 recycle 1b730 mp-x fuel'!AT61</f>
        <v>-205338777.33971822</v>
      </c>
      <c r="I57" s="63">
        <f>'Level 2 recycle 1b730 mp-x fuel'!M60</f>
        <v>0.34362666666666669</v>
      </c>
      <c r="K57" s="68">
        <f>'lev 2 toluene recycle 1b730'!AT61</f>
        <v>-59185692.779898092</v>
      </c>
      <c r="L57" s="68">
        <f>'lev 2 toluene recycle 1b730'!M60</f>
        <v>0.34362666666666669</v>
      </c>
    </row>
    <row r="58" spans="2:12">
      <c r="B58" s="62">
        <f>'Level 2 In and Out'!AS62</f>
        <v>-680073506.63166249</v>
      </c>
      <c r="C58" s="62">
        <f>'Level 2 In and Out'!M61</f>
        <v>0.34366000000000002</v>
      </c>
      <c r="E58" s="5">
        <f>'Level 2 recycle 1b730'!AT62</f>
        <v>-42149070.090539202</v>
      </c>
      <c r="F58" s="5">
        <f>'Level 2 recycle 1b730'!M61</f>
        <v>0.34366000000000002</v>
      </c>
      <c r="H58" s="63">
        <f>'Level 2 recycle 1b730 mp-x fuel'!AT62</f>
        <v>-213780683.06724766</v>
      </c>
      <c r="I58" s="63">
        <f>'Level 2 recycle 1b730 mp-x fuel'!M61</f>
        <v>0.34366000000000002</v>
      </c>
      <c r="K58" s="68">
        <f>'lev 2 toluene recycle 1b730'!AT62</f>
        <v>-61670128.768923491</v>
      </c>
      <c r="L58" s="68">
        <f>'lev 2 toluene recycle 1b730'!M61</f>
        <v>0.34366000000000002</v>
      </c>
    </row>
    <row r="59" spans="2:12">
      <c r="B59" s="62">
        <f>'Level 2 In and Out'!AS63</f>
        <v>-697521705.5225122</v>
      </c>
      <c r="C59" s="62">
        <f>'Level 2 In and Out'!M62</f>
        <v>0.34374666666666664</v>
      </c>
      <c r="E59" s="5">
        <f>'Level 2 recycle 1b730'!AT63</f>
        <v>-44725755.687829107</v>
      </c>
      <c r="F59" s="5">
        <f>'Level 2 recycle 1b730'!M62</f>
        <v>0.34374666666666664</v>
      </c>
      <c r="H59" s="63">
        <f>'Level 2 recycle 1b730 mp-x fuel'!AT63</f>
        <v>-222330622.89888227</v>
      </c>
      <c r="I59" s="63">
        <f>'Level 2 recycle 1b730 mp-x fuel'!M62</f>
        <v>0.34374666666666664</v>
      </c>
      <c r="K59" s="68">
        <f>'lev 2 toluene recycle 1b730'!AT63</f>
        <v>-64178597.74791263</v>
      </c>
      <c r="L59" s="68">
        <f>'lev 2 toluene recycle 1b730'!M62</f>
        <v>0.34374666666666664</v>
      </c>
    </row>
    <row r="60" spans="2:12">
      <c r="B60" s="62">
        <f>'Level 2 In and Out'!AS64</f>
        <v>-715353358.15793622</v>
      </c>
      <c r="C60" s="62">
        <f>'Level 2 In and Out'!M63</f>
        <v>0.34384999999999999</v>
      </c>
      <c r="E60" s="5">
        <f>'Level 2 recycle 1b730'!AT64</f>
        <v>-47357501.756939657</v>
      </c>
      <c r="F60" s="5">
        <f>'Level 2 recycle 1b730'!M63</f>
        <v>0.34384999999999999</v>
      </c>
      <c r="H60" s="63">
        <f>'Level 2 recycle 1b730 mp-x fuel'!AT64</f>
        <v>-231069718.6278491</v>
      </c>
      <c r="I60" s="63">
        <f>'Level 2 recycle 1b730 mp-x fuel'!M63</f>
        <v>0.34384999999999999</v>
      </c>
      <c r="K60" s="68">
        <f>'lev 2 toluene recycle 1b730'!AT64</f>
        <v>-66744628.113833226</v>
      </c>
      <c r="L60" s="68">
        <f>'lev 2 toluene recycle 1b730'!M63</f>
        <v>0.34384999999999999</v>
      </c>
    </row>
    <row r="61" spans="2:12">
      <c r="B61" s="62">
        <f>'Level 2 In and Out'!AS65</f>
        <v>-733325137.32811093</v>
      </c>
      <c r="C61" s="62">
        <f>'Level 2 In and Out'!M64</f>
        <v>0.34399999999999997</v>
      </c>
      <c r="E61" s="5">
        <f>'Level 2 recycle 1b730'!AT65</f>
        <v>-50022108.624304265</v>
      </c>
      <c r="F61" s="5">
        <f>'Level 2 recycle 1b730'!M64</f>
        <v>0.34399999999999997</v>
      </c>
      <c r="H61" s="63">
        <f>'Level 2 recycle 1b730 mp-x fuel'!AT65</f>
        <v>-239921460.95097178</v>
      </c>
      <c r="I61" s="63">
        <f>'Level 2 recycle 1b730 mp-x fuel'!M64</f>
        <v>0.34399999999999997</v>
      </c>
      <c r="K61" s="68">
        <f>'lev 2 toluene recycle 1b730'!AT65</f>
        <v>-69338992.956694067</v>
      </c>
      <c r="L61" s="68">
        <f>'lev 2 toluene recycle 1b730'!M64</f>
        <v>0.34399999999999997</v>
      </c>
    </row>
    <row r="62" spans="2:12">
      <c r="B62" s="62">
        <f>'Level 2 In and Out'!AS66</f>
        <v>-751896659.07079744</v>
      </c>
      <c r="C62" s="62">
        <f>'Level 2 In and Out'!M65</f>
        <v>0.34415000000000001</v>
      </c>
      <c r="E62" s="5">
        <f>'Level 2 recycle 1b730'!AT66</f>
        <v>-52770461.348977491</v>
      </c>
      <c r="F62" s="5">
        <f>'Level 2 recycle 1b730'!M65</f>
        <v>0.34415000000000001</v>
      </c>
      <c r="H62" s="63">
        <f>'Level 2 recycle 1b730 mp-x fuel'!AT66</f>
        <v>-249050538.52584001</v>
      </c>
      <c r="I62" s="63">
        <f>'Level 2 recycle 1b730 mp-x fuel'!M65</f>
        <v>0.34415000000000001</v>
      </c>
      <c r="K62" s="68">
        <f>'lev 2 toluene recycle 1b730'!AT66</f>
        <v>-72022899.62196824</v>
      </c>
      <c r="L62" s="68">
        <f>'lev 2 toluene recycle 1b730'!M65</f>
        <v>0.34415000000000001</v>
      </c>
    </row>
    <row r="63" spans="2:12">
      <c r="B63" s="62">
        <f>'Level 2 In and Out'!AS67</f>
        <v>-771076817.74240279</v>
      </c>
      <c r="C63" s="62">
        <f>'Level 2 In and Out'!M66</f>
        <v>0.3442966666666667</v>
      </c>
      <c r="E63" s="5">
        <f>'Level 2 recycle 1b730'!AT67</f>
        <v>-55598624.735177934</v>
      </c>
      <c r="F63" s="5">
        <f>'Level 2 recycle 1b730'!M66</f>
        <v>0.3442966666666667</v>
      </c>
      <c r="H63" s="63">
        <f>'Level 2 recycle 1b730 mp-x fuel'!AT67</f>
        <v>-258456242.94329351</v>
      </c>
      <c r="I63" s="63">
        <f>'Level 2 recycle 1b730 mp-x fuel'!M66</f>
        <v>0.3442966666666667</v>
      </c>
      <c r="K63" s="68">
        <f>'lev 2 toluene recycle 1b730'!AT67</f>
        <v>-74793036.267188579</v>
      </c>
      <c r="L63" s="68">
        <f>'lev 2 toluene recycle 1b730'!M66</f>
        <v>0.3442966666666667</v>
      </c>
    </row>
    <row r="64" spans="2:12">
      <c r="B64" s="62">
        <f>'Level 2 In and Out'!AS68</f>
        <v>-790380190.9749856</v>
      </c>
      <c r="C64" s="62">
        <f>'Level 2 In and Out'!M67</f>
        <v>0.34449333333333332</v>
      </c>
      <c r="E64" s="5">
        <f>'Level 2 recycle 1b730'!AT68</f>
        <v>-58463334.817274094</v>
      </c>
      <c r="F64" s="5">
        <f>'Level 2 recycle 1b730'!M67</f>
        <v>0.34449333333333332</v>
      </c>
      <c r="H64" s="63">
        <f>'Level 2 recycle 1b730 mp-x fuel'!AT68</f>
        <v>-267977097.15702349</v>
      </c>
      <c r="I64" s="63">
        <f>'Level 2 recycle 1b730 mp-x fuel'!M67</f>
        <v>0.34449333333333332</v>
      </c>
      <c r="K64" s="68">
        <f>'lev 2 toluene recycle 1b730'!AT68</f>
        <v>-77593438.494888455</v>
      </c>
      <c r="L64" s="68">
        <f>'lev 2 toluene recycle 1b730'!M67</f>
        <v>0.34449333333333332</v>
      </c>
    </row>
    <row r="65" spans="2:12">
      <c r="B65" s="62">
        <f>'Level 2 In and Out'!AS69</f>
        <v>-810053573.95592189</v>
      </c>
      <c r="C65" s="62">
        <f>'Level 2 In and Out'!M68</f>
        <v>0.34471000000000002</v>
      </c>
      <c r="E65" s="5">
        <f>'Level 2 recycle 1b730'!AT69</f>
        <v>-61383080.233383313</v>
      </c>
      <c r="F65" s="5">
        <f>'Level 2 recycle 1b730'!M68</f>
        <v>0.34471000000000002</v>
      </c>
      <c r="H65" s="63">
        <f>'Level 2 recycle 1b730 mp-x fuel'!AT69</f>
        <v>-277694870.7202211</v>
      </c>
      <c r="I65" s="63">
        <f>'Level 2 recycle 1b730 mp-x fuel'!M68</f>
        <v>0.34471000000000002</v>
      </c>
      <c r="K65" s="68">
        <f>'lev 2 toluene recycle 1b730'!AT69</f>
        <v>-80449243.51938124</v>
      </c>
      <c r="L65" s="68">
        <f>'lev 2 toluene recycle 1b730'!M68</f>
        <v>0.34471000000000002</v>
      </c>
    </row>
    <row r="66" spans="2:12">
      <c r="B66" s="62">
        <f>'Level 2 In and Out'!AS70</f>
        <v>-829885878.81401777</v>
      </c>
      <c r="C66" s="62">
        <f>'Level 2 In and Out'!M69</f>
        <v>0.3449666666666667</v>
      </c>
      <c r="E66" s="5">
        <f>'Level 2 recycle 1b730'!AT70</f>
        <v>-64340390.74568785</v>
      </c>
      <c r="F66" s="5">
        <f>'Level 2 recycle 1b730'!M69</f>
        <v>0.3449666666666667</v>
      </c>
      <c r="H66" s="63">
        <f>'Level 2 recycle 1b730 mp-x fuel'!AT70</f>
        <v>-287538636.80513227</v>
      </c>
      <c r="I66" s="63">
        <f>'Level 2 recycle 1b730 mp-x fuel'!M69</f>
        <v>0.3449666666666667</v>
      </c>
      <c r="K66" s="68">
        <f>'lev 2 toluene recycle 1b730'!AT70</f>
        <v>-83337286.595284566</v>
      </c>
      <c r="L66" s="68">
        <f>'lev 2 toluene recycle 1b730'!M69</f>
        <v>0.3449666666666667</v>
      </c>
    </row>
    <row r="67" spans="2:12">
      <c r="B67" s="62">
        <f>'Level 2 In and Out'!AS71</f>
        <v>-850292833.84720802</v>
      </c>
      <c r="C67" s="62">
        <f>'Level 2 In and Out'!M70</f>
        <v>0.34523000000000004</v>
      </c>
      <c r="E67" s="5">
        <f>'Level 2 recycle 1b730'!AT71</f>
        <v>-67381357.420956343</v>
      </c>
      <c r="F67" s="5">
        <f>'Level 2 recycle 1b730'!M70</f>
        <v>0.34523000000000004</v>
      </c>
      <c r="H67" s="63">
        <f>'Level 2 recycle 1b730 mp-x fuel'!AT71</f>
        <v>-297662771.04214543</v>
      </c>
      <c r="I67" s="63">
        <f>'Level 2 recycle 1b730 mp-x fuel'!M70</f>
        <v>0.34523000000000004</v>
      </c>
      <c r="K67" s="68">
        <f>'lev 2 toluene recycle 1b730'!AT71</f>
        <v>-86312812.610663563</v>
      </c>
      <c r="L67" s="68">
        <f>'lev 2 toluene recycle 1b730'!M70</f>
        <v>0.34523000000000004</v>
      </c>
    </row>
    <row r="68" spans="2:12">
      <c r="B68" s="62">
        <f>'Level 2 In and Out'!AS72</f>
        <v>-871110856.79714382</v>
      </c>
      <c r="C68" s="62">
        <f>'Level 2 In and Out'!M71</f>
        <v>0.34550666666666668</v>
      </c>
      <c r="E68" s="5">
        <f>'Level 2 recycle 1b730'!AT72</f>
        <v>-70482053.936103791</v>
      </c>
      <c r="F68" s="5">
        <f>'Level 2 recycle 1b730'!M71</f>
        <v>0.34550666666666668</v>
      </c>
      <c r="H68" s="63">
        <f>'Level 2 recycle 1b730 mp-x fuel'!AT72</f>
        <v>-307989561.25176954</v>
      </c>
      <c r="I68" s="63">
        <f>'Level 2 recycle 1b730 mp-x fuel'!M71</f>
        <v>0.34550666666666668</v>
      </c>
      <c r="K68" s="68">
        <f>'lev 2 toluene recycle 1b730'!AT72</f>
        <v>-89353718.800023168</v>
      </c>
      <c r="L68" s="68">
        <f>'lev 2 toluene recycle 1b730'!M71</f>
        <v>0.34550666666666668</v>
      </c>
    </row>
    <row r="69" spans="2:12">
      <c r="B69" s="62">
        <f>'Level 2 In and Out'!AS73</f>
        <v>-892303306.77467954</v>
      </c>
      <c r="C69" s="62">
        <f>'Level 2 In and Out'!M72</f>
        <v>0.34580666666666671</v>
      </c>
      <c r="E69" s="5">
        <f>'Level 2 recycle 1b730'!AT73</f>
        <v>-73646066.622664198</v>
      </c>
      <c r="F69" s="5">
        <f>'Level 2 recycle 1b730'!M72</f>
        <v>0.34580666666666671</v>
      </c>
      <c r="H69" s="63">
        <f>'Level 2 recycle 1b730 mp-x fuel'!AT73</f>
        <v>-318533777.63883954</v>
      </c>
      <c r="I69" s="63">
        <f>'Level 2 recycle 1b730 mp-x fuel'!M72</f>
        <v>0.34580666666666671</v>
      </c>
      <c r="K69" s="68">
        <f>'lev 2 toluene recycle 1b730'!AT73</f>
        <v>-92453671.016121954</v>
      </c>
      <c r="L69" s="68">
        <f>'lev 2 toluene recycle 1b730'!M72</f>
        <v>0.34580666666666671</v>
      </c>
    </row>
    <row r="70" spans="2:12">
      <c r="B70" s="62">
        <f>'Level 2 In and Out'!AS74</f>
        <v>-913877283.97820258</v>
      </c>
      <c r="C70" s="62">
        <f>'Level 2 In and Out'!M73</f>
        <v>0.34612666666666669</v>
      </c>
      <c r="E70" s="5">
        <f>'Level 2 recycle 1b730'!AT74</f>
        <v>-76871443.260114953</v>
      </c>
      <c r="F70" s="5">
        <f>'Level 2 recycle 1b730'!M73</f>
        <v>0.34612666666666669</v>
      </c>
      <c r="H70" s="63">
        <f>'Level 2 recycle 1b730 mp-x fuel'!AT74</f>
        <v>-329287738.51708591</v>
      </c>
      <c r="I70" s="63">
        <f>'Level 2 recycle 1b730 mp-x fuel'!M73</f>
        <v>0.34612666666666669</v>
      </c>
      <c r="K70" s="68">
        <f>'lev 2 toluene recycle 1b730'!AT74</f>
        <v>-95615539.596376792</v>
      </c>
      <c r="L70" s="68">
        <f>'lev 2 toluene recycle 1b730'!M73</f>
        <v>0.34612666666666669</v>
      </c>
    </row>
    <row r="71" spans="2:12">
      <c r="B71" s="62">
        <f>'Level 2 In and Out'!AS75</f>
        <v>-935828096.77732861</v>
      </c>
      <c r="C71" s="62">
        <f>'Level 2 In and Out'!M74</f>
        <v>0.3464666666666667</v>
      </c>
      <c r="E71" s="5">
        <f>'Level 2 recycle 1b730'!AT75</f>
        <v>-80159189.747826055</v>
      </c>
      <c r="F71" s="5">
        <f>'Level 2 recycle 1b730'!M74</f>
        <v>0.3464666666666667</v>
      </c>
      <c r="H71" s="63">
        <f>'Level 2 recycle 1b730 mp-x fuel'!AT75</f>
        <v>-340253193.09737128</v>
      </c>
      <c r="I71" s="63">
        <f>'Level 2 recycle 1b730 mp-x fuel'!M74</f>
        <v>0.3464666666666667</v>
      </c>
      <c r="K71" s="68">
        <f>'lev 2 toluene recycle 1b730'!AT75</f>
        <v>-98838578.626859084</v>
      </c>
      <c r="L71" s="68">
        <f>'lev 2 toluene recycle 1b730'!M74</f>
        <v>0.3464666666666667</v>
      </c>
    </row>
    <row r="72" spans="2:12">
      <c r="B72" s="62">
        <f>'Level 2 In and Out'!AS76</f>
        <v>-958075118.21178162</v>
      </c>
      <c r="C72" s="62">
        <f>'Level 2 In and Out'!M75</f>
        <v>0.34683333333333333</v>
      </c>
      <c r="E72" s="5">
        <f>'Level 2 recycle 1b730'!AT76</f>
        <v>-83500569.054250747</v>
      </c>
      <c r="F72" s="5">
        <f>'Level 2 recycle 1b730'!M75</f>
        <v>0.34683333333333333</v>
      </c>
      <c r="H72" s="63">
        <f>'Level 2 recycle 1b730 mp-x fuel'!AT76</f>
        <v>-351402356.54428566</v>
      </c>
      <c r="I72" s="63">
        <f>'Level 2 recycle 1b730 mp-x fuel'!M75</f>
        <v>0.34683333333333333</v>
      </c>
      <c r="K72" s="68">
        <f>'lev 2 toluene recycle 1b730'!AT76</f>
        <v>-102113570.77086802</v>
      </c>
      <c r="L72" s="68">
        <f>'lev 2 toluene recycle 1b730'!M75</f>
        <v>0.34683333333333333</v>
      </c>
    </row>
    <row r="73" spans="2:12">
      <c r="B73" s="62">
        <f>'Level 2 In and Out'!AS77</f>
        <v>-980785715.13288975</v>
      </c>
      <c r="C73" s="62">
        <f>'Level 2 In and Out'!M76</f>
        <v>0.34721333333333337</v>
      </c>
      <c r="E73" s="5">
        <f>'Level 2 recycle 1b730'!AT77</f>
        <v>-86914708.714372396</v>
      </c>
      <c r="F73" s="5">
        <f>'Level 2 recycle 1b730'!M76</f>
        <v>0.34721333333333337</v>
      </c>
      <c r="H73" s="63">
        <f>'Level 2 recycle 1b730 mp-x fuel'!AT77</f>
        <v>-362799825.58984506</v>
      </c>
      <c r="I73" s="63">
        <f>'Level 2 recycle 1b730 mp-x fuel'!M76</f>
        <v>0.34721333333333337</v>
      </c>
      <c r="K73" s="68">
        <f>'lev 2 toluene recycle 1b730'!AT77</f>
        <v>-105461263.61291614</v>
      </c>
      <c r="L73" s="68">
        <f>'lev 2 toluene recycle 1b730'!M76</f>
        <v>0.34721333333333337</v>
      </c>
    </row>
    <row r="74" spans="2:12">
      <c r="B74" s="62">
        <f>'Level 2 In and Out'!AS78</f>
        <v>-1003960757.007362</v>
      </c>
      <c r="C74" s="62">
        <f>'Level 2 In and Out'!M77</f>
        <v>0.34760666666666662</v>
      </c>
      <c r="E74" s="5">
        <f>'Level 2 recycle 1b730'!AT78</f>
        <v>-90402877.538810253</v>
      </c>
      <c r="F74" s="5">
        <f>'Level 2 recycle 1b730'!M77</f>
        <v>0.34760666666666662</v>
      </c>
      <c r="H74" s="63">
        <f>'Level 2 recycle 1b730 mp-x fuel'!AT78</f>
        <v>-374444896.68769133</v>
      </c>
      <c r="I74" s="63">
        <f>'Level 2 recycle 1b730 mp-x fuel'!M77</f>
        <v>0.34760666666666662</v>
      </c>
      <c r="K74" s="68">
        <f>'lev 2 toluene recycle 1b730'!AT78</f>
        <v>-108883688.77239572</v>
      </c>
      <c r="L74" s="68">
        <f>'lev 2 toluene recycle 1b730'!M77</f>
        <v>0.34760666666666662</v>
      </c>
    </row>
    <row r="75" spans="2:12">
      <c r="B75" s="62">
        <f>'Level 2 In and Out'!AS79</f>
        <v>-1027430943.2412003</v>
      </c>
      <c r="C75" s="62">
        <f>'Level 2 In and Out'!M78</f>
        <v>0.3480233333333333</v>
      </c>
      <c r="E75" s="5">
        <f>'Level 2 recycle 1b730'!AT79</f>
        <v>-93942755.017562881</v>
      </c>
      <c r="F75" s="5">
        <f>'Level 2 recycle 1b730'!M78</f>
        <v>0.3480233333333333</v>
      </c>
      <c r="H75" s="63">
        <f>'Level 2 recycle 1b730 mp-x fuel'!AT79</f>
        <v>-386272459.0093618</v>
      </c>
      <c r="I75" s="63">
        <f>'Level 2 recycle 1b730 mp-x fuel'!M78</f>
        <v>0.3480233333333333</v>
      </c>
      <c r="K75" s="68">
        <f>'lev 2 toluene recycle 1b730'!AT79</f>
        <v>-112356765.02309588</v>
      </c>
      <c r="L75" s="68">
        <f>'lev 2 toluene recycle 1b730'!M78</f>
        <v>0.3480233333333333</v>
      </c>
    </row>
    <row r="76" spans="2:12">
      <c r="B76" s="62">
        <f>'Level 2 In and Out'!AS80</f>
        <v>-1051289407.7831321</v>
      </c>
      <c r="C76" s="62">
        <f>'Level 2 In and Out'!M79</f>
        <v>0.34845666666666664</v>
      </c>
      <c r="E76" s="5">
        <f>'Level 2 recycle 1b730'!AT80</f>
        <v>-97546817.235675439</v>
      </c>
      <c r="F76" s="5">
        <f>'Level 2 recycle 1b730'!M79</f>
        <v>0.34845666666666664</v>
      </c>
      <c r="H76" s="63">
        <f>'Level 2 recycle 1b730 mp-x fuel'!AT80</f>
        <v>-398319101.78127724</v>
      </c>
      <c r="I76" s="63">
        <f>'Level 2 recycle 1b730 mp-x fuel'!M79</f>
        <v>0.34845666666666664</v>
      </c>
      <c r="K76" s="68">
        <f>'lev 2 toluene recycle 1b730'!AT80</f>
        <v>-115894339.92297229</v>
      </c>
      <c r="L76" s="68">
        <f>'lev 2 toluene recycle 1b730'!M79</f>
        <v>0.34845666666666664</v>
      </c>
    </row>
    <row r="77" spans="2:12">
      <c r="B77" s="62">
        <f>'Level 2 In and Out'!AS81</f>
        <v>-1075529864.9688108</v>
      </c>
      <c r="C77" s="62">
        <f>'Level 2 In and Out'!M80</f>
        <v>0.3489066666666667</v>
      </c>
      <c r="E77" s="5">
        <f>'Level 2 recycle 1b730'!AT81</f>
        <v>-101214200.75924529</v>
      </c>
      <c r="F77" s="5">
        <f>'Level 2 recycle 1b730'!M80</f>
        <v>0.3489066666666667</v>
      </c>
      <c r="H77" s="63">
        <f>'Level 2 recycle 1b730 mp-x fuel'!AT81</f>
        <v>-410586908.32751429</v>
      </c>
      <c r="I77" s="63">
        <f>'Level 2 recycle 1b730 mp-x fuel'!M80</f>
        <v>0.3489066666666667</v>
      </c>
      <c r="K77" s="68">
        <f>'lev 2 toluene recycle 1b730'!AT81</f>
        <v>-119494112.02289185</v>
      </c>
      <c r="L77" s="68">
        <f>'lev 2 toluene recycle 1b730'!M80</f>
        <v>0.3489066666666667</v>
      </c>
    </row>
    <row r="78" spans="2:12">
      <c r="B78" s="62">
        <f>'Level 2 In and Out'!AS82</f>
        <v>-1100016180.5784819</v>
      </c>
      <c r="C78" s="62">
        <f>'Level 2 In and Out'!M81</f>
        <v>0.34938333333333338</v>
      </c>
      <c r="E78" s="5">
        <f>'Level 2 recycle 1b730'!AT82</f>
        <v>-104935218.0042752</v>
      </c>
      <c r="F78" s="5">
        <f>'Level 2 recycle 1b730'!M81</f>
        <v>0.34938333333333338</v>
      </c>
      <c r="H78" s="63">
        <f>'Level 2 recycle 1b730 mp-x fuel'!AT82</f>
        <v>-423027402.51209223</v>
      </c>
      <c r="I78" s="63">
        <f>'Level 2 recycle 1b730 mp-x fuel'!M81</f>
        <v>0.34938333333333338</v>
      </c>
      <c r="K78" s="68">
        <f>'lev 2 toluene recycle 1b730'!AT82</f>
        <v>-123144105.21263498</v>
      </c>
      <c r="L78" s="68">
        <f>'lev 2 toluene recycle 1b730'!M81</f>
        <v>0.34938333333333338</v>
      </c>
    </row>
    <row r="79" spans="2:12">
      <c r="B79" s="62">
        <f>'Level 2 In and Out'!AS83</f>
        <v>-1125000032.6793768</v>
      </c>
      <c r="C79" s="62">
        <f>'Level 2 In and Out'!M82</f>
        <v>0.34986666666666666</v>
      </c>
      <c r="E79" s="5">
        <f>'Level 2 recycle 1b730'!AT83</f>
        <v>-108729492.07666019</v>
      </c>
      <c r="F79" s="5">
        <f>'Level 2 recycle 1b730'!M82</f>
        <v>0.34986666666666666</v>
      </c>
      <c r="H79" s="63">
        <f>'Level 2 recycle 1b730 mp-x fuel'!AT83</f>
        <v>-435730669.71877813</v>
      </c>
      <c r="I79" s="63">
        <f>'Level 2 recycle 1b730 mp-x fuel'!M82</f>
        <v>0.34986666666666666</v>
      </c>
      <c r="K79" s="68">
        <f>'lev 2 toluene recycle 1b730'!AT83</f>
        <v>-126868697.52792819</v>
      </c>
      <c r="L79" s="68">
        <f>'lev 2 toluene recycle 1b730'!M82</f>
        <v>0.34986666666666666</v>
      </c>
    </row>
    <row r="80" spans="2:12">
      <c r="B80" s="62">
        <f>'Level 2 In and Out'!AS84</f>
        <v>-1150393361.5179136</v>
      </c>
      <c r="C80" s="62">
        <f>'Level 2 In and Out'!M83</f>
        <v>0.35036666666666666</v>
      </c>
      <c r="E80" s="5">
        <f>'Level 2 recycle 1b730'!AT84</f>
        <v>-112594634.92112702</v>
      </c>
      <c r="F80" s="5">
        <f>'Level 2 recycle 1b730'!M83</f>
        <v>0.35036666666666666</v>
      </c>
      <c r="H80" s="63">
        <f>'Level 2 recycle 1b730 mp-x fuel'!AT84</f>
        <v>-448668196.77717704</v>
      </c>
      <c r="I80" s="63">
        <f>'Level 2 recycle 1b730 mp-x fuel'!M83</f>
        <v>0.35036666666666666</v>
      </c>
      <c r="K80" s="68">
        <f>'lev 2 toluene recycle 1b730'!AT84</f>
        <v>-130665861.45247941</v>
      </c>
      <c r="L80" s="68">
        <f>'lev 2 toluene recycle 1b730'!M83</f>
        <v>0.35036666666666666</v>
      </c>
    </row>
    <row r="81" spans="2:12">
      <c r="B81" s="62">
        <f>'Level 2 In and Out'!AS85</f>
        <v>-1176153484.7315221</v>
      </c>
      <c r="C81" s="62">
        <f>'Level 2 In and Out'!M84</f>
        <v>0.35088333333333338</v>
      </c>
      <c r="E81" s="5">
        <f>'Level 2 recycle 1b730'!AT85</f>
        <v>-116524083.02561484</v>
      </c>
      <c r="F81" s="5">
        <f>'Level 2 recycle 1b730'!M84</f>
        <v>0.35088333333333338</v>
      </c>
      <c r="H81" s="63">
        <f>'Level 2 recycle 1b730 mp-x fuel'!AT85</f>
        <v>-461828391.74963683</v>
      </c>
      <c r="I81" s="63">
        <f>'Level 2 recycle 1b730 mp-x fuel'!M84</f>
        <v>0.35088333333333338</v>
      </c>
      <c r="K81" s="68">
        <f>'lev 2 toluene recycle 1b730'!AT85</f>
        <v>-134524981.67147499</v>
      </c>
      <c r="L81" s="68">
        <f>'lev 2 toluene recycle 1b730'!M84</f>
        <v>0.35088333333333338</v>
      </c>
    </row>
    <row r="82" spans="2:12">
      <c r="B82" s="62">
        <f>'Level 2 In and Out'!AS86</f>
        <v>-1202346861.4759507</v>
      </c>
      <c r="C82" s="62">
        <f>'Level 2 In and Out'!M85</f>
        <v>0.35141</v>
      </c>
      <c r="E82" s="5">
        <f>'Level 2 recycle 1b730'!AT86</f>
        <v>-120522951.73036698</v>
      </c>
      <c r="F82" s="5">
        <f>'Level 2 recycle 1b730'!M85</f>
        <v>0.35141</v>
      </c>
      <c r="H82" s="63">
        <f>'Level 2 recycle 1b730 mp-x fuel'!AT86</f>
        <v>-475231885.76112378</v>
      </c>
      <c r="I82" s="63">
        <f>'Level 2 recycle 1b730 mp-x fuel'!M85</f>
        <v>0.35141</v>
      </c>
      <c r="K82" s="68">
        <f>'lev 2 toluene recycle 1b730'!AT86</f>
        <v>-138453031.91648999</v>
      </c>
      <c r="L82" s="68">
        <f>'lev 2 toluene recycle 1b730'!M85</f>
        <v>0.35141</v>
      </c>
    </row>
    <row r="83" spans="2:12">
      <c r="B83" s="62">
        <f>'Level 2 In and Out'!AS87</f>
        <v>-1228859492.4229085</v>
      </c>
      <c r="C83" s="62">
        <f>'Level 2 In and Out'!M86</f>
        <v>0.35195666666666664</v>
      </c>
      <c r="E83" s="5">
        <f>'Level 2 recycle 1b730'!AT87</f>
        <v>-124582252.73596361</v>
      </c>
      <c r="F83" s="5">
        <f>'Level 2 recycle 1b730'!M86</f>
        <v>0.35195666666666664</v>
      </c>
      <c r="H83" s="63">
        <f>'Level 2 recycle 1b730 mp-x fuel'!AT87</f>
        <v>-488842388.995776</v>
      </c>
      <c r="I83" s="63">
        <f>'Level 2 recycle 1b730 mp-x fuel'!M86</f>
        <v>0.35195666666666664</v>
      </c>
      <c r="K83" s="68">
        <f>'lev 2 toluene recycle 1b730'!AT87</f>
        <v>-142440596.68441075</v>
      </c>
      <c r="L83" s="68">
        <f>'lev 2 toluene recycle 1b730'!M86</f>
        <v>0.35195666666666664</v>
      </c>
    </row>
    <row r="84" spans="2:12">
      <c r="B84" s="62">
        <f>'Level 2 In and Out'!AS88</f>
        <v>-1255751825.5715625</v>
      </c>
      <c r="C84" s="62">
        <f>'Level 2 In and Out'!M87</f>
        <v>0.35251666666666664</v>
      </c>
      <c r="E84" s="5">
        <f>'Level 2 recycle 1b730'!AT88</f>
        <v>-128708713.80905423</v>
      </c>
      <c r="F84" s="5">
        <f>'Level 2 recycle 1b730'!M87</f>
        <v>0.35251666666666664</v>
      </c>
      <c r="H84" s="63">
        <f>'Level 2 recycle 1b730 mp-x fuel'!AT88</f>
        <v>-502680127.08930612</v>
      </c>
      <c r="I84" s="63">
        <f>'Level 2 recycle 1b730 mp-x fuel'!M87</f>
        <v>0.35251666666666664</v>
      </c>
      <c r="K84" s="68">
        <f>'lev 2 toluene recycle 1b730'!AT88</f>
        <v>-146493485.25814399</v>
      </c>
      <c r="L84" s="68">
        <f>'lev 2 toluene recycle 1b730'!M87</f>
        <v>0.35251666666666664</v>
      </c>
    </row>
    <row r="85" spans="2:12">
      <c r="B85" s="62">
        <f>'Level 2 In and Out'!AS89</f>
        <v>-1283011949.4737694</v>
      </c>
      <c r="C85" s="62">
        <f>'Level 2 In and Out'!M88</f>
        <v>0.35309333333333331</v>
      </c>
      <c r="E85" s="5">
        <f>'Level 2 recycle 1b730'!AT89</f>
        <v>-132903867.53222823</v>
      </c>
      <c r="F85" s="5">
        <f>'Level 2 recycle 1b730'!M88</f>
        <v>0.35309333333333331</v>
      </c>
      <c r="H85" s="63">
        <f>'Level 2 recycle 1b730 mp-x fuel'!AT89</f>
        <v>-516745971.62694937</v>
      </c>
      <c r="I85" s="63">
        <f>'Level 2 recycle 1b730 mp-x fuel'!M88</f>
        <v>0.35309333333333331</v>
      </c>
      <c r="K85" s="68">
        <f>'lev 2 toluene recycle 1b730'!AT89</f>
        <v>-150614169.30761945</v>
      </c>
      <c r="L85" s="68">
        <f>'lev 2 toluene recycle 1b730'!M88</f>
        <v>0.35309333333333331</v>
      </c>
    </row>
    <row r="86" spans="2:12">
      <c r="B86" s="62">
        <f>'Level 2 In and Out'!AS90</f>
        <v>-1310645420.0708275</v>
      </c>
      <c r="C86" s="62">
        <f>'Level 2 In and Out'!M89</f>
        <v>0.35367999999999999</v>
      </c>
      <c r="E86" s="5">
        <f>'Level 2 recycle 1b730'!AT90</f>
        <v>-137159163.50302303</v>
      </c>
      <c r="F86" s="5">
        <f>'Level 2 recycle 1b730'!M89</f>
        <v>0.35367999999999999</v>
      </c>
      <c r="H86" s="63">
        <f>'Level 2 recycle 1b730 mp-x fuel'!AT90</f>
        <v>-531033639.52284515</v>
      </c>
      <c r="I86" s="63">
        <f>'Level 2 recycle 1b730 mp-x fuel'!M89</f>
        <v>0.35367999999999999</v>
      </c>
      <c r="K86" s="68">
        <f>'lev 2 toluene recycle 1b730'!AT90</f>
        <v>-154794572.72128406</v>
      </c>
      <c r="L86" s="68">
        <f>'lev 2 toluene recycle 1b730'!M89</f>
        <v>0.35367999999999999</v>
      </c>
    </row>
    <row r="87" spans="2:12">
      <c r="B87" s="62">
        <f>'Level 2 In and Out'!AS91</f>
        <v>-1338641334.975667</v>
      </c>
      <c r="C87" s="62">
        <f>'Level 2 In and Out'!M90</f>
        <v>0.35427999999999998</v>
      </c>
      <c r="E87" s="5">
        <f>'Level 2 recycle 1b730'!AT91</f>
        <v>-141479199.76959994</v>
      </c>
      <c r="F87" s="5">
        <f>'Level 2 recycle 1b730'!M90</f>
        <v>0.35427999999999998</v>
      </c>
      <c r="H87" s="63">
        <f>'Level 2 recycle 1b730 mp-x fuel'!AT91</f>
        <v>-545545893.41254079</v>
      </c>
      <c r="I87" s="63">
        <f>'Level 2 recycle 1b730 mp-x fuel'!M90</f>
        <v>0.35427999999999998</v>
      </c>
      <c r="K87" s="68">
        <f>'lev 2 toluene recycle 1b730'!AT91</f>
        <v>-159038078.77163601</v>
      </c>
      <c r="L87" s="68">
        <f>'lev 2 toluene recycle 1b730'!M90</f>
        <v>0.35427999999999998</v>
      </c>
    </row>
    <row r="88" spans="2:12">
      <c r="B88" s="62">
        <f>'Level 2 In and Out'!AS92</f>
        <v>-1366999081.7917521</v>
      </c>
      <c r="C88" s="62">
        <f>'Level 2 In and Out'!M91</f>
        <v>0.35489333333333334</v>
      </c>
      <c r="E88" s="5">
        <f>'Level 2 recycle 1b730'!AT92</f>
        <v>-145865445.30607778</v>
      </c>
      <c r="F88" s="5">
        <f>'Level 2 recycle 1b730'!M91</f>
        <v>0.35489333333333334</v>
      </c>
      <c r="H88" s="63">
        <f>'Level 2 recycle 1b730 mp-x fuel'!AT92</f>
        <v>-560283186.98720026</v>
      </c>
      <c r="I88" s="63">
        <f>'Level 2 recycle 1b730 mp-x fuel'!M91</f>
        <v>0.35489333333333334</v>
      </c>
      <c r="K88" s="68">
        <f>'lev 2 toluene recycle 1b730'!AT92</f>
        <v>-163347275.04775131</v>
      </c>
      <c r="L88" s="68">
        <f>'lev 2 toluene recycle 1b730'!M91</f>
        <v>0.35489333333333334</v>
      </c>
    </row>
    <row r="89" spans="2:12">
      <c r="B89" s="62">
        <f>'Level 2 In and Out'!AS93</f>
        <v>-1395714840.3299563</v>
      </c>
      <c r="C89" s="62">
        <f>'Level 2 In and Out'!M92</f>
        <v>0.35552</v>
      </c>
      <c r="E89" s="5">
        <f>'Level 2 recycle 1b730'!AT93</f>
        <v>-150317330.3702977</v>
      </c>
      <c r="F89" s="5">
        <f>'Level 2 recycle 1b730'!M92</f>
        <v>0.35552</v>
      </c>
      <c r="H89" s="63">
        <f>'Level 2 recycle 1b730 mp-x fuel'!AT93</f>
        <v>-575246701.21029043</v>
      </c>
      <c r="I89" s="63">
        <f>'Level 2 recycle 1b730 mp-x fuel'!M92</f>
        <v>0.35552</v>
      </c>
      <c r="K89" s="68">
        <f>'lev 2 toluene recycle 1b730'!AT93</f>
        <v>-167721214.78213444</v>
      </c>
      <c r="L89" s="68">
        <f>'lev 2 toluene recycle 1b730'!M92</f>
        <v>0.35552</v>
      </c>
    </row>
    <row r="90" spans="2:12">
      <c r="B90" s="62">
        <f>'Level 2 In and Out'!AS94</f>
        <v>-1424779578.8279204</v>
      </c>
      <c r="C90" s="62">
        <f>'Level 2 In and Out'!M93</f>
        <v>0.35616000000000003</v>
      </c>
      <c r="E90" s="5">
        <f>'Level 2 recycle 1b730'!AT94</f>
        <v>-154835479.54991773</v>
      </c>
      <c r="F90" s="5">
        <f>'Level 2 recycle 1b730'!M93</f>
        <v>0.35616000000000003</v>
      </c>
      <c r="H90" s="63">
        <f>'Level 2 recycle 1b730 mp-x fuel'!AT94</f>
        <v>-590433736.82951987</v>
      </c>
      <c r="I90" s="63">
        <f>'Level 2 recycle 1b730 mp-x fuel'!M93</f>
        <v>0.35616000000000003</v>
      </c>
      <c r="K90" s="68">
        <f>'lev 2 toluene recycle 1b730'!AT94</f>
        <v>-172160004.65532196</v>
      </c>
      <c r="L90" s="68">
        <f>'lev 2 toluene recycle 1b730'!M93</f>
        <v>0.35616000000000003</v>
      </c>
    </row>
    <row r="91" spans="2:12">
      <c r="B91" s="62">
        <f>'Level 2 In and Out'!AS95</f>
        <v>-1454191630.2339244</v>
      </c>
      <c r="C91" s="62">
        <f>'Level 2 In and Out'!M94</f>
        <v>0.35681000000000002</v>
      </c>
      <c r="E91" s="5">
        <f>'Level 2 recycle 1b730'!AT95</f>
        <v>-159415547.14488134</v>
      </c>
      <c r="F91" s="5">
        <f>'Level 2 recycle 1b730'!M94</f>
        <v>0.35681000000000002</v>
      </c>
      <c r="H91" s="63">
        <f>'Level 2 recycle 1b730 mp-x fuel'!AT95</f>
        <v>-605840475.35134792</v>
      </c>
      <c r="I91" s="63">
        <f>'Level 2 recycle 1b730 mp-x fuel'!M94</f>
        <v>0.35681000000000002</v>
      </c>
      <c r="K91" s="68">
        <f>'lev 2 toluene recycle 1b730'!AT95</f>
        <v>-176658844.48620245</v>
      </c>
      <c r="L91" s="68">
        <f>'lev 2 toluene recycle 1b730'!M94</f>
        <v>0.35681000000000002</v>
      </c>
    </row>
    <row r="92" spans="2:12">
      <c r="B92" s="62">
        <f>'Level 2 In and Out'!AS96</f>
        <v>-1484101120.907784</v>
      </c>
      <c r="C92" s="62">
        <f>'Level 2 In and Out'!M95</f>
        <v>0.35747000000000001</v>
      </c>
      <c r="E92" s="5">
        <f>'Level 2 recycle 1b730'!AT96</f>
        <v>-164082836.07743058</v>
      </c>
      <c r="F92" s="5">
        <f>'Level 2 recycle 1b730'!M95</f>
        <v>0.35747000000000001</v>
      </c>
      <c r="H92" s="63">
        <f>'Level 2 recycle 1b730 mp-x fuel'!AT96</f>
        <v>-621542324.29488349</v>
      </c>
      <c r="I92" s="63">
        <f>'Level 2 recycle 1b730 mp-x fuel'!M95</f>
        <v>0.35747000000000001</v>
      </c>
      <c r="K92" s="68">
        <f>'lev 2 toluene recycle 1b730'!AT96</f>
        <v>-181244177.27396154</v>
      </c>
      <c r="L92" s="68">
        <f>'lev 2 toluene recycle 1b730'!M95</f>
        <v>0.35747000000000001</v>
      </c>
    </row>
    <row r="93" spans="2:12">
      <c r="B93" s="62">
        <f>'Level 2 In and Out'!AS97</f>
        <v>-1514213241.7725179</v>
      </c>
      <c r="C93" s="62">
        <f>'Level 2 In and Out'!M96</f>
        <v>0.35814333333333337</v>
      </c>
      <c r="E93" s="5">
        <f>'Level 2 recycle 1b730'!AT97</f>
        <v>-168794639.39615071</v>
      </c>
      <c r="F93" s="5">
        <f>'Level 2 recycle 1b730'!M96</f>
        <v>0.35814333333333337</v>
      </c>
      <c r="H93" s="63">
        <f>'Level 2 recycle 1b730 mp-x fuel'!AT97</f>
        <v>-637399831.80470514</v>
      </c>
      <c r="I93" s="63">
        <f>'Level 2 recycle 1b730 mp-x fuel'!M96</f>
        <v>0.35814333333333337</v>
      </c>
      <c r="K93" s="68">
        <f>'lev 2 toluene recycle 1b730'!AT97</f>
        <v>-185872975.1128076</v>
      </c>
      <c r="L93" s="68">
        <f>'lev 2 toluene recycle 1b730'!M96</f>
        <v>0.35814333333333337</v>
      </c>
    </row>
    <row r="94" spans="2:12">
      <c r="B94" s="62">
        <f>'Level 2 In and Out'!AS98</f>
        <v>-1544650589.9843099</v>
      </c>
      <c r="C94" s="62">
        <f>'Level 2 In and Out'!M97</f>
        <v>0.35882666666666668</v>
      </c>
      <c r="E94" s="5">
        <f>'Level 2 recycle 1b730'!AT98</f>
        <v>-173565279.19796658</v>
      </c>
      <c r="F94" s="5">
        <f>'Level 2 recycle 1b730'!M97</f>
        <v>0.35882666666666668</v>
      </c>
      <c r="H94" s="63">
        <f>'Level 2 recycle 1b730 mp-x fuel'!AT98</f>
        <v>-653471246.62553692</v>
      </c>
      <c r="I94" s="63">
        <f>'Level 2 recycle 1b730 mp-x fuel'!M97</f>
        <v>0.35882666666666668</v>
      </c>
      <c r="K94" s="68">
        <f>'lev 2 toluene recycle 1b730'!AT98</f>
        <v>-190558817.21621832</v>
      </c>
      <c r="L94" s="68">
        <f>'lev 2 toluene recycle 1b730'!M97</f>
        <v>0.35882666666666668</v>
      </c>
    </row>
    <row r="95" spans="2:12">
      <c r="B95" s="62">
        <f>'Level 2 In and Out'!AS99</f>
        <v>-1575428623.625309</v>
      </c>
      <c r="C95" s="62">
        <f>'Level 2 In and Out'!M98</f>
        <v>0.35952000000000001</v>
      </c>
      <c r="E95" s="5">
        <f>'Level 2 recycle 1b730'!AT99</f>
        <v>-178400439.62227717</v>
      </c>
      <c r="F95" s="5">
        <f>'Level 2 recycle 1b730'!M98</f>
        <v>0.35952000000000001</v>
      </c>
      <c r="H95" s="63">
        <f>'Level 2 recycle 1b730 mp-x fuel'!AT99</f>
        <v>-669763758.59825337</v>
      </c>
      <c r="I95" s="63">
        <f>'Level 2 recycle 1b730 mp-x fuel'!M98</f>
        <v>0.35952000000000001</v>
      </c>
      <c r="K95" s="68">
        <f>'lev 2 toluene recycle 1b730'!AT99</f>
        <v>-195308779.8427774</v>
      </c>
      <c r="L95" s="68">
        <f>'lev 2 toluene recycle 1b730'!M98</f>
        <v>0.35952000000000001</v>
      </c>
    </row>
    <row r="96" spans="2:12">
      <c r="B96" s="62">
        <f>'Level 2 In and Out'!AS100</f>
        <v>-1606536723.1264579</v>
      </c>
      <c r="C96" s="62">
        <f>'Level 2 In and Out'!M99</f>
        <v>0.36022333333333334</v>
      </c>
      <c r="E96" s="5">
        <f>'Level 2 recycle 1b730'!AT100</f>
        <v>-183297934.49843669</v>
      </c>
      <c r="F96" s="5">
        <f>'Level 2 recycle 1b730'!M99</f>
        <v>0.36022333333333334</v>
      </c>
      <c r="H96" s="63">
        <f>'Level 2 recycle 1b730 mp-x fuel'!AT100</f>
        <v>-686275281.20287371</v>
      </c>
      <c r="I96" s="63">
        <f>'Level 2 recycle 1b730 mp-x fuel'!M99</f>
        <v>0.36022333333333334</v>
      </c>
      <c r="K96" s="68">
        <f>'lev 2 toluene recycle 1b730'!AT100</f>
        <v>-200120112.45728511</v>
      </c>
      <c r="L96" s="68">
        <f>'lev 2 toluene recycle 1b730'!M99</f>
        <v>0.36022333333333334</v>
      </c>
    </row>
    <row r="97" spans="2:12">
      <c r="B97" s="62">
        <f>'Level 2 In and Out'!AS101</f>
        <v>-1637964974.9240727</v>
      </c>
      <c r="C97" s="62">
        <f>'Level 2 In and Out'!M100</f>
        <v>0.36093666666666663</v>
      </c>
      <c r="E97" s="5">
        <f>'Level 2 recycle 1b730'!AT101</f>
        <v>-188256955.2793884</v>
      </c>
      <c r="F97" s="5">
        <f>'Level 2 recycle 1b730'!M100</f>
        <v>0.36093666666666663</v>
      </c>
      <c r="H97" s="63">
        <f>'Level 2 recycle 1b730 mp-x fuel'!AT101</f>
        <v>-703003639.68811464</v>
      </c>
      <c r="I97" s="63">
        <f>'Level 2 recycle 1b730 mp-x fuel'!M100</f>
        <v>0.36093666666666663</v>
      </c>
      <c r="K97" s="68">
        <f>'lev 2 toluene recycle 1b730'!AT101</f>
        <v>-204991393.77711615</v>
      </c>
      <c r="L97" s="68">
        <f>'lev 2 toluene recycle 1b730'!M100</f>
        <v>0.36093666666666663</v>
      </c>
    </row>
    <row r="98" spans="2:12">
      <c r="B98" s="62">
        <f>'Level 2 In and Out'!AS102</f>
        <v>-1669707312.4420047</v>
      </c>
      <c r="C98" s="62">
        <f>'Level 2 In and Out'!M101</f>
        <v>0.36165999999999998</v>
      </c>
      <c r="E98" s="5">
        <f>'Level 2 recycle 1b730'!AT102</f>
        <v>-193278195.19274995</v>
      </c>
      <c r="F98" s="5">
        <f>'Level 2 recycle 1b730'!M101</f>
        <v>0.36165999999999998</v>
      </c>
      <c r="H98" s="63">
        <f>'Level 2 recycle 1b730 mp-x fuel'!AT102</f>
        <v>-719944953.63293326</v>
      </c>
      <c r="I98" s="63">
        <f>'Level 2 recycle 1b730 mp-x fuel'!M101</f>
        <v>0.36165999999999998</v>
      </c>
      <c r="K98" s="68">
        <f>'lev 2 toluene recycle 1b730'!AT102</f>
        <v>-209924561.27556309</v>
      </c>
      <c r="L98" s="68">
        <f>'lev 2 toluene recycle 1b730'!M101</f>
        <v>0.36165999999999998</v>
      </c>
    </row>
    <row r="99" spans="2:12">
      <c r="B99" s="62">
        <f>'Level 2 In and Out'!AS103</f>
        <v>-1701753573.8442254</v>
      </c>
      <c r="C99" s="62">
        <f>'Level 2 In and Out'!M102</f>
        <v>0.36239000000000005</v>
      </c>
      <c r="E99" s="5">
        <f>'Level 2 recycle 1b730'!AT103</f>
        <v>-198354455.32015368</v>
      </c>
      <c r="F99" s="5">
        <f>'Level 2 recycle 1b730'!M102</f>
        <v>0.36239000000000005</v>
      </c>
      <c r="H99" s="63">
        <f>'Level 2 recycle 1b730 mp-x fuel'!AT103</f>
        <v>-737092211.06204152</v>
      </c>
      <c r="I99" s="63">
        <f>'Level 2 recycle 1b730 mp-x fuel'!M102</f>
        <v>0.36239000000000005</v>
      </c>
      <c r="K99" s="68">
        <f>'lev 2 toluene recycle 1b730'!AT103</f>
        <v>-214910841.27381754</v>
      </c>
      <c r="L99" s="68">
        <f>'lev 2 toluene recycle 1b730'!M102</f>
        <v>0.36239000000000005</v>
      </c>
    </row>
    <row r="100" spans="2:12">
      <c r="B100" s="62">
        <f>'Level 2 In and Out'!AS104</f>
        <v>-1734110421.5820937</v>
      </c>
      <c r="C100" s="62">
        <f>'Level 2 In and Out'!M103</f>
        <v>0.36313000000000001</v>
      </c>
      <c r="E100" s="5">
        <f>'Level 2 recycle 1b730'!AT104</f>
        <v>-203496018.81455189</v>
      </c>
      <c r="F100" s="5">
        <f>'Level 2 recycle 1b730'!M103</f>
        <v>0.36313000000000001</v>
      </c>
      <c r="H100" s="63">
        <f>'Level 2 recycle 1b730 mp-x fuel'!AT104</f>
        <v>-754456836.07400095</v>
      </c>
      <c r="I100" s="63">
        <f>'Level 2 recycle 1b730 mp-x fuel'!M103</f>
        <v>0.36313000000000001</v>
      </c>
      <c r="K100" s="68">
        <f>'lev 2 toluene recycle 1b730'!AT104</f>
        <v>-219960920.24693289</v>
      </c>
      <c r="L100" s="68">
        <f>'lev 2 toluene recycle 1b730'!M103</f>
        <v>0.36313000000000001</v>
      </c>
    </row>
    <row r="101" spans="2:12">
      <c r="B101" s="62">
        <f>'Level 2 In and Out'!AS105</f>
        <v>-1766741614.6007826</v>
      </c>
      <c r="C101" s="62">
        <f>'Level 2 In and Out'!M104</f>
        <v>0.36388000000000004</v>
      </c>
      <c r="E101" s="5">
        <f>'Level 2 recycle 1b730'!AT105</f>
        <v>-208694169.35173509</v>
      </c>
      <c r="F101" s="5">
        <f>'Level 2 recycle 1b730'!M104</f>
        <v>0.36388000000000004</v>
      </c>
      <c r="H101" s="63">
        <f>'Level 2 recycle 1b730 mp-x fuel'!AT105</f>
        <v>-772020862.63617623</v>
      </c>
      <c r="I101" s="63">
        <f>'Level 2 recycle 1b730 mp-x fuel'!M104</f>
        <v>0.36388000000000004</v>
      </c>
      <c r="K101" s="68">
        <f>'lev 2 toluene recycle 1b730'!AT105</f>
        <v>-225067152.38099307</v>
      </c>
      <c r="L101" s="68">
        <f>'lev 2 toluene recycle 1b730'!M104</f>
        <v>0.36388000000000004</v>
      </c>
    </row>
    <row r="102" spans="2:12">
      <c r="B102" s="62"/>
    </row>
    <row r="103" spans="2:12">
      <c r="B103" s="62"/>
    </row>
    <row r="104" spans="2:12">
      <c r="B104" s="62"/>
    </row>
    <row r="105" spans="2:12">
      <c r="B105" s="62"/>
    </row>
    <row r="106" spans="2:12">
      <c r="B106" s="62"/>
    </row>
    <row r="107" spans="2:12">
      <c r="B107" s="62"/>
    </row>
  </sheetData>
  <mergeCells count="4">
    <mergeCell ref="B2:C2"/>
    <mergeCell ref="E2:F2"/>
    <mergeCell ref="H2:I2"/>
    <mergeCell ref="K2:L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B90B-5E96-4346-B0B1-9164C5E927C7}">
  <dimension ref="A1:BE111"/>
  <sheetViews>
    <sheetView zoomScale="70" zoomScaleNormal="70" workbookViewId="0">
      <selection activeCell="D30" sqref="D30"/>
    </sheetView>
  </sheetViews>
  <sheetFormatPr defaultRowHeight="14.45"/>
  <cols>
    <col min="44" max="45" width="12" bestFit="1" customWidth="1"/>
  </cols>
  <sheetData>
    <row r="1" spans="1:57">
      <c r="A1" t="s">
        <v>0</v>
      </c>
      <c r="B1" t="s">
        <v>1</v>
      </c>
      <c r="U1" s="1">
        <f>U7+V7+U7*0.02</f>
        <v>55629.684949694056</v>
      </c>
      <c r="W1" s="1">
        <f>SUM(X7:AE7)</f>
        <v>55641.257779366933</v>
      </c>
      <c r="AO1" s="11"/>
      <c r="AP1" s="11" t="s">
        <v>2</v>
      </c>
      <c r="AQ1" s="11" t="s">
        <v>3</v>
      </c>
      <c r="AR1" s="11" t="s">
        <v>4</v>
      </c>
      <c r="AS1" s="11" t="s">
        <v>5</v>
      </c>
      <c r="AT1" s="11" t="s">
        <v>6</v>
      </c>
      <c r="AU1" s="11" t="s">
        <v>7</v>
      </c>
      <c r="AV1" s="13" t="s">
        <v>8</v>
      </c>
    </row>
    <row r="2" spans="1:57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M2">
        <v>3000</v>
      </c>
      <c r="S2" s="14">
        <f>U11*8000</f>
        <v>5833323.7407565098</v>
      </c>
      <c r="U2" s="1">
        <f>T3+U3</f>
        <v>1765278.6164729646</v>
      </c>
      <c r="W2" s="1">
        <f>SUM(W3:AD3)</f>
        <v>3430483.5733937686</v>
      </c>
      <c r="Z2" s="15">
        <f>AA11*8000</f>
        <v>101430.61098077295</v>
      </c>
      <c r="AA2" s="15">
        <f>X7*8000</f>
        <v>1415094.3396226401</v>
      </c>
      <c r="AO2" s="11" t="s">
        <v>18</v>
      </c>
      <c r="AP2" s="11">
        <v>1.01</v>
      </c>
      <c r="AQ2" s="11">
        <v>0.76</v>
      </c>
      <c r="AR2" s="11">
        <v>0.78</v>
      </c>
      <c r="AS2" s="11">
        <v>0.83</v>
      </c>
      <c r="AT2" s="11">
        <v>0.78</v>
      </c>
      <c r="AU2" s="11">
        <v>0.38</v>
      </c>
    </row>
    <row r="3" spans="1:57">
      <c r="C3" t="s">
        <v>19</v>
      </c>
      <c r="L3" t="s">
        <v>20</v>
      </c>
      <c r="M3">
        <v>61.224489800000001</v>
      </c>
      <c r="N3" t="s">
        <v>21</v>
      </c>
      <c r="O3" s="1">
        <v>176.88679245283001</v>
      </c>
      <c r="S3" s="1"/>
      <c r="T3" s="1">
        <f>U7*AU3</f>
        <v>882639.30823648232</v>
      </c>
      <c r="U3" s="1">
        <f>V7*AU3</f>
        <v>882639.30823648232</v>
      </c>
      <c r="W3" s="1">
        <f>X7*AP3</f>
        <v>18749.999999999982</v>
      </c>
      <c r="X3" s="1">
        <f>AQ3*Y7</f>
        <v>12.065658230015918</v>
      </c>
      <c r="Y3" s="1">
        <f>Z7*AR3</f>
        <v>12.065658230015918</v>
      </c>
      <c r="Z3" s="1">
        <f>AS3*AA7</f>
        <v>559.01946229925397</v>
      </c>
      <c r="AA3" s="1">
        <f>AB7*18</f>
        <v>13186.565169703426</v>
      </c>
      <c r="AB3" s="1">
        <f>AC7*AU3</f>
        <v>877172.9434717386</v>
      </c>
      <c r="AC3" s="1">
        <f>AD7*28</f>
        <v>8.3965316745756589</v>
      </c>
      <c r="AD3" s="1">
        <f>AE7*AT3</f>
        <v>2520782.5174418925</v>
      </c>
      <c r="AO3" s="11" t="s">
        <v>22</v>
      </c>
      <c r="AP3" s="11">
        <v>106</v>
      </c>
      <c r="AQ3" s="11">
        <v>106</v>
      </c>
      <c r="AR3" s="11">
        <v>106</v>
      </c>
      <c r="AS3" s="11">
        <v>78.11</v>
      </c>
      <c r="AT3" s="11">
        <v>92.15</v>
      </c>
      <c r="AU3" s="11">
        <v>32.049999999999997</v>
      </c>
    </row>
    <row r="4" spans="1:57">
      <c r="C4" t="s">
        <v>23</v>
      </c>
      <c r="T4" s="80" t="s">
        <v>24</v>
      </c>
      <c r="U4" s="80"/>
      <c r="V4" s="80"/>
      <c r="W4" s="80"/>
      <c r="X4" s="80"/>
      <c r="Y4" s="80"/>
      <c r="Z4" s="80"/>
      <c r="AA4" s="80"/>
      <c r="AB4" s="80"/>
      <c r="AC4" s="80"/>
      <c r="AD4" s="80"/>
      <c r="AE4" s="81"/>
      <c r="AO4" s="11" t="s">
        <v>25</v>
      </c>
      <c r="AP4" s="11">
        <f>AP3*AP2</f>
        <v>107.06</v>
      </c>
      <c r="AQ4" s="11">
        <v>80.56</v>
      </c>
      <c r="AR4" s="11">
        <v>82.68</v>
      </c>
      <c r="AS4" s="11">
        <v>64.831299999999999</v>
      </c>
      <c r="AT4" s="11">
        <v>71.876999999999995</v>
      </c>
      <c r="AU4" s="11">
        <v>12.179</v>
      </c>
      <c r="AV4" s="13">
        <v>21</v>
      </c>
    </row>
    <row r="5" spans="1:57">
      <c r="C5" t="s">
        <v>26</v>
      </c>
      <c r="N5" s="82" t="s">
        <v>27</v>
      </c>
      <c r="O5" s="83"/>
      <c r="P5" s="83"/>
      <c r="Q5" s="83"/>
      <c r="R5" s="84"/>
      <c r="T5" s="7" t="s">
        <v>28</v>
      </c>
      <c r="U5" s="85" t="s">
        <v>29</v>
      </c>
      <c r="V5" s="86"/>
      <c r="W5" s="87"/>
      <c r="X5" s="85" t="s">
        <v>30</v>
      </c>
      <c r="Y5" s="86"/>
      <c r="Z5" s="86"/>
      <c r="AA5" s="86"/>
      <c r="AB5" s="86"/>
      <c r="AC5" s="86"/>
      <c r="AD5" s="86"/>
      <c r="AE5" s="87"/>
      <c r="AG5" s="88" t="s">
        <v>31</v>
      </c>
      <c r="AH5" s="89"/>
    </row>
    <row r="6" spans="1:57">
      <c r="C6" t="s">
        <v>32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M6" s="4" t="s">
        <v>34</v>
      </c>
      <c r="N6" s="2" t="s">
        <v>35</v>
      </c>
      <c r="O6" s="2" t="s">
        <v>36</v>
      </c>
      <c r="P6" s="2" t="s">
        <v>37</v>
      </c>
      <c r="Q6" s="2" t="s">
        <v>38</v>
      </c>
      <c r="R6" s="2" t="s">
        <v>39</v>
      </c>
      <c r="T6" s="5" t="s">
        <v>40</v>
      </c>
      <c r="U6" s="5" t="s">
        <v>41</v>
      </c>
      <c r="V6" s="5" t="s">
        <v>42</v>
      </c>
      <c r="W6" s="5" t="s">
        <v>43</v>
      </c>
      <c r="X6" s="8" t="s">
        <v>2</v>
      </c>
      <c r="Y6" s="5" t="s">
        <v>44</v>
      </c>
      <c r="Z6" s="5" t="s">
        <v>45</v>
      </c>
      <c r="AA6" s="5" t="s">
        <v>5</v>
      </c>
      <c r="AB6" s="5" t="s">
        <v>46</v>
      </c>
      <c r="AC6" s="5" t="s">
        <v>7</v>
      </c>
      <c r="AD6" s="5" t="s">
        <v>47</v>
      </c>
      <c r="AE6" s="5" t="s">
        <v>6</v>
      </c>
      <c r="AG6" s="12" t="s">
        <v>48</v>
      </c>
      <c r="AH6" s="55" t="s">
        <v>49</v>
      </c>
      <c r="AI6" s="57"/>
      <c r="AJ6" s="26" t="s">
        <v>50</v>
      </c>
      <c r="AK6" s="27"/>
      <c r="AL6" s="76" t="s">
        <v>51</v>
      </c>
      <c r="AM6" s="77"/>
      <c r="AN6" s="77"/>
      <c r="AO6" s="77"/>
      <c r="AP6" s="77"/>
      <c r="AQ6" s="78"/>
      <c r="AR6" s="79" t="s">
        <v>52</v>
      </c>
      <c r="AS6" s="79"/>
      <c r="BB6" s="24" t="s">
        <v>53</v>
      </c>
      <c r="BC6" s="24"/>
      <c r="BD6" s="24"/>
      <c r="BE6" s="24"/>
    </row>
    <row r="7" spans="1:57">
      <c r="A7">
        <v>1</v>
      </c>
      <c r="B7" t="s">
        <v>54</v>
      </c>
      <c r="C7">
        <v>0.01</v>
      </c>
      <c r="D7">
        <v>19.269100000000002</v>
      </c>
      <c r="E7" s="1">
        <v>1.23997E-2</v>
      </c>
      <c r="F7" s="1">
        <v>1.23997E-2</v>
      </c>
      <c r="G7">
        <v>0.77962600000000004</v>
      </c>
      <c r="H7">
        <v>2979.93</v>
      </c>
      <c r="I7">
        <v>2981.42</v>
      </c>
      <c r="J7">
        <v>79.804100000000005</v>
      </c>
      <c r="K7" s="1">
        <v>3.2666899999999999E-2</v>
      </c>
      <c r="M7" s="4">
        <f>($M$2-H7)/$M$2</f>
        <v>6.6900000000000544E-3</v>
      </c>
      <c r="N7" s="2">
        <f>(D7/($M$2-H7))</f>
        <v>0.96009466865968329</v>
      </c>
      <c r="O7" s="2">
        <f>(J7-$M$3)/($M$2-H7)</f>
        <v>0.92574041853511979</v>
      </c>
      <c r="P7" s="3">
        <f>K7/($M$2-H7)</f>
        <v>1.6276482311908186E-3</v>
      </c>
      <c r="Q7" s="2">
        <f>G7/($M$2-H7)</f>
        <v>3.8845341305430679E-2</v>
      </c>
      <c r="R7" s="3">
        <f>F7/($M$2-H7)</f>
        <v>6.1782262082710009E-4</v>
      </c>
      <c r="T7" s="6">
        <f>$O$3/N7</f>
        <v>184.23890708586944</v>
      </c>
      <c r="U7" s="6">
        <f>T7/M7</f>
        <v>27539.447994898048</v>
      </c>
      <c r="V7" s="6">
        <f>U7</f>
        <v>27539.447994898048</v>
      </c>
      <c r="W7" s="6">
        <f>(U7/98)*2</f>
        <v>562.02955091628667</v>
      </c>
      <c r="X7" s="6">
        <f>$O$3</f>
        <v>176.88679245283001</v>
      </c>
      <c r="Y7" s="6">
        <f t="shared" ref="Y7:Y70" si="0">R7*T7</f>
        <v>0.11382696443411244</v>
      </c>
      <c r="Z7" s="6">
        <f>Y7</f>
        <v>0.11382696443411244</v>
      </c>
      <c r="AA7" s="6">
        <f>Q7*T7</f>
        <v>7.1568232274901291</v>
      </c>
      <c r="AB7" s="6">
        <f t="shared" ref="AB7:AB70" si="1">O7*T7+(U7/98)*2</f>
        <v>732.58695387241255</v>
      </c>
      <c r="AC7" s="6">
        <f>U7-O7*T7</f>
        <v>27368.890591941923</v>
      </c>
      <c r="AD7" s="6">
        <f t="shared" ref="AD7:AD70" si="2">T7*P7</f>
        <v>0.29987613123484497</v>
      </c>
      <c r="AE7" s="6">
        <f t="shared" ref="AE7:AE70" si="3">U7-T7</f>
        <v>27355.209087812178</v>
      </c>
      <c r="AG7" s="10">
        <f t="shared" ref="AG7:AG22" si="4">U7*$AT$3+V7*$AU$3+W7*18</f>
        <v>3430515.972882831</v>
      </c>
      <c r="AH7" s="56">
        <f>SUM(X7:Z7)*106+AA7*$AS$3+AB7*18+AC7*$AU$3+AD7*28+AE7*$AT$3</f>
        <v>3430483.5733937686</v>
      </c>
      <c r="AI7" s="57"/>
      <c r="AJ7" s="20" t="s">
        <v>55</v>
      </c>
      <c r="AK7" s="20" t="s">
        <v>56</v>
      </c>
      <c r="AL7" s="18" t="s">
        <v>55</v>
      </c>
      <c r="AM7" s="18" t="s">
        <v>56</v>
      </c>
      <c r="AN7" s="18" t="s">
        <v>57</v>
      </c>
      <c r="AO7" s="18" t="s">
        <v>3</v>
      </c>
      <c r="AP7" s="18" t="s">
        <v>4</v>
      </c>
      <c r="AQ7" s="18" t="s">
        <v>5</v>
      </c>
      <c r="AR7" s="22" t="s">
        <v>58</v>
      </c>
      <c r="AS7" s="22" t="s">
        <v>59</v>
      </c>
      <c r="BB7" s="9" t="s">
        <v>60</v>
      </c>
      <c r="BC7" s="9" t="s">
        <v>61</v>
      </c>
      <c r="BD7" s="9" t="s">
        <v>62</v>
      </c>
      <c r="BE7" s="9" t="s">
        <v>63</v>
      </c>
    </row>
    <row r="8" spans="1:57">
      <c r="A8">
        <v>2</v>
      </c>
      <c r="B8" t="s">
        <v>54</v>
      </c>
      <c r="C8">
        <v>0.211919</v>
      </c>
      <c r="D8">
        <v>331.23899999999998</v>
      </c>
      <c r="E8">
        <v>4.5810300000000002</v>
      </c>
      <c r="F8">
        <v>4.5810300000000002</v>
      </c>
      <c r="G8">
        <v>15.525600000000001</v>
      </c>
      <c r="H8">
        <v>2644.07</v>
      </c>
      <c r="I8">
        <v>2650.99</v>
      </c>
      <c r="J8">
        <v>410.23700000000002</v>
      </c>
      <c r="K8">
        <v>12.0687</v>
      </c>
      <c r="M8" s="4">
        <f t="shared" ref="M8:M71" si="5">($M$2-H8)/$M$2</f>
        <v>0.11864333333333328</v>
      </c>
      <c r="N8" s="2">
        <f t="shared" ref="N8:N71" si="6">(D8/($M$2-H8))</f>
        <v>0.93062961818335099</v>
      </c>
      <c r="O8" s="2">
        <f t="shared" ref="O8:O71" si="7">(J8-$M$3)/($M$2-H8)</f>
        <v>0.9805650273930272</v>
      </c>
      <c r="P8" s="3">
        <f t="shared" ref="P8:P71" si="8">K8/($M$2-H8)</f>
        <v>3.3907509903632754E-2</v>
      </c>
      <c r="Q8" s="2">
        <f t="shared" ref="Q8:Q71" si="9">G8/($M$2-H8)</f>
        <v>4.3619812884555971E-2</v>
      </c>
      <c r="R8" s="3">
        <f t="shared" ref="R8:R71" si="10">F8/($M$2-H8)</f>
        <v>1.2870592532239492E-2</v>
      </c>
      <c r="T8" s="6">
        <f t="shared" ref="T8:T71" si="11">$O$3/N8</f>
        <v>190.07217156716376</v>
      </c>
      <c r="U8" s="6">
        <f t="shared" ref="U8:U71" si="12">T8/M8</f>
        <v>1602.0467920700462</v>
      </c>
      <c r="V8" s="6">
        <f t="shared" ref="V8:V71" si="13">U8</f>
        <v>1602.0467920700462</v>
      </c>
      <c r="W8" s="6">
        <f t="shared" ref="W8:W71" si="14">(U8/98)*2</f>
        <v>32.694832491225434</v>
      </c>
      <c r="X8" s="6">
        <f t="shared" ref="X8:X71" si="15">$O$3</f>
        <v>176.88679245283001</v>
      </c>
      <c r="Y8" s="6">
        <f t="shared" si="0"/>
        <v>2.4463414719588816</v>
      </c>
      <c r="Z8" s="6">
        <f t="shared" ref="Z8:Z71" si="16">Y8</f>
        <v>2.4463414719588816</v>
      </c>
      <c r="AA8" s="6">
        <f t="shared" ref="AA8:AA71" si="17">Q8*T8</f>
        <v>8.2909125583209029</v>
      </c>
      <c r="AB8" s="6">
        <f t="shared" si="1"/>
        <v>219.07295661063355</v>
      </c>
      <c r="AC8" s="6">
        <f t="shared" ref="AC8:AC71" si="18">U8-O8*T8</f>
        <v>1415.6686679506381</v>
      </c>
      <c r="AD8" s="6">
        <f t="shared" si="2"/>
        <v>6.4448740398185898</v>
      </c>
      <c r="AE8" s="6">
        <f t="shared" si="3"/>
        <v>1411.9746205028823</v>
      </c>
      <c r="AG8" s="10">
        <f>U8*$AT$3+V8*$AU$3+W8*18</f>
        <v>199562.7185599418</v>
      </c>
      <c r="AH8" s="56">
        <f t="shared" ref="AH8:AH22" si="19">SUM(X8:Z8)*106+AA8*$AS$3+AB8*18+AC8*$AU$3+AD8*28+AE8*$AT$3</f>
        <v>199525.6393512506</v>
      </c>
      <c r="AI8" s="58"/>
      <c r="AJ8" s="21">
        <f>U7*$AT$4</f>
        <v>1979452.9035292869</v>
      </c>
      <c r="AK8" s="21">
        <f>V7*$AU$4</f>
        <v>335402.93712986331</v>
      </c>
      <c r="AL8" s="19">
        <f>AE7*$AT$4</f>
        <v>1966210.3636046757</v>
      </c>
      <c r="AM8" s="19">
        <f>AC7*$AU$4</f>
        <v>333325.7185192607</v>
      </c>
      <c r="AN8" s="19">
        <f t="shared" ref="AN8:AN71" si="20">X7*$AP$4</f>
        <v>18937.499999999982</v>
      </c>
      <c r="AO8" s="19">
        <f t="shared" ref="AO8:AO71" si="21">Y7*$AQ$4</f>
        <v>9.1699002548120987</v>
      </c>
      <c r="AP8" s="19">
        <f t="shared" ref="AP8:AP71" si="22">Z7*$AR$4</f>
        <v>9.4112134194124177</v>
      </c>
      <c r="AQ8" s="19">
        <f t="shared" ref="AQ8:AQ71" si="23">AA7*$AS$4</f>
        <v>463.98615370838081</v>
      </c>
      <c r="AR8" s="23">
        <f>AL8+AM8+AN8+AO8+AP8+AQ8-AJ8-AK8</f>
        <v>4100.3087321689818</v>
      </c>
      <c r="AS8" s="23">
        <f>AR8*8000</f>
        <v>32802469.857351854</v>
      </c>
      <c r="AT8">
        <f>M7</f>
        <v>6.6900000000000544E-3</v>
      </c>
      <c r="AU8" s="1"/>
      <c r="AV8" s="1"/>
      <c r="AW8" s="1"/>
      <c r="AX8" s="1"/>
      <c r="BB8" s="10">
        <f t="shared" ref="BB8:BB71" si="24">U7-AC7</f>
        <v>170.55740295612486</v>
      </c>
      <c r="BC8" s="10">
        <f t="shared" ref="BC8:BC71" si="25">2*AA7</f>
        <v>14.313646454980258</v>
      </c>
      <c r="BD8" s="9">
        <f t="shared" ref="BD8:BD71" si="26">2*AD7</f>
        <v>0.59975226246968993</v>
      </c>
      <c r="BE8" s="10">
        <f t="shared" ref="BE8:BE71" si="27">Y7*2</f>
        <v>0.22765392886822489</v>
      </c>
    </row>
    <row r="9" spans="1:57">
      <c r="A9">
        <v>3</v>
      </c>
      <c r="B9" t="s">
        <v>54</v>
      </c>
      <c r="C9">
        <v>0.41383799999999998</v>
      </c>
      <c r="D9">
        <v>530.34900000000005</v>
      </c>
      <c r="E9">
        <v>15.3179</v>
      </c>
      <c r="F9">
        <v>15.3179</v>
      </c>
      <c r="G9">
        <v>28.741599999999998</v>
      </c>
      <c r="H9">
        <v>2410.27</v>
      </c>
      <c r="I9">
        <v>2387.0500000000002</v>
      </c>
      <c r="J9">
        <v>674.178</v>
      </c>
      <c r="K9">
        <v>40.354999999999997</v>
      </c>
      <c r="M9" s="4">
        <f t="shared" si="5"/>
        <v>0.19657666666666668</v>
      </c>
      <c r="N9" s="2">
        <f t="shared" si="6"/>
        <v>0.89930815797059671</v>
      </c>
      <c r="O9" s="2">
        <f t="shared" si="7"/>
        <v>1.0393799030064605</v>
      </c>
      <c r="P9" s="3">
        <f t="shared" si="8"/>
        <v>6.8429620334729449E-2</v>
      </c>
      <c r="Q9" s="2">
        <f t="shared" si="9"/>
        <v>4.8736879588964437E-2</v>
      </c>
      <c r="R9" s="3">
        <f t="shared" si="10"/>
        <v>2.5974428975972054E-2</v>
      </c>
      <c r="T9" s="6">
        <f t="shared" si="11"/>
        <v>196.69208033428447</v>
      </c>
      <c r="U9" s="6">
        <f t="shared" si="12"/>
        <v>1000.5871178384233</v>
      </c>
      <c r="V9" s="6">
        <f t="shared" si="13"/>
        <v>1000.5871178384233</v>
      </c>
      <c r="W9" s="6">
        <f t="shared" si="14"/>
        <v>20.420145262008639</v>
      </c>
      <c r="X9" s="6">
        <f t="shared" si="15"/>
        <v>176.88679245283001</v>
      </c>
      <c r="Y9" s="6">
        <f t="shared" si="0"/>
        <v>5.1089644707790614</v>
      </c>
      <c r="Z9" s="6">
        <f t="shared" si="16"/>
        <v>5.1089644707790614</v>
      </c>
      <c r="AA9" s="6">
        <f t="shared" si="17"/>
        <v>9.5861582353549419</v>
      </c>
      <c r="AB9" s="6">
        <f t="shared" si="1"/>
        <v>224.85794064199618</v>
      </c>
      <c r="AC9" s="6">
        <f t="shared" si="18"/>
        <v>796.14932245843579</v>
      </c>
      <c r="AD9" s="6">
        <f t="shared" si="2"/>
        <v>13.45956438012319</v>
      </c>
      <c r="AE9" s="6">
        <f t="shared" si="3"/>
        <v>803.89503750413883</v>
      </c>
      <c r="AG9" s="10">
        <f t="shared" si="4"/>
        <v>124640.48265024833</v>
      </c>
      <c r="AH9" s="56">
        <f t="shared" si="19"/>
        <v>124601.69951256734</v>
      </c>
      <c r="AI9" s="58"/>
      <c r="AJ9" s="21">
        <f t="shared" ref="AJ9:AJ71" si="28">U8*$AT$4</f>
        <v>115150.3172736187</v>
      </c>
      <c r="AK9" s="21">
        <f t="shared" ref="AK9:AK72" si="29">V8*$AU$4</f>
        <v>19511.327880621095</v>
      </c>
      <c r="AL9" s="19">
        <f t="shared" ref="AL9:AL71" si="30">AE8*$AT$4</f>
        <v>101488.49979788567</v>
      </c>
      <c r="AM9" s="19">
        <f t="shared" ref="AM9:AM71" si="31">AC8*$AU$4</f>
        <v>17241.428706970823</v>
      </c>
      <c r="AN9" s="19">
        <f t="shared" si="20"/>
        <v>18937.499999999982</v>
      </c>
      <c r="AO9" s="19">
        <f t="shared" si="21"/>
        <v>197.07726898100751</v>
      </c>
      <c r="AP9" s="19">
        <f t="shared" si="22"/>
        <v>202.26351290156035</v>
      </c>
      <c r="AQ9" s="19">
        <f t="shared" si="23"/>
        <v>537.51063934227</v>
      </c>
      <c r="AR9" s="23">
        <f t="shared" ref="AR9:AR71" si="32">AL9+AM9+AN9+AO9+AP9+AQ9-AJ9-AK9-AI9</f>
        <v>3942.6347718415127</v>
      </c>
      <c r="AS9" s="23">
        <f t="shared" ref="AS9:AS71" si="33">AR9*8000</f>
        <v>31541078.1747321</v>
      </c>
      <c r="AT9">
        <f t="shared" ref="AT9:AT72" si="34">M8</f>
        <v>0.11864333333333328</v>
      </c>
      <c r="AU9" s="1"/>
      <c r="BB9" s="10">
        <f t="shared" si="24"/>
        <v>186.37812411940808</v>
      </c>
      <c r="BC9" s="10">
        <f t="shared" si="25"/>
        <v>16.581825116641806</v>
      </c>
      <c r="BD9" s="9">
        <f t="shared" si="26"/>
        <v>12.88974807963718</v>
      </c>
      <c r="BE9" s="10">
        <f t="shared" si="27"/>
        <v>4.8926829439177633</v>
      </c>
    </row>
    <row r="10" spans="1:57">
      <c r="A10">
        <v>4</v>
      </c>
      <c r="B10" t="s">
        <v>54</v>
      </c>
      <c r="C10">
        <v>0.61575800000000003</v>
      </c>
      <c r="D10">
        <v>654.274</v>
      </c>
      <c r="E10">
        <v>29.8706</v>
      </c>
      <c r="F10">
        <v>29.8706</v>
      </c>
      <c r="G10">
        <v>40.8553</v>
      </c>
      <c r="H10">
        <v>2245.13</v>
      </c>
      <c r="I10">
        <v>2169.4499999999998</v>
      </c>
      <c r="J10">
        <v>891.77200000000005</v>
      </c>
      <c r="K10">
        <v>78.693899999999999</v>
      </c>
      <c r="M10" s="4">
        <f t="shared" si="5"/>
        <v>0.25162333333333331</v>
      </c>
      <c r="N10" s="2">
        <f t="shared" si="6"/>
        <v>0.86673731900857109</v>
      </c>
      <c r="O10" s="2">
        <f t="shared" si="7"/>
        <v>1.1002523748460002</v>
      </c>
      <c r="P10" s="3">
        <f t="shared" si="8"/>
        <v>0.10424828116099462</v>
      </c>
      <c r="Q10" s="2">
        <f t="shared" si="9"/>
        <v>5.4122299203836433E-2</v>
      </c>
      <c r="R10" s="3">
        <f t="shared" si="10"/>
        <v>3.9570522076648962E-2</v>
      </c>
      <c r="T10" s="6">
        <f t="shared" si="11"/>
        <v>204.08350785583374</v>
      </c>
      <c r="U10" s="6">
        <f t="shared" si="12"/>
        <v>811.06749979135657</v>
      </c>
      <c r="V10" s="6">
        <f t="shared" si="13"/>
        <v>811.06749979135657</v>
      </c>
      <c r="W10" s="6">
        <f t="shared" si="14"/>
        <v>16.552397954925645</v>
      </c>
      <c r="X10" s="6">
        <f t="shared" si="15"/>
        <v>176.88679245283001</v>
      </c>
      <c r="Y10" s="6">
        <f t="shared" si="0"/>
        <v>8.0756909530892305</v>
      </c>
      <c r="Z10" s="6">
        <f t="shared" si="16"/>
        <v>8.0756909530892305</v>
      </c>
      <c r="AA10" s="6">
        <f t="shared" si="17"/>
        <v>11.045468674741937</v>
      </c>
      <c r="AB10" s="6">
        <f t="shared" si="1"/>
        <v>241.09576214020908</v>
      </c>
      <c r="AC10" s="6">
        <f t="shared" si="18"/>
        <v>586.52413560607317</v>
      </c>
      <c r="AD10" s="6">
        <f t="shared" si="2"/>
        <v>21.275354907277009</v>
      </c>
      <c r="AE10" s="6">
        <f t="shared" si="3"/>
        <v>606.98399193552279</v>
      </c>
      <c r="AG10" s="10">
        <f t="shared" si="4"/>
        <v>101032.52663727515</v>
      </c>
      <c r="AH10" s="56">
        <f t="shared" si="19"/>
        <v>100991.91509919958</v>
      </c>
      <c r="AI10" s="58"/>
      <c r="AJ10" s="21">
        <f t="shared" si="28"/>
        <v>71919.200268872344</v>
      </c>
      <c r="AK10" s="21">
        <f t="shared" si="29"/>
        <v>12186.150508154158</v>
      </c>
      <c r="AL10" s="19">
        <f t="shared" si="30"/>
        <v>57781.563610684985</v>
      </c>
      <c r="AM10" s="19">
        <f t="shared" si="31"/>
        <v>9696.3025982212894</v>
      </c>
      <c r="AN10" s="19">
        <f t="shared" si="20"/>
        <v>18937.499999999982</v>
      </c>
      <c r="AO10" s="19">
        <f t="shared" si="21"/>
        <v>411.57817776596119</v>
      </c>
      <c r="AP10" s="19">
        <f t="shared" si="22"/>
        <v>422.4091824440128</v>
      </c>
      <c r="AQ10" s="19">
        <f t="shared" si="23"/>
        <v>621.4831004037668</v>
      </c>
      <c r="AR10" s="23">
        <f t="shared" si="32"/>
        <v>3765.4858924934924</v>
      </c>
      <c r="AS10" s="23">
        <f t="shared" si="33"/>
        <v>30123887.13994794</v>
      </c>
      <c r="AT10">
        <f t="shared" si="34"/>
        <v>0.19657666666666668</v>
      </c>
      <c r="BB10" s="10">
        <f t="shared" si="24"/>
        <v>204.43779537998751</v>
      </c>
      <c r="BC10" s="10">
        <f t="shared" si="25"/>
        <v>19.172316470709884</v>
      </c>
      <c r="BD10" s="9">
        <f t="shared" si="26"/>
        <v>26.91912876024638</v>
      </c>
      <c r="BE10" s="10">
        <f t="shared" si="27"/>
        <v>10.217928941558123</v>
      </c>
    </row>
    <row r="11" spans="1:57">
      <c r="A11">
        <v>5</v>
      </c>
      <c r="B11" t="s">
        <v>54</v>
      </c>
      <c r="C11">
        <v>0.81767699999999999</v>
      </c>
      <c r="D11">
        <v>727.76400000000001</v>
      </c>
      <c r="E11">
        <v>46.652700000000003</v>
      </c>
      <c r="F11">
        <v>46.652700000000003</v>
      </c>
      <c r="G11">
        <v>52.164400000000001</v>
      </c>
      <c r="H11">
        <v>2126.77</v>
      </c>
      <c r="I11">
        <v>1985.28</v>
      </c>
      <c r="J11">
        <v>1075.94</v>
      </c>
      <c r="K11">
        <v>122.90600000000001</v>
      </c>
      <c r="M11" s="4">
        <f t="shared" si="5"/>
        <v>0.29107666666666665</v>
      </c>
      <c r="N11" s="2">
        <f>(D11/($M$2-H11))</f>
        <v>0.83341616756181069</v>
      </c>
      <c r="O11" s="2">
        <f t="shared" si="7"/>
        <v>1.1620254803430941</v>
      </c>
      <c r="P11" s="3">
        <f t="shared" si="8"/>
        <v>0.14074871454256038</v>
      </c>
      <c r="Q11" s="2">
        <f t="shared" si="9"/>
        <v>5.9737297161114485E-2</v>
      </c>
      <c r="R11" s="3">
        <f t="shared" si="10"/>
        <v>5.3425443468501997E-2</v>
      </c>
      <c r="S11" s="25"/>
      <c r="T11" s="6">
        <f t="shared" si="11"/>
        <v>212.24305375586695</v>
      </c>
      <c r="U11" s="6">
        <f t="shared" si="12"/>
        <v>729.16546759456378</v>
      </c>
      <c r="V11" s="6">
        <f t="shared" si="13"/>
        <v>729.16546759456378</v>
      </c>
      <c r="W11" s="6">
        <f t="shared" si="14"/>
        <v>14.880927910093138</v>
      </c>
      <c r="X11" s="6">
        <f t="shared" si="15"/>
        <v>176.88679245283001</v>
      </c>
      <c r="Y11" s="6">
        <f t="shared" si="0"/>
        <v>11.339179270016301</v>
      </c>
      <c r="Z11" s="6">
        <f t="shared" si="16"/>
        <v>11.339179270016301</v>
      </c>
      <c r="AA11" s="6">
        <f t="shared" si="17"/>
        <v>12.678826372596619</v>
      </c>
      <c r="AB11" s="6">
        <f t="shared" si="1"/>
        <v>261.51276440023958</v>
      </c>
      <c r="AC11" s="6">
        <f t="shared" si="18"/>
        <v>482.53363110441734</v>
      </c>
      <c r="AD11" s="6">
        <f t="shared" si="2"/>
        <v>29.872936986725815</v>
      </c>
      <c r="AE11" s="6">
        <f t="shared" si="3"/>
        <v>516.9224138386968</v>
      </c>
      <c r="AG11" s="10">
        <f t="shared" si="4"/>
        <v>90830.207777626492</v>
      </c>
      <c r="AH11" s="56">
        <f t="shared" si="19"/>
        <v>90787.524440172085</v>
      </c>
      <c r="AI11" s="58"/>
      <c r="AJ11" s="21">
        <f t="shared" si="28"/>
        <v>58297.098682503332</v>
      </c>
      <c r="AK11" s="21">
        <f t="shared" si="29"/>
        <v>9877.9910799589325</v>
      </c>
      <c r="AL11" s="19">
        <f t="shared" si="30"/>
        <v>43628.188388349568</v>
      </c>
      <c r="AM11" s="19">
        <f t="shared" si="31"/>
        <v>7143.2774475463657</v>
      </c>
      <c r="AN11" s="19">
        <f t="shared" si="20"/>
        <v>18937.499999999982</v>
      </c>
      <c r="AO11" s="19">
        <f t="shared" si="21"/>
        <v>650.5776631808684</v>
      </c>
      <c r="AP11" s="19">
        <f t="shared" si="22"/>
        <v>667.69812800141767</v>
      </c>
      <c r="AQ11" s="19">
        <f t="shared" si="23"/>
        <v>716.0920932927969</v>
      </c>
      <c r="AR11" s="23">
        <f t="shared" si="32"/>
        <v>3568.2439579087313</v>
      </c>
      <c r="AS11" s="23">
        <f t="shared" si="33"/>
        <v>28545951.663269851</v>
      </c>
      <c r="AT11">
        <f t="shared" si="34"/>
        <v>0.25162333333333331</v>
      </c>
      <c r="BB11" s="10">
        <f t="shared" si="24"/>
        <v>224.54336418528339</v>
      </c>
      <c r="BC11" s="10">
        <f t="shared" si="25"/>
        <v>22.090937349483873</v>
      </c>
      <c r="BD11" s="9">
        <f t="shared" si="26"/>
        <v>42.550709814554018</v>
      </c>
      <c r="BE11" s="10">
        <f t="shared" si="27"/>
        <v>16.151381906178461</v>
      </c>
    </row>
    <row r="12" spans="1:57">
      <c r="A12">
        <v>6</v>
      </c>
      <c r="B12" t="s">
        <v>54</v>
      </c>
      <c r="C12">
        <v>1.0196000000000001</v>
      </c>
      <c r="D12">
        <v>766.66</v>
      </c>
      <c r="E12">
        <v>64.627700000000004</v>
      </c>
      <c r="F12">
        <v>64.627700000000004</v>
      </c>
      <c r="G12">
        <v>62.870899999999999</v>
      </c>
      <c r="H12">
        <v>2041.21</v>
      </c>
      <c r="I12">
        <v>1826.43</v>
      </c>
      <c r="J12">
        <v>1234.79</v>
      </c>
      <c r="K12">
        <v>170.261</v>
      </c>
      <c r="M12" s="4">
        <f t="shared" si="5"/>
        <v>0.31959666666666664</v>
      </c>
      <c r="N12" s="2">
        <f t="shared" si="6"/>
        <v>0.79961201097216283</v>
      </c>
      <c r="O12" s="2">
        <f t="shared" si="7"/>
        <v>1.2240068317358339</v>
      </c>
      <c r="P12" s="3">
        <f t="shared" si="8"/>
        <v>0.17757903190479668</v>
      </c>
      <c r="Q12" s="2">
        <f t="shared" si="9"/>
        <v>6.5573170350128815E-2</v>
      </c>
      <c r="R12" s="3">
        <f t="shared" si="10"/>
        <v>6.7405479823527584E-2</v>
      </c>
      <c r="T12" s="6">
        <f t="shared" si="11"/>
        <v>221.21577718395233</v>
      </c>
      <c r="U12" s="6">
        <f t="shared" si="12"/>
        <v>692.17172848262601</v>
      </c>
      <c r="V12" s="6">
        <f t="shared" si="13"/>
        <v>692.17172848262601</v>
      </c>
      <c r="W12" s="6">
        <f t="shared" si="14"/>
        <v>14.125953642502571</v>
      </c>
      <c r="X12" s="6">
        <f t="shared" si="15"/>
        <v>176.88679245283001</v>
      </c>
      <c r="Y12" s="6">
        <f t="shared" si="0"/>
        <v>14.911155605618871</v>
      </c>
      <c r="Z12" s="6">
        <f t="shared" si="16"/>
        <v>14.911155605618871</v>
      </c>
      <c r="AA12" s="6">
        <f t="shared" si="17"/>
        <v>14.505819841419445</v>
      </c>
      <c r="AB12" s="6">
        <f t="shared" si="1"/>
        <v>284.89557620341225</v>
      </c>
      <c r="AC12" s="6">
        <f t="shared" si="18"/>
        <v>421.40210592171633</v>
      </c>
      <c r="AD12" s="6">
        <f t="shared" si="2"/>
        <v>39.283283554393464</v>
      </c>
      <c r="AE12" s="6">
        <f t="shared" si="3"/>
        <v>470.95595129867365</v>
      </c>
      <c r="AG12" s="10">
        <f t="shared" si="4"/>
        <v>86221.995843107201</v>
      </c>
      <c r="AH12" s="56">
        <f t="shared" si="19"/>
        <v>86176.795294352676</v>
      </c>
      <c r="AI12" s="58"/>
      <c r="AJ12" s="21">
        <f t="shared" si="28"/>
        <v>52410.226314294458</v>
      </c>
      <c r="AK12" s="21">
        <f t="shared" si="29"/>
        <v>8880.5062298341927</v>
      </c>
      <c r="AL12" s="19">
        <f t="shared" si="30"/>
        <v>37154.832339484004</v>
      </c>
      <c r="AM12" s="19">
        <f t="shared" si="31"/>
        <v>5876.7770932206986</v>
      </c>
      <c r="AN12" s="19">
        <f t="shared" si="20"/>
        <v>18937.499999999982</v>
      </c>
      <c r="AO12" s="19">
        <f t="shared" si="21"/>
        <v>913.48428199251316</v>
      </c>
      <c r="AP12" s="19">
        <f t="shared" si="22"/>
        <v>937.52334204494775</v>
      </c>
      <c r="AQ12" s="19">
        <f t="shared" si="23"/>
        <v>821.98479620972319</v>
      </c>
      <c r="AR12" s="23">
        <f t="shared" si="32"/>
        <v>3351.3693088232267</v>
      </c>
      <c r="AS12" s="23">
        <f t="shared" si="33"/>
        <v>26810954.470585812</v>
      </c>
      <c r="AT12">
        <f t="shared" si="34"/>
        <v>0.29107666666666665</v>
      </c>
      <c r="BB12" s="10">
        <f t="shared" si="24"/>
        <v>246.63183649014644</v>
      </c>
      <c r="BC12" s="10">
        <f t="shared" si="25"/>
        <v>25.357652745193239</v>
      </c>
      <c r="BD12" s="9">
        <f t="shared" si="26"/>
        <v>59.74587397345163</v>
      </c>
      <c r="BE12" s="10">
        <f t="shared" si="27"/>
        <v>22.678358540032601</v>
      </c>
    </row>
    <row r="13" spans="1:57">
      <c r="A13">
        <v>7</v>
      </c>
      <c r="B13" t="s">
        <v>54</v>
      </c>
      <c r="C13">
        <v>1.2215199999999999</v>
      </c>
      <c r="D13">
        <v>781.721</v>
      </c>
      <c r="E13">
        <v>83.094999999999999</v>
      </c>
      <c r="F13">
        <v>83.094999999999999</v>
      </c>
      <c r="G13">
        <v>73.120400000000004</v>
      </c>
      <c r="H13">
        <v>1978.97</v>
      </c>
      <c r="I13">
        <v>1687.38</v>
      </c>
      <c r="J13">
        <v>1373.84</v>
      </c>
      <c r="K13">
        <v>218.91300000000001</v>
      </c>
      <c r="M13" s="4">
        <f t="shared" si="5"/>
        <v>0.34034333333333333</v>
      </c>
      <c r="N13" s="2">
        <f t="shared" si="6"/>
        <v>0.76562001116519596</v>
      </c>
      <c r="O13" s="2">
        <f t="shared" si="7"/>
        <v>1.2855797676855725</v>
      </c>
      <c r="P13" s="3">
        <f t="shared" si="8"/>
        <v>0.21440408215233639</v>
      </c>
      <c r="Q13" s="2">
        <f t="shared" si="9"/>
        <v>7.1614350214979E-2</v>
      </c>
      <c r="R13" s="3">
        <f t="shared" si="10"/>
        <v>8.1383504892118749E-2</v>
      </c>
      <c r="T13" s="6">
        <f t="shared" si="11"/>
        <v>231.03731599651667</v>
      </c>
      <c r="U13" s="6">
        <f t="shared" si="12"/>
        <v>678.83602635529815</v>
      </c>
      <c r="V13" s="6">
        <f t="shared" si="13"/>
        <v>678.83602635529815</v>
      </c>
      <c r="W13" s="6">
        <f t="shared" si="14"/>
        <v>13.853796456230574</v>
      </c>
      <c r="X13" s="6">
        <f t="shared" si="15"/>
        <v>176.88679245283001</v>
      </c>
      <c r="Y13" s="6">
        <f t="shared" si="0"/>
        <v>18.802626536664501</v>
      </c>
      <c r="Z13" s="6">
        <f t="shared" si="16"/>
        <v>18.802626536664501</v>
      </c>
      <c r="AA13" s="6">
        <f t="shared" si="17"/>
        <v>16.545587260503314</v>
      </c>
      <c r="AB13" s="6">
        <f t="shared" si="1"/>
        <v>310.87069548173065</v>
      </c>
      <c r="AC13" s="6">
        <f t="shared" si="18"/>
        <v>381.81912732979805</v>
      </c>
      <c r="AD13" s="6">
        <f t="shared" si="2"/>
        <v>49.535343679172463</v>
      </c>
      <c r="AE13" s="6">
        <f t="shared" si="3"/>
        <v>447.79871035878148</v>
      </c>
      <c r="AG13" s="10">
        <f t="shared" si="4"/>
        <v>84560.802809540182</v>
      </c>
      <c r="AH13" s="56">
        <f t="shared" si="19"/>
        <v>84513.148978860496</v>
      </c>
      <c r="AI13" s="58"/>
      <c r="AJ13" s="21">
        <f t="shared" si="28"/>
        <v>49751.227328145709</v>
      </c>
      <c r="AK13" s="21">
        <f t="shared" si="29"/>
        <v>8429.9594811899024</v>
      </c>
      <c r="AL13" s="19">
        <f t="shared" si="30"/>
        <v>33850.900911494762</v>
      </c>
      <c r="AM13" s="19">
        <f t="shared" si="31"/>
        <v>5132.2562480205834</v>
      </c>
      <c r="AN13" s="19">
        <f t="shared" si="20"/>
        <v>18937.499999999982</v>
      </c>
      <c r="AO13" s="19">
        <f t="shared" si="21"/>
        <v>1201.2426955886563</v>
      </c>
      <c r="AP13" s="19">
        <f t="shared" si="22"/>
        <v>1232.8543454725684</v>
      </c>
      <c r="AQ13" s="19">
        <f t="shared" si="23"/>
        <v>940.43115788501643</v>
      </c>
      <c r="AR13" s="23">
        <f t="shared" si="32"/>
        <v>3113.9985491259486</v>
      </c>
      <c r="AS13" s="23">
        <f t="shared" si="33"/>
        <v>24911988.393007588</v>
      </c>
      <c r="AT13">
        <f t="shared" si="34"/>
        <v>0.31959666666666664</v>
      </c>
      <c r="BB13" s="10">
        <f t="shared" si="24"/>
        <v>270.76962256090968</v>
      </c>
      <c r="BC13" s="10">
        <f t="shared" si="25"/>
        <v>29.01163968283889</v>
      </c>
      <c r="BD13" s="9">
        <f t="shared" si="26"/>
        <v>78.566567108786927</v>
      </c>
      <c r="BE13" s="10">
        <f t="shared" si="27"/>
        <v>29.822311211237743</v>
      </c>
    </row>
    <row r="14" spans="1:57">
      <c r="A14">
        <v>8</v>
      </c>
      <c r="B14" t="s">
        <v>54</v>
      </c>
      <c r="C14">
        <v>1.42343</v>
      </c>
      <c r="D14">
        <v>780.596</v>
      </c>
      <c r="E14">
        <v>101.574</v>
      </c>
      <c r="F14">
        <v>101.574</v>
      </c>
      <c r="G14">
        <v>83.019199999999998</v>
      </c>
      <c r="H14">
        <v>1933.24</v>
      </c>
      <c r="I14">
        <v>1564.08</v>
      </c>
      <c r="J14">
        <v>1497.14</v>
      </c>
      <c r="K14">
        <v>267.596</v>
      </c>
      <c r="M14" s="4">
        <f t="shared" si="5"/>
        <v>0.35558666666666666</v>
      </c>
      <c r="N14" s="2">
        <f t="shared" si="6"/>
        <v>0.73174472233679555</v>
      </c>
      <c r="O14" s="2">
        <f t="shared" si="7"/>
        <v>1.3460530111740225</v>
      </c>
      <c r="P14" s="3">
        <f t="shared" si="8"/>
        <v>0.25084930068618999</v>
      </c>
      <c r="Q14" s="2">
        <f t="shared" si="9"/>
        <v>7.782369042708763E-2</v>
      </c>
      <c r="R14" s="3">
        <f t="shared" si="10"/>
        <v>9.5217293486819898E-2</v>
      </c>
      <c r="T14" s="6">
        <f t="shared" si="11"/>
        <v>241.73292550433379</v>
      </c>
      <c r="U14" s="6">
        <f t="shared" si="12"/>
        <v>679.81436922363173</v>
      </c>
      <c r="V14" s="6">
        <f t="shared" si="13"/>
        <v>679.81436922363173</v>
      </c>
      <c r="W14" s="6">
        <f t="shared" si="14"/>
        <v>13.873762637216974</v>
      </c>
      <c r="X14" s="6">
        <f t="shared" si="15"/>
        <v>176.88679245283001</v>
      </c>
      <c r="Y14" s="6">
        <f t="shared" si="0"/>
        <v>23.017154913173723</v>
      </c>
      <c r="Z14" s="6">
        <f t="shared" si="16"/>
        <v>23.017154913173723</v>
      </c>
      <c r="AA14" s="6">
        <f t="shared" si="17"/>
        <v>18.812548360483508</v>
      </c>
      <c r="AB14" s="6">
        <f t="shared" si="1"/>
        <v>339.25909491223115</v>
      </c>
      <c r="AC14" s="6">
        <f t="shared" si="18"/>
        <v>354.42903694861758</v>
      </c>
      <c r="AD14" s="6">
        <f t="shared" si="2"/>
        <v>60.638535315588996</v>
      </c>
      <c r="AE14" s="6">
        <f t="shared" si="3"/>
        <v>438.08144371929791</v>
      </c>
      <c r="AG14" s="10">
        <f t="shared" si="4"/>
        <v>84682.672385044963</v>
      </c>
      <c r="AH14" s="56">
        <f t="shared" si="19"/>
        <v>84632.283364223331</v>
      </c>
      <c r="AI14" s="58"/>
      <c r="AJ14" s="21">
        <f t="shared" si="28"/>
        <v>48792.697066339759</v>
      </c>
      <c r="AK14" s="21">
        <f t="shared" si="29"/>
        <v>8267.543964981176</v>
      </c>
      <c r="AL14" s="19">
        <f t="shared" si="30"/>
        <v>32186.427904458134</v>
      </c>
      <c r="AM14" s="19">
        <f t="shared" si="31"/>
        <v>4650.1751517496104</v>
      </c>
      <c r="AN14" s="19">
        <f t="shared" si="20"/>
        <v>18937.499999999982</v>
      </c>
      <c r="AO14" s="19">
        <f t="shared" si="21"/>
        <v>1514.7395937936922</v>
      </c>
      <c r="AP14" s="19">
        <f t="shared" si="22"/>
        <v>1554.6011620514212</v>
      </c>
      <c r="AQ14" s="19">
        <f t="shared" si="23"/>
        <v>1072.6719313618685</v>
      </c>
      <c r="AR14" s="23">
        <f t="shared" si="32"/>
        <v>2855.8747120937605</v>
      </c>
      <c r="AS14" s="23">
        <f t="shared" si="33"/>
        <v>22846997.696750086</v>
      </c>
      <c r="AT14">
        <f t="shared" si="34"/>
        <v>0.34034333333333333</v>
      </c>
      <c r="BB14" s="10">
        <f t="shared" si="24"/>
        <v>297.01689902550009</v>
      </c>
      <c r="BC14" s="10">
        <f t="shared" si="25"/>
        <v>33.091174521006629</v>
      </c>
      <c r="BD14" s="9">
        <f t="shared" si="26"/>
        <v>99.070687358344927</v>
      </c>
      <c r="BE14" s="10">
        <f t="shared" si="27"/>
        <v>37.605253073329003</v>
      </c>
    </row>
    <row r="15" spans="1:57">
      <c r="A15">
        <v>9</v>
      </c>
      <c r="B15" t="s">
        <v>54</v>
      </c>
      <c r="C15">
        <v>1.6253500000000001</v>
      </c>
      <c r="D15">
        <v>768.32500000000005</v>
      </c>
      <c r="E15">
        <v>119.76</v>
      </c>
      <c r="F15">
        <v>119.76</v>
      </c>
      <c r="G15">
        <v>92.642799999999994</v>
      </c>
      <c r="H15">
        <v>1899.51</v>
      </c>
      <c r="I15">
        <v>1453.79</v>
      </c>
      <c r="J15">
        <v>1607.44</v>
      </c>
      <c r="K15">
        <v>315.50599999999997</v>
      </c>
      <c r="M15" s="4">
        <f t="shared" si="5"/>
        <v>0.36682999999999999</v>
      </c>
      <c r="N15" s="2">
        <f t="shared" si="6"/>
        <v>0.69816627138819987</v>
      </c>
      <c r="O15" s="2">
        <f t="shared" si="7"/>
        <v>1.4050245892284348</v>
      </c>
      <c r="P15" s="3">
        <f t="shared" si="8"/>
        <v>0.28669592636007596</v>
      </c>
      <c r="Q15" s="2">
        <f t="shared" si="9"/>
        <v>8.41832274713991E-2</v>
      </c>
      <c r="R15" s="3">
        <f t="shared" si="10"/>
        <v>0.10882425101545676</v>
      </c>
      <c r="T15" s="6">
        <f t="shared" si="11"/>
        <v>253.35912045867943</v>
      </c>
      <c r="U15" s="6">
        <f t="shared" si="12"/>
        <v>690.67175655938559</v>
      </c>
      <c r="V15" s="6">
        <f t="shared" si="13"/>
        <v>690.67175655938559</v>
      </c>
      <c r="W15" s="6">
        <f t="shared" si="14"/>
        <v>14.095341970599705</v>
      </c>
      <c r="X15" s="6">
        <f t="shared" si="15"/>
        <v>176.88679245283001</v>
      </c>
      <c r="Y15" s="6">
        <f t="shared" si="0"/>
        <v>27.571616521850675</v>
      </c>
      <c r="Z15" s="6">
        <f t="shared" si="16"/>
        <v>27.571616521850675</v>
      </c>
      <c r="AA15" s="6">
        <f t="shared" si="17"/>
        <v>21.328588469526615</v>
      </c>
      <c r="AB15" s="6">
        <f t="shared" si="1"/>
        <v>370.07113612033328</v>
      </c>
      <c r="AC15" s="6">
        <f t="shared" si="18"/>
        <v>334.695962409652</v>
      </c>
      <c r="AD15" s="6">
        <f t="shared" si="2"/>
        <v>72.637027741675169</v>
      </c>
      <c r="AE15" s="6">
        <f t="shared" si="3"/>
        <v>437.31263610070619</v>
      </c>
      <c r="AG15" s="10">
        <f t="shared" si="4"/>
        <v>86035.148320146487</v>
      </c>
      <c r="AH15" s="56">
        <f t="shared" si="19"/>
        <v>85981.640986829385</v>
      </c>
      <c r="AI15" s="58"/>
      <c r="AJ15" s="21">
        <f t="shared" si="28"/>
        <v>48863.017416686977</v>
      </c>
      <c r="AK15" s="21">
        <f t="shared" si="29"/>
        <v>8279.4592027746112</v>
      </c>
      <c r="AL15" s="19">
        <f t="shared" si="30"/>
        <v>31487.979930211975</v>
      </c>
      <c r="AM15" s="19">
        <f t="shared" si="31"/>
        <v>4316.5912409972134</v>
      </c>
      <c r="AN15" s="19">
        <f t="shared" si="20"/>
        <v>18937.499999999982</v>
      </c>
      <c r="AO15" s="19">
        <f t="shared" si="21"/>
        <v>1854.2619998052751</v>
      </c>
      <c r="AP15" s="19">
        <f t="shared" si="22"/>
        <v>1903.0583682212036</v>
      </c>
      <c r="AQ15" s="19">
        <f t="shared" si="23"/>
        <v>1219.6419665230144</v>
      </c>
      <c r="AR15" s="23">
        <f t="shared" si="32"/>
        <v>2576.5568862970758</v>
      </c>
      <c r="AS15" s="23">
        <f t="shared" si="33"/>
        <v>20612455.090376608</v>
      </c>
      <c r="AT15">
        <f t="shared" si="34"/>
        <v>0.35558666666666666</v>
      </c>
      <c r="BB15" s="10">
        <f t="shared" si="24"/>
        <v>325.38533227501415</v>
      </c>
      <c r="BC15" s="10">
        <f t="shared" si="25"/>
        <v>37.625096720967015</v>
      </c>
      <c r="BD15" s="9">
        <f t="shared" si="26"/>
        <v>121.27707063117799</v>
      </c>
      <c r="BE15" s="10">
        <f t="shared" si="27"/>
        <v>46.034309826347446</v>
      </c>
    </row>
    <row r="16" spans="1:57">
      <c r="A16">
        <v>10</v>
      </c>
      <c r="B16" t="s">
        <v>54</v>
      </c>
      <c r="C16">
        <v>1.8272699999999999</v>
      </c>
      <c r="D16">
        <v>748.91399999999999</v>
      </c>
      <c r="E16">
        <v>137.43199999999999</v>
      </c>
      <c r="F16">
        <v>137.43199999999999</v>
      </c>
      <c r="G16">
        <v>102.05</v>
      </c>
      <c r="H16">
        <v>1874.17</v>
      </c>
      <c r="I16">
        <v>1354.15</v>
      </c>
      <c r="J16">
        <v>1707.08</v>
      </c>
      <c r="K16">
        <v>362.06299999999999</v>
      </c>
      <c r="M16" s="4">
        <f t="shared" si="5"/>
        <v>0.37527666666666665</v>
      </c>
      <c r="N16" s="2">
        <f t="shared" si="6"/>
        <v>0.66521055576774468</v>
      </c>
      <c r="O16" s="2">
        <f t="shared" si="7"/>
        <v>1.4619041153637762</v>
      </c>
      <c r="P16" s="3">
        <f t="shared" si="8"/>
        <v>0.32159651101853742</v>
      </c>
      <c r="Q16" s="2">
        <f t="shared" si="9"/>
        <v>9.0644235808248139E-2</v>
      </c>
      <c r="R16" s="3">
        <f t="shared" si="10"/>
        <v>0.12207171597843369</v>
      </c>
      <c r="T16" s="6">
        <f t="shared" si="11"/>
        <v>265.91098249888455</v>
      </c>
      <c r="U16" s="6">
        <f t="shared" si="12"/>
        <v>708.57318378143566</v>
      </c>
      <c r="V16" s="6">
        <f t="shared" si="13"/>
        <v>708.57318378143566</v>
      </c>
      <c r="W16" s="6">
        <f t="shared" si="14"/>
        <v>14.460677220029298</v>
      </c>
      <c r="X16" s="6">
        <f t="shared" si="15"/>
        <v>176.88679245283001</v>
      </c>
      <c r="Y16" s="6">
        <f t="shared" si="0"/>
        <v>32.460209931150089</v>
      </c>
      <c r="Z16" s="6">
        <f t="shared" si="16"/>
        <v>32.460209931150089</v>
      </c>
      <c r="AA16" s="6">
        <f t="shared" si="17"/>
        <v>24.103297801631836</v>
      </c>
      <c r="AB16" s="6">
        <f t="shared" si="1"/>
        <v>403.19703685557369</v>
      </c>
      <c r="AC16" s="6">
        <f t="shared" si="18"/>
        <v>319.83682414589128</v>
      </c>
      <c r="AD16" s="6">
        <f t="shared" si="2"/>
        <v>85.516044213152639</v>
      </c>
      <c r="AE16" s="6">
        <f t="shared" si="3"/>
        <v>442.66220128255111</v>
      </c>
      <c r="AG16" s="10">
        <f t="shared" si="4"/>
        <v>88265.081615614836</v>
      </c>
      <c r="AH16" s="56">
        <f t="shared" si="19"/>
        <v>88208.361060120747</v>
      </c>
      <c r="AI16" s="58"/>
      <c r="AJ16" s="21">
        <f t="shared" si="28"/>
        <v>49643.413846218951</v>
      </c>
      <c r="AK16" s="21">
        <f t="shared" si="29"/>
        <v>8411.691323136758</v>
      </c>
      <c r="AL16" s="19">
        <f t="shared" si="30"/>
        <v>31432.720345010457</v>
      </c>
      <c r="AM16" s="19">
        <f t="shared" si="31"/>
        <v>4076.2621261871518</v>
      </c>
      <c r="AN16" s="19">
        <f t="shared" si="20"/>
        <v>18937.499999999982</v>
      </c>
      <c r="AO16" s="19">
        <f t="shared" si="21"/>
        <v>2221.1694270002904</v>
      </c>
      <c r="AP16" s="19">
        <f t="shared" si="22"/>
        <v>2279.6212540266142</v>
      </c>
      <c r="AQ16" s="19">
        <f t="shared" si="23"/>
        <v>1382.7601176444207</v>
      </c>
      <c r="AR16" s="23">
        <f t="shared" si="32"/>
        <v>2274.9281005132143</v>
      </c>
      <c r="AS16" s="23">
        <f t="shared" si="33"/>
        <v>18199424.804105714</v>
      </c>
      <c r="AT16">
        <f t="shared" si="34"/>
        <v>0.36682999999999999</v>
      </c>
      <c r="BB16" s="10">
        <f t="shared" si="24"/>
        <v>355.97579414973359</v>
      </c>
      <c r="BC16" s="10">
        <f t="shared" si="25"/>
        <v>42.65717693905323</v>
      </c>
      <c r="BD16" s="9">
        <f t="shared" si="26"/>
        <v>145.27405548335034</v>
      </c>
      <c r="BE16" s="10">
        <f t="shared" si="27"/>
        <v>55.14323304370135</v>
      </c>
    </row>
    <row r="17" spans="1:57">
      <c r="A17">
        <v>11</v>
      </c>
      <c r="B17" t="s">
        <v>54</v>
      </c>
      <c r="C17">
        <v>2.0291899999999998</v>
      </c>
      <c r="D17">
        <v>724.73099999999999</v>
      </c>
      <c r="E17">
        <v>154.458</v>
      </c>
      <c r="F17">
        <v>154.458</v>
      </c>
      <c r="G17">
        <v>111.28400000000001</v>
      </c>
      <c r="H17">
        <v>1855.07</v>
      </c>
      <c r="I17">
        <v>1263.8</v>
      </c>
      <c r="J17">
        <v>1797.42</v>
      </c>
      <c r="K17">
        <v>406.91800000000001</v>
      </c>
      <c r="M17" s="4">
        <f t="shared" si="5"/>
        <v>0.38164333333333333</v>
      </c>
      <c r="N17" s="2">
        <f t="shared" si="6"/>
        <v>0.63299153660049079</v>
      </c>
      <c r="O17" s="2">
        <f t="shared" si="7"/>
        <v>1.5164206634466737</v>
      </c>
      <c r="P17" s="3">
        <f t="shared" si="8"/>
        <v>0.3554086276016874</v>
      </c>
      <c r="Q17" s="2">
        <f t="shared" si="9"/>
        <v>9.7197208562968915E-2</v>
      </c>
      <c r="R17" s="3">
        <f t="shared" si="10"/>
        <v>0.13490606412619111</v>
      </c>
      <c r="T17" s="6">
        <f t="shared" si="11"/>
        <v>279.44574646733571</v>
      </c>
      <c r="U17" s="6">
        <f t="shared" si="12"/>
        <v>732.21702584612785</v>
      </c>
      <c r="V17" s="6">
        <f t="shared" si="13"/>
        <v>732.21702584612785</v>
      </c>
      <c r="W17" s="6">
        <f t="shared" si="14"/>
        <v>14.943204609104651</v>
      </c>
      <c r="X17" s="6">
        <f t="shared" si="15"/>
        <v>176.88679245283001</v>
      </c>
      <c r="Y17" s="6">
        <f t="shared" si="0"/>
        <v>37.69892579271373</v>
      </c>
      <c r="Z17" s="6">
        <f t="shared" si="16"/>
        <v>37.69892579271373</v>
      </c>
      <c r="AA17" s="6">
        <f t="shared" si="17"/>
        <v>27.161346501420162</v>
      </c>
      <c r="AB17" s="6">
        <f t="shared" si="1"/>
        <v>438.70050886445284</v>
      </c>
      <c r="AC17" s="6">
        <f t="shared" si="18"/>
        <v>308.45972159077968</v>
      </c>
      <c r="AD17" s="6">
        <f t="shared" si="2"/>
        <v>99.317429241084866</v>
      </c>
      <c r="AE17" s="6">
        <f t="shared" si="3"/>
        <v>452.77127937879214</v>
      </c>
      <c r="AG17" s="10">
        <f t="shared" si="4"/>
        <v>91210.332293052968</v>
      </c>
      <c r="AH17" s="56">
        <f t="shared" si="19"/>
        <v>91150.249693331934</v>
      </c>
      <c r="AI17" s="58"/>
      <c r="AJ17" s="21">
        <f t="shared" si="28"/>
        <v>50930.11473065825</v>
      </c>
      <c r="AK17" s="21">
        <f t="shared" si="29"/>
        <v>8629.7128052741045</v>
      </c>
      <c r="AL17" s="19">
        <f t="shared" si="30"/>
        <v>31817.231041585925</v>
      </c>
      <c r="AM17" s="19">
        <f t="shared" si="31"/>
        <v>3895.2926812728101</v>
      </c>
      <c r="AN17" s="19">
        <f t="shared" si="20"/>
        <v>18937.499999999982</v>
      </c>
      <c r="AO17" s="19">
        <f t="shared" si="21"/>
        <v>2614.9945120534512</v>
      </c>
      <c r="AP17" s="19">
        <f t="shared" si="22"/>
        <v>2683.8101571074894</v>
      </c>
      <c r="AQ17" s="19">
        <f t="shared" si="23"/>
        <v>1562.6481307669339</v>
      </c>
      <c r="AR17" s="23">
        <f t="shared" si="32"/>
        <v>1951.6489868542394</v>
      </c>
      <c r="AS17" s="23">
        <f t="shared" si="33"/>
        <v>15613191.894833915</v>
      </c>
      <c r="AT17">
        <f t="shared" si="34"/>
        <v>0.37527666666666665</v>
      </c>
      <c r="BB17" s="10">
        <f t="shared" si="24"/>
        <v>388.73635963554437</v>
      </c>
      <c r="BC17" s="10">
        <f t="shared" si="25"/>
        <v>48.206595603263672</v>
      </c>
      <c r="BD17" s="9">
        <f t="shared" si="26"/>
        <v>171.03208842630528</v>
      </c>
      <c r="BE17" s="10">
        <f t="shared" si="27"/>
        <v>64.920419862300179</v>
      </c>
    </row>
    <row r="18" spans="1:57">
      <c r="A18">
        <v>12</v>
      </c>
      <c r="B18" t="s">
        <v>54</v>
      </c>
      <c r="C18">
        <v>2.2311100000000001</v>
      </c>
      <c r="D18">
        <v>697.74</v>
      </c>
      <c r="E18">
        <v>170.80699999999999</v>
      </c>
      <c r="F18">
        <v>170.80699999999999</v>
      </c>
      <c r="G18">
        <v>120.366</v>
      </c>
      <c r="H18">
        <v>1840.28</v>
      </c>
      <c r="I18">
        <v>1181.03</v>
      </c>
      <c r="J18">
        <v>1880.19</v>
      </c>
      <c r="K18">
        <v>449.99</v>
      </c>
      <c r="M18" s="4">
        <f t="shared" si="5"/>
        <v>0.38657333333333332</v>
      </c>
      <c r="N18" s="2">
        <f t="shared" si="6"/>
        <v>0.60164522470941262</v>
      </c>
      <c r="O18" s="2">
        <f t="shared" si="7"/>
        <v>1.5684523076259789</v>
      </c>
      <c r="P18" s="3">
        <f t="shared" si="8"/>
        <v>0.38801607284516954</v>
      </c>
      <c r="Q18" s="2">
        <f t="shared" si="9"/>
        <v>0.10378884558341668</v>
      </c>
      <c r="R18" s="3">
        <f t="shared" si="10"/>
        <v>0.14728296485358533</v>
      </c>
      <c r="T18" s="6">
        <f t="shared" si="11"/>
        <v>294.00514653509333</v>
      </c>
      <c r="U18" s="6">
        <f t="shared" si="12"/>
        <v>760.5417166258062</v>
      </c>
      <c r="V18" s="6">
        <f t="shared" si="13"/>
        <v>760.5417166258062</v>
      </c>
      <c r="W18" s="6">
        <f t="shared" si="14"/>
        <v>15.521259522975637</v>
      </c>
      <c r="X18" s="6">
        <f t="shared" si="15"/>
        <v>176.88679245283001</v>
      </c>
      <c r="Y18" s="6">
        <f t="shared" si="0"/>
        <v>43.301949663901354</v>
      </c>
      <c r="Z18" s="6">
        <f t="shared" si="16"/>
        <v>43.301949663901354</v>
      </c>
      <c r="AA18" s="6">
        <f t="shared" si="17"/>
        <v>30.514454754460594</v>
      </c>
      <c r="AB18" s="6">
        <f t="shared" si="1"/>
        <v>476.65431005985687</v>
      </c>
      <c r="AC18" s="6">
        <f t="shared" si="18"/>
        <v>299.40866608892497</v>
      </c>
      <c r="AD18" s="6">
        <f t="shared" si="2"/>
        <v>114.07872235481551</v>
      </c>
      <c r="AE18" s="6">
        <f t="shared" si="3"/>
        <v>466.53657009071287</v>
      </c>
      <c r="AG18" s="10">
        <f t="shared" si="4"/>
        <v>94738.663876338702</v>
      </c>
      <c r="AH18" s="56">
        <f t="shared" si="19"/>
        <v>94674.871878639475</v>
      </c>
      <c r="AI18" s="58"/>
      <c r="AJ18" s="21">
        <f t="shared" si="28"/>
        <v>52629.563166742126</v>
      </c>
      <c r="AK18" s="21">
        <f t="shared" si="29"/>
        <v>8917.6711577799906</v>
      </c>
      <c r="AL18" s="19">
        <f t="shared" si="30"/>
        <v>32543.84124790944</v>
      </c>
      <c r="AM18" s="19">
        <f t="shared" si="31"/>
        <v>3756.7309492541058</v>
      </c>
      <c r="AN18" s="19">
        <f t="shared" si="20"/>
        <v>18937.499999999982</v>
      </c>
      <c r="AO18" s="19">
        <f t="shared" si="21"/>
        <v>3037.0254618610184</v>
      </c>
      <c r="AP18" s="19">
        <f t="shared" si="22"/>
        <v>3116.9471845415715</v>
      </c>
      <c r="AQ18" s="19">
        <f t="shared" si="23"/>
        <v>1760.905403437521</v>
      </c>
      <c r="AR18" s="23">
        <f t="shared" si="32"/>
        <v>1605.715922481515</v>
      </c>
      <c r="AS18" s="23">
        <f t="shared" si="33"/>
        <v>12845727.37985212</v>
      </c>
      <c r="AT18">
        <f t="shared" si="34"/>
        <v>0.38164333333333333</v>
      </c>
      <c r="BB18" s="10">
        <f t="shared" si="24"/>
        <v>423.75730425534817</v>
      </c>
      <c r="BC18" s="10">
        <f t="shared" si="25"/>
        <v>54.322693002840325</v>
      </c>
      <c r="BD18" s="9">
        <f t="shared" si="26"/>
        <v>198.63485848216973</v>
      </c>
      <c r="BE18" s="10">
        <f t="shared" si="27"/>
        <v>75.39785158542746</v>
      </c>
    </row>
    <row r="19" spans="1:57">
      <c r="A19">
        <v>13</v>
      </c>
      <c r="B19" t="s">
        <v>54</v>
      </c>
      <c r="C19">
        <v>2.43303</v>
      </c>
      <c r="D19">
        <v>669.17100000000005</v>
      </c>
      <c r="E19">
        <v>186.37899999999999</v>
      </c>
      <c r="F19">
        <v>186.37899999999999</v>
      </c>
      <c r="G19">
        <v>129.334</v>
      </c>
      <c r="H19">
        <v>1828.74</v>
      </c>
      <c r="I19">
        <v>1105.3699999999999</v>
      </c>
      <c r="J19">
        <v>1955.85</v>
      </c>
      <c r="K19">
        <v>491.01499999999999</v>
      </c>
      <c r="M19" s="4">
        <f t="shared" si="5"/>
        <v>0.39041999999999999</v>
      </c>
      <c r="N19" s="2">
        <f t="shared" si="6"/>
        <v>0.57132575175452083</v>
      </c>
      <c r="O19" s="2">
        <f t="shared" si="7"/>
        <v>1.6175960164267542</v>
      </c>
      <c r="P19" s="3">
        <f t="shared" si="8"/>
        <v>0.41921947304612128</v>
      </c>
      <c r="Q19" s="2">
        <f t="shared" si="9"/>
        <v>0.11042296330447553</v>
      </c>
      <c r="R19" s="3">
        <f t="shared" si="10"/>
        <v>0.15912692314259858</v>
      </c>
      <c r="T19" s="6">
        <f t="shared" si="11"/>
        <v>309.60759585860961</v>
      </c>
      <c r="U19" s="6">
        <f t="shared" si="12"/>
        <v>793.01161789511195</v>
      </c>
      <c r="V19" s="6">
        <f t="shared" si="13"/>
        <v>793.01161789511195</v>
      </c>
      <c r="W19" s="6">
        <f t="shared" si="14"/>
        <v>16.183910569287999</v>
      </c>
      <c r="X19" s="6">
        <f t="shared" si="15"/>
        <v>176.88679245283001</v>
      </c>
      <c r="Y19" s="6">
        <f t="shared" si="0"/>
        <v>49.266904110557689</v>
      </c>
      <c r="Z19" s="6">
        <f t="shared" si="16"/>
        <v>49.266904110557689</v>
      </c>
      <c r="AA19" s="6">
        <f t="shared" si="17"/>
        <v>34.187788196282142</v>
      </c>
      <c r="AB19" s="6">
        <f t="shared" si="1"/>
        <v>517.0039242856393</v>
      </c>
      <c r="AC19" s="6">
        <f t="shared" si="18"/>
        <v>292.1916041787606</v>
      </c>
      <c r="AD19" s="6">
        <f t="shared" si="2"/>
        <v>129.79353318692282</v>
      </c>
      <c r="AE19" s="6">
        <f t="shared" si="3"/>
        <v>483.40402203650234</v>
      </c>
      <c r="AG19" s="10">
        <f t="shared" si="4"/>
        <v>98783.353332820087</v>
      </c>
      <c r="AH19" s="56">
        <f t="shared" si="19"/>
        <v>98715.702918418116</v>
      </c>
      <c r="AI19" s="58"/>
      <c r="AJ19" s="21">
        <f t="shared" si="28"/>
        <v>54665.456965913072</v>
      </c>
      <c r="AK19" s="21">
        <f t="shared" si="29"/>
        <v>9262.6375667856937</v>
      </c>
      <c r="AL19" s="19">
        <f t="shared" si="30"/>
        <v>33533.249048410165</v>
      </c>
      <c r="AM19" s="19">
        <f t="shared" si="31"/>
        <v>3646.4981442970175</v>
      </c>
      <c r="AN19" s="19">
        <f t="shared" si="20"/>
        <v>18937.499999999982</v>
      </c>
      <c r="AO19" s="19">
        <f t="shared" si="21"/>
        <v>3488.405064923893</v>
      </c>
      <c r="AP19" s="19">
        <f t="shared" si="22"/>
        <v>3580.2051982113644</v>
      </c>
      <c r="AQ19" s="19">
        <f t="shared" si="23"/>
        <v>1978.291770522861</v>
      </c>
      <c r="AR19" s="23">
        <f t="shared" si="32"/>
        <v>1236.0546936665105</v>
      </c>
      <c r="AS19" s="23">
        <f t="shared" si="33"/>
        <v>9888437.5493320841</v>
      </c>
      <c r="AT19">
        <f t="shared" si="34"/>
        <v>0.38657333333333332</v>
      </c>
      <c r="BB19" s="10">
        <f t="shared" si="24"/>
        <v>461.13305053688123</v>
      </c>
      <c r="BC19" s="10">
        <f t="shared" si="25"/>
        <v>61.028909508921188</v>
      </c>
      <c r="BD19" s="9">
        <f t="shared" si="26"/>
        <v>228.15744470963102</v>
      </c>
      <c r="BE19" s="10">
        <f t="shared" si="27"/>
        <v>86.603899327802708</v>
      </c>
    </row>
    <row r="20" spans="1:57">
      <c r="A20">
        <v>14</v>
      </c>
      <c r="B20" t="s">
        <v>54</v>
      </c>
      <c r="C20">
        <v>2.6349499999999999</v>
      </c>
      <c r="D20">
        <v>639.85199999999998</v>
      </c>
      <c r="E20">
        <v>201.215</v>
      </c>
      <c r="F20">
        <v>201.215</v>
      </c>
      <c r="G20">
        <v>138.19300000000001</v>
      </c>
      <c r="H20">
        <v>1819.53</v>
      </c>
      <c r="I20">
        <v>1035.71</v>
      </c>
      <c r="J20">
        <v>2025.51</v>
      </c>
      <c r="K20">
        <v>530.09900000000005</v>
      </c>
      <c r="M20" s="4">
        <f t="shared" si="5"/>
        <v>0.39349000000000001</v>
      </c>
      <c r="N20" s="2">
        <f t="shared" si="6"/>
        <v>0.54203156369920447</v>
      </c>
      <c r="O20" s="2">
        <f t="shared" si="7"/>
        <v>1.6639859633874643</v>
      </c>
      <c r="P20" s="3">
        <f t="shared" si="8"/>
        <v>0.449057578761002</v>
      </c>
      <c r="Q20" s="2">
        <f t="shared" si="9"/>
        <v>0.11706608384795887</v>
      </c>
      <c r="R20" s="3">
        <f t="shared" si="10"/>
        <v>0.17045329402695536</v>
      </c>
      <c r="T20" s="6">
        <f t="shared" si="11"/>
        <v>326.34039103854059</v>
      </c>
      <c r="U20" s="6">
        <f t="shared" si="12"/>
        <v>829.34862649251716</v>
      </c>
      <c r="V20" s="6">
        <f t="shared" si="13"/>
        <v>829.34862649251716</v>
      </c>
      <c r="W20" s="6">
        <f t="shared" si="14"/>
        <v>16.925482173316677</v>
      </c>
      <c r="X20" s="6">
        <f t="shared" si="15"/>
        <v>176.88679245283001</v>
      </c>
      <c r="Y20" s="6">
        <f t="shared" si="0"/>
        <v>55.625794626563945</v>
      </c>
      <c r="Z20" s="6">
        <f t="shared" si="16"/>
        <v>55.625794626563945</v>
      </c>
      <c r="AA20" s="6">
        <f t="shared" si="17"/>
        <v>38.203391580293477</v>
      </c>
      <c r="AB20" s="6">
        <f t="shared" si="1"/>
        <v>559.95131214782452</v>
      </c>
      <c r="AC20" s="6">
        <f t="shared" si="18"/>
        <v>286.32279651800934</v>
      </c>
      <c r="AD20" s="6">
        <f t="shared" si="2"/>
        <v>146.54562585168563</v>
      </c>
      <c r="AE20" s="6">
        <f t="shared" si="3"/>
        <v>503.00823545397657</v>
      </c>
      <c r="AG20" s="10">
        <f t="shared" si="4"/>
        <v>103309.75808949034</v>
      </c>
      <c r="AH20" s="56">
        <f t="shared" si="19"/>
        <v>103237.99104516245</v>
      </c>
      <c r="AI20" s="58"/>
      <c r="AJ20" s="21">
        <f t="shared" si="28"/>
        <v>56999.296059446955</v>
      </c>
      <c r="AK20" s="21">
        <f t="shared" si="29"/>
        <v>9658.088494344569</v>
      </c>
      <c r="AL20" s="19">
        <f t="shared" si="30"/>
        <v>34745.630891917674</v>
      </c>
      <c r="AM20" s="19">
        <f t="shared" si="31"/>
        <v>3558.6015472931253</v>
      </c>
      <c r="AN20" s="19">
        <f t="shared" si="20"/>
        <v>18937.499999999982</v>
      </c>
      <c r="AO20" s="19">
        <f t="shared" si="21"/>
        <v>3968.9417951465275</v>
      </c>
      <c r="AP20" s="19">
        <f t="shared" si="22"/>
        <v>4073.38763186091</v>
      </c>
      <c r="AQ20" s="19">
        <f t="shared" si="23"/>
        <v>2216.4387528896264</v>
      </c>
      <c r="AR20" s="23">
        <f t="shared" si="32"/>
        <v>843.11606531633333</v>
      </c>
      <c r="AS20" s="23">
        <f t="shared" si="33"/>
        <v>6744928.5225306666</v>
      </c>
      <c r="AT20">
        <f t="shared" si="34"/>
        <v>0.39041999999999999</v>
      </c>
      <c r="BB20" s="10">
        <f t="shared" si="24"/>
        <v>500.82001371635135</v>
      </c>
      <c r="BC20" s="10">
        <f t="shared" si="25"/>
        <v>68.375576392564284</v>
      </c>
      <c r="BD20" s="9">
        <f t="shared" si="26"/>
        <v>259.58706637384563</v>
      </c>
      <c r="BE20" s="10">
        <f t="shared" si="27"/>
        <v>98.533808221115379</v>
      </c>
    </row>
    <row r="21" spans="1:57">
      <c r="A21">
        <v>15</v>
      </c>
      <c r="B21" t="s">
        <v>54</v>
      </c>
      <c r="C21">
        <v>2.8368699999999998</v>
      </c>
      <c r="D21">
        <v>610.33900000000006</v>
      </c>
      <c r="E21">
        <v>215.31800000000001</v>
      </c>
      <c r="F21">
        <v>215.31800000000001</v>
      </c>
      <c r="G21">
        <v>146.958</v>
      </c>
      <c r="H21">
        <v>1812.07</v>
      </c>
      <c r="I21">
        <v>971.47799999999995</v>
      </c>
      <c r="J21">
        <v>2089.75</v>
      </c>
      <c r="K21">
        <v>567.25300000000004</v>
      </c>
      <c r="M21" s="4">
        <f t="shared" si="5"/>
        <v>0.3959766666666667</v>
      </c>
      <c r="N21" s="2">
        <f t="shared" si="6"/>
        <v>0.51378364045019487</v>
      </c>
      <c r="O21" s="2">
        <f t="shared" si="7"/>
        <v>1.7076136726911517</v>
      </c>
      <c r="P21" s="3">
        <f t="shared" si="8"/>
        <v>0.47751382657227281</v>
      </c>
      <c r="Q21" s="2">
        <f t="shared" si="9"/>
        <v>0.12370930947109678</v>
      </c>
      <c r="R21" s="3">
        <f t="shared" si="10"/>
        <v>0.18125478774001835</v>
      </c>
      <c r="T21" s="6">
        <f t="shared" si="11"/>
        <v>344.28264842733358</v>
      </c>
      <c r="U21" s="6">
        <f t="shared" si="12"/>
        <v>869.45185767006535</v>
      </c>
      <c r="V21" s="6">
        <f t="shared" si="13"/>
        <v>869.45185767006535</v>
      </c>
      <c r="W21" s="6">
        <f t="shared" si="14"/>
        <v>17.743915462654396</v>
      </c>
      <c r="X21" s="6">
        <f t="shared" si="15"/>
        <v>176.88679245283001</v>
      </c>
      <c r="Y21" s="6">
        <f t="shared" si="0"/>
        <v>62.40287836326771</v>
      </c>
      <c r="Z21" s="6">
        <f t="shared" si="16"/>
        <v>62.40287836326771</v>
      </c>
      <c r="AA21" s="6">
        <f t="shared" si="17"/>
        <v>42.590968699825822</v>
      </c>
      <c r="AB21" s="6">
        <f t="shared" si="1"/>
        <v>605.64567318749005</v>
      </c>
      <c r="AC21" s="6">
        <f t="shared" si="18"/>
        <v>281.5500999452297</v>
      </c>
      <c r="AD21" s="6">
        <f t="shared" si="2"/>
        <v>164.39972487297254</v>
      </c>
      <c r="AE21" s="6">
        <f t="shared" si="3"/>
        <v>525.16920924273177</v>
      </c>
      <c r="AG21" s="10">
        <f t="shared" si="4"/>
        <v>108305.31120094989</v>
      </c>
      <c r="AH21" s="56">
        <f t="shared" si="19"/>
        <v>108229.02852693653</v>
      </c>
      <c r="AI21" s="58"/>
      <c r="AJ21" s="21">
        <f t="shared" si="28"/>
        <v>59611.091226402648</v>
      </c>
      <c r="AK21" s="21">
        <f t="shared" si="29"/>
        <v>10100.636922052367</v>
      </c>
      <c r="AL21" s="19">
        <f t="shared" si="30"/>
        <v>36154.72293972547</v>
      </c>
      <c r="AM21" s="19">
        <f t="shared" si="31"/>
        <v>3487.1253387928359</v>
      </c>
      <c r="AN21" s="19">
        <f t="shared" si="20"/>
        <v>18937.499999999982</v>
      </c>
      <c r="AO21" s="19">
        <f t="shared" si="21"/>
        <v>4481.2140151159911</v>
      </c>
      <c r="AP21" s="19">
        <f t="shared" si="22"/>
        <v>4599.1406997243075</v>
      </c>
      <c r="AQ21" s="19">
        <f t="shared" si="23"/>
        <v>2476.7755405594803</v>
      </c>
      <c r="AR21" s="23">
        <f t="shared" si="32"/>
        <v>424.75038546305223</v>
      </c>
      <c r="AS21" s="23">
        <f t="shared" si="33"/>
        <v>3398003.0837044176</v>
      </c>
      <c r="AT21">
        <f t="shared" si="34"/>
        <v>0.39349000000000001</v>
      </c>
      <c r="BB21" s="10">
        <f t="shared" si="24"/>
        <v>543.02582997450781</v>
      </c>
      <c r="BC21" s="10">
        <f t="shared" si="25"/>
        <v>76.406783160586954</v>
      </c>
      <c r="BD21" s="9">
        <f t="shared" si="26"/>
        <v>293.09125170337126</v>
      </c>
      <c r="BE21" s="10">
        <f t="shared" si="27"/>
        <v>111.25158925312789</v>
      </c>
    </row>
    <row r="22" spans="1:57">
      <c r="A22">
        <v>16</v>
      </c>
      <c r="B22" t="s">
        <v>54</v>
      </c>
      <c r="C22">
        <v>3.0387900000000001</v>
      </c>
      <c r="D22">
        <v>581.39099999999996</v>
      </c>
      <c r="E22">
        <v>228.67400000000001</v>
      </c>
      <c r="F22">
        <v>228.67400000000001</v>
      </c>
      <c r="G22">
        <v>155.64500000000001</v>
      </c>
      <c r="H22">
        <v>1805.62</v>
      </c>
      <c r="I22">
        <v>912.024</v>
      </c>
      <c r="J22">
        <v>2149.1999999999998</v>
      </c>
      <c r="K22">
        <v>602.44100000000003</v>
      </c>
      <c r="M22" s="4">
        <f t="shared" si="5"/>
        <v>0.39812666666666668</v>
      </c>
      <c r="N22" s="2">
        <f t="shared" si="6"/>
        <v>0.48677221654749736</v>
      </c>
      <c r="O22" s="2">
        <f t="shared" si="7"/>
        <v>1.748166839866709</v>
      </c>
      <c r="P22" s="3">
        <f t="shared" si="8"/>
        <v>0.50439642324888223</v>
      </c>
      <c r="Q22" s="2">
        <f t="shared" si="9"/>
        <v>0.130314472780857</v>
      </c>
      <c r="R22" s="3">
        <f t="shared" si="10"/>
        <v>0.19145832984477301</v>
      </c>
      <c r="T22" s="6">
        <f t="shared" si="11"/>
        <v>363.38719926832567</v>
      </c>
      <c r="U22" s="6">
        <f t="shared" si="12"/>
        <v>912.7426763718222</v>
      </c>
      <c r="V22" s="6">
        <f t="shared" si="13"/>
        <v>912.7426763718222</v>
      </c>
      <c r="W22" s="6">
        <f t="shared" si="14"/>
        <v>18.627401558608618</v>
      </c>
      <c r="X22" s="6">
        <f t="shared" si="15"/>
        <v>176.88679245283001</v>
      </c>
      <c r="Y22" s="6">
        <f t="shared" si="0"/>
        <v>69.573506258883356</v>
      </c>
      <c r="Z22" s="6">
        <f t="shared" si="16"/>
        <v>69.573506258883356</v>
      </c>
      <c r="AA22" s="6">
        <f t="shared" si="17"/>
        <v>47.354611287964083</v>
      </c>
      <c r="AB22" s="6">
        <f t="shared" si="1"/>
        <v>653.88885335153157</v>
      </c>
      <c r="AC22" s="6">
        <f t="shared" si="18"/>
        <v>277.48122457889929</v>
      </c>
      <c r="AD22" s="6">
        <f t="shared" si="2"/>
        <v>183.29120356537231</v>
      </c>
      <c r="AE22" s="6">
        <f t="shared" si="3"/>
        <v>549.35547710349647</v>
      </c>
      <c r="AG22" s="10">
        <f t="shared" si="4"/>
        <v>113697.93363343527</v>
      </c>
      <c r="AH22" s="56">
        <f t="shared" si="19"/>
        <v>113616.98553758505</v>
      </c>
      <c r="AI22" s="58"/>
      <c r="AJ22" s="21">
        <f t="shared" si="28"/>
        <v>62493.59117375128</v>
      </c>
      <c r="AK22" s="21">
        <f t="shared" si="29"/>
        <v>10589.054174563726</v>
      </c>
      <c r="AL22" s="19">
        <f t="shared" si="30"/>
        <v>37747.587252739831</v>
      </c>
      <c r="AM22" s="19">
        <f t="shared" si="31"/>
        <v>3428.9986672329528</v>
      </c>
      <c r="AN22" s="19">
        <f t="shared" si="20"/>
        <v>18937.499999999982</v>
      </c>
      <c r="AO22" s="19">
        <f t="shared" si="21"/>
        <v>5027.1758809448465</v>
      </c>
      <c r="AP22" s="19">
        <f t="shared" si="22"/>
        <v>5159.4699830749751</v>
      </c>
      <c r="AQ22" s="19">
        <f t="shared" si="23"/>
        <v>2761.2278690690177</v>
      </c>
      <c r="AR22" s="23">
        <f t="shared" si="32"/>
        <v>-20.685695253394442</v>
      </c>
      <c r="AS22" s="23">
        <f t="shared" si="33"/>
        <v>-165485.56202715554</v>
      </c>
      <c r="AT22">
        <f t="shared" si="34"/>
        <v>0.3959766666666667</v>
      </c>
      <c r="BB22" s="10">
        <f t="shared" si="24"/>
        <v>587.90175772483565</v>
      </c>
      <c r="BC22" s="10">
        <f t="shared" si="25"/>
        <v>85.181937399651645</v>
      </c>
      <c r="BD22" s="9">
        <f t="shared" si="26"/>
        <v>328.79944974594508</v>
      </c>
      <c r="BE22" s="10">
        <f t="shared" si="27"/>
        <v>124.80575672653542</v>
      </c>
    </row>
    <row r="23" spans="1:57">
      <c r="A23">
        <v>17</v>
      </c>
      <c r="B23" t="s">
        <v>54</v>
      </c>
      <c r="C23">
        <v>3.24071</v>
      </c>
      <c r="D23">
        <v>553.10699999999997</v>
      </c>
      <c r="E23">
        <v>241.32599999999999</v>
      </c>
      <c r="F23">
        <v>241.32599999999999</v>
      </c>
      <c r="G23">
        <v>164.25800000000001</v>
      </c>
      <c r="H23">
        <v>1799.98</v>
      </c>
      <c r="I23">
        <v>856.95799999999997</v>
      </c>
      <c r="J23">
        <v>2204.27</v>
      </c>
      <c r="K23">
        <v>635.77</v>
      </c>
      <c r="M23" s="4">
        <f t="shared" si="5"/>
        <v>0.40000666666666668</v>
      </c>
      <c r="N23" s="2">
        <f t="shared" si="6"/>
        <v>0.4609148180863652</v>
      </c>
      <c r="O23" s="2">
        <f t="shared" si="7"/>
        <v>1.7858414944750922</v>
      </c>
      <c r="P23" s="3">
        <f t="shared" si="8"/>
        <v>0.52979950334161097</v>
      </c>
      <c r="Q23" s="2">
        <f t="shared" si="9"/>
        <v>0.13687938534357763</v>
      </c>
      <c r="R23" s="3">
        <f t="shared" si="10"/>
        <v>0.20110164830586158</v>
      </c>
      <c r="T23" s="6">
        <f t="shared" si="11"/>
        <v>383.77328198566477</v>
      </c>
      <c r="U23" s="6">
        <f t="shared" si="12"/>
        <v>959.41721467725063</v>
      </c>
      <c r="V23" s="6">
        <f t="shared" si="13"/>
        <v>959.41721467725063</v>
      </c>
      <c r="W23" s="6">
        <f t="shared" si="14"/>
        <v>19.579943156678585</v>
      </c>
      <c r="X23" s="6">
        <f t="shared" si="15"/>
        <v>176.88679245283001</v>
      </c>
      <c r="Y23" s="6">
        <f t="shared" si="0"/>
        <v>77.177439583067397</v>
      </c>
      <c r="Z23" s="6">
        <f t="shared" si="16"/>
        <v>77.177439583067397</v>
      </c>
      <c r="AA23" s="6">
        <f t="shared" si="17"/>
        <v>52.530650949485285</v>
      </c>
      <c r="AB23" s="6">
        <f t="shared" si="1"/>
        <v>704.93819459756912</v>
      </c>
      <c r="AC23" s="6">
        <f t="shared" si="18"/>
        <v>274.05896323636011</v>
      </c>
      <c r="AD23" s="6">
        <f t="shared" si="2"/>
        <v>203.3228941917852</v>
      </c>
      <c r="AE23" s="6">
        <f t="shared" si="3"/>
        <v>575.64393269158586</v>
      </c>
      <c r="AI23" s="58"/>
      <c r="AJ23" s="21">
        <f t="shared" si="28"/>
        <v>65605.20534957746</v>
      </c>
      <c r="AK23" s="21">
        <f t="shared" si="29"/>
        <v>11116.293055532422</v>
      </c>
      <c r="AL23" s="19">
        <f t="shared" si="30"/>
        <v>39486.023627768016</v>
      </c>
      <c r="AM23" s="19">
        <f t="shared" si="31"/>
        <v>3379.4438341464147</v>
      </c>
      <c r="AN23" s="19">
        <f t="shared" si="20"/>
        <v>18937.499999999982</v>
      </c>
      <c r="AO23" s="19">
        <f t="shared" si="21"/>
        <v>5604.8416642156435</v>
      </c>
      <c r="AP23" s="19">
        <f t="shared" si="22"/>
        <v>5752.3374974844764</v>
      </c>
      <c r="AQ23" s="19">
        <f t="shared" si="23"/>
        <v>3070.0610107933858</v>
      </c>
      <c r="AR23" s="23">
        <f t="shared" si="32"/>
        <v>-491.29077070197127</v>
      </c>
      <c r="AS23" s="23">
        <f t="shared" si="33"/>
        <v>-3930326.16561577</v>
      </c>
      <c r="AT23">
        <f t="shared" si="34"/>
        <v>0.39812666666666668</v>
      </c>
      <c r="BB23" s="10">
        <f t="shared" si="24"/>
        <v>635.26145179292291</v>
      </c>
      <c r="BC23" s="10">
        <f t="shared" si="25"/>
        <v>94.709222575928166</v>
      </c>
      <c r="BD23" s="9">
        <f t="shared" si="26"/>
        <v>366.58240713074463</v>
      </c>
      <c r="BE23" s="10">
        <f t="shared" si="27"/>
        <v>139.14701251776671</v>
      </c>
    </row>
    <row r="24" spans="1:57">
      <c r="A24">
        <v>18</v>
      </c>
      <c r="B24" t="s">
        <v>54</v>
      </c>
      <c r="C24">
        <v>3.4426299999999999</v>
      </c>
      <c r="D24">
        <v>525.74199999999996</v>
      </c>
      <c r="E24">
        <v>253.298</v>
      </c>
      <c r="F24">
        <v>253.298</v>
      </c>
      <c r="G24">
        <v>172.803</v>
      </c>
      <c r="H24">
        <v>1794.86</v>
      </c>
      <c r="I24">
        <v>805.846</v>
      </c>
      <c r="J24">
        <v>2255.38</v>
      </c>
      <c r="K24">
        <v>667.31</v>
      </c>
      <c r="M24" s="4">
        <f t="shared" si="5"/>
        <v>0.40171333333333337</v>
      </c>
      <c r="N24" s="2">
        <f t="shared" si="6"/>
        <v>0.43624973032178826</v>
      </c>
      <c r="O24" s="2">
        <f t="shared" si="7"/>
        <v>1.8206644125993661</v>
      </c>
      <c r="P24" s="3">
        <f t="shared" si="8"/>
        <v>0.5537198997626831</v>
      </c>
      <c r="Q24" s="2">
        <f t="shared" si="9"/>
        <v>0.1433883200292082</v>
      </c>
      <c r="R24" s="3">
        <f t="shared" si="10"/>
        <v>0.21018138971405811</v>
      </c>
      <c r="T24" s="6">
        <f t="shared" si="11"/>
        <v>405.47140813669745</v>
      </c>
      <c r="U24" s="6">
        <f t="shared" si="12"/>
        <v>1009.3551159285164</v>
      </c>
      <c r="V24" s="6">
        <f t="shared" si="13"/>
        <v>1009.3551159285164</v>
      </c>
      <c r="W24" s="6">
        <f t="shared" si="14"/>
        <v>20.59908399854115</v>
      </c>
      <c r="X24" s="6">
        <f t="shared" si="15"/>
        <v>176.88679245283001</v>
      </c>
      <c r="Y24" s="6">
        <f t="shared" si="0"/>
        <v>85.22254405148712</v>
      </c>
      <c r="Z24" s="6">
        <f t="shared" si="16"/>
        <v>85.22254405148712</v>
      </c>
      <c r="AA24" s="6">
        <f t="shared" si="17"/>
        <v>58.139864032598467</v>
      </c>
      <c r="AB24" s="6">
        <f t="shared" si="1"/>
        <v>758.82644711957914</v>
      </c>
      <c r="AC24" s="6">
        <f t="shared" si="18"/>
        <v>271.12775280747837</v>
      </c>
      <c r="AD24" s="6">
        <f t="shared" si="2"/>
        <v>224.51758747008608</v>
      </c>
      <c r="AE24" s="6">
        <f t="shared" si="3"/>
        <v>603.88370779181901</v>
      </c>
      <c r="AI24" s="58"/>
      <c r="AJ24" s="21">
        <f t="shared" si="28"/>
        <v>68960.031139356739</v>
      </c>
      <c r="AK24" s="21">
        <f t="shared" si="29"/>
        <v>11684.742257554235</v>
      </c>
      <c r="AL24" s="19">
        <f t="shared" si="30"/>
        <v>41375.558950073115</v>
      </c>
      <c r="AM24" s="19">
        <f t="shared" si="31"/>
        <v>3337.76411325563</v>
      </c>
      <c r="AN24" s="19">
        <f t="shared" si="20"/>
        <v>18937.499999999982</v>
      </c>
      <c r="AO24" s="19">
        <f t="shared" si="21"/>
        <v>6217.4145328119093</v>
      </c>
      <c r="AP24" s="19">
        <f t="shared" si="22"/>
        <v>6381.030704728013</v>
      </c>
      <c r="AQ24" s="19">
        <f t="shared" si="23"/>
        <v>3405.6303909013654</v>
      </c>
      <c r="AR24" s="23">
        <f t="shared" si="32"/>
        <v>-989.87470514096458</v>
      </c>
      <c r="AS24" s="23">
        <f t="shared" si="33"/>
        <v>-7918997.6411277167</v>
      </c>
      <c r="AT24">
        <f t="shared" si="34"/>
        <v>0.40000666666666668</v>
      </c>
      <c r="BB24" s="10">
        <f t="shared" si="24"/>
        <v>685.35825144089051</v>
      </c>
      <c r="BC24" s="10">
        <f t="shared" si="25"/>
        <v>105.06130189897057</v>
      </c>
      <c r="BD24" s="9">
        <f t="shared" si="26"/>
        <v>406.64578838357039</v>
      </c>
      <c r="BE24" s="10">
        <f t="shared" si="27"/>
        <v>154.35487916613479</v>
      </c>
    </row>
    <row r="25" spans="1:57">
      <c r="A25">
        <v>19</v>
      </c>
      <c r="B25" t="s">
        <v>54</v>
      </c>
      <c r="C25">
        <v>3.6445500000000002</v>
      </c>
      <c r="D25">
        <v>499.428</v>
      </c>
      <c r="E25">
        <v>264.62200000000001</v>
      </c>
      <c r="F25">
        <v>264.62200000000001</v>
      </c>
      <c r="G25">
        <v>181.28700000000001</v>
      </c>
      <c r="H25">
        <v>1790.04</v>
      </c>
      <c r="I25">
        <v>758.32899999999995</v>
      </c>
      <c r="J25">
        <v>2302.9</v>
      </c>
      <c r="K25">
        <v>697.14400000000001</v>
      </c>
      <c r="M25" s="4">
        <f t="shared" si="5"/>
        <v>0.40332000000000001</v>
      </c>
      <c r="N25" s="2">
        <f t="shared" si="6"/>
        <v>0.4127640583159774</v>
      </c>
      <c r="O25" s="2">
        <f t="shared" si="7"/>
        <v>1.8526856344011373</v>
      </c>
      <c r="P25" s="3">
        <f t="shared" si="8"/>
        <v>0.57617111309464775</v>
      </c>
      <c r="Q25" s="2">
        <f t="shared" si="9"/>
        <v>0.14982891996429634</v>
      </c>
      <c r="R25" s="3">
        <f t="shared" si="10"/>
        <v>0.21870309762306192</v>
      </c>
      <c r="T25" s="6">
        <f t="shared" si="11"/>
        <v>428.5421389994678</v>
      </c>
      <c r="U25" s="6">
        <f t="shared" si="12"/>
        <v>1062.5362962398785</v>
      </c>
      <c r="V25" s="6">
        <f t="shared" si="13"/>
        <v>1062.5362962398785</v>
      </c>
      <c r="W25" s="6">
        <f t="shared" si="14"/>
        <v>21.684414208977113</v>
      </c>
      <c r="X25" s="6">
        <f t="shared" si="15"/>
        <v>176.88679245283001</v>
      </c>
      <c r="Y25" s="6">
        <f t="shared" si="0"/>
        <v>93.723493261196381</v>
      </c>
      <c r="Z25" s="6">
        <f t="shared" si="16"/>
        <v>93.723493261196381</v>
      </c>
      <c r="AA25" s="6">
        <f t="shared" si="17"/>
        <v>64.208005845479619</v>
      </c>
      <c r="AB25" s="6">
        <f t="shared" si="1"/>
        <v>815.63827886882655</v>
      </c>
      <c r="AC25" s="6">
        <f t="shared" si="18"/>
        <v>268.58243158002915</v>
      </c>
      <c r="AD25" s="6">
        <f t="shared" si="2"/>
        <v>246.9136012352846</v>
      </c>
      <c r="AE25" s="6">
        <f t="shared" si="3"/>
        <v>633.99415724041069</v>
      </c>
      <c r="AI25" s="58"/>
      <c r="AJ25" s="21">
        <f t="shared" si="28"/>
        <v>72549.417667593967</v>
      </c>
      <c r="AK25" s="21">
        <f t="shared" si="29"/>
        <v>12292.935956893401</v>
      </c>
      <c r="AL25" s="19">
        <f t="shared" si="30"/>
        <v>43405.349264952572</v>
      </c>
      <c r="AM25" s="19">
        <f t="shared" si="31"/>
        <v>3302.0649014422793</v>
      </c>
      <c r="AN25" s="19">
        <f t="shared" si="20"/>
        <v>18937.499999999982</v>
      </c>
      <c r="AO25" s="19">
        <f t="shared" si="21"/>
        <v>6865.5281487878028</v>
      </c>
      <c r="AP25" s="19">
        <f t="shared" si="22"/>
        <v>7046.199942176956</v>
      </c>
      <c r="AQ25" s="19">
        <f t="shared" si="23"/>
        <v>3769.2829670566011</v>
      </c>
      <c r="AR25" s="23">
        <f t="shared" si="32"/>
        <v>-1516.4284000711632</v>
      </c>
      <c r="AS25" s="23">
        <f t="shared" si="33"/>
        <v>-12131427.200569306</v>
      </c>
      <c r="AT25">
        <f t="shared" si="34"/>
        <v>0.40171333333333337</v>
      </c>
      <c r="BB25" s="10">
        <f t="shared" si="24"/>
        <v>738.22736312103802</v>
      </c>
      <c r="BC25" s="10">
        <f t="shared" si="25"/>
        <v>116.27972806519693</v>
      </c>
      <c r="BD25" s="9">
        <f t="shared" si="26"/>
        <v>449.03517494017217</v>
      </c>
      <c r="BE25" s="10">
        <f t="shared" si="27"/>
        <v>170.44508810297424</v>
      </c>
    </row>
    <row r="26" spans="1:57">
      <c r="A26">
        <v>20</v>
      </c>
      <c r="B26" t="s">
        <v>54</v>
      </c>
      <c r="C26">
        <v>3.84646</v>
      </c>
      <c r="D26">
        <v>474.25599999999997</v>
      </c>
      <c r="E26">
        <v>275.34500000000003</v>
      </c>
      <c r="F26">
        <v>275.34500000000003</v>
      </c>
      <c r="G26">
        <v>189.70599999999999</v>
      </c>
      <c r="H26">
        <v>1785.35</v>
      </c>
      <c r="I26">
        <v>713.97400000000005</v>
      </c>
      <c r="J26">
        <v>2347.25</v>
      </c>
      <c r="K26">
        <v>725.39400000000001</v>
      </c>
      <c r="M26" s="4">
        <f t="shared" si="5"/>
        <v>0.40488333333333337</v>
      </c>
      <c r="N26" s="2">
        <f t="shared" si="6"/>
        <v>0.3904466307166673</v>
      </c>
      <c r="O26" s="2">
        <f t="shared" si="7"/>
        <v>1.882044630305026</v>
      </c>
      <c r="P26" s="3">
        <f t="shared" si="8"/>
        <v>0.59720413287778373</v>
      </c>
      <c r="Q26" s="2">
        <f t="shared" si="9"/>
        <v>0.15618161610340425</v>
      </c>
      <c r="R26" s="3">
        <f t="shared" si="10"/>
        <v>0.22668669987239123</v>
      </c>
      <c r="T26" s="6">
        <f t="shared" si="11"/>
        <v>453.03705689085643</v>
      </c>
      <c r="U26" s="6">
        <f t="shared" si="12"/>
        <v>1118.9323432038605</v>
      </c>
      <c r="V26" s="6">
        <f t="shared" si="13"/>
        <v>1118.9323432038605</v>
      </c>
      <c r="W26" s="6">
        <f t="shared" si="14"/>
        <v>22.835353942935928</v>
      </c>
      <c r="X26" s="6">
        <f t="shared" si="15"/>
        <v>176.88679245283001</v>
      </c>
      <c r="Y26" s="6">
        <f t="shared" si="0"/>
        <v>102.697475346489</v>
      </c>
      <c r="Z26" s="6">
        <f t="shared" si="16"/>
        <v>102.697475346489</v>
      </c>
      <c r="AA26" s="6">
        <f t="shared" si="17"/>
        <v>70.756059699943847</v>
      </c>
      <c r="AB26" s="6">
        <f t="shared" si="1"/>
        <v>875.47131419356492</v>
      </c>
      <c r="AC26" s="6">
        <f t="shared" si="18"/>
        <v>266.2963829532315</v>
      </c>
      <c r="AD26" s="6">
        <f t="shared" si="2"/>
        <v>270.55560272200711</v>
      </c>
      <c r="AE26" s="6">
        <f t="shared" si="3"/>
        <v>665.89528631300402</v>
      </c>
      <c r="AI26" s="58"/>
      <c r="AJ26" s="21">
        <f t="shared" si="28"/>
        <v>76371.921364833746</v>
      </c>
      <c r="AK26" s="21">
        <f t="shared" si="29"/>
        <v>12940.62955190548</v>
      </c>
      <c r="AL26" s="19">
        <f t="shared" si="30"/>
        <v>45569.598039968994</v>
      </c>
      <c r="AM26" s="19">
        <f t="shared" si="31"/>
        <v>3271.0654342131752</v>
      </c>
      <c r="AN26" s="19">
        <f t="shared" si="20"/>
        <v>18937.499999999982</v>
      </c>
      <c r="AO26" s="19">
        <f t="shared" si="21"/>
        <v>7550.3646171219807</v>
      </c>
      <c r="AP26" s="19">
        <f t="shared" si="22"/>
        <v>7749.0584228357175</v>
      </c>
      <c r="AQ26" s="19">
        <f t="shared" si="23"/>
        <v>4162.6884893700426</v>
      </c>
      <c r="AR26" s="23">
        <f t="shared" si="32"/>
        <v>-2072.2759132293395</v>
      </c>
      <c r="AS26" s="23">
        <f t="shared" si="33"/>
        <v>-16578207.305834716</v>
      </c>
      <c r="AT26">
        <f t="shared" si="34"/>
        <v>0.40332000000000001</v>
      </c>
      <c r="BB26" s="10">
        <f t="shared" si="24"/>
        <v>793.95386465984939</v>
      </c>
      <c r="BC26" s="10">
        <f t="shared" si="25"/>
        <v>128.41601169095924</v>
      </c>
      <c r="BD26" s="9">
        <f t="shared" si="26"/>
        <v>493.8272024705692</v>
      </c>
      <c r="BE26" s="10">
        <f t="shared" si="27"/>
        <v>187.44698652239276</v>
      </c>
    </row>
    <row r="27" spans="1:57">
      <c r="A27">
        <v>21</v>
      </c>
      <c r="B27" t="s">
        <v>54</v>
      </c>
      <c r="C27">
        <v>4.0483799999999999</v>
      </c>
      <c r="D27">
        <v>450.18900000000002</v>
      </c>
      <c r="E27">
        <v>285.476</v>
      </c>
      <c r="F27">
        <v>285.476</v>
      </c>
      <c r="G27">
        <v>198.07400000000001</v>
      </c>
      <c r="H27">
        <v>1780.78</v>
      </c>
      <c r="I27">
        <v>672.76900000000001</v>
      </c>
      <c r="J27">
        <v>2388.46</v>
      </c>
      <c r="K27">
        <v>752.08299999999997</v>
      </c>
      <c r="M27" s="4">
        <f t="shared" si="5"/>
        <v>0.40640666666666669</v>
      </c>
      <c r="N27" s="2">
        <f t="shared" si="6"/>
        <v>0.36924345073079512</v>
      </c>
      <c r="O27" s="2">
        <f t="shared" si="7"/>
        <v>1.9087904645593086</v>
      </c>
      <c r="P27" s="3">
        <f t="shared" si="8"/>
        <v>0.61685585866373582</v>
      </c>
      <c r="Q27" s="2">
        <f t="shared" si="9"/>
        <v>0.16245960532143502</v>
      </c>
      <c r="R27" s="3">
        <f t="shared" si="10"/>
        <v>0.23414642148258721</v>
      </c>
      <c r="T27" s="6">
        <f t="shared" si="11"/>
        <v>479.05194283809556</v>
      </c>
      <c r="U27" s="6">
        <f t="shared" si="12"/>
        <v>1178.7502079315354</v>
      </c>
      <c r="V27" s="6">
        <f t="shared" si="13"/>
        <v>1178.7502079315354</v>
      </c>
      <c r="W27" s="6">
        <f t="shared" si="14"/>
        <v>24.056126692480316</v>
      </c>
      <c r="X27" s="6">
        <f t="shared" si="15"/>
        <v>176.88679245283001</v>
      </c>
      <c r="Y27" s="6">
        <f t="shared" si="0"/>
        <v>112.168298119821</v>
      </c>
      <c r="Z27" s="6">
        <f t="shared" si="16"/>
        <v>112.168298119821</v>
      </c>
      <c r="AA27" s="6">
        <f t="shared" si="17"/>
        <v>77.826589561943649</v>
      </c>
      <c r="AB27" s="6">
        <f t="shared" si="1"/>
        <v>938.46590721044811</v>
      </c>
      <c r="AC27" s="6">
        <f t="shared" si="18"/>
        <v>264.34042741356768</v>
      </c>
      <c r="AD27" s="6">
        <f t="shared" si="2"/>
        <v>295.50599754392431</v>
      </c>
      <c r="AE27" s="6">
        <f t="shared" si="3"/>
        <v>699.69826509343989</v>
      </c>
      <c r="AI27" s="58"/>
      <c r="AJ27" s="21">
        <f t="shared" si="28"/>
        <v>80425.500032463868</v>
      </c>
      <c r="AK27" s="21">
        <f t="shared" si="29"/>
        <v>13627.477007879817</v>
      </c>
      <c r="AL27" s="19">
        <f t="shared" si="30"/>
        <v>47862.555494319786</v>
      </c>
      <c r="AM27" s="19">
        <f t="shared" si="31"/>
        <v>3243.2236479874064</v>
      </c>
      <c r="AN27" s="19">
        <f t="shared" si="20"/>
        <v>18937.499999999982</v>
      </c>
      <c r="AO27" s="19">
        <f t="shared" si="21"/>
        <v>8273.3086139131537</v>
      </c>
      <c r="AP27" s="19">
        <f t="shared" si="22"/>
        <v>8491.0272616477105</v>
      </c>
      <c r="AQ27" s="19">
        <f t="shared" si="23"/>
        <v>4587.2073332249693</v>
      </c>
      <c r="AR27" s="23">
        <f t="shared" si="32"/>
        <v>-2658.154689250674</v>
      </c>
      <c r="AS27" s="23">
        <f t="shared" si="33"/>
        <v>-21265237.514005393</v>
      </c>
      <c r="AT27">
        <f t="shared" si="34"/>
        <v>0.40488333333333337</v>
      </c>
      <c r="BB27" s="10">
        <f t="shared" si="24"/>
        <v>852.63596025062895</v>
      </c>
      <c r="BC27" s="10">
        <f t="shared" si="25"/>
        <v>141.51211939988769</v>
      </c>
      <c r="BD27" s="9">
        <f t="shared" si="26"/>
        <v>541.11120544401422</v>
      </c>
      <c r="BE27" s="10">
        <f t="shared" si="27"/>
        <v>205.394950692978</v>
      </c>
    </row>
    <row r="28" spans="1:57">
      <c r="A28">
        <v>22</v>
      </c>
      <c r="B28" t="s">
        <v>54</v>
      </c>
      <c r="C28">
        <v>4.2503000000000002</v>
      </c>
      <c r="D28">
        <v>427.315</v>
      </c>
      <c r="E28">
        <v>295.05200000000002</v>
      </c>
      <c r="F28">
        <v>295.05200000000002</v>
      </c>
      <c r="G28">
        <v>206.39</v>
      </c>
      <c r="H28">
        <v>1776.19</v>
      </c>
      <c r="I28">
        <v>634.34699999999998</v>
      </c>
      <c r="J28">
        <v>2426.88</v>
      </c>
      <c r="K28">
        <v>777.31200000000001</v>
      </c>
      <c r="M28" s="4">
        <f t="shared" si="5"/>
        <v>0.40793666666666667</v>
      </c>
      <c r="N28" s="2">
        <f t="shared" si="6"/>
        <v>0.34916776296974206</v>
      </c>
      <c r="O28" s="2">
        <f t="shared" si="7"/>
        <v>1.9330251511264005</v>
      </c>
      <c r="P28" s="3">
        <f t="shared" si="8"/>
        <v>0.63515741822668559</v>
      </c>
      <c r="Q28" s="2">
        <f t="shared" si="9"/>
        <v>0.16864545967102737</v>
      </c>
      <c r="R28" s="3">
        <f t="shared" si="10"/>
        <v>0.24109298011946301</v>
      </c>
      <c r="T28" s="6">
        <f t="shared" si="11"/>
        <v>506.59542836478448</v>
      </c>
      <c r="U28" s="6">
        <f t="shared" si="12"/>
        <v>1241.8482322373191</v>
      </c>
      <c r="V28" s="6">
        <f t="shared" si="13"/>
        <v>1241.8482322373191</v>
      </c>
      <c r="W28" s="6">
        <f t="shared" si="14"/>
        <v>25.343841474231002</v>
      </c>
      <c r="X28" s="6">
        <f t="shared" si="15"/>
        <v>176.88679245283001</v>
      </c>
      <c r="Y28" s="6">
        <f t="shared" si="0"/>
        <v>122.13660153936183</v>
      </c>
      <c r="Z28" s="6">
        <f t="shared" si="16"/>
        <v>122.13660153936183</v>
      </c>
      <c r="AA28" s="6">
        <f t="shared" si="17"/>
        <v>85.435018883820092</v>
      </c>
      <c r="AB28" s="6">
        <f t="shared" si="1"/>
        <v>1004.6055459490121</v>
      </c>
      <c r="AC28" s="6">
        <f t="shared" si="18"/>
        <v>262.58652776253791</v>
      </c>
      <c r="AD28" s="6">
        <f t="shared" si="2"/>
        <v>321.76784436561837</v>
      </c>
      <c r="AE28" s="6">
        <f t="shared" si="3"/>
        <v>735.25280387253451</v>
      </c>
      <c r="AI28" s="58"/>
      <c r="AJ28" s="21">
        <f t="shared" si="28"/>
        <v>84725.02869549497</v>
      </c>
      <c r="AK28" s="21">
        <f t="shared" si="29"/>
        <v>14355.99878239817</v>
      </c>
      <c r="AL28" s="19">
        <f t="shared" si="30"/>
        <v>50292.212200121176</v>
      </c>
      <c r="AM28" s="19">
        <f t="shared" si="31"/>
        <v>3219.4020654698411</v>
      </c>
      <c r="AN28" s="19">
        <f t="shared" si="20"/>
        <v>18937.499999999982</v>
      </c>
      <c r="AO28" s="19">
        <f t="shared" si="21"/>
        <v>9036.2780965327802</v>
      </c>
      <c r="AP28" s="19">
        <f t="shared" si="22"/>
        <v>9274.074888546802</v>
      </c>
      <c r="AQ28" s="19">
        <f t="shared" si="23"/>
        <v>5045.5989758672376</v>
      </c>
      <c r="AR28" s="23">
        <f t="shared" si="32"/>
        <v>-3275.9612513553202</v>
      </c>
      <c r="AS28" s="23">
        <f t="shared" si="33"/>
        <v>-26207690.010842562</v>
      </c>
      <c r="AT28">
        <f t="shared" si="34"/>
        <v>0.40640666666666669</v>
      </c>
      <c r="BB28" s="10">
        <f t="shared" si="24"/>
        <v>914.40978051796776</v>
      </c>
      <c r="BC28" s="10">
        <f t="shared" si="25"/>
        <v>155.6531791238873</v>
      </c>
      <c r="BD28" s="9">
        <f t="shared" si="26"/>
        <v>591.01199508784862</v>
      </c>
      <c r="BE28" s="10">
        <f t="shared" si="27"/>
        <v>224.33659623964201</v>
      </c>
    </row>
    <row r="29" spans="1:57">
      <c r="A29">
        <v>23</v>
      </c>
      <c r="B29" t="s">
        <v>54</v>
      </c>
      <c r="C29">
        <v>4.4522199999999996</v>
      </c>
      <c r="D29">
        <v>405.67500000000001</v>
      </c>
      <c r="E29">
        <v>304.11099999999999</v>
      </c>
      <c r="F29">
        <v>304.11099999999999</v>
      </c>
      <c r="G29">
        <v>214.654</v>
      </c>
      <c r="H29">
        <v>1771.45</v>
      </c>
      <c r="I29">
        <v>598.399</v>
      </c>
      <c r="J29">
        <v>2462.83</v>
      </c>
      <c r="K29">
        <v>801.17899999999997</v>
      </c>
      <c r="M29" s="4">
        <f t="shared" si="5"/>
        <v>0.40951666666666664</v>
      </c>
      <c r="N29" s="2">
        <f t="shared" si="6"/>
        <v>0.33020634080826994</v>
      </c>
      <c r="O29" s="2">
        <f t="shared" si="7"/>
        <v>1.9548292785804404</v>
      </c>
      <c r="P29" s="3">
        <f t="shared" si="8"/>
        <v>0.65213381628749334</v>
      </c>
      <c r="Q29" s="2">
        <f t="shared" si="9"/>
        <v>0.17472141955964349</v>
      </c>
      <c r="R29" s="3">
        <f t="shared" si="10"/>
        <v>0.24753652679988605</v>
      </c>
      <c r="T29" s="6">
        <f t="shared" si="11"/>
        <v>535.68563226209233</v>
      </c>
      <c r="U29" s="6">
        <f t="shared" si="12"/>
        <v>1308.0923827164356</v>
      </c>
      <c r="V29" s="6">
        <f t="shared" si="13"/>
        <v>1308.0923827164356</v>
      </c>
      <c r="W29" s="6">
        <f t="shared" si="14"/>
        <v>26.695762912580317</v>
      </c>
      <c r="X29" s="6">
        <f t="shared" si="15"/>
        <v>176.88679245283001</v>
      </c>
      <c r="Y29" s="6">
        <f t="shared" si="0"/>
        <v>132.60176086675932</v>
      </c>
      <c r="Z29" s="6">
        <f t="shared" si="16"/>
        <v>132.60176086675932</v>
      </c>
      <c r="AA29" s="6">
        <f t="shared" si="17"/>
        <v>93.595754106537925</v>
      </c>
      <c r="AB29" s="6">
        <f t="shared" si="1"/>
        <v>1073.8697209733932</v>
      </c>
      <c r="AC29" s="6">
        <f t="shared" si="18"/>
        <v>260.91842465562263</v>
      </c>
      <c r="AD29" s="6">
        <f t="shared" si="2"/>
        <v>349.33871569745702</v>
      </c>
      <c r="AE29" s="6">
        <f t="shared" si="3"/>
        <v>772.4067504543433</v>
      </c>
      <c r="AI29" s="58"/>
      <c r="AJ29" s="21">
        <f t="shared" si="28"/>
        <v>89260.325388521771</v>
      </c>
      <c r="AK29" s="21">
        <f t="shared" si="29"/>
        <v>15124.469620418309</v>
      </c>
      <c r="AL29" s="19">
        <f t="shared" si="30"/>
        <v>52847.765783946161</v>
      </c>
      <c r="AM29" s="19">
        <f t="shared" si="31"/>
        <v>3198.0413216199495</v>
      </c>
      <c r="AN29" s="19">
        <f t="shared" si="20"/>
        <v>18937.499999999982</v>
      </c>
      <c r="AO29" s="19">
        <f t="shared" si="21"/>
        <v>9839.3246200109897</v>
      </c>
      <c r="AP29" s="19">
        <f t="shared" si="22"/>
        <v>10098.254215274437</v>
      </c>
      <c r="AQ29" s="19">
        <f t="shared" si="23"/>
        <v>5538.8633397626054</v>
      </c>
      <c r="AR29" s="23">
        <f t="shared" si="32"/>
        <v>-3925.045728325942</v>
      </c>
      <c r="AS29" s="23">
        <f t="shared" si="33"/>
        <v>-31400365.826607537</v>
      </c>
      <c r="AT29">
        <f t="shared" si="34"/>
        <v>0.40793666666666667</v>
      </c>
      <c r="BB29" s="10">
        <f t="shared" si="24"/>
        <v>979.26170447478114</v>
      </c>
      <c r="BC29" s="10">
        <f t="shared" si="25"/>
        <v>170.87003776764018</v>
      </c>
      <c r="BD29" s="9">
        <f t="shared" si="26"/>
        <v>643.53568873123675</v>
      </c>
      <c r="BE29" s="10">
        <f t="shared" si="27"/>
        <v>244.27320307872367</v>
      </c>
    </row>
    <row r="30" spans="1:57">
      <c r="A30">
        <v>24</v>
      </c>
      <c r="B30" t="s">
        <v>54</v>
      </c>
      <c r="C30">
        <v>4.6541399999999999</v>
      </c>
      <c r="D30">
        <v>385.11900000000003</v>
      </c>
      <c r="E30">
        <v>312.68</v>
      </c>
      <c r="F30">
        <v>312.68</v>
      </c>
      <c r="G30">
        <v>222.869</v>
      </c>
      <c r="H30">
        <v>1766.65</v>
      </c>
      <c r="I30">
        <v>564.88099999999997</v>
      </c>
      <c r="J30">
        <v>2496.34</v>
      </c>
      <c r="K30">
        <v>823.75400000000002</v>
      </c>
      <c r="M30" s="4">
        <f t="shared" si="5"/>
        <v>0.41111666666666663</v>
      </c>
      <c r="N30" s="2">
        <f t="shared" si="6"/>
        <v>0.3122544289942028</v>
      </c>
      <c r="O30" s="2">
        <f t="shared" si="7"/>
        <v>1.9743913002797262</v>
      </c>
      <c r="P30" s="3">
        <f t="shared" si="8"/>
        <v>0.66789962297806793</v>
      </c>
      <c r="Q30" s="2">
        <f t="shared" si="9"/>
        <v>0.18070215267361253</v>
      </c>
      <c r="R30" s="3">
        <f t="shared" si="10"/>
        <v>0.25352089836623831</v>
      </c>
      <c r="T30" s="6">
        <f t="shared" si="11"/>
        <v>566.48289352563199</v>
      </c>
      <c r="U30" s="6">
        <f t="shared" si="12"/>
        <v>1377.9127421874539</v>
      </c>
      <c r="V30" s="6">
        <f t="shared" si="13"/>
        <v>1377.9127421874539</v>
      </c>
      <c r="W30" s="6">
        <f t="shared" si="14"/>
        <v>28.120668207907222</v>
      </c>
      <c r="X30" s="6">
        <f t="shared" si="15"/>
        <v>176.88679245283001</v>
      </c>
      <c r="Y30" s="6">
        <f t="shared" si="0"/>
        <v>143.61525207572436</v>
      </c>
      <c r="Z30" s="6">
        <f t="shared" si="16"/>
        <v>143.61525207572436</v>
      </c>
      <c r="AA30" s="6">
        <f t="shared" si="17"/>
        <v>102.36467831285854</v>
      </c>
      <c r="AB30" s="6">
        <f t="shared" si="1"/>
        <v>1146.5795649422016</v>
      </c>
      <c r="AC30" s="6">
        <f t="shared" si="18"/>
        <v>259.4538454531596</v>
      </c>
      <c r="AD30" s="6">
        <f t="shared" si="2"/>
        <v>378.35371100929461</v>
      </c>
      <c r="AE30" s="6">
        <f t="shared" si="3"/>
        <v>811.42984866182189</v>
      </c>
      <c r="AI30" s="58"/>
      <c r="AJ30" s="21">
        <f t="shared" si="28"/>
        <v>94021.75619250923</v>
      </c>
      <c r="AK30" s="21">
        <f t="shared" si="29"/>
        <v>15931.257129103469</v>
      </c>
      <c r="AL30" s="19">
        <f t="shared" si="30"/>
        <v>55518.280002406827</v>
      </c>
      <c r="AM30" s="19">
        <f t="shared" si="31"/>
        <v>3177.7254938808283</v>
      </c>
      <c r="AN30" s="19">
        <f t="shared" si="20"/>
        <v>18937.499999999982</v>
      </c>
      <c r="AO30" s="19">
        <f t="shared" si="21"/>
        <v>10682.397855426132</v>
      </c>
      <c r="AP30" s="19">
        <f t="shared" si="22"/>
        <v>10963.513588463662</v>
      </c>
      <c r="AQ30" s="19">
        <f t="shared" si="23"/>
        <v>6067.9344132071919</v>
      </c>
      <c r="AR30" s="23">
        <f t="shared" si="32"/>
        <v>-4605.6619682281016</v>
      </c>
      <c r="AS30" s="23">
        <f t="shared" si="33"/>
        <v>-36845295.745824814</v>
      </c>
      <c r="AT30">
        <f t="shared" si="34"/>
        <v>0.40951666666666664</v>
      </c>
      <c r="BB30" s="10">
        <f t="shared" si="24"/>
        <v>1047.173958060813</v>
      </c>
      <c r="BC30" s="10">
        <f t="shared" si="25"/>
        <v>187.19150821307585</v>
      </c>
      <c r="BD30" s="9">
        <f t="shared" si="26"/>
        <v>698.67743139491404</v>
      </c>
      <c r="BE30" s="10">
        <f t="shared" si="27"/>
        <v>265.20352173351864</v>
      </c>
    </row>
    <row r="31" spans="1:57">
      <c r="A31">
        <v>25</v>
      </c>
      <c r="B31" t="s">
        <v>54</v>
      </c>
      <c r="C31">
        <v>4.8560600000000003</v>
      </c>
      <c r="D31">
        <v>365.71300000000002</v>
      </c>
      <c r="E31">
        <v>320.79199999999997</v>
      </c>
      <c r="F31">
        <v>320.79199999999997</v>
      </c>
      <c r="G31">
        <v>231.03399999999999</v>
      </c>
      <c r="H31">
        <v>1761.67</v>
      </c>
      <c r="I31">
        <v>533.48900000000003</v>
      </c>
      <c r="J31">
        <v>2527.7399999999998</v>
      </c>
      <c r="K31">
        <v>845.12400000000002</v>
      </c>
      <c r="M31" s="4">
        <f t="shared" si="5"/>
        <v>0.41277666666666663</v>
      </c>
      <c r="N31" s="2">
        <f t="shared" si="6"/>
        <v>0.29532757827073564</v>
      </c>
      <c r="O31" s="2">
        <f t="shared" si="7"/>
        <v>1.9918079269661562</v>
      </c>
      <c r="P31" s="3">
        <f t="shared" si="8"/>
        <v>0.68247074689299303</v>
      </c>
      <c r="Q31" s="2">
        <f t="shared" si="9"/>
        <v>0.18656900826112588</v>
      </c>
      <c r="R31" s="3">
        <f t="shared" si="10"/>
        <v>0.25905211050366217</v>
      </c>
      <c r="T31" s="6">
        <f t="shared" si="11"/>
        <v>598.95114939341215</v>
      </c>
      <c r="U31" s="6">
        <f t="shared" si="12"/>
        <v>1451.0295706154552</v>
      </c>
      <c r="V31" s="6">
        <f t="shared" si="13"/>
        <v>1451.0295706154552</v>
      </c>
      <c r="W31" s="6">
        <f t="shared" si="14"/>
        <v>29.612848379907248</v>
      </c>
      <c r="X31" s="6">
        <f t="shared" si="15"/>
        <v>176.88679245283001</v>
      </c>
      <c r="Y31" s="6">
        <f t="shared" si="0"/>
        <v>155.15955933895768</v>
      </c>
      <c r="Z31" s="6">
        <f t="shared" si="16"/>
        <v>155.15955933895768</v>
      </c>
      <c r="AA31" s="6">
        <f t="shared" si="17"/>
        <v>111.74572193919035</v>
      </c>
      <c r="AB31" s="6">
        <f t="shared" si="1"/>
        <v>1222.6084956071961</v>
      </c>
      <c r="AC31" s="6">
        <f t="shared" si="18"/>
        <v>258.03392338816639</v>
      </c>
      <c r="AD31" s="6">
        <f t="shared" si="2"/>
        <v>408.76663827893861</v>
      </c>
      <c r="AE31" s="6">
        <f t="shared" si="3"/>
        <v>852.07842122204306</v>
      </c>
      <c r="AI31" s="58"/>
      <c r="AJ31" s="21">
        <f t="shared" si="28"/>
        <v>99040.234170207623</v>
      </c>
      <c r="AK31" s="21">
        <f t="shared" si="29"/>
        <v>16781.599287101002</v>
      </c>
      <c r="AL31" s="19">
        <f t="shared" si="30"/>
        <v>58323.143232265771</v>
      </c>
      <c r="AM31" s="19">
        <f t="shared" si="31"/>
        <v>3159.8883837740309</v>
      </c>
      <c r="AN31" s="19">
        <f t="shared" si="20"/>
        <v>18937.499999999982</v>
      </c>
      <c r="AO31" s="19">
        <f t="shared" si="21"/>
        <v>11569.644707220354</v>
      </c>
      <c r="AP31" s="19">
        <f t="shared" si="22"/>
        <v>11874.10904162089</v>
      </c>
      <c r="AQ31" s="19">
        <f t="shared" si="23"/>
        <v>6636.4351691044258</v>
      </c>
      <c r="AR31" s="23">
        <f t="shared" si="32"/>
        <v>-5321.1129233231695</v>
      </c>
      <c r="AS31" s="23">
        <f t="shared" si="33"/>
        <v>-42568903.386585355</v>
      </c>
      <c r="AT31">
        <f t="shared" si="34"/>
        <v>0.41111666666666663</v>
      </c>
      <c r="BB31" s="10">
        <f t="shared" si="24"/>
        <v>1118.4588967342943</v>
      </c>
      <c r="BC31" s="10">
        <f t="shared" si="25"/>
        <v>204.72935662571709</v>
      </c>
      <c r="BD31" s="9">
        <f t="shared" si="26"/>
        <v>756.70742201858923</v>
      </c>
      <c r="BE31" s="10">
        <f t="shared" si="27"/>
        <v>287.23050415144871</v>
      </c>
    </row>
    <row r="32" spans="1:57">
      <c r="A32">
        <v>26</v>
      </c>
      <c r="B32" t="s">
        <v>54</v>
      </c>
      <c r="C32">
        <v>5.0579799999999997</v>
      </c>
      <c r="D32">
        <v>347.40899999999999</v>
      </c>
      <c r="E32">
        <v>328.47500000000002</v>
      </c>
      <c r="F32">
        <v>328.47500000000002</v>
      </c>
      <c r="G32">
        <v>239.15100000000001</v>
      </c>
      <c r="H32">
        <v>1756.49</v>
      </c>
      <c r="I32">
        <v>504.06599999999997</v>
      </c>
      <c r="J32">
        <v>2557.16</v>
      </c>
      <c r="K32">
        <v>865.36300000000006</v>
      </c>
      <c r="M32" s="4">
        <f t="shared" si="5"/>
        <v>0.41450333333333333</v>
      </c>
      <c r="N32" s="2">
        <f t="shared" si="6"/>
        <v>0.27937772916984988</v>
      </c>
      <c r="O32" s="2">
        <f t="shared" si="7"/>
        <v>2.0071696328939854</v>
      </c>
      <c r="P32" s="3">
        <f t="shared" si="8"/>
        <v>0.69590353113364589</v>
      </c>
      <c r="Q32" s="2">
        <f t="shared" si="9"/>
        <v>0.19231932191940557</v>
      </c>
      <c r="R32" s="3">
        <f t="shared" si="10"/>
        <v>0.26415147445537229</v>
      </c>
      <c r="T32" s="6">
        <f t="shared" si="11"/>
        <v>633.14564470989126</v>
      </c>
      <c r="U32" s="6">
        <f t="shared" si="12"/>
        <v>1527.480224630018</v>
      </c>
      <c r="V32" s="6">
        <f t="shared" si="13"/>
        <v>1527.480224630018</v>
      </c>
      <c r="W32" s="6">
        <f t="shared" si="14"/>
        <v>31.173065808775878</v>
      </c>
      <c r="X32" s="6">
        <f t="shared" si="15"/>
        <v>176.88679245283001</v>
      </c>
      <c r="Y32" s="6">
        <f t="shared" si="0"/>
        <v>167.24635559511506</v>
      </c>
      <c r="Z32" s="6">
        <f t="shared" si="16"/>
        <v>167.24635559511506</v>
      </c>
      <c r="AA32" s="6">
        <f t="shared" si="17"/>
        <v>121.76614106683115</v>
      </c>
      <c r="AB32" s="6">
        <f t="shared" si="1"/>
        <v>1302.003777069554</v>
      </c>
      <c r="AC32" s="6">
        <f t="shared" si="18"/>
        <v>256.64951336923991</v>
      </c>
      <c r="AD32" s="6">
        <f t="shared" si="2"/>
        <v>440.60828987550212</v>
      </c>
      <c r="AE32" s="6">
        <f t="shared" si="3"/>
        <v>894.33457992012677</v>
      </c>
      <c r="AI32" s="58"/>
      <c r="AJ32" s="21">
        <f t="shared" si="28"/>
        <v>104295.65244712707</v>
      </c>
      <c r="AK32" s="21">
        <f t="shared" si="29"/>
        <v>17672.08914052563</v>
      </c>
      <c r="AL32" s="19">
        <f t="shared" si="30"/>
        <v>61244.840682176786</v>
      </c>
      <c r="AM32" s="19">
        <f t="shared" si="31"/>
        <v>3142.5951529444783</v>
      </c>
      <c r="AN32" s="19">
        <f t="shared" si="20"/>
        <v>18937.499999999982</v>
      </c>
      <c r="AO32" s="19">
        <f t="shared" si="21"/>
        <v>12499.654100346432</v>
      </c>
      <c r="AP32" s="19">
        <f t="shared" si="22"/>
        <v>12828.592366145022</v>
      </c>
      <c r="AQ32" s="19">
        <f t="shared" si="23"/>
        <v>7244.6204227562312</v>
      </c>
      <c r="AR32" s="23">
        <f t="shared" si="32"/>
        <v>-6069.938863283769</v>
      </c>
      <c r="AS32" s="23">
        <f t="shared" si="33"/>
        <v>-48559510.906270154</v>
      </c>
      <c r="AT32">
        <f t="shared" si="34"/>
        <v>0.41277666666666663</v>
      </c>
      <c r="BB32" s="10">
        <f t="shared" si="24"/>
        <v>1192.9956472272888</v>
      </c>
      <c r="BC32" s="10">
        <f t="shared" si="25"/>
        <v>223.49144387838069</v>
      </c>
      <c r="BD32" s="9">
        <f t="shared" si="26"/>
        <v>817.53327655787723</v>
      </c>
      <c r="BE32" s="10">
        <f t="shared" si="27"/>
        <v>310.31911867791536</v>
      </c>
    </row>
    <row r="33" spans="1:57">
      <c r="A33">
        <v>27</v>
      </c>
      <c r="B33" t="s">
        <v>54</v>
      </c>
      <c r="C33">
        <v>5.2599</v>
      </c>
      <c r="D33">
        <v>330.22</v>
      </c>
      <c r="E33">
        <v>335.74400000000003</v>
      </c>
      <c r="F33">
        <v>335.74400000000003</v>
      </c>
      <c r="G33">
        <v>247.22300000000001</v>
      </c>
      <c r="H33">
        <v>1751.07</v>
      </c>
      <c r="I33">
        <v>476.48899999999998</v>
      </c>
      <c r="J33">
        <v>2584.7399999999998</v>
      </c>
      <c r="K33">
        <v>884.51300000000003</v>
      </c>
      <c r="M33" s="4">
        <f t="shared" si="5"/>
        <v>0.41631000000000001</v>
      </c>
      <c r="N33" s="2">
        <f t="shared" si="6"/>
        <v>0.26440232839310451</v>
      </c>
      <c r="O33" s="2">
        <f t="shared" si="7"/>
        <v>2.0205419921052421</v>
      </c>
      <c r="P33" s="3">
        <f t="shared" si="8"/>
        <v>0.70821663343822316</v>
      </c>
      <c r="Q33" s="2">
        <f t="shared" si="9"/>
        <v>0.19794784335391094</v>
      </c>
      <c r="R33" s="3">
        <f t="shared" si="10"/>
        <v>0.26882531446918562</v>
      </c>
      <c r="T33" s="6">
        <f t="shared" si="11"/>
        <v>669.00618284208394</v>
      </c>
      <c r="U33" s="6">
        <f t="shared" si="12"/>
        <v>1606.9904226227666</v>
      </c>
      <c r="V33" s="6">
        <f t="shared" si="13"/>
        <v>1606.9904226227666</v>
      </c>
      <c r="W33" s="6">
        <f t="shared" si="14"/>
        <v>32.795722910668708</v>
      </c>
      <c r="X33" s="6">
        <f t="shared" si="15"/>
        <v>176.88679245283001</v>
      </c>
      <c r="Y33" s="6">
        <f t="shared" si="0"/>
        <v>179.84579748435272</v>
      </c>
      <c r="Z33" s="6">
        <f t="shared" si="16"/>
        <v>179.84579748435272</v>
      </c>
      <c r="AA33" s="6">
        <f t="shared" si="17"/>
        <v>132.42833108402274</v>
      </c>
      <c r="AB33" s="6">
        <f t="shared" si="1"/>
        <v>1384.5508083211369</v>
      </c>
      <c r="AC33" s="6">
        <f t="shared" si="18"/>
        <v>255.23533721229842</v>
      </c>
      <c r="AD33" s="6">
        <f t="shared" si="2"/>
        <v>473.8013065617771</v>
      </c>
      <c r="AE33" s="6">
        <f t="shared" si="3"/>
        <v>937.98423978068263</v>
      </c>
      <c r="AI33" s="58"/>
      <c r="AJ33" s="21">
        <f t="shared" si="28"/>
        <v>109790.6961057318</v>
      </c>
      <c r="AK33" s="21">
        <f t="shared" si="29"/>
        <v>18603.181655768989</v>
      </c>
      <c r="AL33" s="19">
        <f t="shared" si="30"/>
        <v>64282.086600918949</v>
      </c>
      <c r="AM33" s="19">
        <f t="shared" si="31"/>
        <v>3125.7344233239728</v>
      </c>
      <c r="AN33" s="19">
        <f t="shared" si="20"/>
        <v>18937.499999999982</v>
      </c>
      <c r="AO33" s="19">
        <f t="shared" si="21"/>
        <v>13473.366406742471</v>
      </c>
      <c r="AP33" s="19">
        <f t="shared" si="22"/>
        <v>13827.928680604115</v>
      </c>
      <c r="AQ33" s="19">
        <f t="shared" si="23"/>
        <v>7894.2572213460508</v>
      </c>
      <c r="AR33" s="23">
        <f t="shared" si="32"/>
        <v>-6853.0044285652402</v>
      </c>
      <c r="AS33" s="23">
        <f t="shared" si="33"/>
        <v>-54824035.428521924</v>
      </c>
      <c r="AT33">
        <f t="shared" si="34"/>
        <v>0.41450333333333333</v>
      </c>
      <c r="BB33" s="10">
        <f t="shared" si="24"/>
        <v>1270.8307112607781</v>
      </c>
      <c r="BC33" s="10">
        <f t="shared" si="25"/>
        <v>243.53228213366231</v>
      </c>
      <c r="BD33" s="9">
        <f t="shared" si="26"/>
        <v>881.21657975100425</v>
      </c>
      <c r="BE33" s="10">
        <f t="shared" si="27"/>
        <v>334.49271119023012</v>
      </c>
    </row>
    <row r="34" spans="1:57">
      <c r="A34">
        <v>28</v>
      </c>
      <c r="B34" t="s">
        <v>54</v>
      </c>
      <c r="C34">
        <v>5.4618200000000003</v>
      </c>
      <c r="D34">
        <v>313.84199999999998</v>
      </c>
      <c r="E34">
        <v>342.64499999999998</v>
      </c>
      <c r="F34">
        <v>342.64499999999998</v>
      </c>
      <c r="G34">
        <v>255.24600000000001</v>
      </c>
      <c r="H34">
        <v>1745.62</v>
      </c>
      <c r="I34">
        <v>450.72300000000001</v>
      </c>
      <c r="J34">
        <v>2610.5</v>
      </c>
      <c r="K34">
        <v>902.69500000000005</v>
      </c>
      <c r="M34" s="4">
        <f t="shared" si="5"/>
        <v>0.4181266666666667</v>
      </c>
      <c r="N34" s="2">
        <f t="shared" si="6"/>
        <v>0.25019691002726441</v>
      </c>
      <c r="O34" s="2">
        <f t="shared" si="7"/>
        <v>2.0322992316522903</v>
      </c>
      <c r="P34" s="3">
        <f t="shared" si="8"/>
        <v>0.71963440105869037</v>
      </c>
      <c r="Q34" s="2">
        <f t="shared" si="9"/>
        <v>0.20348379279006359</v>
      </c>
      <c r="R34" s="3">
        <f t="shared" si="10"/>
        <v>0.27315885138474783</v>
      </c>
      <c r="T34" s="6">
        <f t="shared" si="11"/>
        <v>706.99031588181617</v>
      </c>
      <c r="U34" s="6">
        <f t="shared" si="12"/>
        <v>1690.8520126639842</v>
      </c>
      <c r="V34" s="6">
        <f t="shared" si="13"/>
        <v>1690.8520126639842</v>
      </c>
      <c r="W34" s="6">
        <f t="shared" si="14"/>
        <v>34.507183931918043</v>
      </c>
      <c r="X34" s="6">
        <f t="shared" si="15"/>
        <v>176.88679245283001</v>
      </c>
      <c r="Y34" s="6">
        <f t="shared" si="0"/>
        <v>193.12066262641693</v>
      </c>
      <c r="Z34" s="6">
        <f t="shared" si="16"/>
        <v>193.12066262641693</v>
      </c>
      <c r="AA34" s="6">
        <f t="shared" si="17"/>
        <v>143.8610709414771</v>
      </c>
      <c r="AB34" s="6">
        <f t="shared" si="1"/>
        <v>1471.3230596841431</v>
      </c>
      <c r="AC34" s="6">
        <f t="shared" si="18"/>
        <v>254.03613691175906</v>
      </c>
      <c r="AD34" s="6">
        <f t="shared" si="2"/>
        <v>508.77455252390507</v>
      </c>
      <c r="AE34" s="6">
        <f t="shared" si="3"/>
        <v>983.861696782168</v>
      </c>
      <c r="AI34" s="58"/>
      <c r="AJ34" s="21">
        <f t="shared" si="28"/>
        <v>115505.65060685658</v>
      </c>
      <c r="AK34" s="21">
        <f t="shared" si="29"/>
        <v>19571.536357122674</v>
      </c>
      <c r="AL34" s="19">
        <f t="shared" si="30"/>
        <v>67419.493202716127</v>
      </c>
      <c r="AM34" s="19">
        <f t="shared" si="31"/>
        <v>3108.5111719085826</v>
      </c>
      <c r="AN34" s="19">
        <f t="shared" si="20"/>
        <v>18937.499999999982</v>
      </c>
      <c r="AO34" s="19">
        <f t="shared" si="21"/>
        <v>14488.377445339454</v>
      </c>
      <c r="AP34" s="19">
        <f t="shared" si="22"/>
        <v>14869.650536006284</v>
      </c>
      <c r="AQ34" s="19">
        <f t="shared" si="23"/>
        <v>8585.5008610076038</v>
      </c>
      <c r="AR34" s="23">
        <f t="shared" si="32"/>
        <v>-7668.1537470012081</v>
      </c>
      <c r="AS34" s="23">
        <f t="shared" si="33"/>
        <v>-61345229.976009667</v>
      </c>
      <c r="AT34">
        <f t="shared" si="34"/>
        <v>0.41631000000000001</v>
      </c>
      <c r="BB34" s="10">
        <f t="shared" si="24"/>
        <v>1351.7550854104682</v>
      </c>
      <c r="BC34" s="10">
        <f t="shared" si="25"/>
        <v>264.85666216804549</v>
      </c>
      <c r="BD34" s="9">
        <f t="shared" si="26"/>
        <v>947.60261312355419</v>
      </c>
      <c r="BE34" s="10">
        <f t="shared" si="27"/>
        <v>359.69159496870543</v>
      </c>
    </row>
    <row r="35" spans="1:57">
      <c r="A35">
        <v>29</v>
      </c>
      <c r="B35" t="s">
        <v>54</v>
      </c>
      <c r="C35">
        <v>5.6637399999999998</v>
      </c>
      <c r="D35">
        <v>298.57600000000002</v>
      </c>
      <c r="E35">
        <v>349.18299999999999</v>
      </c>
      <c r="F35">
        <v>349.18299999999999</v>
      </c>
      <c r="G35">
        <v>263.22500000000002</v>
      </c>
      <c r="H35">
        <v>1739.83</v>
      </c>
      <c r="I35">
        <v>426.44099999999997</v>
      </c>
      <c r="J35">
        <v>2634.78</v>
      </c>
      <c r="K35">
        <v>919.92</v>
      </c>
      <c r="M35" s="4">
        <f t="shared" si="5"/>
        <v>0.42005666666666669</v>
      </c>
      <c r="N35" s="2">
        <f t="shared" si="6"/>
        <v>0.23693311219914773</v>
      </c>
      <c r="O35" s="2">
        <f t="shared" si="7"/>
        <v>2.0422288343636179</v>
      </c>
      <c r="P35" s="3">
        <f t="shared" si="8"/>
        <v>0.72999674647071422</v>
      </c>
      <c r="Q35" s="2">
        <f t="shared" si="9"/>
        <v>0.20888054786258997</v>
      </c>
      <c r="R35" s="3">
        <f t="shared" si="10"/>
        <v>0.27709197965353877</v>
      </c>
      <c r="T35" s="6">
        <f t="shared" si="11"/>
        <v>746.56847584964225</v>
      </c>
      <c r="U35" s="6">
        <f t="shared" si="12"/>
        <v>1777.3041951077446</v>
      </c>
      <c r="V35" s="6">
        <f t="shared" si="13"/>
        <v>1777.3041951077446</v>
      </c>
      <c r="W35" s="6">
        <f t="shared" si="14"/>
        <v>36.271514185872341</v>
      </c>
      <c r="X35" s="6">
        <f t="shared" si="15"/>
        <v>176.88679245283001</v>
      </c>
      <c r="Y35" s="6">
        <f t="shared" si="0"/>
        <v>206.86813692010253</v>
      </c>
      <c r="Z35" s="6">
        <f t="shared" si="16"/>
        <v>206.86813692010253</v>
      </c>
      <c r="AA35" s="6">
        <f t="shared" si="17"/>
        <v>155.94363225241204</v>
      </c>
      <c r="AB35" s="6">
        <f t="shared" si="1"/>
        <v>1560.9351823929101</v>
      </c>
      <c r="AC35" s="6">
        <f t="shared" si="18"/>
        <v>252.64052690070685</v>
      </c>
      <c r="AD35" s="6">
        <f t="shared" si="2"/>
        <v>544.99255838783881</v>
      </c>
      <c r="AE35" s="6">
        <f t="shared" si="3"/>
        <v>1030.7357192581023</v>
      </c>
      <c r="AI35" s="58"/>
      <c r="AJ35" s="21">
        <f t="shared" si="28"/>
        <v>121533.37011424918</v>
      </c>
      <c r="AK35" s="21">
        <f t="shared" si="29"/>
        <v>20592.886662234665</v>
      </c>
      <c r="AL35" s="19">
        <f t="shared" si="30"/>
        <v>70717.02717961189</v>
      </c>
      <c r="AM35" s="19">
        <f t="shared" si="31"/>
        <v>3093.9061114483138</v>
      </c>
      <c r="AN35" s="19">
        <f t="shared" si="20"/>
        <v>18937.499999999982</v>
      </c>
      <c r="AO35" s="19">
        <f t="shared" si="21"/>
        <v>15557.800581184149</v>
      </c>
      <c r="AP35" s="19">
        <f t="shared" si="22"/>
        <v>15967.216385952153</v>
      </c>
      <c r="AQ35" s="19">
        <f t="shared" si="23"/>
        <v>9326.7002485281846</v>
      </c>
      <c r="AR35" s="23">
        <f t="shared" si="32"/>
        <v>-8526.1062697591806</v>
      </c>
      <c r="AS35" s="23">
        <f t="shared" si="33"/>
        <v>-68208850.15807344</v>
      </c>
      <c r="AT35">
        <f t="shared" si="34"/>
        <v>0.4181266666666667</v>
      </c>
      <c r="BB35" s="10">
        <f t="shared" si="24"/>
        <v>1436.8158757522251</v>
      </c>
      <c r="BC35" s="10">
        <f t="shared" si="25"/>
        <v>287.72214188295419</v>
      </c>
      <c r="BD35" s="9">
        <f t="shared" si="26"/>
        <v>1017.5491050478101</v>
      </c>
      <c r="BE35" s="10">
        <f t="shared" si="27"/>
        <v>386.24132525283386</v>
      </c>
    </row>
    <row r="36" spans="1:57">
      <c r="A36">
        <v>30</v>
      </c>
      <c r="B36" t="s">
        <v>54</v>
      </c>
      <c r="C36">
        <v>5.8656600000000001</v>
      </c>
      <c r="D36">
        <v>284.11900000000003</v>
      </c>
      <c r="E36">
        <v>355.38200000000001</v>
      </c>
      <c r="F36">
        <v>355.38200000000001</v>
      </c>
      <c r="G36">
        <v>271.16300000000001</v>
      </c>
      <c r="H36">
        <v>1733.95</v>
      </c>
      <c r="I36">
        <v>403.78100000000001</v>
      </c>
      <c r="J36">
        <v>2657.44</v>
      </c>
      <c r="K36">
        <v>936.25</v>
      </c>
      <c r="M36" s="4">
        <f t="shared" si="5"/>
        <v>0.42201666666666665</v>
      </c>
      <c r="N36" s="2">
        <f t="shared" si="6"/>
        <v>0.22441372773587145</v>
      </c>
      <c r="O36" s="2">
        <f t="shared" si="7"/>
        <v>2.0506421627897793</v>
      </c>
      <c r="P36" s="3">
        <f t="shared" si="8"/>
        <v>0.73950475889577827</v>
      </c>
      <c r="Q36" s="2">
        <f t="shared" si="9"/>
        <v>0.21418032463172862</v>
      </c>
      <c r="R36" s="3">
        <f t="shared" si="10"/>
        <v>0.28070139409975908</v>
      </c>
      <c r="T36" s="6">
        <f t="shared" si="11"/>
        <v>788.21734408788359</v>
      </c>
      <c r="U36" s="6">
        <f t="shared" si="12"/>
        <v>1867.7398461858938</v>
      </c>
      <c r="V36" s="6">
        <f t="shared" si="13"/>
        <v>1867.7398461858938</v>
      </c>
      <c r="W36" s="6">
        <f t="shared" si="14"/>
        <v>38.117139718079464</v>
      </c>
      <c r="X36" s="6">
        <f t="shared" si="15"/>
        <v>176.88679245283001</v>
      </c>
      <c r="Y36" s="6">
        <f t="shared" si="0"/>
        <v>221.25370733907843</v>
      </c>
      <c r="Z36" s="6">
        <f t="shared" si="16"/>
        <v>221.25370733907843</v>
      </c>
      <c r="AA36" s="6">
        <f t="shared" si="17"/>
        <v>168.82064663710185</v>
      </c>
      <c r="AB36" s="6">
        <f t="shared" si="1"/>
        <v>1654.4688589468726</v>
      </c>
      <c r="AC36" s="6">
        <f t="shared" si="18"/>
        <v>251.38812695710067</v>
      </c>
      <c r="AD36" s="6">
        <f t="shared" si="2"/>
        <v>582.89047699718105</v>
      </c>
      <c r="AE36" s="6">
        <f t="shared" si="3"/>
        <v>1079.5225020980101</v>
      </c>
      <c r="AI36" s="58"/>
      <c r="AJ36" s="21">
        <f t="shared" si="28"/>
        <v>127747.29363175936</v>
      </c>
      <c r="AK36" s="21">
        <f t="shared" si="29"/>
        <v>21645.787792217223</v>
      </c>
      <c r="AL36" s="19">
        <f t="shared" si="30"/>
        <v>74086.191293114622</v>
      </c>
      <c r="AM36" s="19">
        <f t="shared" si="31"/>
        <v>3076.9089771237086</v>
      </c>
      <c r="AN36" s="19">
        <f t="shared" si="20"/>
        <v>18937.499999999982</v>
      </c>
      <c r="AO36" s="19">
        <f t="shared" si="21"/>
        <v>16665.29711028346</v>
      </c>
      <c r="AP36" s="19">
        <f t="shared" si="22"/>
        <v>17103.857560554079</v>
      </c>
      <c r="AQ36" s="19">
        <f t="shared" si="23"/>
        <v>10110.0284056458</v>
      </c>
      <c r="AR36" s="23">
        <f t="shared" si="32"/>
        <v>-9413.2980772549381</v>
      </c>
      <c r="AS36" s="23">
        <f t="shared" si="33"/>
        <v>-75306384.618039504</v>
      </c>
      <c r="AT36">
        <f t="shared" si="34"/>
        <v>0.42005666666666669</v>
      </c>
      <c r="BB36" s="10">
        <f t="shared" si="24"/>
        <v>1524.6636682070377</v>
      </c>
      <c r="BC36" s="10">
        <f t="shared" si="25"/>
        <v>311.88726450482409</v>
      </c>
      <c r="BD36" s="9">
        <f t="shared" si="26"/>
        <v>1089.9851167756776</v>
      </c>
      <c r="BE36" s="10">
        <f t="shared" si="27"/>
        <v>413.73627384020506</v>
      </c>
    </row>
    <row r="37" spans="1:57">
      <c r="A37">
        <v>31</v>
      </c>
      <c r="B37" t="s">
        <v>54</v>
      </c>
      <c r="C37">
        <v>6.0675800000000004</v>
      </c>
      <c r="D37">
        <v>270.50799999999998</v>
      </c>
      <c r="E37">
        <v>361.27800000000002</v>
      </c>
      <c r="F37">
        <v>361.27800000000002</v>
      </c>
      <c r="G37">
        <v>279.05</v>
      </c>
      <c r="H37">
        <v>1727.89</v>
      </c>
      <c r="I37">
        <v>382.41899999999998</v>
      </c>
      <c r="J37">
        <v>2678.81</v>
      </c>
      <c r="K37">
        <v>951.78399999999999</v>
      </c>
      <c r="M37" s="4">
        <f t="shared" si="5"/>
        <v>0.42403666666666662</v>
      </c>
      <c r="N37" s="2">
        <f t="shared" si="6"/>
        <v>0.21264513288945139</v>
      </c>
      <c r="O37" s="2">
        <f t="shared" si="7"/>
        <v>2.0576723005086039</v>
      </c>
      <c r="P37" s="3">
        <f t="shared" si="8"/>
        <v>0.74819315939659314</v>
      </c>
      <c r="Q37" s="2">
        <f t="shared" si="9"/>
        <v>0.21935996100966115</v>
      </c>
      <c r="R37" s="3">
        <f t="shared" si="10"/>
        <v>0.28399902524152787</v>
      </c>
      <c r="T37" s="6">
        <f t="shared" si="11"/>
        <v>831.84030619120165</v>
      </c>
      <c r="U37" s="6">
        <f t="shared" si="12"/>
        <v>1961.717869188675</v>
      </c>
      <c r="V37" s="6">
        <f t="shared" si="13"/>
        <v>1961.717869188675</v>
      </c>
      <c r="W37" s="6">
        <f t="shared" si="14"/>
        <v>40.035058554870915</v>
      </c>
      <c r="X37" s="6">
        <f t="shared" si="15"/>
        <v>176.88679245283001</v>
      </c>
      <c r="Y37" s="6">
        <f t="shared" si="0"/>
        <v>236.24183611491534</v>
      </c>
      <c r="Z37" s="6">
        <f t="shared" si="16"/>
        <v>236.24183611491534</v>
      </c>
      <c r="AA37" s="6">
        <f t="shared" si="17"/>
        <v>182.4724571323666</v>
      </c>
      <c r="AB37" s="6">
        <f t="shared" si="1"/>
        <v>1751.6898150511022</v>
      </c>
      <c r="AC37" s="6">
        <f t="shared" si="18"/>
        <v>250.06311269244361</v>
      </c>
      <c r="AD37" s="6">
        <f t="shared" si="2"/>
        <v>622.37722680262459</v>
      </c>
      <c r="AE37" s="6">
        <f t="shared" si="3"/>
        <v>1129.8775629974734</v>
      </c>
      <c r="AI37" s="58"/>
      <c r="AJ37" s="21">
        <f t="shared" si="28"/>
        <v>134247.53692430348</v>
      </c>
      <c r="AK37" s="21">
        <f t="shared" si="29"/>
        <v>22747.203586698</v>
      </c>
      <c r="AL37" s="19">
        <f t="shared" si="30"/>
        <v>77592.838883298667</v>
      </c>
      <c r="AM37" s="19">
        <f t="shared" si="31"/>
        <v>3061.6559982105291</v>
      </c>
      <c r="AN37" s="19">
        <f t="shared" si="20"/>
        <v>18937.499999999982</v>
      </c>
      <c r="AO37" s="19">
        <f t="shared" si="21"/>
        <v>17824.198663236159</v>
      </c>
      <c r="AP37" s="19">
        <f t="shared" si="22"/>
        <v>18293.256522795007</v>
      </c>
      <c r="AQ37" s="19">
        <f t="shared" si="23"/>
        <v>10944.861988323941</v>
      </c>
      <c r="AR37" s="23">
        <f t="shared" si="32"/>
        <v>-10340.428455137197</v>
      </c>
      <c r="AS37" s="23">
        <f t="shared" si="33"/>
        <v>-82723427.641097575</v>
      </c>
      <c r="AT37">
        <f t="shared" si="34"/>
        <v>0.42201666666666665</v>
      </c>
      <c r="BB37" s="10">
        <f t="shared" si="24"/>
        <v>1616.3517192287932</v>
      </c>
      <c r="BC37" s="10">
        <f t="shared" si="25"/>
        <v>337.64129327420369</v>
      </c>
      <c r="BD37" s="9">
        <f t="shared" si="26"/>
        <v>1165.7809539943621</v>
      </c>
      <c r="BE37" s="10">
        <f t="shared" si="27"/>
        <v>442.50741467815686</v>
      </c>
    </row>
    <row r="38" spans="1:57">
      <c r="A38">
        <v>32</v>
      </c>
      <c r="B38" t="s">
        <v>54</v>
      </c>
      <c r="C38">
        <v>6.2694900000000002</v>
      </c>
      <c r="D38">
        <v>257.714</v>
      </c>
      <c r="E38">
        <v>366.88400000000001</v>
      </c>
      <c r="F38">
        <v>366.88400000000001</v>
      </c>
      <c r="G38">
        <v>286.89100000000002</v>
      </c>
      <c r="H38">
        <v>1721.63</v>
      </c>
      <c r="I38">
        <v>362.30200000000002</v>
      </c>
      <c r="J38">
        <v>2698.92</v>
      </c>
      <c r="K38">
        <v>966.553</v>
      </c>
      <c r="M38" s="4">
        <f t="shared" si="5"/>
        <v>0.4261233333333333</v>
      </c>
      <c r="N38" s="2">
        <f t="shared" si="6"/>
        <v>0.20159578212880466</v>
      </c>
      <c r="O38" s="2">
        <f t="shared" si="7"/>
        <v>2.0633271354928544</v>
      </c>
      <c r="P38" s="3">
        <f t="shared" si="8"/>
        <v>0.75608235487378461</v>
      </c>
      <c r="Q38" s="2">
        <f t="shared" si="9"/>
        <v>0.22441937780141902</v>
      </c>
      <c r="R38" s="3">
        <f t="shared" si="10"/>
        <v>0.28699359340410058</v>
      </c>
      <c r="T38" s="6">
        <f t="shared" si="11"/>
        <v>877.43300273917703</v>
      </c>
      <c r="U38" s="6">
        <f t="shared" si="12"/>
        <v>2059.1057426390885</v>
      </c>
      <c r="V38" s="6">
        <f t="shared" si="13"/>
        <v>2059.1057426390885</v>
      </c>
      <c r="W38" s="6">
        <f t="shared" si="14"/>
        <v>42.022566176307926</v>
      </c>
      <c r="X38" s="6">
        <f t="shared" si="15"/>
        <v>176.88679245283001</v>
      </c>
      <c r="Y38" s="6">
        <f t="shared" si="0"/>
        <v>251.81765042746645</v>
      </c>
      <c r="Z38" s="6">
        <f t="shared" si="16"/>
        <v>251.81765042746645</v>
      </c>
      <c r="AA38" s="6">
        <f t="shared" si="17"/>
        <v>196.9129685371569</v>
      </c>
      <c r="AB38" s="6">
        <f t="shared" si="1"/>
        <v>1852.4538903050279</v>
      </c>
      <c r="AC38" s="6">
        <f t="shared" si="18"/>
        <v>248.67441851036847</v>
      </c>
      <c r="AD38" s="6">
        <f t="shared" si="2"/>
        <v>663.41161095501286</v>
      </c>
      <c r="AE38" s="6">
        <f t="shared" si="3"/>
        <v>1181.6727398999114</v>
      </c>
      <c r="AI38" s="58"/>
      <c r="AJ38" s="21">
        <f t="shared" si="28"/>
        <v>141002.39528367438</v>
      </c>
      <c r="AK38" s="21">
        <f t="shared" si="29"/>
        <v>23891.761928848871</v>
      </c>
      <c r="AL38" s="19">
        <f t="shared" si="30"/>
        <v>81212.209595569395</v>
      </c>
      <c r="AM38" s="19">
        <f t="shared" si="31"/>
        <v>3045.5186494812706</v>
      </c>
      <c r="AN38" s="19">
        <f t="shared" si="20"/>
        <v>18937.499999999982</v>
      </c>
      <c r="AO38" s="19">
        <f t="shared" si="21"/>
        <v>19031.64231741758</v>
      </c>
      <c r="AP38" s="19">
        <f t="shared" si="22"/>
        <v>19532.475009981201</v>
      </c>
      <c r="AQ38" s="19">
        <f t="shared" si="23"/>
        <v>11829.926610085598</v>
      </c>
      <c r="AR38" s="23">
        <f t="shared" si="32"/>
        <v>-11304.885029988254</v>
      </c>
      <c r="AS38" s="23">
        <f t="shared" si="33"/>
        <v>-90439080.239906028</v>
      </c>
      <c r="AT38">
        <f t="shared" si="34"/>
        <v>0.42403666666666662</v>
      </c>
      <c r="BB38" s="10">
        <f t="shared" si="24"/>
        <v>1711.6547564962314</v>
      </c>
      <c r="BC38" s="10">
        <f t="shared" si="25"/>
        <v>364.9449142647332</v>
      </c>
      <c r="BD38" s="9">
        <f t="shared" si="26"/>
        <v>1244.7544536052492</v>
      </c>
      <c r="BE38" s="10">
        <f t="shared" si="27"/>
        <v>472.48367222983069</v>
      </c>
    </row>
    <row r="39" spans="1:57">
      <c r="A39">
        <v>33</v>
      </c>
      <c r="B39" t="s">
        <v>54</v>
      </c>
      <c r="C39">
        <v>6.4714099999999997</v>
      </c>
      <c r="D39">
        <v>245.64500000000001</v>
      </c>
      <c r="E39">
        <v>372.21800000000002</v>
      </c>
      <c r="F39">
        <v>372.21800000000002</v>
      </c>
      <c r="G39">
        <v>294.68400000000003</v>
      </c>
      <c r="H39">
        <v>1715.24</v>
      </c>
      <c r="I39">
        <v>343.39400000000001</v>
      </c>
      <c r="J39">
        <v>2717.83</v>
      </c>
      <c r="K39">
        <v>980.60500000000002</v>
      </c>
      <c r="M39" s="4">
        <f t="shared" si="5"/>
        <v>0.42825333333333332</v>
      </c>
      <c r="N39" s="2">
        <f t="shared" si="6"/>
        <v>0.19119913446869455</v>
      </c>
      <c r="O39" s="2">
        <f t="shared" si="7"/>
        <v>2.0677834850088734</v>
      </c>
      <c r="P39" s="3">
        <f t="shared" si="8"/>
        <v>0.76325928578100188</v>
      </c>
      <c r="Q39" s="2">
        <f t="shared" si="9"/>
        <v>0.22936890936828672</v>
      </c>
      <c r="R39" s="3">
        <f t="shared" si="10"/>
        <v>0.28971792397023571</v>
      </c>
      <c r="T39" s="6">
        <f t="shared" si="11"/>
        <v>925.14431586923354</v>
      </c>
      <c r="U39" s="6">
        <f t="shared" si="12"/>
        <v>2160.2734733395346</v>
      </c>
      <c r="V39" s="6">
        <f t="shared" si="13"/>
        <v>2160.2734733395346</v>
      </c>
      <c r="W39" s="6">
        <f t="shared" si="14"/>
        <v>44.087213741623152</v>
      </c>
      <c r="X39" s="6">
        <f t="shared" si="15"/>
        <v>176.88679245283001</v>
      </c>
      <c r="Y39" s="6">
        <f t="shared" si="0"/>
        <v>268.03089056649833</v>
      </c>
      <c r="Z39" s="6">
        <f t="shared" si="16"/>
        <v>268.03089056649833</v>
      </c>
      <c r="AA39" s="6">
        <f t="shared" si="17"/>
        <v>212.19934273919586</v>
      </c>
      <c r="AB39" s="6">
        <f t="shared" si="1"/>
        <v>1957.0853513458569</v>
      </c>
      <c r="AC39" s="6">
        <f t="shared" si="18"/>
        <v>247.27533573530081</v>
      </c>
      <c r="AD39" s="6">
        <f t="shared" si="2"/>
        <v>706.12498977470477</v>
      </c>
      <c r="AE39" s="6">
        <f t="shared" si="3"/>
        <v>1235.1291574703009</v>
      </c>
      <c r="AI39" s="58"/>
      <c r="AJ39" s="21">
        <f t="shared" si="28"/>
        <v>148002.34346366976</v>
      </c>
      <c r="AK39" s="21">
        <f t="shared" si="29"/>
        <v>25077.848839601458</v>
      </c>
      <c r="AL39" s="19">
        <f t="shared" si="30"/>
        <v>84935.091525785931</v>
      </c>
      <c r="AM39" s="19">
        <f t="shared" si="31"/>
        <v>3028.6057430377778</v>
      </c>
      <c r="AN39" s="19">
        <f t="shared" si="20"/>
        <v>18937.499999999982</v>
      </c>
      <c r="AO39" s="19">
        <f t="shared" si="21"/>
        <v>20286.429918436697</v>
      </c>
      <c r="AP39" s="19">
        <f t="shared" si="22"/>
        <v>20820.283337342928</v>
      </c>
      <c r="AQ39" s="19">
        <f t="shared" si="23"/>
        <v>12766.12373712298</v>
      </c>
      <c r="AR39" s="23">
        <f t="shared" si="32"/>
        <v>-12306.158041544913</v>
      </c>
      <c r="AS39" s="23">
        <f t="shared" si="33"/>
        <v>-98449264.332359314</v>
      </c>
      <c r="AT39">
        <f t="shared" si="34"/>
        <v>0.4261233333333333</v>
      </c>
      <c r="BB39" s="10">
        <f t="shared" si="24"/>
        <v>1810.43132412872</v>
      </c>
      <c r="BC39" s="10">
        <f t="shared" si="25"/>
        <v>393.8259370743138</v>
      </c>
      <c r="BD39" s="9">
        <f t="shared" si="26"/>
        <v>1326.8232219100257</v>
      </c>
      <c r="BE39" s="10">
        <f t="shared" si="27"/>
        <v>503.63530085493289</v>
      </c>
    </row>
    <row r="40" spans="1:57">
      <c r="A40">
        <v>34</v>
      </c>
      <c r="B40" t="s">
        <v>54</v>
      </c>
      <c r="C40">
        <v>6.67333</v>
      </c>
      <c r="D40">
        <v>234.3</v>
      </c>
      <c r="E40">
        <v>377.28899999999999</v>
      </c>
      <c r="F40">
        <v>377.28899999999999</v>
      </c>
      <c r="G40">
        <v>302.43599999999998</v>
      </c>
      <c r="H40">
        <v>1708.68</v>
      </c>
      <c r="I40">
        <v>325.62700000000001</v>
      </c>
      <c r="J40">
        <v>2735.6</v>
      </c>
      <c r="K40">
        <v>993.96500000000003</v>
      </c>
      <c r="M40" s="4">
        <f t="shared" si="5"/>
        <v>0.43043999999999999</v>
      </c>
      <c r="N40" s="2">
        <f t="shared" si="6"/>
        <v>0.18144224514450333</v>
      </c>
      <c r="O40" s="2">
        <f t="shared" si="7"/>
        <v>2.0710401064027506</v>
      </c>
      <c r="P40" s="3">
        <f t="shared" si="8"/>
        <v>0.76972787535235265</v>
      </c>
      <c r="Q40" s="2">
        <f t="shared" si="9"/>
        <v>0.23420685809868971</v>
      </c>
      <c r="R40" s="3">
        <f t="shared" si="10"/>
        <v>0.29217312517424032</v>
      </c>
      <c r="T40" s="6">
        <f t="shared" si="11"/>
        <v>974.89309786678791</v>
      </c>
      <c r="U40" s="6">
        <f t="shared" si="12"/>
        <v>2264.8757036213824</v>
      </c>
      <c r="V40" s="6">
        <f t="shared" si="13"/>
        <v>2264.8757036213824</v>
      </c>
      <c r="W40" s="6">
        <f t="shared" si="14"/>
        <v>46.221953135130256</v>
      </c>
      <c r="X40" s="6">
        <f t="shared" si="15"/>
        <v>176.88679245283001</v>
      </c>
      <c r="Y40" s="6">
        <f t="shared" si="0"/>
        <v>284.83756311453595</v>
      </c>
      <c r="Z40" s="6">
        <f t="shared" si="16"/>
        <v>284.83756311453595</v>
      </c>
      <c r="AA40" s="6">
        <f t="shared" si="17"/>
        <v>228.32664943347882</v>
      </c>
      <c r="AB40" s="6">
        <f t="shared" si="1"/>
        <v>2065.2646582724701</v>
      </c>
      <c r="AC40" s="6">
        <f t="shared" si="18"/>
        <v>245.83299848404272</v>
      </c>
      <c r="AD40" s="6">
        <f t="shared" si="2"/>
        <v>750.40239291667581</v>
      </c>
      <c r="AE40" s="6">
        <f t="shared" si="3"/>
        <v>1289.9826057545945</v>
      </c>
      <c r="AI40" s="58"/>
      <c r="AJ40" s="21">
        <f t="shared" si="28"/>
        <v>155273.97644322572</v>
      </c>
      <c r="AK40" s="21">
        <f t="shared" si="29"/>
        <v>26309.970631802193</v>
      </c>
      <c r="AL40" s="19">
        <f t="shared" si="30"/>
        <v>88777.378451492812</v>
      </c>
      <c r="AM40" s="19">
        <f t="shared" si="31"/>
        <v>3011.5663139202288</v>
      </c>
      <c r="AN40" s="19">
        <f t="shared" si="20"/>
        <v>18937.499999999982</v>
      </c>
      <c r="AO40" s="19">
        <f t="shared" si="21"/>
        <v>21592.568544037105</v>
      </c>
      <c r="AP40" s="19">
        <f t="shared" si="22"/>
        <v>22160.794032038084</v>
      </c>
      <c r="AQ40" s="19">
        <f t="shared" si="23"/>
        <v>13757.159248927628</v>
      </c>
      <c r="AR40" s="23">
        <f t="shared" si="32"/>
        <v>-13346.980484612082</v>
      </c>
      <c r="AS40" s="23">
        <f t="shared" si="33"/>
        <v>-106775843.87689666</v>
      </c>
      <c r="AT40">
        <f t="shared" si="34"/>
        <v>0.42825333333333332</v>
      </c>
      <c r="BB40" s="10">
        <f t="shared" si="24"/>
        <v>1912.9981376042338</v>
      </c>
      <c r="BC40" s="10">
        <f t="shared" si="25"/>
        <v>424.39868547839171</v>
      </c>
      <c r="BD40" s="9">
        <f t="shared" si="26"/>
        <v>1412.2499795494095</v>
      </c>
      <c r="BE40" s="10">
        <f t="shared" si="27"/>
        <v>536.06178113299666</v>
      </c>
    </row>
    <row r="41" spans="1:57">
      <c r="A41">
        <v>35</v>
      </c>
      <c r="B41" t="s">
        <v>54</v>
      </c>
      <c r="C41">
        <v>6.8752500000000003</v>
      </c>
      <c r="D41">
        <v>223.64599999999999</v>
      </c>
      <c r="E41">
        <v>382.11399999999998</v>
      </c>
      <c r="F41">
        <v>382.11399999999998</v>
      </c>
      <c r="G41">
        <v>310.14800000000002</v>
      </c>
      <c r="H41">
        <v>1701.98</v>
      </c>
      <c r="I41">
        <v>308.92399999999998</v>
      </c>
      <c r="J41">
        <v>2752.3</v>
      </c>
      <c r="K41">
        <v>1006.68</v>
      </c>
      <c r="M41" s="4">
        <f t="shared" si="5"/>
        <v>0.43267333333333335</v>
      </c>
      <c r="N41" s="2">
        <f t="shared" si="6"/>
        <v>0.17229780742977766</v>
      </c>
      <c r="O41" s="2">
        <f t="shared" si="7"/>
        <v>2.0732157518374144</v>
      </c>
      <c r="P41" s="3">
        <f t="shared" si="8"/>
        <v>0.77555045376804665</v>
      </c>
      <c r="Q41" s="2">
        <f t="shared" si="9"/>
        <v>0.23893930756074638</v>
      </c>
      <c r="R41" s="3">
        <f t="shared" si="10"/>
        <v>0.29438221290889199</v>
      </c>
      <c r="T41" s="6">
        <f t="shared" si="11"/>
        <v>1026.6340302961933</v>
      </c>
      <c r="U41" s="6">
        <f t="shared" si="12"/>
        <v>2372.7693647929768</v>
      </c>
      <c r="V41" s="6">
        <f t="shared" si="13"/>
        <v>2372.7693647929768</v>
      </c>
      <c r="W41" s="6">
        <f t="shared" si="14"/>
        <v>48.423864587611774</v>
      </c>
      <c r="X41" s="6">
        <f t="shared" si="15"/>
        <v>176.88679245283001</v>
      </c>
      <c r="Y41" s="6">
        <f t="shared" si="0"/>
        <v>302.22279768616784</v>
      </c>
      <c r="Z41" s="6">
        <f t="shared" si="16"/>
        <v>302.22279768616784</v>
      </c>
      <c r="AA41" s="6">
        <f t="shared" si="17"/>
        <v>245.30322431727075</v>
      </c>
      <c r="AB41" s="6">
        <f t="shared" si="1"/>
        <v>2176.8577075700086</v>
      </c>
      <c r="AC41" s="6">
        <f t="shared" si="18"/>
        <v>244.33552181057985</v>
      </c>
      <c r="AD41" s="6">
        <f t="shared" si="2"/>
        <v>796.20648804993129</v>
      </c>
      <c r="AE41" s="6">
        <f t="shared" si="3"/>
        <v>1346.1353344967836</v>
      </c>
      <c r="AI41" s="58"/>
      <c r="AJ41" s="21">
        <f t="shared" si="28"/>
        <v>162792.4709491941</v>
      </c>
      <c r="AK41" s="21">
        <f t="shared" si="29"/>
        <v>27583.921194404818</v>
      </c>
      <c r="AL41" s="19">
        <f t="shared" si="30"/>
        <v>92720.079753822982</v>
      </c>
      <c r="AM41" s="19">
        <f t="shared" si="31"/>
        <v>2994.0000885371564</v>
      </c>
      <c r="AN41" s="19">
        <f t="shared" si="20"/>
        <v>18937.499999999982</v>
      </c>
      <c r="AO41" s="19">
        <f t="shared" si="21"/>
        <v>22946.514084507016</v>
      </c>
      <c r="AP41" s="19">
        <f t="shared" si="22"/>
        <v>23550.369718309834</v>
      </c>
      <c r="AQ41" s="19">
        <f t="shared" si="23"/>
        <v>14802.713507416694</v>
      </c>
      <c r="AR41" s="23">
        <f t="shared" si="32"/>
        <v>-14425.214991005243</v>
      </c>
      <c r="AS41" s="23">
        <f t="shared" si="33"/>
        <v>-115401719.92804195</v>
      </c>
      <c r="AT41">
        <f t="shared" si="34"/>
        <v>0.43043999999999999</v>
      </c>
      <c r="BB41" s="10">
        <f t="shared" si="24"/>
        <v>2019.0427051373397</v>
      </c>
      <c r="BC41" s="10">
        <f t="shared" si="25"/>
        <v>456.65329886695764</v>
      </c>
      <c r="BD41" s="9">
        <f t="shared" si="26"/>
        <v>1500.8047858333516</v>
      </c>
      <c r="BE41" s="10">
        <f t="shared" si="27"/>
        <v>569.67512622907191</v>
      </c>
    </row>
    <row r="42" spans="1:57">
      <c r="A42">
        <v>36</v>
      </c>
      <c r="B42" t="s">
        <v>54</v>
      </c>
      <c r="C42">
        <v>7.0771699999999997</v>
      </c>
      <c r="D42">
        <v>213.59700000000001</v>
      </c>
      <c r="E42">
        <v>386.71699999999998</v>
      </c>
      <c r="F42">
        <v>386.71699999999998</v>
      </c>
      <c r="G42">
        <v>317.81200000000001</v>
      </c>
      <c r="H42">
        <v>1695.16</v>
      </c>
      <c r="I42">
        <v>293.17399999999998</v>
      </c>
      <c r="J42">
        <v>2768.05</v>
      </c>
      <c r="K42">
        <v>1018.8</v>
      </c>
      <c r="M42" s="4">
        <f t="shared" si="5"/>
        <v>0.43494666666666665</v>
      </c>
      <c r="N42" s="2">
        <f t="shared" si="6"/>
        <v>0.16369593206829958</v>
      </c>
      <c r="O42" s="2">
        <f t="shared" si="7"/>
        <v>2.0744501319702038</v>
      </c>
      <c r="P42" s="3">
        <f t="shared" si="8"/>
        <v>0.78078538364856998</v>
      </c>
      <c r="Q42" s="2">
        <f t="shared" si="9"/>
        <v>0.24356396186505627</v>
      </c>
      <c r="R42" s="3">
        <f t="shared" si="10"/>
        <v>0.29637120259955246</v>
      </c>
      <c r="T42" s="6">
        <f t="shared" si="11"/>
        <v>1080.5814794409598</v>
      </c>
      <c r="U42" s="6">
        <f t="shared" si="12"/>
        <v>2484.3999557975535</v>
      </c>
      <c r="V42" s="6">
        <f t="shared" si="13"/>
        <v>2484.3999557975535</v>
      </c>
      <c r="W42" s="6">
        <f t="shared" si="14"/>
        <v>50.702039914235783</v>
      </c>
      <c r="X42" s="6">
        <f t="shared" si="15"/>
        <v>176.88679245283001</v>
      </c>
      <c r="Y42" s="6">
        <f t="shared" si="0"/>
        <v>320.25323256872082</v>
      </c>
      <c r="Z42" s="6">
        <f t="shared" si="16"/>
        <v>320.25323256872082</v>
      </c>
      <c r="AA42" s="6">
        <f t="shared" si="17"/>
        <v>263.19070625064404</v>
      </c>
      <c r="AB42" s="6">
        <f t="shared" si="1"/>
        <v>2292.3144325450926</v>
      </c>
      <c r="AC42" s="6">
        <f t="shared" si="18"/>
        <v>242.7875631666966</v>
      </c>
      <c r="AD42" s="6">
        <f t="shared" si="2"/>
        <v>843.70222498884914</v>
      </c>
      <c r="AE42" s="6">
        <f t="shared" si="3"/>
        <v>1403.8184763565937</v>
      </c>
      <c r="AI42" s="58"/>
      <c r="AJ42" s="21">
        <f t="shared" si="28"/>
        <v>170547.54363322479</v>
      </c>
      <c r="AK42" s="21">
        <f t="shared" si="29"/>
        <v>28897.958093813664</v>
      </c>
      <c r="AL42" s="19">
        <f t="shared" si="30"/>
        <v>96756.1694376253</v>
      </c>
      <c r="AM42" s="19">
        <f t="shared" si="31"/>
        <v>2975.7623201310521</v>
      </c>
      <c r="AN42" s="19">
        <f t="shared" si="20"/>
        <v>18937.499999999982</v>
      </c>
      <c r="AO42" s="19">
        <f t="shared" si="21"/>
        <v>24347.068581597683</v>
      </c>
      <c r="AP42" s="19">
        <f t="shared" si="22"/>
        <v>24987.78091269236</v>
      </c>
      <c r="AQ42" s="19">
        <f t="shared" si="23"/>
        <v>15903.326926680274</v>
      </c>
      <c r="AR42" s="23">
        <f t="shared" si="32"/>
        <v>-15537.893548311797</v>
      </c>
      <c r="AS42" s="23">
        <f t="shared" si="33"/>
        <v>-124303148.38649437</v>
      </c>
      <c r="AT42">
        <f t="shared" si="34"/>
        <v>0.43267333333333335</v>
      </c>
      <c r="BB42" s="10">
        <f t="shared" si="24"/>
        <v>2128.433842982397</v>
      </c>
      <c r="BC42" s="10">
        <f t="shared" si="25"/>
        <v>490.60644863454149</v>
      </c>
      <c r="BD42" s="9">
        <f t="shared" si="26"/>
        <v>1592.4129760998626</v>
      </c>
      <c r="BE42" s="10">
        <f t="shared" si="27"/>
        <v>604.44559537233567</v>
      </c>
    </row>
    <row r="43" spans="1:57">
      <c r="A43">
        <v>37</v>
      </c>
      <c r="B43" t="s">
        <v>54</v>
      </c>
      <c r="C43">
        <v>7.2790900000000001</v>
      </c>
      <c r="D43">
        <v>204.14</v>
      </c>
      <c r="E43">
        <v>391.108</v>
      </c>
      <c r="F43">
        <v>391.108</v>
      </c>
      <c r="G43">
        <v>325.43299999999999</v>
      </c>
      <c r="H43">
        <v>1688.21</v>
      </c>
      <c r="I43">
        <v>278.33600000000001</v>
      </c>
      <c r="J43">
        <v>2782.89</v>
      </c>
      <c r="K43">
        <v>1030.3699999999999</v>
      </c>
      <c r="M43" s="4">
        <f t="shared" si="5"/>
        <v>0.43726333333333334</v>
      </c>
      <c r="N43" s="2">
        <f t="shared" si="6"/>
        <v>0.15561942079143765</v>
      </c>
      <c r="O43" s="2">
        <f t="shared" si="7"/>
        <v>2.074772265530306</v>
      </c>
      <c r="P43" s="3">
        <f t="shared" si="8"/>
        <v>0.78546871069302249</v>
      </c>
      <c r="Q43" s="2">
        <f t="shared" si="9"/>
        <v>0.24808315355354135</v>
      </c>
      <c r="R43" s="3">
        <f t="shared" si="10"/>
        <v>0.29814833166894095</v>
      </c>
      <c r="T43" s="6">
        <f t="shared" si="11"/>
        <v>1136.6627092764666</v>
      </c>
      <c r="U43" s="6">
        <f t="shared" si="12"/>
        <v>2599.492394231851</v>
      </c>
      <c r="V43" s="6">
        <f t="shared" si="13"/>
        <v>2599.492394231851</v>
      </c>
      <c r="W43" s="6">
        <f t="shared" si="14"/>
        <v>53.050865188405119</v>
      </c>
      <c r="X43" s="6">
        <f t="shared" si="15"/>
        <v>176.88679245283001</v>
      </c>
      <c r="Y43" s="6">
        <f t="shared" si="0"/>
        <v>338.89409044107697</v>
      </c>
      <c r="Z43" s="6">
        <f t="shared" si="16"/>
        <v>338.89409044107697</v>
      </c>
      <c r="AA43" s="6">
        <f t="shared" si="17"/>
        <v>281.986869444018</v>
      </c>
      <c r="AB43" s="6">
        <f t="shared" si="1"/>
        <v>2411.3671296577554</v>
      </c>
      <c r="AC43" s="6">
        <f t="shared" si="18"/>
        <v>241.17612976250075</v>
      </c>
      <c r="AD43" s="6">
        <f t="shared" si="2"/>
        <v>892.81299274822402</v>
      </c>
      <c r="AE43" s="6">
        <f t="shared" si="3"/>
        <v>1462.8296849553844</v>
      </c>
      <c r="AI43" s="58"/>
      <c r="AJ43" s="21">
        <f t="shared" si="28"/>
        <v>178571.21562286073</v>
      </c>
      <c r="AK43" s="21">
        <f t="shared" si="29"/>
        <v>30257.507061658405</v>
      </c>
      <c r="AL43" s="19">
        <f t="shared" si="30"/>
        <v>100902.26062508288</v>
      </c>
      <c r="AM43" s="19">
        <f t="shared" si="31"/>
        <v>2956.9097318071981</v>
      </c>
      <c r="AN43" s="19">
        <f t="shared" si="20"/>
        <v>18937.499999999982</v>
      </c>
      <c r="AO43" s="19">
        <f t="shared" si="21"/>
        <v>25799.600415736149</v>
      </c>
      <c r="AP43" s="19">
        <f t="shared" si="22"/>
        <v>26478.537268781838</v>
      </c>
      <c r="AQ43" s="19">
        <f t="shared" si="23"/>
        <v>17062.995634147377</v>
      </c>
      <c r="AR43" s="23">
        <f t="shared" si="32"/>
        <v>-16690.91900896372</v>
      </c>
      <c r="AS43" s="23">
        <f t="shared" si="33"/>
        <v>-133527352.07170975</v>
      </c>
      <c r="AT43">
        <f t="shared" si="34"/>
        <v>0.43494666666666665</v>
      </c>
      <c r="BB43" s="10">
        <f t="shared" si="24"/>
        <v>2241.6123926308569</v>
      </c>
      <c r="BC43" s="10">
        <f t="shared" si="25"/>
        <v>526.38141250128808</v>
      </c>
      <c r="BD43" s="9">
        <f t="shared" si="26"/>
        <v>1687.4044499776983</v>
      </c>
      <c r="BE43" s="10">
        <f t="shared" si="27"/>
        <v>640.50646513744164</v>
      </c>
    </row>
    <row r="44" spans="1:57">
      <c r="A44">
        <v>38</v>
      </c>
      <c r="B44" t="s">
        <v>54</v>
      </c>
      <c r="C44">
        <v>7.4810100000000004</v>
      </c>
      <c r="D44">
        <v>195.23099999999999</v>
      </c>
      <c r="E44">
        <v>395.29899999999998</v>
      </c>
      <c r="F44">
        <v>395.29899999999998</v>
      </c>
      <c r="G44">
        <v>333.00900000000001</v>
      </c>
      <c r="H44">
        <v>1681.16</v>
      </c>
      <c r="I44">
        <v>264.35399999999998</v>
      </c>
      <c r="J44">
        <v>2796.87</v>
      </c>
      <c r="K44">
        <v>1041.4100000000001</v>
      </c>
      <c r="M44" s="4">
        <f t="shared" si="5"/>
        <v>0.4396133333333333</v>
      </c>
      <c r="N44" s="2">
        <f t="shared" si="6"/>
        <v>0.14803236177246673</v>
      </c>
      <c r="O44" s="2">
        <f t="shared" si="7"/>
        <v>2.0742815733523399</v>
      </c>
      <c r="P44" s="3">
        <f t="shared" si="8"/>
        <v>0.78964089654544911</v>
      </c>
      <c r="Q44" s="2">
        <f t="shared" si="9"/>
        <v>0.25250144065997393</v>
      </c>
      <c r="R44" s="3">
        <f t="shared" si="10"/>
        <v>0.29973234054168812</v>
      </c>
      <c r="T44" s="6">
        <f t="shared" si="11"/>
        <v>1194.9197481879942</v>
      </c>
      <c r="U44" s="6">
        <f t="shared" si="12"/>
        <v>2718.115347247568</v>
      </c>
      <c r="V44" s="6">
        <f t="shared" si="13"/>
        <v>2718.115347247568</v>
      </c>
      <c r="W44" s="6">
        <f t="shared" si="14"/>
        <v>55.47174178056261</v>
      </c>
      <c r="X44" s="6">
        <f t="shared" si="15"/>
        <v>176.88679245283001</v>
      </c>
      <c r="Y44" s="6">
        <f t="shared" si="0"/>
        <v>358.15609288387208</v>
      </c>
      <c r="Z44" s="6">
        <f t="shared" si="16"/>
        <v>358.15609288387208</v>
      </c>
      <c r="AA44" s="6">
        <f t="shared" si="17"/>
        <v>301.71895789052178</v>
      </c>
      <c r="AB44" s="6">
        <f t="shared" si="1"/>
        <v>2534.0717570817369</v>
      </c>
      <c r="AC44" s="6">
        <f t="shared" si="18"/>
        <v>239.51533194639387</v>
      </c>
      <c r="AD44" s="6">
        <f t="shared" si="2"/>
        <v>943.55750125903</v>
      </c>
      <c r="AE44" s="6">
        <f t="shared" si="3"/>
        <v>1523.1955990595739</v>
      </c>
      <c r="AI44" s="58"/>
      <c r="AJ44" s="21">
        <f t="shared" si="28"/>
        <v>186843.71482020273</v>
      </c>
      <c r="AK44" s="21">
        <f t="shared" si="29"/>
        <v>31659.217869349715</v>
      </c>
      <c r="AL44" s="19">
        <f t="shared" si="30"/>
        <v>105143.80926553816</v>
      </c>
      <c r="AM44" s="19">
        <f t="shared" si="31"/>
        <v>2937.2840843774966</v>
      </c>
      <c r="AN44" s="19">
        <f t="shared" si="20"/>
        <v>18937.499999999982</v>
      </c>
      <c r="AO44" s="19">
        <f t="shared" si="21"/>
        <v>27301.307925933161</v>
      </c>
      <c r="AP44" s="19">
        <f t="shared" si="22"/>
        <v>28019.763397668245</v>
      </c>
      <c r="AQ44" s="19">
        <f t="shared" si="23"/>
        <v>18281.575328985964</v>
      </c>
      <c r="AR44" s="23">
        <f t="shared" si="32"/>
        <v>-17881.692687049439</v>
      </c>
      <c r="AS44" s="23">
        <f t="shared" si="33"/>
        <v>-143053541.4963955</v>
      </c>
      <c r="AT44">
        <f t="shared" si="34"/>
        <v>0.43726333333333334</v>
      </c>
      <c r="BB44" s="10">
        <f t="shared" si="24"/>
        <v>2358.3162644693502</v>
      </c>
      <c r="BC44" s="10">
        <f t="shared" si="25"/>
        <v>563.973738888036</v>
      </c>
      <c r="BD44" s="9">
        <f t="shared" si="26"/>
        <v>1785.625985496448</v>
      </c>
      <c r="BE44" s="10">
        <f t="shared" si="27"/>
        <v>677.78818088215394</v>
      </c>
    </row>
    <row r="45" spans="1:57">
      <c r="A45">
        <v>39</v>
      </c>
      <c r="B45" t="s">
        <v>54</v>
      </c>
      <c r="C45">
        <v>7.6829299999999998</v>
      </c>
      <c r="D45">
        <v>186.85300000000001</v>
      </c>
      <c r="E45">
        <v>399.303</v>
      </c>
      <c r="F45">
        <v>399.303</v>
      </c>
      <c r="G45">
        <v>340.54199999999997</v>
      </c>
      <c r="H45">
        <v>1674</v>
      </c>
      <c r="I45">
        <v>251.16300000000001</v>
      </c>
      <c r="J45">
        <v>2810.06</v>
      </c>
      <c r="K45">
        <v>1051.96</v>
      </c>
      <c r="M45" s="4">
        <f t="shared" si="5"/>
        <v>0.442</v>
      </c>
      <c r="N45" s="2">
        <f t="shared" si="6"/>
        <v>0.14091478129713425</v>
      </c>
      <c r="O45" s="2">
        <f t="shared" si="7"/>
        <v>2.0730282882352942</v>
      </c>
      <c r="P45" s="3">
        <f t="shared" si="8"/>
        <v>0.79333333333333333</v>
      </c>
      <c r="Q45" s="2">
        <f t="shared" si="9"/>
        <v>0.25681900452488687</v>
      </c>
      <c r="R45" s="3">
        <f t="shared" si="10"/>
        <v>0.30113348416289593</v>
      </c>
      <c r="T45" s="6">
        <f t="shared" si="11"/>
        <v>1255.2749315903548</v>
      </c>
      <c r="U45" s="6">
        <f t="shared" si="12"/>
        <v>2839.9885330098523</v>
      </c>
      <c r="V45" s="6">
        <f t="shared" si="13"/>
        <v>2839.9885330098523</v>
      </c>
      <c r="W45" s="6">
        <f t="shared" si="14"/>
        <v>57.958949653262295</v>
      </c>
      <c r="X45" s="6">
        <f t="shared" si="15"/>
        <v>176.88679245283001</v>
      </c>
      <c r="Y45" s="6">
        <f t="shared" si="0"/>
        <v>378.00531373214437</v>
      </c>
      <c r="Z45" s="6">
        <f t="shared" si="16"/>
        <v>378.00531373214437</v>
      </c>
      <c r="AA45" s="6">
        <f t="shared" si="17"/>
        <v>322.37845833608037</v>
      </c>
      <c r="AB45" s="6">
        <f t="shared" si="1"/>
        <v>2660.1793923526911</v>
      </c>
      <c r="AC45" s="6">
        <f t="shared" si="18"/>
        <v>237.7680903104233</v>
      </c>
      <c r="AD45" s="6">
        <f t="shared" si="2"/>
        <v>995.85144572834815</v>
      </c>
      <c r="AE45" s="6">
        <f t="shared" si="3"/>
        <v>1584.7136014194975</v>
      </c>
      <c r="AI45" s="58"/>
      <c r="AJ45" s="21">
        <f t="shared" si="28"/>
        <v>195369.97681411344</v>
      </c>
      <c r="AK45" s="21">
        <f t="shared" si="29"/>
        <v>33103.926814128128</v>
      </c>
      <c r="AL45" s="19">
        <f t="shared" si="30"/>
        <v>109482.73007360498</v>
      </c>
      <c r="AM45" s="19">
        <f t="shared" si="31"/>
        <v>2917.0572277751312</v>
      </c>
      <c r="AN45" s="19">
        <f t="shared" si="20"/>
        <v>18937.499999999982</v>
      </c>
      <c r="AO45" s="19">
        <f t="shared" si="21"/>
        <v>28853.054842724734</v>
      </c>
      <c r="AP45" s="19">
        <f t="shared" si="22"/>
        <v>29612.345759638545</v>
      </c>
      <c r="AQ45" s="19">
        <f t="shared" si="23"/>
        <v>19560.832274687786</v>
      </c>
      <c r="AR45" s="23">
        <f t="shared" si="32"/>
        <v>-19110.38344981039</v>
      </c>
      <c r="AS45" s="23">
        <f t="shared" si="33"/>
        <v>-152883067.59848312</v>
      </c>
      <c r="AT45">
        <f t="shared" si="34"/>
        <v>0.4396133333333333</v>
      </c>
      <c r="BB45" s="10">
        <f t="shared" si="24"/>
        <v>2478.6000153011742</v>
      </c>
      <c r="BC45" s="10">
        <f t="shared" si="25"/>
        <v>603.43791578104356</v>
      </c>
      <c r="BD45" s="9">
        <f t="shared" si="26"/>
        <v>1887.11500251806</v>
      </c>
      <c r="BE45" s="10">
        <f t="shared" si="27"/>
        <v>716.31218576774415</v>
      </c>
    </row>
    <row r="46" spans="1:57">
      <c r="A46">
        <v>40</v>
      </c>
      <c r="B46" t="s">
        <v>54</v>
      </c>
      <c r="C46">
        <v>7.8848500000000001</v>
      </c>
      <c r="D46">
        <v>178.96600000000001</v>
      </c>
      <c r="E46">
        <v>403.13</v>
      </c>
      <c r="F46">
        <v>403.13</v>
      </c>
      <c r="G46">
        <v>348.03199999999998</v>
      </c>
      <c r="H46">
        <v>1666.74</v>
      </c>
      <c r="I46">
        <v>238.71899999999999</v>
      </c>
      <c r="J46">
        <v>2822.51</v>
      </c>
      <c r="K46">
        <v>1062.04</v>
      </c>
      <c r="M46" s="4">
        <f t="shared" si="5"/>
        <v>0.44441999999999998</v>
      </c>
      <c r="N46" s="2">
        <f t="shared" si="6"/>
        <v>0.13423188275355144</v>
      </c>
      <c r="O46" s="2">
        <f t="shared" si="7"/>
        <v>2.0710780419423069</v>
      </c>
      <c r="P46" s="3">
        <f t="shared" si="8"/>
        <v>0.7965738115596358</v>
      </c>
      <c r="Q46" s="2">
        <f t="shared" si="9"/>
        <v>0.26103835710964102</v>
      </c>
      <c r="R46" s="3">
        <f t="shared" si="10"/>
        <v>0.30236413002715151</v>
      </c>
      <c r="T46" s="6">
        <f t="shared" si="11"/>
        <v>1317.770330150197</v>
      </c>
      <c r="U46" s="6">
        <f t="shared" si="12"/>
        <v>2965.1463258858671</v>
      </c>
      <c r="V46" s="6">
        <f t="shared" si="13"/>
        <v>2965.1463258858671</v>
      </c>
      <c r="W46" s="6">
        <f t="shared" si="14"/>
        <v>60.513190324201368</v>
      </c>
      <c r="X46" s="6">
        <f t="shared" si="15"/>
        <v>176.88679245283001</v>
      </c>
      <c r="Y46" s="6">
        <f t="shared" si="0"/>
        <v>398.44647945145653</v>
      </c>
      <c r="Z46" s="6">
        <f t="shared" si="16"/>
        <v>398.44647945145653</v>
      </c>
      <c r="AA46" s="6">
        <f t="shared" si="17"/>
        <v>343.98860203023668</v>
      </c>
      <c r="AB46" s="6">
        <f t="shared" si="1"/>
        <v>2789.7183854213386</v>
      </c>
      <c r="AC46" s="6">
        <f t="shared" si="18"/>
        <v>235.94113078872988</v>
      </c>
      <c r="AD46" s="6">
        <f t="shared" si="2"/>
        <v>1049.7013346479421</v>
      </c>
      <c r="AE46" s="6">
        <f t="shared" si="3"/>
        <v>1647.3759957356701</v>
      </c>
      <c r="AI46" s="58"/>
      <c r="AJ46" s="21">
        <f t="shared" si="28"/>
        <v>204129.85578714914</v>
      </c>
      <c r="AK46" s="21">
        <f t="shared" si="29"/>
        <v>34588.220343526991</v>
      </c>
      <c r="AL46" s="19">
        <f t="shared" si="30"/>
        <v>113904.45952922922</v>
      </c>
      <c r="AM46" s="19">
        <f t="shared" si="31"/>
        <v>2895.7775718906455</v>
      </c>
      <c r="AN46" s="19">
        <f t="shared" si="20"/>
        <v>18937.499999999982</v>
      </c>
      <c r="AO46" s="19">
        <f t="shared" si="21"/>
        <v>30452.108074261552</v>
      </c>
      <c r="AP46" s="19">
        <f t="shared" si="22"/>
        <v>31253.479339373698</v>
      </c>
      <c r="AQ46" s="19">
        <f t="shared" si="23"/>
        <v>20900.214545923925</v>
      </c>
      <c r="AR46" s="23">
        <f t="shared" si="32"/>
        <v>-20374.537069997095</v>
      </c>
      <c r="AS46" s="23">
        <f t="shared" si="33"/>
        <v>-162996296.55997676</v>
      </c>
      <c r="AT46">
        <f t="shared" si="34"/>
        <v>0.442</v>
      </c>
      <c r="BB46" s="10">
        <f t="shared" si="24"/>
        <v>2602.220442699429</v>
      </c>
      <c r="BC46" s="10">
        <f t="shared" si="25"/>
        <v>644.75691667216074</v>
      </c>
      <c r="BD46" s="9">
        <f t="shared" si="26"/>
        <v>1991.7028914566963</v>
      </c>
      <c r="BE46" s="10">
        <f t="shared" si="27"/>
        <v>756.01062746428875</v>
      </c>
    </row>
    <row r="47" spans="1:57">
      <c r="A47">
        <v>41</v>
      </c>
      <c r="B47" t="s">
        <v>54</v>
      </c>
      <c r="C47">
        <v>8.0867699999999996</v>
      </c>
      <c r="D47">
        <v>171.53700000000001</v>
      </c>
      <c r="E47">
        <v>406.79300000000001</v>
      </c>
      <c r="F47">
        <v>406.79300000000001</v>
      </c>
      <c r="G47">
        <v>355.47899999999998</v>
      </c>
      <c r="H47">
        <v>1659.4</v>
      </c>
      <c r="I47">
        <v>226.97499999999999</v>
      </c>
      <c r="J47">
        <v>2834.25</v>
      </c>
      <c r="K47">
        <v>1071.69</v>
      </c>
      <c r="M47" s="4">
        <f t="shared" si="5"/>
        <v>0.44686666666666663</v>
      </c>
      <c r="N47" s="2">
        <f t="shared" si="6"/>
        <v>0.12795539310756379</v>
      </c>
      <c r="O47" s="2">
        <f t="shared" si="7"/>
        <v>2.0684958303744594</v>
      </c>
      <c r="P47" s="3">
        <f t="shared" si="8"/>
        <v>0.799410711621662</v>
      </c>
      <c r="Q47" s="2">
        <f t="shared" si="9"/>
        <v>0.26516410562434733</v>
      </c>
      <c r="R47" s="3">
        <f t="shared" si="10"/>
        <v>0.3034409965687006</v>
      </c>
      <c r="T47" s="6">
        <f t="shared" si="11"/>
        <v>1382.4098238995896</v>
      </c>
      <c r="U47" s="6">
        <f t="shared" si="12"/>
        <v>3093.5621898394515</v>
      </c>
      <c r="V47" s="6">
        <f t="shared" si="13"/>
        <v>3093.5621898394515</v>
      </c>
      <c r="W47" s="6">
        <f t="shared" si="14"/>
        <v>63.133922241621462</v>
      </c>
      <c r="X47" s="6">
        <f t="shared" si="15"/>
        <v>176.88679245283001</v>
      </c>
      <c r="Y47" s="6">
        <f t="shared" si="0"/>
        <v>419.47981463045335</v>
      </c>
      <c r="Z47" s="6">
        <f t="shared" si="16"/>
        <v>419.47981463045335</v>
      </c>
      <c r="AA47" s="6">
        <f t="shared" si="17"/>
        <v>366.56546456064615</v>
      </c>
      <c r="AB47" s="6">
        <f t="shared" si="1"/>
        <v>2922.6428788466133</v>
      </c>
      <c r="AC47" s="6">
        <f t="shared" si="18"/>
        <v>234.05323323445964</v>
      </c>
      <c r="AD47" s="6">
        <f t="shared" si="2"/>
        <v>1105.1132210763474</v>
      </c>
      <c r="AE47" s="6">
        <f t="shared" si="3"/>
        <v>1711.152365939862</v>
      </c>
      <c r="AI47" s="58"/>
      <c r="AJ47" s="21">
        <f t="shared" si="28"/>
        <v>213125.82246569847</v>
      </c>
      <c r="AK47" s="21">
        <f t="shared" si="29"/>
        <v>36112.517102963975</v>
      </c>
      <c r="AL47" s="19">
        <f t="shared" si="30"/>
        <v>118408.44444549276</v>
      </c>
      <c r="AM47" s="19">
        <f t="shared" si="31"/>
        <v>2873.5270318759412</v>
      </c>
      <c r="AN47" s="19">
        <f t="shared" si="20"/>
        <v>18937.499999999982</v>
      </c>
      <c r="AO47" s="19">
        <f t="shared" si="21"/>
        <v>32098.848384609337</v>
      </c>
      <c r="AP47" s="19">
        <f t="shared" si="22"/>
        <v>32943.554921046431</v>
      </c>
      <c r="AQ47" s="19">
        <f t="shared" si="23"/>
        <v>22301.228254802882</v>
      </c>
      <c r="AR47" s="23">
        <f t="shared" si="32"/>
        <v>-21675.236530835144</v>
      </c>
      <c r="AS47" s="23">
        <f t="shared" si="33"/>
        <v>-173401892.24668115</v>
      </c>
      <c r="AT47">
        <f t="shared" si="34"/>
        <v>0.44441999999999998</v>
      </c>
      <c r="BB47" s="10">
        <f t="shared" si="24"/>
        <v>2729.2051950971372</v>
      </c>
      <c r="BC47" s="10">
        <f t="shared" si="25"/>
        <v>687.97720406047335</v>
      </c>
      <c r="BD47" s="9">
        <f t="shared" si="26"/>
        <v>2099.4026692958842</v>
      </c>
      <c r="BE47" s="10">
        <f t="shared" si="27"/>
        <v>796.89295890291305</v>
      </c>
    </row>
    <row r="48" spans="1:57">
      <c r="A48">
        <v>42</v>
      </c>
      <c r="B48" t="s">
        <v>54</v>
      </c>
      <c r="C48">
        <v>8.2886900000000008</v>
      </c>
      <c r="D48">
        <v>164.541</v>
      </c>
      <c r="E48">
        <v>410.29899999999998</v>
      </c>
      <c r="F48">
        <v>410.29899999999998</v>
      </c>
      <c r="G48">
        <v>362.88299999999998</v>
      </c>
      <c r="H48">
        <v>1651.98</v>
      </c>
      <c r="I48">
        <v>215.88399999999999</v>
      </c>
      <c r="J48">
        <v>2845.34</v>
      </c>
      <c r="K48">
        <v>1080.93</v>
      </c>
      <c r="M48" s="4">
        <f t="shared" si="5"/>
        <v>0.44934000000000002</v>
      </c>
      <c r="N48" s="2">
        <f t="shared" si="6"/>
        <v>0.12206124538211599</v>
      </c>
      <c r="O48" s="2">
        <f t="shared" si="7"/>
        <v>2.0653369461877422</v>
      </c>
      <c r="P48" s="3">
        <f t="shared" si="8"/>
        <v>0.80186495749321229</v>
      </c>
      <c r="Q48" s="2">
        <f t="shared" si="9"/>
        <v>0.2691970445542351</v>
      </c>
      <c r="R48" s="3">
        <f t="shared" si="10"/>
        <v>0.30437159686058068</v>
      </c>
      <c r="T48" s="6">
        <f t="shared" si="11"/>
        <v>1449.1642445485556</v>
      </c>
      <c r="U48" s="6">
        <f t="shared" si="12"/>
        <v>3225.0951274058743</v>
      </c>
      <c r="V48" s="6">
        <f t="shared" si="13"/>
        <v>3225.0951274058743</v>
      </c>
      <c r="W48" s="6">
        <f t="shared" si="14"/>
        <v>65.81826790624234</v>
      </c>
      <c r="X48" s="6">
        <f t="shared" si="15"/>
        <v>176.88679245283001</v>
      </c>
      <c r="Y48" s="6">
        <f t="shared" si="0"/>
        <v>441.08443522650094</v>
      </c>
      <c r="Z48" s="6">
        <f t="shared" si="16"/>
        <v>441.08443522650094</v>
      </c>
      <c r="AA48" s="6">
        <f t="shared" si="17"/>
        <v>390.11073170614196</v>
      </c>
      <c r="AB48" s="6">
        <f t="shared" si="1"/>
        <v>3058.830723266623</v>
      </c>
      <c r="AC48" s="6">
        <f t="shared" si="18"/>
        <v>232.08267204549384</v>
      </c>
      <c r="AD48" s="6">
        <f t="shared" si="2"/>
        <v>1162.0340253556108</v>
      </c>
      <c r="AE48" s="6">
        <f t="shared" si="3"/>
        <v>1775.9308828573187</v>
      </c>
      <c r="AI48" s="58"/>
      <c r="AJ48" s="21">
        <f t="shared" si="28"/>
        <v>222355.96951909026</v>
      </c>
      <c r="AK48" s="21">
        <f t="shared" si="29"/>
        <v>37676.493910054684</v>
      </c>
      <c r="AL48" s="19">
        <f t="shared" si="30"/>
        <v>122992.49860665946</v>
      </c>
      <c r="AM48" s="19">
        <f t="shared" si="31"/>
        <v>2850.5343275624841</v>
      </c>
      <c r="AN48" s="19">
        <f t="shared" si="20"/>
        <v>18937.499999999982</v>
      </c>
      <c r="AO48" s="19">
        <f t="shared" si="21"/>
        <v>33793.293866629319</v>
      </c>
      <c r="AP48" s="19">
        <f t="shared" si="22"/>
        <v>34682.591073645883</v>
      </c>
      <c r="AQ48" s="19">
        <f t="shared" si="23"/>
        <v>23764.915602570618</v>
      </c>
      <c r="AR48" s="23">
        <f t="shared" si="32"/>
        <v>-23011.129952077179</v>
      </c>
      <c r="AS48" s="23">
        <f t="shared" si="33"/>
        <v>-184089039.61661744</v>
      </c>
      <c r="AT48">
        <f t="shared" si="34"/>
        <v>0.44686666666666663</v>
      </c>
      <c r="BB48" s="10">
        <f t="shared" si="24"/>
        <v>2859.5089566049919</v>
      </c>
      <c r="BC48" s="10">
        <f t="shared" si="25"/>
        <v>733.1309291212923</v>
      </c>
      <c r="BD48" s="9">
        <f t="shared" si="26"/>
        <v>2210.2264421526947</v>
      </c>
      <c r="BE48" s="10">
        <f t="shared" si="27"/>
        <v>838.95962926090669</v>
      </c>
    </row>
    <row r="49" spans="1:57">
      <c r="A49">
        <v>43</v>
      </c>
      <c r="B49" t="s">
        <v>54</v>
      </c>
      <c r="C49">
        <v>8.4906100000000002</v>
      </c>
      <c r="D49">
        <v>157.93600000000001</v>
      </c>
      <c r="E49">
        <v>413.66500000000002</v>
      </c>
      <c r="F49">
        <v>413.66500000000002</v>
      </c>
      <c r="G49">
        <v>370.23899999999998</v>
      </c>
      <c r="H49">
        <v>1644.5</v>
      </c>
      <c r="I49">
        <v>205.38</v>
      </c>
      <c r="J49">
        <v>2855.84</v>
      </c>
      <c r="K49">
        <v>1089.8</v>
      </c>
      <c r="M49" s="4">
        <f t="shared" si="5"/>
        <v>0.45183333333333331</v>
      </c>
      <c r="N49" s="2">
        <f t="shared" si="6"/>
        <v>0.11651493913684988</v>
      </c>
      <c r="O49" s="2">
        <f t="shared" si="7"/>
        <v>2.0616861012172634</v>
      </c>
      <c r="P49" s="3">
        <f t="shared" si="8"/>
        <v>0.80398376982663222</v>
      </c>
      <c r="Q49" s="2">
        <f t="shared" si="9"/>
        <v>0.27313832534120247</v>
      </c>
      <c r="R49" s="3">
        <f t="shared" si="10"/>
        <v>0.30517521209885651</v>
      </c>
      <c r="T49" s="6">
        <f t="shared" si="11"/>
        <v>1518.1468896882982</v>
      </c>
      <c r="U49" s="6">
        <f t="shared" si="12"/>
        <v>3359.9709841865692</v>
      </c>
      <c r="V49" s="6">
        <f t="shared" si="13"/>
        <v>3359.9709841865692</v>
      </c>
      <c r="W49" s="6">
        <f t="shared" si="14"/>
        <v>68.570836411970802</v>
      </c>
      <c r="X49" s="6">
        <f t="shared" si="15"/>
        <v>176.88679245283001</v>
      </c>
      <c r="Y49" s="6">
        <f t="shared" si="0"/>
        <v>463.30079905784572</v>
      </c>
      <c r="Z49" s="6">
        <f t="shared" si="16"/>
        <v>463.30079905784572</v>
      </c>
      <c r="AA49" s="6">
        <f t="shared" si="17"/>
        <v>414.66409907141701</v>
      </c>
      <c r="AB49" s="6">
        <f t="shared" si="1"/>
        <v>3198.5131784885534</v>
      </c>
      <c r="AC49" s="6">
        <f t="shared" si="18"/>
        <v>230.02864210998678</v>
      </c>
      <c r="AD49" s="6">
        <f t="shared" si="2"/>
        <v>1220.5654595221743</v>
      </c>
      <c r="AE49" s="6">
        <f t="shared" si="3"/>
        <v>1841.8240944982711</v>
      </c>
      <c r="AI49" s="58"/>
      <c r="AJ49" s="21">
        <f t="shared" si="28"/>
        <v>231810.16247255201</v>
      </c>
      <c r="AK49" s="21">
        <f t="shared" si="29"/>
        <v>39278.433556676144</v>
      </c>
      <c r="AL49" s="19">
        <f t="shared" si="30"/>
        <v>127648.58406713548</v>
      </c>
      <c r="AM49" s="19">
        <f t="shared" si="31"/>
        <v>2826.5348628420693</v>
      </c>
      <c r="AN49" s="19">
        <f t="shared" si="20"/>
        <v>18937.499999999982</v>
      </c>
      <c r="AO49" s="19">
        <f t="shared" si="21"/>
        <v>35533.762101846914</v>
      </c>
      <c r="AP49" s="19">
        <f t="shared" si="22"/>
        <v>36468.861104527103</v>
      </c>
      <c r="AQ49" s="19">
        <f t="shared" si="23"/>
        <v>25291.385880460402</v>
      </c>
      <c r="AR49" s="23">
        <f t="shared" si="32"/>
        <v>-24381.968012416182</v>
      </c>
      <c r="AS49" s="23">
        <f t="shared" si="33"/>
        <v>-195055744.09932947</v>
      </c>
      <c r="AT49">
        <f t="shared" si="34"/>
        <v>0.44934000000000002</v>
      </c>
      <c r="BB49" s="10">
        <f t="shared" si="24"/>
        <v>2993.0124553603805</v>
      </c>
      <c r="BC49" s="10">
        <f t="shared" si="25"/>
        <v>780.22146341228392</v>
      </c>
      <c r="BD49" s="9">
        <f t="shared" si="26"/>
        <v>2324.0680507112215</v>
      </c>
      <c r="BE49" s="10">
        <f t="shared" si="27"/>
        <v>882.16887045300189</v>
      </c>
    </row>
    <row r="50" spans="1:57">
      <c r="A50">
        <v>44</v>
      </c>
      <c r="B50" t="s">
        <v>54</v>
      </c>
      <c r="C50">
        <v>8.6925299999999996</v>
      </c>
      <c r="D50">
        <v>151.72499999999999</v>
      </c>
      <c r="E50">
        <v>416.88799999999998</v>
      </c>
      <c r="F50">
        <v>416.88799999999998</v>
      </c>
      <c r="G50">
        <v>377.55799999999999</v>
      </c>
      <c r="H50">
        <v>1636.94</v>
      </c>
      <c r="I50">
        <v>195.48</v>
      </c>
      <c r="J50">
        <v>2865.74</v>
      </c>
      <c r="K50">
        <v>1098.29</v>
      </c>
      <c r="M50" s="4">
        <f t="shared" si="5"/>
        <v>0.45435333333333333</v>
      </c>
      <c r="N50" s="2">
        <f t="shared" si="6"/>
        <v>0.11131204789224246</v>
      </c>
      <c r="O50" s="2">
        <f t="shared" si="7"/>
        <v>2.0575143502120228</v>
      </c>
      <c r="P50" s="3">
        <f t="shared" si="8"/>
        <v>0.80575323169926494</v>
      </c>
      <c r="Q50" s="2">
        <f t="shared" si="9"/>
        <v>0.27699294235030009</v>
      </c>
      <c r="R50" s="3">
        <f t="shared" si="10"/>
        <v>0.30584713805701874</v>
      </c>
      <c r="T50" s="6">
        <f t="shared" si="11"/>
        <v>1589.1073410496258</v>
      </c>
      <c r="U50" s="6">
        <f t="shared" si="12"/>
        <v>3497.5144330762237</v>
      </c>
      <c r="V50" s="6">
        <f t="shared" si="13"/>
        <v>3497.5144330762237</v>
      </c>
      <c r="W50" s="6">
        <f t="shared" si="14"/>
        <v>71.377845572984157</v>
      </c>
      <c r="X50" s="6">
        <f t="shared" si="15"/>
        <v>176.88679245283001</v>
      </c>
      <c r="Y50" s="6">
        <f t="shared" si="0"/>
        <v>486.02393232542687</v>
      </c>
      <c r="Z50" s="6">
        <f t="shared" si="16"/>
        <v>486.02393232542687</v>
      </c>
      <c r="AA50" s="6">
        <f t="shared" si="17"/>
        <v>440.17151810779768</v>
      </c>
      <c r="AB50" s="6">
        <f t="shared" si="1"/>
        <v>3340.9890038098606</v>
      </c>
      <c r="AC50" s="6">
        <f t="shared" si="18"/>
        <v>227.90327483934743</v>
      </c>
      <c r="AD50" s="6">
        <f t="shared" si="2"/>
        <v>1280.428375567762</v>
      </c>
      <c r="AE50" s="6">
        <f t="shared" si="3"/>
        <v>1908.4070920265979</v>
      </c>
      <c r="AI50" s="58"/>
      <c r="AJ50" s="21">
        <f t="shared" si="28"/>
        <v>241504.63443037804</v>
      </c>
      <c r="AK50" s="21">
        <f t="shared" si="29"/>
        <v>40921.086616408225</v>
      </c>
      <c r="AL50" s="19">
        <f t="shared" si="30"/>
        <v>132384.79044025223</v>
      </c>
      <c r="AM50" s="19">
        <f t="shared" si="31"/>
        <v>2801.5188322575291</v>
      </c>
      <c r="AN50" s="19">
        <f t="shared" si="20"/>
        <v>18937.499999999982</v>
      </c>
      <c r="AO50" s="19">
        <f t="shared" si="21"/>
        <v>37323.512372100049</v>
      </c>
      <c r="AP50" s="19">
        <f t="shared" si="22"/>
        <v>38305.710066102685</v>
      </c>
      <c r="AQ50" s="19">
        <f t="shared" si="23"/>
        <v>26883.212606128756</v>
      </c>
      <c r="AR50" s="23">
        <f t="shared" si="32"/>
        <v>-25789.476729945018</v>
      </c>
      <c r="AS50" s="23">
        <f t="shared" si="33"/>
        <v>-206315813.83956015</v>
      </c>
      <c r="AT50">
        <f t="shared" si="34"/>
        <v>0.45183333333333331</v>
      </c>
      <c r="BB50" s="10">
        <f t="shared" si="24"/>
        <v>3129.9423420765825</v>
      </c>
      <c r="BC50" s="10">
        <f t="shared" si="25"/>
        <v>829.32819814283403</v>
      </c>
      <c r="BD50" s="9">
        <f t="shared" si="26"/>
        <v>2441.1309190443485</v>
      </c>
      <c r="BE50" s="10">
        <f t="shared" si="27"/>
        <v>926.60159811569144</v>
      </c>
    </row>
    <row r="51" spans="1:57">
      <c r="A51">
        <v>45</v>
      </c>
      <c r="B51" t="s">
        <v>54</v>
      </c>
      <c r="C51">
        <v>8.8944399999999995</v>
      </c>
      <c r="D51">
        <v>145.87</v>
      </c>
      <c r="E51">
        <v>419.98200000000003</v>
      </c>
      <c r="F51">
        <v>419.98200000000003</v>
      </c>
      <c r="G51">
        <v>384.83499999999998</v>
      </c>
      <c r="H51">
        <v>1629.33</v>
      </c>
      <c r="I51">
        <v>186.12200000000001</v>
      </c>
      <c r="J51">
        <v>2875.1</v>
      </c>
      <c r="K51">
        <v>1106.44</v>
      </c>
      <c r="M51" s="4">
        <f t="shared" si="5"/>
        <v>0.45689000000000002</v>
      </c>
      <c r="N51" s="2">
        <f t="shared" si="6"/>
        <v>0.10642240656029532</v>
      </c>
      <c r="O51" s="2">
        <f t="shared" si="7"/>
        <v>2.0529197474227932</v>
      </c>
      <c r="P51" s="3">
        <f t="shared" si="8"/>
        <v>0.80722566336171364</v>
      </c>
      <c r="Q51" s="2">
        <f t="shared" si="9"/>
        <v>0.28076415183815212</v>
      </c>
      <c r="R51" s="3">
        <f t="shared" si="10"/>
        <v>0.30640635601567118</v>
      </c>
      <c r="T51" s="6">
        <f t="shared" si="11"/>
        <v>1662.1198314342944</v>
      </c>
      <c r="U51" s="6">
        <f t="shared" si="12"/>
        <v>3637.8993443373556</v>
      </c>
      <c r="V51" s="6">
        <f t="shared" si="13"/>
        <v>3637.8993443373556</v>
      </c>
      <c r="W51" s="6">
        <f t="shared" si="14"/>
        <v>74.242843761986848</v>
      </c>
      <c r="X51" s="6">
        <f t="shared" si="15"/>
        <v>176.88679245283001</v>
      </c>
      <c r="Y51" s="6">
        <f t="shared" si="0"/>
        <v>509.28408081116379</v>
      </c>
      <c r="Z51" s="6">
        <f t="shared" si="16"/>
        <v>509.28408081116379</v>
      </c>
      <c r="AA51" s="6">
        <f t="shared" si="17"/>
        <v>466.66366472602203</v>
      </c>
      <c r="AB51" s="6">
        <f t="shared" si="1"/>
        <v>3486.4414682964939</v>
      </c>
      <c r="AC51" s="6">
        <f t="shared" si="18"/>
        <v>225.70071980284865</v>
      </c>
      <c r="AD51" s="6">
        <f t="shared" si="2"/>
        <v>1341.7057835162079</v>
      </c>
      <c r="AE51" s="6">
        <f t="shared" si="3"/>
        <v>1975.7795129030612</v>
      </c>
      <c r="AI51" s="58"/>
      <c r="AJ51" s="21">
        <f t="shared" si="28"/>
        <v>251390.84490621972</v>
      </c>
      <c r="AK51" s="21">
        <f t="shared" si="29"/>
        <v>42596.228280435331</v>
      </c>
      <c r="AL51" s="19">
        <f t="shared" si="30"/>
        <v>137170.57655359578</v>
      </c>
      <c r="AM51" s="19">
        <f t="shared" si="31"/>
        <v>2775.6339842684124</v>
      </c>
      <c r="AN51" s="19">
        <f t="shared" si="20"/>
        <v>18937.499999999982</v>
      </c>
      <c r="AO51" s="19">
        <f t="shared" si="21"/>
        <v>39154.087988136387</v>
      </c>
      <c r="AP51" s="19">
        <f t="shared" si="22"/>
        <v>40184.4587246663</v>
      </c>
      <c r="AQ51" s="19">
        <f t="shared" si="23"/>
        <v>28536.891741902062</v>
      </c>
      <c r="AR51" s="23">
        <f t="shared" si="32"/>
        <v>-27227.924194086154</v>
      </c>
      <c r="AS51" s="23">
        <f t="shared" si="33"/>
        <v>-217823393.55268922</v>
      </c>
      <c r="AT51">
        <f t="shared" si="34"/>
        <v>0.45435333333333333</v>
      </c>
      <c r="BB51" s="10">
        <f t="shared" si="24"/>
        <v>3269.6111582368762</v>
      </c>
      <c r="BC51" s="10">
        <f t="shared" si="25"/>
        <v>880.34303621559536</v>
      </c>
      <c r="BD51" s="9">
        <f t="shared" si="26"/>
        <v>2560.8567511355241</v>
      </c>
      <c r="BE51" s="10">
        <f t="shared" si="27"/>
        <v>972.04786465085374</v>
      </c>
    </row>
    <row r="52" spans="1:57">
      <c r="A52">
        <v>46</v>
      </c>
      <c r="B52" t="s">
        <v>54</v>
      </c>
      <c r="C52">
        <v>9.0963600000000007</v>
      </c>
      <c r="D52">
        <v>140.34800000000001</v>
      </c>
      <c r="E52">
        <v>422.95499999999998</v>
      </c>
      <c r="F52">
        <v>422.95499999999998</v>
      </c>
      <c r="G52">
        <v>392.06900000000002</v>
      </c>
      <c r="H52">
        <v>1621.67</v>
      </c>
      <c r="I52">
        <v>177.273</v>
      </c>
      <c r="J52">
        <v>2883.95</v>
      </c>
      <c r="K52">
        <v>1114.27</v>
      </c>
      <c r="M52" s="4">
        <f t="shared" si="5"/>
        <v>0.45944333333333331</v>
      </c>
      <c r="N52" s="2">
        <f t="shared" si="6"/>
        <v>0.10182467188554266</v>
      </c>
      <c r="O52" s="2">
        <f t="shared" si="7"/>
        <v>2.0479315622528711</v>
      </c>
      <c r="P52" s="3">
        <f t="shared" si="8"/>
        <v>0.80842033475292563</v>
      </c>
      <c r="Q52" s="2">
        <f t="shared" si="9"/>
        <v>0.28445219940072408</v>
      </c>
      <c r="R52" s="3">
        <f t="shared" si="10"/>
        <v>0.30686047608337624</v>
      </c>
      <c r="T52" s="6">
        <f t="shared" si="11"/>
        <v>1737.1702670612276</v>
      </c>
      <c r="U52" s="6">
        <f t="shared" si="12"/>
        <v>3781.0326998495884</v>
      </c>
      <c r="V52" s="6">
        <f t="shared" si="13"/>
        <v>3781.0326998495884</v>
      </c>
      <c r="W52" s="6">
        <f t="shared" si="14"/>
        <v>77.163932649991594</v>
      </c>
      <c r="X52" s="6">
        <f t="shared" si="15"/>
        <v>176.88679245283001</v>
      </c>
      <c r="Y52" s="6">
        <f t="shared" si="0"/>
        <v>533.06889518829416</v>
      </c>
      <c r="Z52" s="6">
        <f t="shared" si="16"/>
        <v>533.06889518829416</v>
      </c>
      <c r="AA52" s="6">
        <f t="shared" si="17"/>
        <v>494.14190319910944</v>
      </c>
      <c r="AB52" s="6">
        <f t="shared" si="1"/>
        <v>3634.7697515719287</v>
      </c>
      <c r="AC52" s="6">
        <f t="shared" si="18"/>
        <v>223.42688092765138</v>
      </c>
      <c r="AD52" s="6">
        <f t="shared" si="2"/>
        <v>1404.3637688204669</v>
      </c>
      <c r="AE52" s="6">
        <f t="shared" si="3"/>
        <v>2043.8624327883608</v>
      </c>
      <c r="AI52" s="58"/>
      <c r="AJ52" s="21">
        <f t="shared" si="28"/>
        <v>261481.29117293609</v>
      </c>
      <c r="AK52" s="21">
        <f t="shared" si="29"/>
        <v>44305.976114684658</v>
      </c>
      <c r="AL52" s="19">
        <f t="shared" si="30"/>
        <v>142013.10404893331</v>
      </c>
      <c r="AM52" s="19">
        <f t="shared" si="31"/>
        <v>2748.8090664788938</v>
      </c>
      <c r="AN52" s="19">
        <f t="shared" si="20"/>
        <v>18937.499999999982</v>
      </c>
      <c r="AO52" s="19">
        <f t="shared" si="21"/>
        <v>41027.925550147353</v>
      </c>
      <c r="AP52" s="19">
        <f t="shared" si="22"/>
        <v>42107.607801467027</v>
      </c>
      <c r="AQ52" s="19">
        <f t="shared" si="23"/>
        <v>30254.412046952151</v>
      </c>
      <c r="AR52" s="23">
        <f t="shared" si="32"/>
        <v>-28697.908773642033</v>
      </c>
      <c r="AS52" s="23">
        <f t="shared" si="33"/>
        <v>-229583270.18913627</v>
      </c>
      <c r="AT52">
        <f t="shared" si="34"/>
        <v>0.45689000000000002</v>
      </c>
      <c r="BB52" s="10">
        <f t="shared" si="24"/>
        <v>3412.198624534507</v>
      </c>
      <c r="BC52" s="10">
        <f t="shared" si="25"/>
        <v>933.32732945204407</v>
      </c>
      <c r="BD52" s="9">
        <f t="shared" si="26"/>
        <v>2683.4115670324159</v>
      </c>
      <c r="BE52" s="10">
        <f t="shared" si="27"/>
        <v>1018.5681616223276</v>
      </c>
    </row>
    <row r="53" spans="1:57">
      <c r="A53">
        <v>47</v>
      </c>
      <c r="B53" t="s">
        <v>54</v>
      </c>
      <c r="C53">
        <v>9.2982800000000001</v>
      </c>
      <c r="D53">
        <v>135.13900000000001</v>
      </c>
      <c r="E53">
        <v>425.81200000000001</v>
      </c>
      <c r="F53">
        <v>425.81200000000001</v>
      </c>
      <c r="G53">
        <v>399.262</v>
      </c>
      <c r="H53">
        <v>1613.97</v>
      </c>
      <c r="I53">
        <v>168.90100000000001</v>
      </c>
      <c r="J53">
        <v>2892.32</v>
      </c>
      <c r="K53">
        <v>1121.8</v>
      </c>
      <c r="M53" s="4">
        <f t="shared" si="5"/>
        <v>0.46200999999999998</v>
      </c>
      <c r="N53" s="2">
        <f t="shared" si="6"/>
        <v>9.7500775596487815E-2</v>
      </c>
      <c r="O53" s="2">
        <f t="shared" si="7"/>
        <v>2.0425932412718342</v>
      </c>
      <c r="P53" s="3">
        <f t="shared" si="8"/>
        <v>0.80936199072170156</v>
      </c>
      <c r="Q53" s="2">
        <f t="shared" si="9"/>
        <v>0.28806158596855769</v>
      </c>
      <c r="R53" s="3">
        <f t="shared" si="10"/>
        <v>0.30721701550471492</v>
      </c>
      <c r="T53" s="6">
        <f t="shared" si="11"/>
        <v>1814.2090806014248</v>
      </c>
      <c r="U53" s="6">
        <f t="shared" si="12"/>
        <v>3926.7744867025062</v>
      </c>
      <c r="V53" s="6">
        <f t="shared" si="13"/>
        <v>3926.7744867025062</v>
      </c>
      <c r="W53" s="6">
        <f t="shared" si="14"/>
        <v>80.138254830663399</v>
      </c>
      <c r="X53" s="6">
        <f t="shared" si="15"/>
        <v>176.88679245283001</v>
      </c>
      <c r="Y53" s="6">
        <f t="shared" si="0"/>
        <v>557.35589924392252</v>
      </c>
      <c r="Z53" s="6">
        <f t="shared" si="16"/>
        <v>557.35589924392252</v>
      </c>
      <c r="AA53" s="6">
        <f t="shared" si="17"/>
        <v>522.6039450366053</v>
      </c>
      <c r="AB53" s="6">
        <f t="shared" si="1"/>
        <v>3785.8294611211218</v>
      </c>
      <c r="AC53" s="6">
        <f t="shared" si="18"/>
        <v>221.08328041204777</v>
      </c>
      <c r="AD53" s="6">
        <f t="shared" si="2"/>
        <v>1468.3518730609571</v>
      </c>
      <c r="AE53" s="6">
        <f t="shared" si="3"/>
        <v>2112.5654061010814</v>
      </c>
      <c r="AI53" s="58"/>
      <c r="AJ53" s="21">
        <f t="shared" si="28"/>
        <v>271769.28736708884</v>
      </c>
      <c r="AK53" s="21">
        <f t="shared" si="29"/>
        <v>46049.19725146814</v>
      </c>
      <c r="AL53" s="19">
        <f t="shared" si="30"/>
        <v>146906.70008152901</v>
      </c>
      <c r="AM53" s="19">
        <f t="shared" si="31"/>
        <v>2721.1159828178661</v>
      </c>
      <c r="AN53" s="19">
        <f t="shared" si="20"/>
        <v>18937.499999999982</v>
      </c>
      <c r="AO53" s="19">
        <f t="shared" si="21"/>
        <v>42944.030196368978</v>
      </c>
      <c r="AP53" s="19">
        <f t="shared" si="22"/>
        <v>44074.136254168166</v>
      </c>
      <c r="AQ53" s="19">
        <f t="shared" si="23"/>
        <v>32035.861968872425</v>
      </c>
      <c r="AR53" s="23">
        <f t="shared" si="32"/>
        <v>-30199.140134800575</v>
      </c>
      <c r="AS53" s="23">
        <f t="shared" si="33"/>
        <v>-241593121.07840461</v>
      </c>
      <c r="AT53">
        <f t="shared" si="34"/>
        <v>0.45944333333333331</v>
      </c>
      <c r="BB53" s="10">
        <f t="shared" si="24"/>
        <v>3557.605818921937</v>
      </c>
      <c r="BC53" s="10">
        <f t="shared" si="25"/>
        <v>988.28380639821887</v>
      </c>
      <c r="BD53" s="9">
        <f t="shared" si="26"/>
        <v>2808.7275376409339</v>
      </c>
      <c r="BE53" s="10">
        <f t="shared" si="27"/>
        <v>1066.1377903765883</v>
      </c>
    </row>
    <row r="54" spans="1:57">
      <c r="A54">
        <v>48</v>
      </c>
      <c r="B54" t="s">
        <v>54</v>
      </c>
      <c r="C54">
        <v>9.5001999999999995</v>
      </c>
      <c r="D54">
        <v>130.22499999999999</v>
      </c>
      <c r="E54">
        <v>428.56200000000001</v>
      </c>
      <c r="F54">
        <v>428.56200000000001</v>
      </c>
      <c r="G54">
        <v>406.41300000000001</v>
      </c>
      <c r="H54">
        <v>1606.24</v>
      </c>
      <c r="I54">
        <v>160.977</v>
      </c>
      <c r="J54">
        <v>2900.25</v>
      </c>
      <c r="K54">
        <v>1129.04</v>
      </c>
      <c r="M54" s="4">
        <f t="shared" si="5"/>
        <v>0.46458666666666665</v>
      </c>
      <c r="N54" s="2">
        <f t="shared" si="6"/>
        <v>9.3434307197795885E-2</v>
      </c>
      <c r="O54" s="2">
        <f t="shared" si="7"/>
        <v>2.036954361009069</v>
      </c>
      <c r="P54" s="3">
        <f t="shared" si="8"/>
        <v>0.81006773045574554</v>
      </c>
      <c r="Q54" s="2">
        <f t="shared" si="9"/>
        <v>0.29159467914131559</v>
      </c>
      <c r="R54" s="3">
        <f t="shared" si="10"/>
        <v>0.30748622431408568</v>
      </c>
      <c r="T54" s="6">
        <f t="shared" si="11"/>
        <v>1893.16748588256</v>
      </c>
      <c r="U54" s="6">
        <f t="shared" si="12"/>
        <v>4074.9501044998278</v>
      </c>
      <c r="V54" s="6">
        <f t="shared" si="13"/>
        <v>4074.9501044998278</v>
      </c>
      <c r="W54" s="6">
        <f t="shared" si="14"/>
        <v>83.162247030608725</v>
      </c>
      <c r="X54" s="6">
        <f t="shared" si="15"/>
        <v>176.88679245283001</v>
      </c>
      <c r="Y54" s="6">
        <f t="shared" si="0"/>
        <v>582.1229222282185</v>
      </c>
      <c r="Z54" s="6">
        <f t="shared" si="16"/>
        <v>582.1229222282185</v>
      </c>
      <c r="AA54" s="6">
        <f t="shared" si="17"/>
        <v>552.03756560669615</v>
      </c>
      <c r="AB54" s="6">
        <f t="shared" si="1"/>
        <v>3939.4580135196643</v>
      </c>
      <c r="AC54" s="6">
        <f t="shared" si="18"/>
        <v>218.65433801077234</v>
      </c>
      <c r="AD54" s="6">
        <f t="shared" si="2"/>
        <v>1533.5938886614949</v>
      </c>
      <c r="AE54" s="6">
        <f t="shared" si="3"/>
        <v>2181.7826186172679</v>
      </c>
      <c r="AI54" s="58"/>
      <c r="AJ54" s="21">
        <f t="shared" si="28"/>
        <v>282244.76978071604</v>
      </c>
      <c r="AK54" s="21">
        <f t="shared" si="29"/>
        <v>47824.186473549824</v>
      </c>
      <c r="AL54" s="19">
        <f t="shared" si="30"/>
        <v>151844.86369432742</v>
      </c>
      <c r="AM54" s="19">
        <f t="shared" si="31"/>
        <v>2692.5732721383297</v>
      </c>
      <c r="AN54" s="19">
        <f t="shared" si="20"/>
        <v>18937.499999999982</v>
      </c>
      <c r="AO54" s="19">
        <f t="shared" si="21"/>
        <v>44900.591243090399</v>
      </c>
      <c r="AP54" s="19">
        <f t="shared" si="22"/>
        <v>46082.185749487515</v>
      </c>
      <c r="AQ54" s="19">
        <f t="shared" si="23"/>
        <v>33881.09314185167</v>
      </c>
      <c r="AR54" s="23">
        <f t="shared" si="32"/>
        <v>-31730.149153370599</v>
      </c>
      <c r="AS54" s="23">
        <f t="shared" si="33"/>
        <v>-253841193.2269648</v>
      </c>
      <c r="AT54">
        <f t="shared" si="34"/>
        <v>0.46200999999999998</v>
      </c>
      <c r="BB54" s="10">
        <f t="shared" si="24"/>
        <v>3705.6912062904585</v>
      </c>
      <c r="BC54" s="10">
        <f t="shared" si="25"/>
        <v>1045.2078900732106</v>
      </c>
      <c r="BD54" s="9">
        <f t="shared" si="26"/>
        <v>2936.7037461219143</v>
      </c>
      <c r="BE54" s="10">
        <f t="shared" si="27"/>
        <v>1114.711798487845</v>
      </c>
    </row>
    <row r="55" spans="1:57">
      <c r="A55">
        <v>49</v>
      </c>
      <c r="B55" t="s">
        <v>54</v>
      </c>
      <c r="C55">
        <v>9.7021200000000007</v>
      </c>
      <c r="D55">
        <v>125.586</v>
      </c>
      <c r="E55">
        <v>431.21100000000001</v>
      </c>
      <c r="F55">
        <v>431.21100000000001</v>
      </c>
      <c r="G55">
        <v>413.52199999999999</v>
      </c>
      <c r="H55">
        <v>1598.47</v>
      </c>
      <c r="I55">
        <v>153.47399999999999</v>
      </c>
      <c r="J55">
        <v>2907.75</v>
      </c>
      <c r="K55">
        <v>1136.02</v>
      </c>
      <c r="M55" s="4">
        <f t="shared" si="5"/>
        <v>0.46717666666666668</v>
      </c>
      <c r="N55" s="2">
        <f t="shared" si="6"/>
        <v>8.9606358765063898E-2</v>
      </c>
      <c r="O55" s="2">
        <f t="shared" si="7"/>
        <v>2.0310129003303534</v>
      </c>
      <c r="P55" s="3">
        <f t="shared" si="8"/>
        <v>0.81055703409844959</v>
      </c>
      <c r="Q55" s="2">
        <f t="shared" si="9"/>
        <v>0.29505040919566472</v>
      </c>
      <c r="R55" s="3">
        <f t="shared" si="10"/>
        <v>0.30767161601963572</v>
      </c>
      <c r="T55" s="6">
        <f t="shared" si="11"/>
        <v>1974.0428568981799</v>
      </c>
      <c r="U55" s="6">
        <f t="shared" si="12"/>
        <v>4225.4739967710566</v>
      </c>
      <c r="V55" s="6">
        <f t="shared" si="13"/>
        <v>4225.4739967710566</v>
      </c>
      <c r="W55" s="6">
        <f t="shared" si="14"/>
        <v>86.234163199409323</v>
      </c>
      <c r="X55" s="6">
        <f t="shared" si="15"/>
        <v>176.88679245283001</v>
      </c>
      <c r="Y55" s="6">
        <f t="shared" si="0"/>
        <v>607.35695587388147</v>
      </c>
      <c r="Z55" s="6">
        <f t="shared" si="16"/>
        <v>607.35695587388147</v>
      </c>
      <c r="AA55" s="6">
        <f t="shared" si="17"/>
        <v>582.44215269758695</v>
      </c>
      <c r="AB55" s="6">
        <f t="shared" si="1"/>
        <v>4095.5406713645989</v>
      </c>
      <c r="AC55" s="6">
        <f t="shared" si="18"/>
        <v>216.16748860586722</v>
      </c>
      <c r="AD55" s="6">
        <f t="shared" si="2"/>
        <v>1600.0743232706188</v>
      </c>
      <c r="AE55" s="6">
        <f t="shared" si="3"/>
        <v>2251.4311398728769</v>
      </c>
      <c r="AI55" s="58"/>
      <c r="AJ55" s="21">
        <f t="shared" si="28"/>
        <v>292895.1886611341</v>
      </c>
      <c r="AK55" s="21">
        <f t="shared" si="29"/>
        <v>49628.817322703406</v>
      </c>
      <c r="AL55" s="19">
        <f t="shared" si="30"/>
        <v>156819.98927835334</v>
      </c>
      <c r="AM55" s="19">
        <f t="shared" si="31"/>
        <v>2662.9911826331963</v>
      </c>
      <c r="AN55" s="19">
        <f t="shared" si="20"/>
        <v>18937.499999999982</v>
      </c>
      <c r="AO55" s="19">
        <f t="shared" si="21"/>
        <v>46895.822614705285</v>
      </c>
      <c r="AP55" s="19">
        <f t="shared" si="22"/>
        <v>48129.92320982911</v>
      </c>
      <c r="AQ55" s="19">
        <f t="shared" si="23"/>
        <v>35789.313027117401</v>
      </c>
      <c r="AR55" s="23">
        <f t="shared" si="32"/>
        <v>-33288.466671199167</v>
      </c>
      <c r="AS55" s="23">
        <f t="shared" si="33"/>
        <v>-266307733.36959332</v>
      </c>
      <c r="AT55">
        <f t="shared" si="34"/>
        <v>0.46458666666666665</v>
      </c>
      <c r="BB55" s="10">
        <f t="shared" si="24"/>
        <v>3856.2957664890555</v>
      </c>
      <c r="BC55" s="10">
        <f t="shared" si="25"/>
        <v>1104.0751312133923</v>
      </c>
      <c r="BD55" s="9">
        <f t="shared" si="26"/>
        <v>3067.1877773229899</v>
      </c>
      <c r="BE55" s="10">
        <f t="shared" si="27"/>
        <v>1164.245844456437</v>
      </c>
    </row>
    <row r="56" spans="1:57">
      <c r="A56">
        <v>50</v>
      </c>
      <c r="B56" t="s">
        <v>54</v>
      </c>
      <c r="C56">
        <v>9.9040400000000002</v>
      </c>
      <c r="D56">
        <v>121.205</v>
      </c>
      <c r="E56">
        <v>433.76299999999998</v>
      </c>
      <c r="F56">
        <v>433.76299999999998</v>
      </c>
      <c r="G56">
        <v>420.59100000000001</v>
      </c>
      <c r="H56">
        <v>1590.68</v>
      </c>
      <c r="I56">
        <v>146.37</v>
      </c>
      <c r="J56">
        <v>2914.85</v>
      </c>
      <c r="K56">
        <v>1142.74</v>
      </c>
      <c r="M56" s="4">
        <f t="shared" si="5"/>
        <v>0.46977333333333332</v>
      </c>
      <c r="N56" s="2">
        <f t="shared" si="6"/>
        <v>8.6002469275962876E-2</v>
      </c>
      <c r="O56" s="2">
        <f t="shared" si="7"/>
        <v>2.0248243906281043</v>
      </c>
      <c r="P56" s="3">
        <f t="shared" si="8"/>
        <v>0.81084494649902084</v>
      </c>
      <c r="Q56" s="2">
        <f t="shared" si="9"/>
        <v>0.29843541566145376</v>
      </c>
      <c r="R56" s="3">
        <f t="shared" si="10"/>
        <v>0.30778176709334998</v>
      </c>
      <c r="T56" s="6">
        <f t="shared" si="11"/>
        <v>2056.7641131935347</v>
      </c>
      <c r="U56" s="6">
        <f t="shared" si="12"/>
        <v>4378.2053327708427</v>
      </c>
      <c r="V56" s="6">
        <f t="shared" si="13"/>
        <v>4378.2053327708427</v>
      </c>
      <c r="W56" s="6">
        <f t="shared" si="14"/>
        <v>89.351129240221283</v>
      </c>
      <c r="X56" s="6">
        <f t="shared" si="15"/>
        <v>176.88679245283001</v>
      </c>
      <c r="Y56" s="6">
        <f t="shared" si="0"/>
        <v>633.03449325289307</v>
      </c>
      <c r="Z56" s="6">
        <f t="shared" si="16"/>
        <v>633.03449325289307</v>
      </c>
      <c r="AA56" s="6">
        <f t="shared" si="17"/>
        <v>613.81125303847386</v>
      </c>
      <c r="AB56" s="6">
        <f t="shared" si="1"/>
        <v>4253.9372714030733</v>
      </c>
      <c r="AC56" s="6">
        <f t="shared" si="18"/>
        <v>213.61919060799028</v>
      </c>
      <c r="AD56" s="6">
        <f t="shared" si="2"/>
        <v>1667.7167873235178</v>
      </c>
      <c r="AE56" s="6">
        <f t="shared" si="3"/>
        <v>2321.4412195773079</v>
      </c>
      <c r="AI56" s="58"/>
      <c r="AJ56" s="21">
        <f t="shared" si="28"/>
        <v>303714.39446591324</v>
      </c>
      <c r="AK56" s="21">
        <f t="shared" si="29"/>
        <v>51462.047806674702</v>
      </c>
      <c r="AL56" s="19">
        <f t="shared" si="30"/>
        <v>161826.11604064275</v>
      </c>
      <c r="AM56" s="19">
        <f t="shared" si="31"/>
        <v>2632.703843730857</v>
      </c>
      <c r="AN56" s="19">
        <f t="shared" si="20"/>
        <v>18937.499999999982</v>
      </c>
      <c r="AO56" s="19">
        <f t="shared" si="21"/>
        <v>48928.676365199892</v>
      </c>
      <c r="AP56" s="19">
        <f t="shared" si="22"/>
        <v>50216.273111652525</v>
      </c>
      <c r="AQ56" s="19">
        <f t="shared" si="23"/>
        <v>37760.481934183066</v>
      </c>
      <c r="AR56" s="23">
        <f t="shared" si="32"/>
        <v>-34874.690977178892</v>
      </c>
      <c r="AS56" s="23">
        <f t="shared" si="33"/>
        <v>-278997527.81743115</v>
      </c>
      <c r="AT56">
        <f t="shared" si="34"/>
        <v>0.46717666666666668</v>
      </c>
      <c r="BB56" s="10">
        <f t="shared" si="24"/>
        <v>4009.3065081651894</v>
      </c>
      <c r="BC56" s="10">
        <f t="shared" si="25"/>
        <v>1164.8843053951739</v>
      </c>
      <c r="BD56" s="9">
        <f t="shared" si="26"/>
        <v>3200.1486465412377</v>
      </c>
      <c r="BE56" s="10">
        <f t="shared" si="27"/>
        <v>1214.7139117477629</v>
      </c>
    </row>
    <row r="57" spans="1:57">
      <c r="A57">
        <v>51</v>
      </c>
      <c r="B57" t="s">
        <v>54</v>
      </c>
      <c r="C57">
        <v>10.106</v>
      </c>
      <c r="D57">
        <v>117.06699999999999</v>
      </c>
      <c r="E57">
        <v>436.22500000000002</v>
      </c>
      <c r="F57">
        <v>436.22500000000002</v>
      </c>
      <c r="G57">
        <v>427.61799999999999</v>
      </c>
      <c r="H57">
        <v>1582.87</v>
      </c>
      <c r="I57">
        <v>139.63999999999999</v>
      </c>
      <c r="J57">
        <v>2921.58</v>
      </c>
      <c r="K57">
        <v>1149.23</v>
      </c>
      <c r="M57" s="4">
        <f t="shared" si="5"/>
        <v>0.47237666666666672</v>
      </c>
      <c r="N57" s="2">
        <f t="shared" si="6"/>
        <v>8.260851156915737E-2</v>
      </c>
      <c r="O57" s="2">
        <f t="shared" si="7"/>
        <v>2.0184143375695949</v>
      </c>
      <c r="P57" s="3">
        <f t="shared" si="8"/>
        <v>0.81095594617289868</v>
      </c>
      <c r="Q57" s="2">
        <f t="shared" si="9"/>
        <v>0.30174931022559676</v>
      </c>
      <c r="R57" s="3">
        <f t="shared" si="10"/>
        <v>0.3078228532315313</v>
      </c>
      <c r="T57" s="6">
        <f t="shared" si="11"/>
        <v>2141.2659433373969</v>
      </c>
      <c r="U57" s="6">
        <f t="shared" si="12"/>
        <v>4532.9629815275875</v>
      </c>
      <c r="V57" s="6">
        <f t="shared" si="13"/>
        <v>4532.9629815275875</v>
      </c>
      <c r="W57" s="6">
        <f t="shared" si="14"/>
        <v>92.509448602603825</v>
      </c>
      <c r="X57" s="6">
        <f t="shared" si="15"/>
        <v>176.88679245283001</v>
      </c>
      <c r="Y57" s="6">
        <f t="shared" si="0"/>
        <v>659.130592205624</v>
      </c>
      <c r="Z57" s="6">
        <f t="shared" si="16"/>
        <v>659.130592205624</v>
      </c>
      <c r="AA57" s="6">
        <f t="shared" si="17"/>
        <v>646.12552141162132</v>
      </c>
      <c r="AB57" s="6">
        <f t="shared" si="1"/>
        <v>4414.4713291842891</v>
      </c>
      <c r="AC57" s="6">
        <f t="shared" si="18"/>
        <v>211.00110094590218</v>
      </c>
      <c r="AD57" s="6">
        <f t="shared" si="2"/>
        <v>1736.4723490869833</v>
      </c>
      <c r="AE57" s="6">
        <f t="shared" si="3"/>
        <v>2391.6970381901906</v>
      </c>
      <c r="AI57" s="58"/>
      <c r="AJ57" s="21">
        <f t="shared" si="28"/>
        <v>314692.26470356982</v>
      </c>
      <c r="AK57" s="21">
        <f t="shared" si="29"/>
        <v>53322.162747816095</v>
      </c>
      <c r="AL57" s="19">
        <f t="shared" si="30"/>
        <v>166858.23053955816</v>
      </c>
      <c r="AM57" s="19">
        <f t="shared" si="31"/>
        <v>2601.6681224147137</v>
      </c>
      <c r="AN57" s="19">
        <f t="shared" si="20"/>
        <v>18937.499999999982</v>
      </c>
      <c r="AO57" s="19">
        <f t="shared" si="21"/>
        <v>50997.258776453069</v>
      </c>
      <c r="AP57" s="19">
        <f t="shared" si="22"/>
        <v>52339.291902149205</v>
      </c>
      <c r="AQ57" s="19">
        <f t="shared" si="23"/>
        <v>39794.181489113209</v>
      </c>
      <c r="AR57" s="23">
        <f t="shared" si="32"/>
        <v>-36486.296621697635</v>
      </c>
      <c r="AS57" s="23">
        <f t="shared" si="33"/>
        <v>-291890372.97358108</v>
      </c>
      <c r="AT57">
        <f t="shared" si="34"/>
        <v>0.46977333333333332</v>
      </c>
      <c r="BB57" s="10">
        <f t="shared" si="24"/>
        <v>4164.5861421628524</v>
      </c>
      <c r="BC57" s="10">
        <f t="shared" si="25"/>
        <v>1227.6225060769477</v>
      </c>
      <c r="BD57" s="9">
        <f t="shared" si="26"/>
        <v>3335.4335746470356</v>
      </c>
      <c r="BE57" s="10">
        <f t="shared" si="27"/>
        <v>1266.0689865057861</v>
      </c>
    </row>
    <row r="58" spans="1:57">
      <c r="A58">
        <v>52</v>
      </c>
      <c r="B58" t="s">
        <v>54</v>
      </c>
      <c r="C58">
        <v>10.3079</v>
      </c>
      <c r="D58">
        <v>113.157</v>
      </c>
      <c r="E58">
        <v>438.60199999999998</v>
      </c>
      <c r="F58">
        <v>438.60199999999998</v>
      </c>
      <c r="G58">
        <v>434.60399999999998</v>
      </c>
      <c r="H58">
        <v>1575.04</v>
      </c>
      <c r="I58">
        <v>133.26</v>
      </c>
      <c r="J58">
        <v>2927.96</v>
      </c>
      <c r="K58">
        <v>1155.49</v>
      </c>
      <c r="M58" s="4">
        <f t="shared" si="5"/>
        <v>0.47498666666666667</v>
      </c>
      <c r="N58" s="2">
        <f t="shared" si="6"/>
        <v>7.9410650123512228E-2</v>
      </c>
      <c r="O58" s="2">
        <f t="shared" si="7"/>
        <v>2.0118006892825062</v>
      </c>
      <c r="P58" s="3">
        <f t="shared" si="8"/>
        <v>0.81089293734560963</v>
      </c>
      <c r="Q58" s="2">
        <f t="shared" si="9"/>
        <v>0.304993824388053</v>
      </c>
      <c r="R58" s="3">
        <f t="shared" si="10"/>
        <v>0.30779951717942955</v>
      </c>
      <c r="T58" s="6">
        <f t="shared" si="11"/>
        <v>2227.4945763283285</v>
      </c>
      <c r="U58" s="6">
        <f t="shared" si="12"/>
        <v>4689.5939036779882</v>
      </c>
      <c r="V58" s="6">
        <f t="shared" si="13"/>
        <v>4689.5939036779882</v>
      </c>
      <c r="W58" s="6">
        <f t="shared" si="14"/>
        <v>95.705998034244658</v>
      </c>
      <c r="X58" s="6">
        <f t="shared" si="15"/>
        <v>176.88679245283001</v>
      </c>
      <c r="Y58" s="6">
        <f t="shared" si="0"/>
        <v>685.62175511365751</v>
      </c>
      <c r="Z58" s="6">
        <f t="shared" si="16"/>
        <v>685.62175511365751</v>
      </c>
      <c r="AA58" s="6">
        <f t="shared" si="17"/>
        <v>679.37208963802277</v>
      </c>
      <c r="AB58" s="6">
        <f t="shared" si="1"/>
        <v>4576.9811220646197</v>
      </c>
      <c r="AC58" s="6">
        <f t="shared" si="18"/>
        <v>208.31877964761316</v>
      </c>
      <c r="AD58" s="6">
        <f t="shared" si="2"/>
        <v>1806.2596199202926</v>
      </c>
      <c r="AE58" s="6">
        <f t="shared" si="3"/>
        <v>2462.0993273496597</v>
      </c>
      <c r="AI58" s="58"/>
      <c r="AJ58" s="21">
        <f t="shared" si="28"/>
        <v>325815.78022325836</v>
      </c>
      <c r="AK58" s="21">
        <f t="shared" si="29"/>
        <v>55206.95615202449</v>
      </c>
      <c r="AL58" s="19">
        <f t="shared" si="30"/>
        <v>171908.00801399632</v>
      </c>
      <c r="AM58" s="19">
        <f t="shared" si="31"/>
        <v>2569.7824084201429</v>
      </c>
      <c r="AN58" s="19">
        <f t="shared" si="20"/>
        <v>18937.499999999982</v>
      </c>
      <c r="AO58" s="19">
        <f t="shared" si="21"/>
        <v>53099.560508085073</v>
      </c>
      <c r="AP58" s="19">
        <f t="shared" si="22"/>
        <v>54496.917363560999</v>
      </c>
      <c r="AQ58" s="19">
        <f t="shared" si="23"/>
        <v>41889.157516293242</v>
      </c>
      <c r="AR58" s="23">
        <f t="shared" si="32"/>
        <v>-38121.810564927102</v>
      </c>
      <c r="AS58" s="23">
        <f t="shared" si="33"/>
        <v>-304974484.51941681</v>
      </c>
      <c r="AT58">
        <f t="shared" si="34"/>
        <v>0.47237666666666672</v>
      </c>
      <c r="BB58" s="10">
        <f t="shared" si="24"/>
        <v>4321.9618805816854</v>
      </c>
      <c r="BC58" s="10">
        <f t="shared" si="25"/>
        <v>1292.2510428232426</v>
      </c>
      <c r="BD58" s="9">
        <f t="shared" si="26"/>
        <v>3472.9446981739666</v>
      </c>
      <c r="BE58" s="10">
        <f t="shared" si="27"/>
        <v>1318.261184411248</v>
      </c>
    </row>
    <row r="59" spans="1:57">
      <c r="A59">
        <v>53</v>
      </c>
      <c r="B59" t="s">
        <v>54</v>
      </c>
      <c r="C59">
        <v>10.5098</v>
      </c>
      <c r="D59">
        <v>109.46</v>
      </c>
      <c r="E59">
        <v>440.89800000000002</v>
      </c>
      <c r="F59">
        <v>440.89800000000002</v>
      </c>
      <c r="G59">
        <v>441.55</v>
      </c>
      <c r="H59">
        <v>1567.19</v>
      </c>
      <c r="I59">
        <v>127.211</v>
      </c>
      <c r="J59">
        <v>2934.01</v>
      </c>
      <c r="K59">
        <v>1161.54</v>
      </c>
      <c r="M59" s="4">
        <f t="shared" si="5"/>
        <v>0.47760333333333332</v>
      </c>
      <c r="N59" s="2">
        <f t="shared" si="6"/>
        <v>7.6395335040933543E-2</v>
      </c>
      <c r="O59" s="2">
        <f t="shared" si="7"/>
        <v>2.0050010191162824</v>
      </c>
      <c r="P59" s="3">
        <f t="shared" si="8"/>
        <v>0.81067273399822726</v>
      </c>
      <c r="Q59" s="2">
        <f t="shared" si="9"/>
        <v>0.30817065765872659</v>
      </c>
      <c r="R59" s="3">
        <f t="shared" si="10"/>
        <v>0.30771560779168211</v>
      </c>
      <c r="T59" s="6">
        <f t="shared" si="11"/>
        <v>2315.4135309185035</v>
      </c>
      <c r="U59" s="6">
        <f t="shared" si="12"/>
        <v>4847.9844450803039</v>
      </c>
      <c r="V59" s="6">
        <f t="shared" si="13"/>
        <v>4847.9844450803039</v>
      </c>
      <c r="W59" s="6">
        <f t="shared" si="14"/>
        <v>98.938458062863347</v>
      </c>
      <c r="X59" s="6">
        <f t="shared" si="15"/>
        <v>176.88679245283001</v>
      </c>
      <c r="Y59" s="6">
        <f t="shared" si="0"/>
        <v>712.48888195567201</v>
      </c>
      <c r="Z59" s="6">
        <f t="shared" si="16"/>
        <v>712.48888195567201</v>
      </c>
      <c r="AA59" s="6">
        <f t="shared" si="17"/>
        <v>713.54251057506951</v>
      </c>
      <c r="AB59" s="6">
        <f t="shared" si="1"/>
        <v>4741.3449472300927</v>
      </c>
      <c r="AC59" s="6">
        <f t="shared" si="18"/>
        <v>205.57795591307422</v>
      </c>
      <c r="AD59" s="6">
        <f t="shared" si="2"/>
        <v>1877.0426174461923</v>
      </c>
      <c r="AE59" s="6">
        <f t="shared" si="3"/>
        <v>2532.5709141618004</v>
      </c>
      <c r="AI59" s="58"/>
      <c r="AJ59" s="21">
        <f t="shared" si="28"/>
        <v>337073.94101466273</v>
      </c>
      <c r="AK59" s="21">
        <f t="shared" si="29"/>
        <v>57114.564152894221</v>
      </c>
      <c r="AL59" s="19">
        <f t="shared" si="30"/>
        <v>176968.31335191146</v>
      </c>
      <c r="AM59" s="19">
        <f t="shared" si="31"/>
        <v>2537.1144173282805</v>
      </c>
      <c r="AN59" s="19">
        <f t="shared" si="20"/>
        <v>18937.499999999982</v>
      </c>
      <c r="AO59" s="19">
        <f t="shared" si="21"/>
        <v>55233.688591956248</v>
      </c>
      <c r="AP59" s="19">
        <f t="shared" si="22"/>
        <v>56687.206712797211</v>
      </c>
      <c r="AQ59" s="19">
        <f t="shared" si="23"/>
        <v>44044.575754949547</v>
      </c>
      <c r="AR59" s="23">
        <f t="shared" si="32"/>
        <v>-39780.106338614278</v>
      </c>
      <c r="AS59" s="23">
        <f t="shared" si="33"/>
        <v>-318240850.70891422</v>
      </c>
      <c r="AT59">
        <f t="shared" si="34"/>
        <v>0.47498666666666667</v>
      </c>
      <c r="BB59" s="10">
        <f t="shared" si="24"/>
        <v>4481.2751240303751</v>
      </c>
      <c r="BC59" s="10">
        <f t="shared" si="25"/>
        <v>1358.7441792760455</v>
      </c>
      <c r="BD59" s="9">
        <f t="shared" si="26"/>
        <v>3612.5192398405852</v>
      </c>
      <c r="BE59" s="10">
        <f t="shared" si="27"/>
        <v>1371.243510227315</v>
      </c>
    </row>
    <row r="60" spans="1:57">
      <c r="A60">
        <v>54</v>
      </c>
      <c r="B60" t="s">
        <v>54</v>
      </c>
      <c r="C60">
        <v>10.7117</v>
      </c>
      <c r="D60">
        <v>105.964</v>
      </c>
      <c r="E60">
        <v>443.11799999999999</v>
      </c>
      <c r="F60">
        <v>443.11799999999999</v>
      </c>
      <c r="G60">
        <v>448.45499999999998</v>
      </c>
      <c r="H60">
        <v>1559.34</v>
      </c>
      <c r="I60">
        <v>121.474</v>
      </c>
      <c r="J60">
        <v>2939.75</v>
      </c>
      <c r="K60">
        <v>1167.3900000000001</v>
      </c>
      <c r="M60" s="4">
        <f t="shared" si="5"/>
        <v>0.48022000000000004</v>
      </c>
      <c r="N60" s="2">
        <f t="shared" si="6"/>
        <v>7.3552399594630238E-2</v>
      </c>
      <c r="O60" s="2">
        <f t="shared" si="7"/>
        <v>1.998060271125734</v>
      </c>
      <c r="P60" s="3">
        <f t="shared" si="8"/>
        <v>0.8103161051184874</v>
      </c>
      <c r="Q60" s="2">
        <f t="shared" si="9"/>
        <v>0.31128441131148221</v>
      </c>
      <c r="R60" s="3">
        <f t="shared" si="10"/>
        <v>0.30757985923118569</v>
      </c>
      <c r="T60" s="6">
        <f t="shared" si="11"/>
        <v>2404.9085200171198</v>
      </c>
      <c r="U60" s="6">
        <f t="shared" si="12"/>
        <v>5007.9307817606923</v>
      </c>
      <c r="V60" s="6">
        <f t="shared" si="13"/>
        <v>5007.9307817606923</v>
      </c>
      <c r="W60" s="6">
        <f t="shared" si="14"/>
        <v>102.20266901552434</v>
      </c>
      <c r="X60" s="6">
        <f t="shared" si="15"/>
        <v>176.88679245283001</v>
      </c>
      <c r="Y60" s="6">
        <f t="shared" si="0"/>
        <v>739.70142405074489</v>
      </c>
      <c r="Z60" s="6">
        <f t="shared" si="16"/>
        <v>739.70142405074489</v>
      </c>
      <c r="AA60" s="6">
        <f t="shared" si="17"/>
        <v>748.6105329114971</v>
      </c>
      <c r="AB60" s="6">
        <f t="shared" si="1"/>
        <v>4907.3548385535187</v>
      </c>
      <c r="AC60" s="6">
        <f t="shared" si="18"/>
        <v>202.77861222269803</v>
      </c>
      <c r="AD60" s="6">
        <f t="shared" si="2"/>
        <v>1948.7361051065384</v>
      </c>
      <c r="AE60" s="6">
        <f t="shared" si="3"/>
        <v>2603.0222617435725</v>
      </c>
      <c r="AI60" s="58"/>
      <c r="AJ60" s="21">
        <f t="shared" si="28"/>
        <v>348458.57795903698</v>
      </c>
      <c r="AK60" s="21">
        <f t="shared" si="29"/>
        <v>59043.602556633021</v>
      </c>
      <c r="AL60" s="19">
        <f t="shared" si="30"/>
        <v>182033.59959720771</v>
      </c>
      <c r="AM60" s="19">
        <f t="shared" si="31"/>
        <v>2503.7339250653308</v>
      </c>
      <c r="AN60" s="19">
        <f t="shared" si="20"/>
        <v>18937.499999999982</v>
      </c>
      <c r="AO60" s="19">
        <f t="shared" si="21"/>
        <v>57398.104330348942</v>
      </c>
      <c r="AP60" s="19">
        <f t="shared" si="22"/>
        <v>58908.58076009497</v>
      </c>
      <c r="AQ60" s="19">
        <f t="shared" si="23"/>
        <v>46259.888565845504</v>
      </c>
      <c r="AR60" s="23">
        <f t="shared" si="32"/>
        <v>-41460.773337107574</v>
      </c>
      <c r="AS60" s="23">
        <f t="shared" si="33"/>
        <v>-331686186.69686061</v>
      </c>
      <c r="AT60">
        <f t="shared" si="34"/>
        <v>0.47760333333333332</v>
      </c>
      <c r="BB60" s="10">
        <f t="shared" si="24"/>
        <v>4642.4064891672297</v>
      </c>
      <c r="BC60" s="10">
        <f t="shared" si="25"/>
        <v>1427.085021150139</v>
      </c>
      <c r="BD60" s="9">
        <f t="shared" si="26"/>
        <v>3754.0852348923845</v>
      </c>
      <c r="BE60" s="10">
        <f t="shared" si="27"/>
        <v>1424.977763911344</v>
      </c>
    </row>
    <row r="61" spans="1:57">
      <c r="A61">
        <v>55</v>
      </c>
      <c r="B61" t="s">
        <v>54</v>
      </c>
      <c r="C61">
        <v>10.913600000000001</v>
      </c>
      <c r="D61">
        <v>102.651</v>
      </c>
      <c r="E61">
        <v>445.26600000000002</v>
      </c>
      <c r="F61">
        <v>445.26600000000002</v>
      </c>
      <c r="G61">
        <v>455.32100000000003</v>
      </c>
      <c r="H61">
        <v>1551.5</v>
      </c>
      <c r="I61">
        <v>116.039</v>
      </c>
      <c r="J61">
        <v>2945.19</v>
      </c>
      <c r="K61">
        <v>1173.05</v>
      </c>
      <c r="M61" s="4">
        <f t="shared" si="5"/>
        <v>0.48283333333333334</v>
      </c>
      <c r="N61" s="2">
        <f t="shared" si="6"/>
        <v>7.0867103900586814E-2</v>
      </c>
      <c r="O61" s="2">
        <f t="shared" si="7"/>
        <v>1.9910013877804627</v>
      </c>
      <c r="P61" s="3">
        <f t="shared" si="8"/>
        <v>0.80983776320331369</v>
      </c>
      <c r="Q61" s="2">
        <f t="shared" si="9"/>
        <v>0.31433966171901967</v>
      </c>
      <c r="R61" s="3">
        <f t="shared" si="10"/>
        <v>0.307397997928892</v>
      </c>
      <c r="T61" s="6">
        <f t="shared" si="11"/>
        <v>2496.0352930602162</v>
      </c>
      <c r="U61" s="6">
        <f t="shared" si="12"/>
        <v>5169.5587705769058</v>
      </c>
      <c r="V61" s="6">
        <f t="shared" si="13"/>
        <v>5169.5587705769058</v>
      </c>
      <c r="W61" s="6">
        <f t="shared" si="14"/>
        <v>105.50119939952869</v>
      </c>
      <c r="X61" s="6">
        <f t="shared" si="15"/>
        <v>176.88679245283001</v>
      </c>
      <c r="Y61" s="6">
        <f t="shared" si="0"/>
        <v>767.27625184656563</v>
      </c>
      <c r="Z61" s="6">
        <f t="shared" si="16"/>
        <v>767.27625184656563</v>
      </c>
      <c r="AA61" s="6">
        <f t="shared" si="17"/>
        <v>784.60288965928248</v>
      </c>
      <c r="AB61" s="6">
        <f t="shared" si="1"/>
        <v>5075.1109318314329</v>
      </c>
      <c r="AC61" s="6">
        <f t="shared" si="18"/>
        <v>199.9490381450014</v>
      </c>
      <c r="AD61" s="6">
        <f t="shared" si="2"/>
        <v>2021.3836386084131</v>
      </c>
      <c r="AE61" s="6">
        <f t="shared" si="3"/>
        <v>2673.5234775166896</v>
      </c>
      <c r="AI61" s="58"/>
      <c r="AJ61" s="21">
        <f t="shared" si="28"/>
        <v>359955.04080061323</v>
      </c>
      <c r="AK61" s="21">
        <f t="shared" si="29"/>
        <v>60991.588991063472</v>
      </c>
      <c r="AL61" s="19">
        <f t="shared" si="30"/>
        <v>187097.43110734274</v>
      </c>
      <c r="AM61" s="19">
        <f t="shared" si="31"/>
        <v>2469.6407182602393</v>
      </c>
      <c r="AN61" s="19">
        <f t="shared" si="20"/>
        <v>18937.499999999982</v>
      </c>
      <c r="AO61" s="19">
        <f t="shared" si="21"/>
        <v>59590.346721528011</v>
      </c>
      <c r="AP61" s="19">
        <f t="shared" si="22"/>
        <v>61158.513740515591</v>
      </c>
      <c r="AQ61" s="19">
        <f t="shared" si="23"/>
        <v>48533.394042345142</v>
      </c>
      <c r="AR61" s="23">
        <f t="shared" si="32"/>
        <v>-43159.80346168502</v>
      </c>
      <c r="AS61" s="23">
        <f t="shared" si="33"/>
        <v>-345278427.69348013</v>
      </c>
      <c r="AT61">
        <f t="shared" si="34"/>
        <v>0.48022000000000004</v>
      </c>
      <c r="BB61" s="10">
        <f t="shared" si="24"/>
        <v>4805.1521695379943</v>
      </c>
      <c r="BC61" s="10">
        <f t="shared" si="25"/>
        <v>1497.2210658229942</v>
      </c>
      <c r="BD61" s="9">
        <f t="shared" si="26"/>
        <v>3897.4722102130768</v>
      </c>
      <c r="BE61" s="10">
        <f t="shared" si="27"/>
        <v>1479.4028481014898</v>
      </c>
    </row>
    <row r="62" spans="1:57">
      <c r="A62">
        <v>56</v>
      </c>
      <c r="B62" t="s">
        <v>54</v>
      </c>
      <c r="C62">
        <v>11.115600000000001</v>
      </c>
      <c r="D62">
        <v>99.519599999999997</v>
      </c>
      <c r="E62">
        <v>447.346</v>
      </c>
      <c r="F62">
        <v>447.346</v>
      </c>
      <c r="G62">
        <v>462.14600000000002</v>
      </c>
      <c r="H62">
        <v>1543.64</v>
      </c>
      <c r="I62">
        <v>110.878</v>
      </c>
      <c r="J62">
        <v>2950.35</v>
      </c>
      <c r="K62">
        <v>1178.53</v>
      </c>
      <c r="M62" s="4">
        <f t="shared" si="5"/>
        <v>0.48545333333333329</v>
      </c>
      <c r="N62" s="2">
        <f t="shared" si="6"/>
        <v>6.8334477739020572E-2</v>
      </c>
      <c r="O62" s="2">
        <f t="shared" si="7"/>
        <v>1.9837989990112337</v>
      </c>
      <c r="P62" s="3">
        <f t="shared" si="8"/>
        <v>0.80922986074871606</v>
      </c>
      <c r="Q62" s="2">
        <f t="shared" si="9"/>
        <v>0.31732950644071523</v>
      </c>
      <c r="R62" s="3">
        <f t="shared" si="10"/>
        <v>0.30716718393803732</v>
      </c>
      <c r="T62" s="6">
        <f t="shared" si="11"/>
        <v>2588.5438552466399</v>
      </c>
      <c r="U62" s="6">
        <f t="shared" si="12"/>
        <v>5332.2197572989644</v>
      </c>
      <c r="V62" s="6">
        <f t="shared" si="13"/>
        <v>5332.2197572989644</v>
      </c>
      <c r="W62" s="6">
        <f t="shared" si="14"/>
        <v>108.82081137344825</v>
      </c>
      <c r="X62" s="6">
        <f t="shared" si="15"/>
        <v>176.88679245283001</v>
      </c>
      <c r="Y62" s="6">
        <f t="shared" si="0"/>
        <v>795.11572651622089</v>
      </c>
      <c r="Z62" s="6">
        <f t="shared" si="16"/>
        <v>795.11572651622089</v>
      </c>
      <c r="AA62" s="6">
        <f t="shared" si="17"/>
        <v>821.42134398556243</v>
      </c>
      <c r="AB62" s="6">
        <f t="shared" si="1"/>
        <v>5243.9715203084124</v>
      </c>
      <c r="AC62" s="6">
        <f t="shared" si="18"/>
        <v>197.06904836400008</v>
      </c>
      <c r="AD62" s="6">
        <f t="shared" si="2"/>
        <v>2094.7269835231828</v>
      </c>
      <c r="AE62" s="6">
        <f t="shared" si="3"/>
        <v>2743.6759020523245</v>
      </c>
      <c r="AI62" s="58"/>
      <c r="AJ62" s="21">
        <f t="shared" si="28"/>
        <v>371572.37575275626</v>
      </c>
      <c r="AK62" s="21">
        <f t="shared" si="29"/>
        <v>62960.05626685614</v>
      </c>
      <c r="AL62" s="19">
        <f t="shared" si="30"/>
        <v>192164.84699346707</v>
      </c>
      <c r="AM62" s="19">
        <f t="shared" si="31"/>
        <v>2435.179335567972</v>
      </c>
      <c r="AN62" s="19">
        <f t="shared" si="20"/>
        <v>18937.499999999982</v>
      </c>
      <c r="AO62" s="19">
        <f t="shared" si="21"/>
        <v>61811.774848759327</v>
      </c>
      <c r="AP62" s="19">
        <f t="shared" si="22"/>
        <v>63438.400502674049</v>
      </c>
      <c r="AQ62" s="19">
        <f t="shared" si="23"/>
        <v>50866.82532036784</v>
      </c>
      <c r="AR62" s="23">
        <f t="shared" si="32"/>
        <v>-44877.905018776182</v>
      </c>
      <c r="AS62" s="23">
        <f t="shared" si="33"/>
        <v>-359023240.15020949</v>
      </c>
      <c r="AT62">
        <f t="shared" si="34"/>
        <v>0.48283333333333334</v>
      </c>
      <c r="BB62" s="10">
        <f t="shared" si="24"/>
        <v>4969.6097324319044</v>
      </c>
      <c r="BC62" s="10">
        <f t="shared" si="25"/>
        <v>1569.205779318565</v>
      </c>
      <c r="BD62" s="9">
        <f t="shared" si="26"/>
        <v>4042.7672772168262</v>
      </c>
      <c r="BE62" s="10">
        <f t="shared" si="27"/>
        <v>1534.5525036931313</v>
      </c>
    </row>
    <row r="63" spans="1:57">
      <c r="A63">
        <v>57</v>
      </c>
      <c r="B63" t="s">
        <v>54</v>
      </c>
      <c r="C63">
        <v>11.317500000000001</v>
      </c>
      <c r="D63">
        <v>96.554100000000005</v>
      </c>
      <c r="E63">
        <v>449.36099999999999</v>
      </c>
      <c r="F63">
        <v>449.36099999999999</v>
      </c>
      <c r="G63">
        <v>468.93200000000002</v>
      </c>
      <c r="H63">
        <v>1535.79</v>
      </c>
      <c r="I63">
        <v>105.98</v>
      </c>
      <c r="J63">
        <v>2955.24</v>
      </c>
      <c r="K63">
        <v>1183.8399999999999</v>
      </c>
      <c r="M63" s="4">
        <f t="shared" si="5"/>
        <v>0.48807</v>
      </c>
      <c r="N63" s="2">
        <f t="shared" si="6"/>
        <v>6.5942795090868117E-2</v>
      </c>
      <c r="O63" s="2">
        <f t="shared" si="7"/>
        <v>1.9765030359033198</v>
      </c>
      <c r="P63" s="3">
        <f t="shared" si="8"/>
        <v>0.80851790385258937</v>
      </c>
      <c r="Q63" s="2">
        <f t="shared" si="9"/>
        <v>0.32026280383278355</v>
      </c>
      <c r="R63" s="3">
        <f t="shared" si="10"/>
        <v>0.30689655172413793</v>
      </c>
      <c r="T63" s="6">
        <f t="shared" si="11"/>
        <v>2682.4278863078648</v>
      </c>
      <c r="U63" s="6">
        <f t="shared" si="12"/>
        <v>5495.9900963137761</v>
      </c>
      <c r="V63" s="6">
        <f t="shared" si="13"/>
        <v>5495.9900963137761</v>
      </c>
      <c r="W63" s="6">
        <f t="shared" si="14"/>
        <v>112.16306319007707</v>
      </c>
      <c r="X63" s="6">
        <f t="shared" si="15"/>
        <v>176.88679245283001</v>
      </c>
      <c r="Y63" s="6">
        <f t="shared" si="0"/>
        <v>823.22786855655158</v>
      </c>
      <c r="Z63" s="6">
        <f t="shared" si="16"/>
        <v>823.22786855655158</v>
      </c>
      <c r="AA63" s="6">
        <f t="shared" si="17"/>
        <v>859.0818759482039</v>
      </c>
      <c r="AB63" s="6">
        <f t="shared" si="1"/>
        <v>5413.9899240692966</v>
      </c>
      <c r="AC63" s="6">
        <f t="shared" si="18"/>
        <v>194.16323543455655</v>
      </c>
      <c r="AD63" s="6">
        <f t="shared" si="2"/>
        <v>2168.7909718733667</v>
      </c>
      <c r="AE63" s="6">
        <f t="shared" si="3"/>
        <v>2813.5622100059113</v>
      </c>
      <c r="AI63" s="58"/>
      <c r="AJ63" s="21">
        <f t="shared" si="28"/>
        <v>383263.95949537761</v>
      </c>
      <c r="AK63" s="21">
        <f t="shared" si="29"/>
        <v>64941.10442414409</v>
      </c>
      <c r="AL63" s="19">
        <f t="shared" si="30"/>
        <v>197207.19281181492</v>
      </c>
      <c r="AM63" s="19">
        <f t="shared" si="31"/>
        <v>2400.103940025157</v>
      </c>
      <c r="AN63" s="19">
        <f t="shared" si="20"/>
        <v>18937.499999999982</v>
      </c>
      <c r="AO63" s="19">
        <f t="shared" si="21"/>
        <v>64054.522928146755</v>
      </c>
      <c r="AP63" s="19">
        <f t="shared" si="22"/>
        <v>65740.168268361143</v>
      </c>
      <c r="AQ63" s="19">
        <f t="shared" si="23"/>
        <v>53253.813578331195</v>
      </c>
      <c r="AR63" s="23">
        <f t="shared" si="32"/>
        <v>-46611.762392842567</v>
      </c>
      <c r="AS63" s="23">
        <f t="shared" si="33"/>
        <v>-372894099.14274055</v>
      </c>
      <c r="AT63">
        <f t="shared" si="34"/>
        <v>0.48545333333333329</v>
      </c>
      <c r="BB63" s="10">
        <f t="shared" si="24"/>
        <v>5135.1507089349643</v>
      </c>
      <c r="BC63" s="10">
        <f t="shared" si="25"/>
        <v>1642.8426879711249</v>
      </c>
      <c r="BD63" s="9">
        <f t="shared" si="26"/>
        <v>4189.4539670463655</v>
      </c>
      <c r="BE63" s="10">
        <f t="shared" si="27"/>
        <v>1590.2314530324418</v>
      </c>
    </row>
    <row r="64" spans="1:57">
      <c r="A64">
        <v>58</v>
      </c>
      <c r="B64" t="s">
        <v>54</v>
      </c>
      <c r="C64">
        <v>11.519399999999999</v>
      </c>
      <c r="D64">
        <v>93.746099999999998</v>
      </c>
      <c r="E64">
        <v>451.303</v>
      </c>
      <c r="F64">
        <v>451.303</v>
      </c>
      <c r="G64">
        <v>475.67899999999997</v>
      </c>
      <c r="H64">
        <v>1527.97</v>
      </c>
      <c r="I64">
        <v>101.416</v>
      </c>
      <c r="J64">
        <v>2959.81</v>
      </c>
      <c r="K64">
        <v>1188.95</v>
      </c>
      <c r="M64" s="4">
        <f t="shared" si="5"/>
        <v>0.49067666666666665</v>
      </c>
      <c r="N64" s="2">
        <f t="shared" si="6"/>
        <v>6.3684911312948789E-2</v>
      </c>
      <c r="O64" s="2">
        <f t="shared" si="7"/>
        <v>1.969107633811811</v>
      </c>
      <c r="P64" s="3">
        <f t="shared" si="8"/>
        <v>0.80769413666841039</v>
      </c>
      <c r="Q64" s="2">
        <f t="shared" si="9"/>
        <v>0.32314490873147966</v>
      </c>
      <c r="R64" s="3">
        <f t="shared" si="10"/>
        <v>0.30658546361147532</v>
      </c>
      <c r="T64" s="6">
        <f t="shared" si="11"/>
        <v>2777.5306396142278</v>
      </c>
      <c r="U64" s="6">
        <f t="shared" si="12"/>
        <v>5660.6128399847039</v>
      </c>
      <c r="V64" s="6">
        <f t="shared" si="13"/>
        <v>5660.6128399847039</v>
      </c>
      <c r="W64" s="6">
        <f t="shared" si="14"/>
        <v>115.522711020096</v>
      </c>
      <c r="X64" s="6">
        <f t="shared" si="15"/>
        <v>176.88679245283001</v>
      </c>
      <c r="Y64" s="6">
        <f t="shared" si="0"/>
        <v>851.55051884120564</v>
      </c>
      <c r="Z64" s="6">
        <f t="shared" si="16"/>
        <v>851.55051884120564</v>
      </c>
      <c r="AA64" s="6">
        <f t="shared" si="17"/>
        <v>897.54488503702794</v>
      </c>
      <c r="AB64" s="6">
        <f t="shared" si="1"/>
        <v>5584.7794966306737</v>
      </c>
      <c r="AC64" s="6">
        <f t="shared" si="18"/>
        <v>191.35605437412596</v>
      </c>
      <c r="AD64" s="6">
        <f t="shared" si="2"/>
        <v>2243.3952120332715</v>
      </c>
      <c r="AE64" s="6">
        <f t="shared" si="3"/>
        <v>2883.0822003704761</v>
      </c>
      <c r="AI64" s="58"/>
      <c r="AJ64" s="21">
        <f t="shared" si="28"/>
        <v>395035.28015274525</v>
      </c>
      <c r="AK64" s="21">
        <f t="shared" si="29"/>
        <v>66935.663383005478</v>
      </c>
      <c r="AL64" s="19">
        <f t="shared" si="30"/>
        <v>202230.41096859486</v>
      </c>
      <c r="AM64" s="19">
        <f t="shared" si="31"/>
        <v>2364.7140443574644</v>
      </c>
      <c r="AN64" s="19">
        <f t="shared" si="20"/>
        <v>18937.499999999982</v>
      </c>
      <c r="AO64" s="19">
        <f t="shared" si="21"/>
        <v>66319.237090915791</v>
      </c>
      <c r="AP64" s="19">
        <f t="shared" si="22"/>
        <v>68064.480172255688</v>
      </c>
      <c r="AQ64" s="19">
        <f t="shared" si="23"/>
        <v>55695.394824160794</v>
      </c>
      <c r="AR64" s="23">
        <f t="shared" si="32"/>
        <v>-48359.206435466127</v>
      </c>
      <c r="AS64" s="23">
        <f t="shared" si="33"/>
        <v>-386873651.483729</v>
      </c>
      <c r="AT64">
        <f t="shared" si="34"/>
        <v>0.48807</v>
      </c>
      <c r="BB64" s="10">
        <f t="shared" si="24"/>
        <v>5301.8268608792196</v>
      </c>
      <c r="BC64" s="10">
        <f t="shared" si="25"/>
        <v>1718.1637518964078</v>
      </c>
      <c r="BD64" s="9">
        <f t="shared" si="26"/>
        <v>4337.5819437467335</v>
      </c>
      <c r="BE64" s="10">
        <f t="shared" si="27"/>
        <v>1646.4557371131032</v>
      </c>
    </row>
    <row r="65" spans="1:57">
      <c r="A65">
        <v>59</v>
      </c>
      <c r="B65" t="s">
        <v>54</v>
      </c>
      <c r="C65">
        <v>11.721299999999999</v>
      </c>
      <c r="D65">
        <v>91.087999999999994</v>
      </c>
      <c r="E65">
        <v>453.19799999999998</v>
      </c>
      <c r="F65">
        <v>453.19799999999998</v>
      </c>
      <c r="G65">
        <v>482.38600000000002</v>
      </c>
      <c r="H65">
        <v>1520.13</v>
      </c>
      <c r="I65">
        <v>97.006600000000006</v>
      </c>
      <c r="J65">
        <v>2964.22</v>
      </c>
      <c r="K65">
        <v>1193.95</v>
      </c>
      <c r="M65" s="4">
        <f t="shared" si="5"/>
        <v>0.49328999999999995</v>
      </c>
      <c r="N65" s="2">
        <f t="shared" si="6"/>
        <v>6.1551352483664105E-2</v>
      </c>
      <c r="O65" s="2">
        <f t="shared" si="7"/>
        <v>1.9616557604384171</v>
      </c>
      <c r="P65" s="3">
        <f t="shared" si="8"/>
        <v>0.80679383999945953</v>
      </c>
      <c r="Q65" s="2">
        <f t="shared" si="9"/>
        <v>0.32596511855771121</v>
      </c>
      <c r="R65" s="3">
        <f t="shared" si="10"/>
        <v>0.30624176447931239</v>
      </c>
      <c r="T65" s="6">
        <f t="shared" si="11"/>
        <v>2873.8083781307037</v>
      </c>
      <c r="U65" s="6">
        <f t="shared" si="12"/>
        <v>5825.7989785535974</v>
      </c>
      <c r="V65" s="6">
        <f t="shared" si="13"/>
        <v>5825.7989785535974</v>
      </c>
      <c r="W65" s="6">
        <f t="shared" si="14"/>
        <v>118.89385670517545</v>
      </c>
      <c r="X65" s="6">
        <f t="shared" si="15"/>
        <v>176.88679245283001</v>
      </c>
      <c r="Y65" s="6">
        <f t="shared" si="0"/>
        <v>880.08014849417771</v>
      </c>
      <c r="Z65" s="6">
        <f t="shared" si="16"/>
        <v>880.08014849417771</v>
      </c>
      <c r="AA65" s="6">
        <f t="shared" si="17"/>
        <v>936.76128868951855</v>
      </c>
      <c r="AB65" s="6">
        <f t="shared" si="1"/>
        <v>5756.3166160614546</v>
      </c>
      <c r="AC65" s="6">
        <f t="shared" si="18"/>
        <v>188.37621919731828</v>
      </c>
      <c r="AD65" s="6">
        <f t="shared" si="2"/>
        <v>2318.5708968146891</v>
      </c>
      <c r="AE65" s="6">
        <f t="shared" si="3"/>
        <v>2951.9906004228937</v>
      </c>
      <c r="AI65" s="58"/>
      <c r="AJ65" s="21">
        <f t="shared" si="28"/>
        <v>406867.86909958051</v>
      </c>
      <c r="AK65" s="21">
        <f t="shared" si="29"/>
        <v>68940.60377817371</v>
      </c>
      <c r="AL65" s="19">
        <f t="shared" si="30"/>
        <v>207227.29931602869</v>
      </c>
      <c r="AM65" s="19">
        <f t="shared" si="31"/>
        <v>2330.5253862224799</v>
      </c>
      <c r="AN65" s="19">
        <f t="shared" si="20"/>
        <v>18937.499999999982</v>
      </c>
      <c r="AO65" s="19">
        <f t="shared" si="21"/>
        <v>68600.909797847533</v>
      </c>
      <c r="AP65" s="19">
        <f t="shared" si="22"/>
        <v>70406.196897790884</v>
      </c>
      <c r="AQ65" s="19">
        <f t="shared" si="23"/>
        <v>58189.001705301067</v>
      </c>
      <c r="AR65" s="23">
        <f t="shared" si="32"/>
        <v>-50117.0397745636</v>
      </c>
      <c r="AS65" s="23">
        <f t="shared" si="33"/>
        <v>-400936318.19650882</v>
      </c>
      <c r="AT65">
        <f t="shared" si="34"/>
        <v>0.49067666666666665</v>
      </c>
      <c r="BB65" s="10">
        <f t="shared" si="24"/>
        <v>5469.2567856105779</v>
      </c>
      <c r="BC65" s="10">
        <f t="shared" si="25"/>
        <v>1795.0897700740559</v>
      </c>
      <c r="BD65" s="9">
        <f t="shared" si="26"/>
        <v>4486.790424066543</v>
      </c>
      <c r="BE65" s="10">
        <f t="shared" si="27"/>
        <v>1703.1010376824113</v>
      </c>
    </row>
    <row r="66" spans="1:57">
      <c r="A66">
        <v>60</v>
      </c>
      <c r="B66" t="s">
        <v>54</v>
      </c>
      <c r="C66">
        <v>11.9232</v>
      </c>
      <c r="D66">
        <v>88.567999999999998</v>
      </c>
      <c r="E66">
        <v>455.03899999999999</v>
      </c>
      <c r="F66">
        <v>455.03899999999999</v>
      </c>
      <c r="G66">
        <v>489.05399999999997</v>
      </c>
      <c r="H66">
        <v>1512.3</v>
      </c>
      <c r="I66">
        <v>92.815600000000003</v>
      </c>
      <c r="J66">
        <v>2968.41</v>
      </c>
      <c r="K66">
        <v>1198.8</v>
      </c>
      <c r="M66" s="4">
        <f t="shared" si="5"/>
        <v>0.49590000000000001</v>
      </c>
      <c r="N66" s="2">
        <f t="shared" si="6"/>
        <v>5.9533508099751289E-2</v>
      </c>
      <c r="O66" s="2">
        <f t="shared" si="7"/>
        <v>1.9541476844793977</v>
      </c>
      <c r="P66" s="3">
        <f t="shared" si="8"/>
        <v>0.80580762250453719</v>
      </c>
      <c r="Q66" s="2">
        <f t="shared" si="9"/>
        <v>0.32873159911272432</v>
      </c>
      <c r="R66" s="3">
        <f t="shared" si="10"/>
        <v>0.30586744639376218</v>
      </c>
      <c r="T66" s="6">
        <f t="shared" si="11"/>
        <v>2971.2139952587304</v>
      </c>
      <c r="U66" s="6">
        <f t="shared" si="12"/>
        <v>5991.5587724515635</v>
      </c>
      <c r="V66" s="6">
        <f t="shared" si="13"/>
        <v>5991.5587724515635</v>
      </c>
      <c r="W66" s="6">
        <f t="shared" si="14"/>
        <v>122.27670964186865</v>
      </c>
      <c r="X66" s="6">
        <f t="shared" si="15"/>
        <v>176.88679245283001</v>
      </c>
      <c r="Y66" s="6">
        <f t="shared" si="0"/>
        <v>908.79763741919567</v>
      </c>
      <c r="Z66" s="6">
        <f t="shared" si="16"/>
        <v>908.79763741919567</v>
      </c>
      <c r="AA66" s="6">
        <f t="shared" si="17"/>
        <v>976.73192796750891</v>
      </c>
      <c r="AB66" s="6">
        <f t="shared" si="1"/>
        <v>5928.4676585694961</v>
      </c>
      <c r="AC66" s="6">
        <f t="shared" si="18"/>
        <v>185.36782352393584</v>
      </c>
      <c r="AD66" s="6">
        <f t="shared" si="2"/>
        <v>2394.2268854716449</v>
      </c>
      <c r="AE66" s="6">
        <f t="shared" si="3"/>
        <v>3020.3447771928331</v>
      </c>
      <c r="AI66" s="58"/>
      <c r="AJ66" s="21">
        <f t="shared" si="28"/>
        <v>418740.95318149688</v>
      </c>
      <c r="AK66" s="21">
        <f t="shared" si="29"/>
        <v>70952.405759804271</v>
      </c>
      <c r="AL66" s="19">
        <f t="shared" si="30"/>
        <v>212180.22838659631</v>
      </c>
      <c r="AM66" s="19">
        <f t="shared" si="31"/>
        <v>2294.2339736041395</v>
      </c>
      <c r="AN66" s="19">
        <f t="shared" si="20"/>
        <v>18937.499999999982</v>
      </c>
      <c r="AO66" s="19">
        <f t="shared" si="21"/>
        <v>70899.256762690959</v>
      </c>
      <c r="AP66" s="19">
        <f t="shared" si="22"/>
        <v>72765.026677498623</v>
      </c>
      <c r="AQ66" s="19">
        <f t="shared" si="23"/>
        <v>60731.452135416781</v>
      </c>
      <c r="AR66" s="23">
        <f t="shared" si="32"/>
        <v>-51885.66100549433</v>
      </c>
      <c r="AS66" s="23">
        <f t="shared" si="33"/>
        <v>-415085288.04395467</v>
      </c>
      <c r="AT66">
        <f t="shared" si="34"/>
        <v>0.49328999999999995</v>
      </c>
      <c r="BB66" s="10">
        <f t="shared" si="24"/>
        <v>5637.4227593562791</v>
      </c>
      <c r="BC66" s="10">
        <f t="shared" si="25"/>
        <v>1873.5225773790371</v>
      </c>
      <c r="BD66" s="9">
        <f t="shared" si="26"/>
        <v>4637.1417936293783</v>
      </c>
      <c r="BE66" s="10">
        <f t="shared" si="27"/>
        <v>1760.1602969883554</v>
      </c>
    </row>
    <row r="67" spans="1:57">
      <c r="A67">
        <v>61</v>
      </c>
      <c r="B67" t="s">
        <v>54</v>
      </c>
      <c r="C67">
        <v>12.1252</v>
      </c>
      <c r="D67">
        <v>86.177300000000002</v>
      </c>
      <c r="E67">
        <v>456.82799999999997</v>
      </c>
      <c r="F67">
        <v>456.82799999999997</v>
      </c>
      <c r="G67">
        <v>495.68299999999999</v>
      </c>
      <c r="H67">
        <v>1504.48</v>
      </c>
      <c r="I67">
        <v>88.829700000000003</v>
      </c>
      <c r="J67">
        <v>2972.39</v>
      </c>
      <c r="K67">
        <v>1203.51</v>
      </c>
      <c r="M67" s="4">
        <f t="shared" si="5"/>
        <v>0.49850666666666665</v>
      </c>
      <c r="N67" s="2">
        <f t="shared" si="6"/>
        <v>5.7623635925965554E-2</v>
      </c>
      <c r="O67" s="2">
        <f t="shared" si="7"/>
        <v>1.9465908247298598</v>
      </c>
      <c r="P67" s="3">
        <f t="shared" si="8"/>
        <v>0.80474350058842414</v>
      </c>
      <c r="Q67" s="2">
        <f t="shared" si="9"/>
        <v>0.33144524981277418</v>
      </c>
      <c r="R67" s="3">
        <f t="shared" si="10"/>
        <v>0.30546432010270674</v>
      </c>
      <c r="T67" s="6">
        <f t="shared" si="11"/>
        <v>3069.6916223768476</v>
      </c>
      <c r="U67" s="6">
        <f t="shared" si="12"/>
        <v>6157.774464487632</v>
      </c>
      <c r="V67" s="6">
        <f t="shared" si="13"/>
        <v>6157.774464487632</v>
      </c>
      <c r="W67" s="6">
        <f t="shared" si="14"/>
        <v>125.66886662219657</v>
      </c>
      <c r="X67" s="6">
        <f t="shared" si="15"/>
        <v>176.88679245283001</v>
      </c>
      <c r="Y67" s="6">
        <f t="shared" si="0"/>
        <v>937.68126435431861</v>
      </c>
      <c r="Z67" s="6">
        <f t="shared" si="16"/>
        <v>937.68126435431861</v>
      </c>
      <c r="AA67" s="6">
        <f t="shared" si="17"/>
        <v>1017.4347066268743</v>
      </c>
      <c r="AB67" s="6">
        <f t="shared" si="1"/>
        <v>6101.1024134910849</v>
      </c>
      <c r="AC67" s="6">
        <f t="shared" si="18"/>
        <v>182.34091761874333</v>
      </c>
      <c r="AD67" s="6">
        <f t="shared" si="2"/>
        <v>2470.3143819185034</v>
      </c>
      <c r="AE67" s="6">
        <f t="shared" si="3"/>
        <v>3088.0828421107844</v>
      </c>
      <c r="AI67" s="58"/>
      <c r="AJ67" s="21">
        <f t="shared" si="28"/>
        <v>430655.26988750102</v>
      </c>
      <c r="AK67" s="21">
        <f t="shared" si="29"/>
        <v>72971.194289687599</v>
      </c>
      <c r="AL67" s="19">
        <f t="shared" si="30"/>
        <v>217093.32155028926</v>
      </c>
      <c r="AM67" s="19">
        <f t="shared" si="31"/>
        <v>2257.5947226980147</v>
      </c>
      <c r="AN67" s="19">
        <f t="shared" si="20"/>
        <v>18937.499999999982</v>
      </c>
      <c r="AO67" s="19">
        <f t="shared" si="21"/>
        <v>73212.737670490402</v>
      </c>
      <c r="AP67" s="19">
        <f t="shared" si="22"/>
        <v>75139.388661819103</v>
      </c>
      <c r="AQ67" s="19">
        <f t="shared" si="23"/>
        <v>63322.800641639958</v>
      </c>
      <c r="AR67" s="23">
        <f t="shared" si="32"/>
        <v>-53663.120930251884</v>
      </c>
      <c r="AS67" s="23">
        <f t="shared" si="33"/>
        <v>-429304967.44201505</v>
      </c>
      <c r="AT67">
        <f t="shared" si="34"/>
        <v>0.49590000000000001</v>
      </c>
      <c r="BB67" s="10">
        <f t="shared" si="24"/>
        <v>5806.1909489276277</v>
      </c>
      <c r="BC67" s="10">
        <f t="shared" si="25"/>
        <v>1953.4638559350178</v>
      </c>
      <c r="BD67" s="9">
        <f t="shared" si="26"/>
        <v>4788.4537709432898</v>
      </c>
      <c r="BE67" s="10">
        <f t="shared" si="27"/>
        <v>1817.5952748383913</v>
      </c>
    </row>
    <row r="68" spans="1:57">
      <c r="A68">
        <v>62</v>
      </c>
      <c r="B68" t="s">
        <v>54</v>
      </c>
      <c r="C68">
        <v>12.3271</v>
      </c>
      <c r="D68">
        <v>83.907200000000003</v>
      </c>
      <c r="E68">
        <v>458.56900000000002</v>
      </c>
      <c r="F68">
        <v>458.56900000000002</v>
      </c>
      <c r="G68">
        <v>502.274</v>
      </c>
      <c r="H68">
        <v>1496.68</v>
      </c>
      <c r="I68">
        <v>85.035499999999999</v>
      </c>
      <c r="J68">
        <v>2976.19</v>
      </c>
      <c r="K68">
        <v>1208.0999999999999</v>
      </c>
      <c r="M68" s="4">
        <f t="shared" si="5"/>
        <v>0.5011066666666667</v>
      </c>
      <c r="N68" s="2">
        <f t="shared" si="6"/>
        <v>5.5814597025250781E-2</v>
      </c>
      <c r="O68" s="2">
        <f t="shared" si="7"/>
        <v>1.9390186455312244</v>
      </c>
      <c r="P68" s="3">
        <f t="shared" si="8"/>
        <v>0.80362131814916316</v>
      </c>
      <c r="Q68" s="2">
        <f t="shared" si="9"/>
        <v>0.33410983689434054</v>
      </c>
      <c r="R68" s="3">
        <f t="shared" si="10"/>
        <v>0.30503751696245646</v>
      </c>
      <c r="T68" s="6">
        <f t="shared" si="11"/>
        <v>3169.1851572950641</v>
      </c>
      <c r="U68" s="6">
        <f t="shared" si="12"/>
        <v>6324.3723704102858</v>
      </c>
      <c r="V68" s="6">
        <f t="shared" si="13"/>
        <v>6324.3723704102858</v>
      </c>
      <c r="W68" s="6">
        <f t="shared" si="14"/>
        <v>129.06882388592419</v>
      </c>
      <c r="X68" s="6">
        <f t="shared" si="15"/>
        <v>176.88679245283001</v>
      </c>
      <c r="Y68" s="6">
        <f t="shared" si="0"/>
        <v>966.72037117555828</v>
      </c>
      <c r="Z68" s="6">
        <f t="shared" si="16"/>
        <v>966.72037117555828</v>
      </c>
      <c r="AA68" s="6">
        <f t="shared" si="17"/>
        <v>1058.8559359918188</v>
      </c>
      <c r="AB68" s="6">
        <f t="shared" si="1"/>
        <v>6274.1779350218594</v>
      </c>
      <c r="AC68" s="6">
        <f t="shared" si="18"/>
        <v>179.26325927435028</v>
      </c>
      <c r="AD68" s="6">
        <f t="shared" si="2"/>
        <v>2546.8247535642222</v>
      </c>
      <c r="AE68" s="6">
        <f t="shared" si="3"/>
        <v>3155.1872131152218</v>
      </c>
      <c r="AI68" s="58"/>
      <c r="AJ68" s="21">
        <f t="shared" si="28"/>
        <v>442602.35518397752</v>
      </c>
      <c r="AK68" s="21">
        <f t="shared" si="29"/>
        <v>74995.53520299487</v>
      </c>
      <c r="AL68" s="19">
        <f t="shared" si="30"/>
        <v>221962.13044239682</v>
      </c>
      <c r="AM68" s="19">
        <f t="shared" si="31"/>
        <v>2220.730035678675</v>
      </c>
      <c r="AN68" s="19">
        <f t="shared" si="20"/>
        <v>18937.499999999982</v>
      </c>
      <c r="AO68" s="19">
        <f t="shared" si="21"/>
        <v>75539.602656383911</v>
      </c>
      <c r="AP68" s="19">
        <f t="shared" si="22"/>
        <v>77527.486936815068</v>
      </c>
      <c r="AQ68" s="19">
        <f t="shared" si="23"/>
        <v>65961.614695738885</v>
      </c>
      <c r="AR68" s="23">
        <f t="shared" si="32"/>
        <v>-55448.825619959025</v>
      </c>
      <c r="AS68" s="23">
        <f t="shared" si="33"/>
        <v>-443590604.95967221</v>
      </c>
      <c r="AT68">
        <f t="shared" si="34"/>
        <v>0.49850666666666665</v>
      </c>
      <c r="BB68" s="10">
        <f t="shared" si="24"/>
        <v>5975.4335468688887</v>
      </c>
      <c r="BC68" s="10">
        <f t="shared" si="25"/>
        <v>2034.8694132537487</v>
      </c>
      <c r="BD68" s="9">
        <f t="shared" si="26"/>
        <v>4940.6287638370068</v>
      </c>
      <c r="BE68" s="10">
        <f t="shared" si="27"/>
        <v>1875.3625287086372</v>
      </c>
    </row>
    <row r="69" spans="1:57">
      <c r="A69">
        <v>63</v>
      </c>
      <c r="B69" t="s">
        <v>54</v>
      </c>
      <c r="C69">
        <v>12.529</v>
      </c>
      <c r="D69">
        <v>81.749399999999994</v>
      </c>
      <c r="E69">
        <v>460.26499999999999</v>
      </c>
      <c r="F69">
        <v>460.26499999999999</v>
      </c>
      <c r="G69">
        <v>508.82600000000002</v>
      </c>
      <c r="H69">
        <v>1488.89</v>
      </c>
      <c r="I69">
        <v>81.419899999999998</v>
      </c>
      <c r="J69">
        <v>2979.8</v>
      </c>
      <c r="K69">
        <v>1212.56</v>
      </c>
      <c r="M69" s="4">
        <f t="shared" si="5"/>
        <v>0.50370333333333328</v>
      </c>
      <c r="N69" s="2">
        <f t="shared" si="6"/>
        <v>5.4098907425667225E-2</v>
      </c>
      <c r="O69" s="2">
        <f t="shared" si="7"/>
        <v>1.9314116842585918</v>
      </c>
      <c r="P69" s="3">
        <f t="shared" si="8"/>
        <v>0.80243000178676605</v>
      </c>
      <c r="Q69" s="2">
        <f t="shared" si="9"/>
        <v>0.33672333582598224</v>
      </c>
      <c r="R69" s="3">
        <f t="shared" si="10"/>
        <v>0.30458735631423262</v>
      </c>
      <c r="T69" s="6">
        <f t="shared" si="11"/>
        <v>3269.6925108122623</v>
      </c>
      <c r="U69" s="6">
        <f t="shared" si="12"/>
        <v>6491.306081249405</v>
      </c>
      <c r="V69" s="6">
        <f t="shared" si="13"/>
        <v>6491.306081249405</v>
      </c>
      <c r="W69" s="6">
        <f t="shared" si="14"/>
        <v>132.47563431121236</v>
      </c>
      <c r="X69" s="6">
        <f t="shared" si="15"/>
        <v>176.88679245283001</v>
      </c>
      <c r="Y69" s="6">
        <f t="shared" si="0"/>
        <v>995.90699782875242</v>
      </c>
      <c r="Z69" s="6">
        <f t="shared" si="16"/>
        <v>995.90699782875242</v>
      </c>
      <c r="AA69" s="6">
        <f t="shared" si="17"/>
        <v>1100.9817693659365</v>
      </c>
      <c r="AB69" s="6">
        <f t="shared" si="1"/>
        <v>6447.5979536268278</v>
      </c>
      <c r="AC69" s="6">
        <f t="shared" si="18"/>
        <v>176.18376193378936</v>
      </c>
      <c r="AD69" s="6">
        <f t="shared" si="2"/>
        <v>2623.699367293259</v>
      </c>
      <c r="AE69" s="6">
        <f t="shared" si="3"/>
        <v>3221.6135704371427</v>
      </c>
      <c r="AI69" s="58"/>
      <c r="AJ69" s="21">
        <f t="shared" si="28"/>
        <v>454576.91286798008</v>
      </c>
      <c r="AK69" s="21">
        <f t="shared" si="29"/>
        <v>77024.531099226879</v>
      </c>
      <c r="AL69" s="19">
        <f t="shared" si="30"/>
        <v>226785.39131708277</v>
      </c>
      <c r="AM69" s="19">
        <f t="shared" si="31"/>
        <v>2183.2472347023122</v>
      </c>
      <c r="AN69" s="19">
        <f t="shared" si="20"/>
        <v>18937.499999999982</v>
      </c>
      <c r="AO69" s="19">
        <f t="shared" si="21"/>
        <v>77878.993101902975</v>
      </c>
      <c r="AP69" s="19">
        <f t="shared" si="22"/>
        <v>79928.440288795173</v>
      </c>
      <c r="AQ69" s="19">
        <f t="shared" si="23"/>
        <v>68647.006843066396</v>
      </c>
      <c r="AR69" s="23">
        <f t="shared" si="32"/>
        <v>-57240.86518165734</v>
      </c>
      <c r="AS69" s="23">
        <f t="shared" si="33"/>
        <v>-457926921.45325869</v>
      </c>
      <c r="AT69">
        <f t="shared" si="34"/>
        <v>0.5011066666666667</v>
      </c>
      <c r="BB69" s="10">
        <f t="shared" si="24"/>
        <v>6145.1091111359356</v>
      </c>
      <c r="BC69" s="10">
        <f t="shared" si="25"/>
        <v>2117.7118719836376</v>
      </c>
      <c r="BD69" s="9">
        <f t="shared" si="26"/>
        <v>5093.6495071284444</v>
      </c>
      <c r="BE69" s="10">
        <f t="shared" si="27"/>
        <v>1933.4407423511166</v>
      </c>
    </row>
    <row r="70" spans="1:57">
      <c r="A70">
        <v>64</v>
      </c>
      <c r="B70" t="s">
        <v>54</v>
      </c>
      <c r="C70">
        <v>12.7309</v>
      </c>
      <c r="D70">
        <v>79.704300000000003</v>
      </c>
      <c r="E70">
        <v>461.91399999999999</v>
      </c>
      <c r="F70">
        <v>461.91399999999999</v>
      </c>
      <c r="G70">
        <v>515.34100000000001</v>
      </c>
      <c r="H70">
        <v>1481.13</v>
      </c>
      <c r="I70">
        <v>77.991699999999994</v>
      </c>
      <c r="J70">
        <v>2983.23</v>
      </c>
      <c r="K70">
        <v>1216.9100000000001</v>
      </c>
      <c r="M70" s="4">
        <f t="shared" si="5"/>
        <v>0.50629000000000002</v>
      </c>
      <c r="N70" s="2">
        <f t="shared" si="6"/>
        <v>5.2476051274960994E-2</v>
      </c>
      <c r="O70" s="2">
        <f t="shared" si="7"/>
        <v>1.9238022412714717</v>
      </c>
      <c r="P70" s="3">
        <f t="shared" si="8"/>
        <v>0.80119430892703136</v>
      </c>
      <c r="Q70" s="2">
        <f t="shared" si="9"/>
        <v>0.33929236866881302</v>
      </c>
      <c r="R70" s="3">
        <f t="shared" si="10"/>
        <v>0.30411687636203233</v>
      </c>
      <c r="T70" s="6">
        <f t="shared" si="11"/>
        <v>3370.809886704104</v>
      </c>
      <c r="U70" s="6">
        <f t="shared" si="12"/>
        <v>6657.8638462227254</v>
      </c>
      <c r="V70" s="6">
        <f t="shared" si="13"/>
        <v>6657.8638462227254</v>
      </c>
      <c r="W70" s="6">
        <f t="shared" si="14"/>
        <v>135.87477237189236</v>
      </c>
      <c r="X70" s="6">
        <f t="shared" si="15"/>
        <v>176.88679245283001</v>
      </c>
      <c r="Y70" s="6">
        <f t="shared" si="0"/>
        <v>1025.1201735547081</v>
      </c>
      <c r="Z70" s="6">
        <f t="shared" si="16"/>
        <v>1025.1201735547081</v>
      </c>
      <c r="AA70" s="6">
        <f t="shared" si="17"/>
        <v>1143.6900707920886</v>
      </c>
      <c r="AB70" s="6">
        <f t="shared" si="1"/>
        <v>6620.6463873132834</v>
      </c>
      <c r="AC70" s="6">
        <f t="shared" si="18"/>
        <v>173.09223128133453</v>
      </c>
      <c r="AD70" s="6">
        <f t="shared" si="2"/>
        <v>2700.6736977022993</v>
      </c>
      <c r="AE70" s="6">
        <f t="shared" si="3"/>
        <v>3287.0539595186215</v>
      </c>
      <c r="AI70" s="58"/>
      <c r="AJ70" s="21">
        <f t="shared" si="28"/>
        <v>466575.60720196343</v>
      </c>
      <c r="AK70" s="21">
        <f t="shared" si="29"/>
        <v>79057.616763536498</v>
      </c>
      <c r="AL70" s="19">
        <f t="shared" si="30"/>
        <v>231559.9186023105</v>
      </c>
      <c r="AM70" s="19">
        <f t="shared" si="31"/>
        <v>2145.7420365916205</v>
      </c>
      <c r="AN70" s="19">
        <f t="shared" si="20"/>
        <v>18937.499999999982</v>
      </c>
      <c r="AO70" s="19">
        <f t="shared" si="21"/>
        <v>80230.267745084304</v>
      </c>
      <c r="AP70" s="19">
        <f t="shared" si="22"/>
        <v>82341.59058048125</v>
      </c>
      <c r="AQ70" s="19">
        <f t="shared" si="23"/>
        <v>71378.079384293844</v>
      </c>
      <c r="AR70" s="23">
        <f t="shared" si="32"/>
        <v>-59040.125616738369</v>
      </c>
      <c r="AS70" s="23">
        <f t="shared" si="33"/>
        <v>-472321004.93390697</v>
      </c>
      <c r="AT70">
        <f t="shared" si="34"/>
        <v>0.50370333333333328</v>
      </c>
      <c r="BB70" s="10">
        <f t="shared" si="24"/>
        <v>6315.1223193156156</v>
      </c>
      <c r="BC70" s="10">
        <f t="shared" si="25"/>
        <v>2201.9635387318731</v>
      </c>
      <c r="BD70" s="9">
        <f t="shared" si="26"/>
        <v>5247.398734586518</v>
      </c>
      <c r="BE70" s="10">
        <f t="shared" si="27"/>
        <v>1991.8139956575048</v>
      </c>
    </row>
    <row r="71" spans="1:57">
      <c r="A71">
        <v>65</v>
      </c>
      <c r="B71" t="s">
        <v>54</v>
      </c>
      <c r="C71">
        <v>12.9328</v>
      </c>
      <c r="D71">
        <v>77.760800000000003</v>
      </c>
      <c r="E71">
        <v>463.52100000000002</v>
      </c>
      <c r="F71">
        <v>463.52100000000002</v>
      </c>
      <c r="G71">
        <v>521.81700000000001</v>
      </c>
      <c r="H71">
        <v>1473.38</v>
      </c>
      <c r="I71">
        <v>74.729900000000001</v>
      </c>
      <c r="J71">
        <v>2986.49</v>
      </c>
      <c r="K71">
        <v>1221.1400000000001</v>
      </c>
      <c r="M71" s="4">
        <f t="shared" si="5"/>
        <v>0.50887333333333329</v>
      </c>
      <c r="N71" s="2">
        <f t="shared" si="6"/>
        <v>5.0936578847388357E-2</v>
      </c>
      <c r="O71" s="2">
        <f t="shared" si="7"/>
        <v>1.9161713525304267</v>
      </c>
      <c r="P71" s="3">
        <f t="shared" si="8"/>
        <v>0.79989781347028088</v>
      </c>
      <c r="Q71" s="2">
        <f t="shared" si="9"/>
        <v>0.34181197678531661</v>
      </c>
      <c r="R71" s="3">
        <f t="shared" si="10"/>
        <v>0.30362565667946184</v>
      </c>
      <c r="T71" s="6">
        <f t="shared" si="11"/>
        <v>3472.6869463063563</v>
      </c>
      <c r="U71" s="6">
        <f t="shared" si="12"/>
        <v>6824.2659200842845</v>
      </c>
      <c r="V71" s="6">
        <f t="shared" si="13"/>
        <v>6824.2659200842845</v>
      </c>
      <c r="W71" s="6">
        <f t="shared" si="14"/>
        <v>139.27073306294457</v>
      </c>
      <c r="X71" s="6">
        <f t="shared" si="15"/>
        <v>176.88679245283001</v>
      </c>
      <c r="Y71" s="6">
        <f t="shared" ref="Y71:Y107" si="35">R71*T71</f>
        <v>1054.3968545144626</v>
      </c>
      <c r="Z71" s="6">
        <f t="shared" si="16"/>
        <v>1054.3968545144626</v>
      </c>
      <c r="AA71" s="6">
        <f t="shared" si="17"/>
        <v>1187.0059898735403</v>
      </c>
      <c r="AB71" s="6">
        <f t="shared" ref="AB71:AB107" si="36">O71*T71+(U71/98)*2</f>
        <v>6793.5339758815526</v>
      </c>
      <c r="AC71" s="6">
        <f t="shared" si="18"/>
        <v>170.00267726567654</v>
      </c>
      <c r="AD71" s="6">
        <f t="shared" ref="AD71:AD107" si="37">T71*P71</f>
        <v>2777.794695217241</v>
      </c>
      <c r="AE71" s="6">
        <f t="shared" ref="AE71:AE107" si="38">U71-T71</f>
        <v>3351.5789737779282</v>
      </c>
      <c r="AI71" s="58"/>
      <c r="AJ71" s="21">
        <f t="shared" si="28"/>
        <v>478547.27967495081</v>
      </c>
      <c r="AK71" s="21">
        <f t="shared" si="29"/>
        <v>81086.12378314657</v>
      </c>
      <c r="AL71" s="19">
        <f t="shared" si="30"/>
        <v>236263.57744831993</v>
      </c>
      <c r="AM71" s="19">
        <f t="shared" si="31"/>
        <v>2108.0902847753732</v>
      </c>
      <c r="AN71" s="19">
        <f t="shared" si="20"/>
        <v>18937.499999999982</v>
      </c>
      <c r="AO71" s="19">
        <f t="shared" si="21"/>
        <v>82583.681181567285</v>
      </c>
      <c r="AP71" s="19">
        <f t="shared" si="22"/>
        <v>84756.93594950327</v>
      </c>
      <c r="AQ71" s="19">
        <f t="shared" si="23"/>
        <v>74146.914086543125</v>
      </c>
      <c r="AR71" s="23">
        <f t="shared" si="32"/>
        <v>-60836.704507388422</v>
      </c>
      <c r="AS71" s="23">
        <f t="shared" si="33"/>
        <v>-486693636.05910736</v>
      </c>
      <c r="AT71">
        <f t="shared" si="34"/>
        <v>0.50629000000000002</v>
      </c>
      <c r="BB71" s="10">
        <f t="shared" si="24"/>
        <v>6484.7716149413909</v>
      </c>
      <c r="BC71" s="10">
        <f t="shared" si="25"/>
        <v>2287.3801415841772</v>
      </c>
      <c r="BD71" s="9">
        <f t="shared" si="26"/>
        <v>5401.3473954045985</v>
      </c>
      <c r="BE71" s="10">
        <f t="shared" si="27"/>
        <v>2050.2403471094162</v>
      </c>
    </row>
    <row r="72" spans="1:57">
      <c r="A72">
        <v>66</v>
      </c>
      <c r="B72" t="s">
        <v>54</v>
      </c>
      <c r="C72">
        <v>13.1347</v>
      </c>
      <c r="D72">
        <v>75.912199999999999</v>
      </c>
      <c r="E72">
        <v>465.08800000000002</v>
      </c>
      <c r="F72">
        <v>465.08800000000002</v>
      </c>
      <c r="G72">
        <v>528.25599999999997</v>
      </c>
      <c r="H72">
        <v>1465.65</v>
      </c>
      <c r="I72">
        <v>71.624600000000001</v>
      </c>
      <c r="J72">
        <v>2989.6</v>
      </c>
      <c r="K72">
        <v>1225.27</v>
      </c>
      <c r="M72" s="4">
        <f t="shared" ref="M72:M107" si="39">($M$2-H72)/$M$2</f>
        <v>0.51144999999999996</v>
      </c>
      <c r="N72" s="2">
        <f t="shared" ref="N72:N107" si="40">(D72/($M$2-H72))</f>
        <v>4.9475152344641053E-2</v>
      </c>
      <c r="O72" s="2">
        <f t="shared" ref="O72:O107" si="41">(J72-$M$3)/($M$2-H72)</f>
        <v>1.9085446672532345</v>
      </c>
      <c r="P72" s="3">
        <f t="shared" ref="P72:P107" si="42">K72/($M$2-H72)</f>
        <v>0.798559650666406</v>
      </c>
      <c r="Q72" s="2">
        <f t="shared" ref="Q72:Q107" si="43">G72/($M$2-H72)</f>
        <v>0.34428650568644703</v>
      </c>
      <c r="R72" s="3">
        <f t="shared" ref="R72:R107" si="44">F72/($M$2-H72)</f>
        <v>0.30311728093329426</v>
      </c>
      <c r="T72" s="6">
        <f t="shared" ref="T72:T107" si="45">$O$3/N72</f>
        <v>3575.2652406332541</v>
      </c>
      <c r="U72" s="6">
        <f t="shared" ref="U72:U107" si="46">T72/M72</f>
        <v>6990.4491947077022</v>
      </c>
      <c r="V72" s="6">
        <f t="shared" ref="V72:V107" si="47">U72</f>
        <v>6990.4491947077022</v>
      </c>
      <c r="W72" s="6">
        <f t="shared" ref="W72:W107" si="48">(U72/98)*2</f>
        <v>142.66222846342248</v>
      </c>
      <c r="X72" s="6">
        <f t="shared" ref="X72:X107" si="49">$O$3</f>
        <v>176.88679245283001</v>
      </c>
      <c r="Y72" s="6">
        <f t="shared" si="35"/>
        <v>1083.724678356072</v>
      </c>
      <c r="Z72" s="6">
        <f t="shared" ref="Z72:Z107" si="50">Y72</f>
        <v>1083.724678356072</v>
      </c>
      <c r="AA72" s="6">
        <f t="shared" ref="AA72:AA107" si="51">Q72*T72</f>
        <v>1230.9155765998373</v>
      </c>
      <c r="AB72" s="6">
        <f t="shared" si="36"/>
        <v>6966.2156374898714</v>
      </c>
      <c r="AC72" s="6">
        <f t="shared" ref="AC72:AC107" si="52">U72-O72*T72</f>
        <v>166.89578568125307</v>
      </c>
      <c r="AD72" s="6">
        <f t="shared" si="37"/>
        <v>2855.0625615998351</v>
      </c>
      <c r="AE72" s="6">
        <f t="shared" si="38"/>
        <v>3415.1839540744481</v>
      </c>
      <c r="AI72" s="58"/>
      <c r="AJ72" s="21">
        <f t="shared" ref="AJ72:AJ108" si="53">U71*$AT$4</f>
        <v>490507.7615378981</v>
      </c>
      <c r="AK72" s="21">
        <f t="shared" si="29"/>
        <v>83112.734640706505</v>
      </c>
      <c r="AL72" s="19">
        <f t="shared" ref="AL72:AL108" si="54">AE71*$AT$4</f>
        <v>240901.44189823614</v>
      </c>
      <c r="AM72" s="19">
        <f t="shared" ref="AM72:AM108" si="55">AC71*$AU$4</f>
        <v>2070.4626064186746</v>
      </c>
      <c r="AN72" s="19">
        <f t="shared" ref="AN72:AN108" si="56">X71*$AP$4</f>
        <v>18937.499999999982</v>
      </c>
      <c r="AO72" s="19">
        <f t="shared" ref="AO72:AO108" si="57">Y71*$AQ$4</f>
        <v>84942.210599685102</v>
      </c>
      <c r="AP72" s="19">
        <f t="shared" ref="AP72:AP108" si="58">Z71*$AR$4</f>
        <v>87177.531931255769</v>
      </c>
      <c r="AQ72" s="19">
        <f t="shared" ref="AQ72:AQ108" si="59">AA71*$AS$4</f>
        <v>76955.141431288459</v>
      </c>
      <c r="AR72" s="23">
        <f t="shared" ref="AR72:AR108" si="60">AL72+AM72+AN72+AO72+AP72+AQ72-AJ72-AK72-AI72</f>
        <v>-62636.20771172049</v>
      </c>
      <c r="AS72" s="23">
        <f t="shared" ref="AS72:AS108" si="61">AR72*8000</f>
        <v>-501089661.69376391</v>
      </c>
      <c r="AT72">
        <f t="shared" si="34"/>
        <v>0.50887333333333329</v>
      </c>
      <c r="BB72" s="10">
        <f t="shared" ref="BB72:BB108" si="62">U71-AC71</f>
        <v>6654.263242818608</v>
      </c>
      <c r="BC72" s="10">
        <f t="shared" ref="BC72:BC108" si="63">2*AA71</f>
        <v>2374.0119797470807</v>
      </c>
      <c r="BD72" s="9">
        <f t="shared" ref="BD72:BD108" si="64">2*AD71</f>
        <v>5555.5893904344821</v>
      </c>
      <c r="BE72" s="10">
        <f t="shared" ref="BE72:BE108" si="65">Y71*2</f>
        <v>2108.7937090289252</v>
      </c>
    </row>
    <row r="73" spans="1:57">
      <c r="A73">
        <v>67</v>
      </c>
      <c r="B73" t="s">
        <v>54</v>
      </c>
      <c r="C73">
        <v>13.3367</v>
      </c>
      <c r="D73">
        <v>74.152500000000003</v>
      </c>
      <c r="E73">
        <v>466.61799999999999</v>
      </c>
      <c r="F73">
        <v>466.61799999999999</v>
      </c>
      <c r="G73">
        <v>534.65800000000002</v>
      </c>
      <c r="H73">
        <v>1457.95</v>
      </c>
      <c r="I73">
        <v>68.666600000000003</v>
      </c>
      <c r="J73">
        <v>2992.56</v>
      </c>
      <c r="K73">
        <v>1229.3</v>
      </c>
      <c r="M73" s="4">
        <f t="shared" si="39"/>
        <v>0.51401666666666668</v>
      </c>
      <c r="N73" s="2">
        <f t="shared" si="40"/>
        <v>4.8086962160760034E-2</v>
      </c>
      <c r="O73" s="2">
        <f t="shared" si="41"/>
        <v>1.9009341527187835</v>
      </c>
      <c r="P73" s="3">
        <f t="shared" si="42"/>
        <v>0.79718556467040624</v>
      </c>
      <c r="Q73" s="2">
        <f t="shared" si="43"/>
        <v>0.34671897798385271</v>
      </c>
      <c r="R73" s="3">
        <f t="shared" si="44"/>
        <v>0.30259589507473816</v>
      </c>
      <c r="T73" s="6">
        <f t="shared" si="45"/>
        <v>3678.4771693723942</v>
      </c>
      <c r="U73" s="6">
        <f t="shared" si="46"/>
        <v>7156.3383211421042</v>
      </c>
      <c r="V73" s="6">
        <f t="shared" si="47"/>
        <v>7156.3383211421042</v>
      </c>
      <c r="W73" s="6">
        <f t="shared" si="48"/>
        <v>146.04772083963479</v>
      </c>
      <c r="X73" s="6">
        <f t="shared" si="49"/>
        <v>176.88679245283001</v>
      </c>
      <c r="Y73" s="6">
        <f t="shared" si="35"/>
        <v>1113.0920915782287</v>
      </c>
      <c r="Z73" s="6">
        <f t="shared" si="50"/>
        <v>1113.0920915782287</v>
      </c>
      <c r="AA73" s="6">
        <f t="shared" si="51"/>
        <v>1275.3978447017319</v>
      </c>
      <c r="AB73" s="6">
        <f t="shared" si="36"/>
        <v>7138.5906020959364</v>
      </c>
      <c r="AC73" s="6">
        <f t="shared" si="52"/>
        <v>163.79543988580281</v>
      </c>
      <c r="AD73" s="6">
        <f t="shared" si="37"/>
        <v>2932.4288993933296</v>
      </c>
      <c r="AE73" s="6">
        <f t="shared" si="38"/>
        <v>3477.86115176971</v>
      </c>
      <c r="AI73" s="58"/>
      <c r="AJ73" s="21">
        <f t="shared" si="53"/>
        <v>502452.5167680055</v>
      </c>
      <c r="AK73" s="21">
        <f t="shared" ref="AK73:AK108" si="66">V72*$AU$4</f>
        <v>85136.68074234511</v>
      </c>
      <c r="AL73" s="19">
        <f t="shared" si="54"/>
        <v>245473.17706700909</v>
      </c>
      <c r="AM73" s="19">
        <f t="shared" si="55"/>
        <v>2032.6237738119812</v>
      </c>
      <c r="AN73" s="19">
        <f t="shared" si="56"/>
        <v>18937.499999999982</v>
      </c>
      <c r="AO73" s="19">
        <f t="shared" si="57"/>
        <v>87304.860088365167</v>
      </c>
      <c r="AP73" s="19">
        <f t="shared" si="58"/>
        <v>89602.356406480045</v>
      </c>
      <c r="AQ73" s="19">
        <f t="shared" si="59"/>
        <v>79801.857021217031</v>
      </c>
      <c r="AR73" s="23">
        <f t="shared" si="60"/>
        <v>-64436.823153467383</v>
      </c>
      <c r="AS73" s="23">
        <f t="shared" si="61"/>
        <v>-515494585.2277391</v>
      </c>
      <c r="AT73">
        <f t="shared" ref="AT73:AT108" si="67">M72</f>
        <v>0.51144999999999996</v>
      </c>
      <c r="BB73" s="10">
        <f t="shared" si="62"/>
        <v>6823.5534090264491</v>
      </c>
      <c r="BC73" s="10">
        <f t="shared" si="63"/>
        <v>2461.8311531996746</v>
      </c>
      <c r="BD73" s="9">
        <f t="shared" si="64"/>
        <v>5710.1251231996703</v>
      </c>
      <c r="BE73" s="10">
        <f t="shared" si="65"/>
        <v>2167.449356712144</v>
      </c>
    </row>
    <row r="74" spans="1:57">
      <c r="A74">
        <v>68</v>
      </c>
      <c r="B74" t="s">
        <v>54</v>
      </c>
      <c r="C74">
        <v>13.538600000000001</v>
      </c>
      <c r="D74">
        <v>72.4756</v>
      </c>
      <c r="E74">
        <v>468.11200000000002</v>
      </c>
      <c r="F74">
        <v>468.11200000000002</v>
      </c>
      <c r="G74">
        <v>541.02200000000005</v>
      </c>
      <c r="H74">
        <v>1450.28</v>
      </c>
      <c r="I74">
        <v>65.847300000000004</v>
      </c>
      <c r="J74">
        <v>2995.38</v>
      </c>
      <c r="K74">
        <v>1233.24</v>
      </c>
      <c r="M74" s="4">
        <f t="shared" si="39"/>
        <v>0.51657333333333333</v>
      </c>
      <c r="N74" s="2">
        <f t="shared" si="40"/>
        <v>4.6766899827065535E-2</v>
      </c>
      <c r="O74" s="2">
        <f t="shared" si="41"/>
        <v>1.8933455786851818</v>
      </c>
      <c r="P74" s="3">
        <f t="shared" si="42"/>
        <v>0.79578246392896779</v>
      </c>
      <c r="Q74" s="2">
        <f t="shared" si="43"/>
        <v>0.34910951655782985</v>
      </c>
      <c r="R74" s="3">
        <f t="shared" si="44"/>
        <v>0.30206230802983763</v>
      </c>
      <c r="T74" s="6">
        <f t="shared" si="45"/>
        <v>3782.3074248436678</v>
      </c>
      <c r="U74" s="6">
        <f t="shared" si="46"/>
        <v>7321.9176848275838</v>
      </c>
      <c r="V74" s="6">
        <f t="shared" si="47"/>
        <v>7321.9176848275838</v>
      </c>
      <c r="W74" s="6">
        <f t="shared" si="48"/>
        <v>149.42689152709355</v>
      </c>
      <c r="X74" s="6">
        <f t="shared" si="49"/>
        <v>176.88679245283001</v>
      </c>
      <c r="Y74" s="6">
        <f t="shared" si="35"/>
        <v>1142.4925104266699</v>
      </c>
      <c r="Z74" s="6">
        <f t="shared" si="50"/>
        <v>1142.4925104266699</v>
      </c>
      <c r="AA74" s="6">
        <f t="shared" si="51"/>
        <v>1320.4395165602632</v>
      </c>
      <c r="AB74" s="6">
        <f t="shared" si="36"/>
        <v>7310.6419315829871</v>
      </c>
      <c r="AC74" s="6">
        <f t="shared" si="52"/>
        <v>160.70264477168985</v>
      </c>
      <c r="AD74" s="6">
        <f t="shared" si="37"/>
        <v>3009.8939218789233</v>
      </c>
      <c r="AE74" s="6">
        <f t="shared" si="38"/>
        <v>3539.610259983916</v>
      </c>
      <c r="AI74" s="58"/>
      <c r="AJ74" s="21">
        <f t="shared" si="53"/>
        <v>514376.12950873101</v>
      </c>
      <c r="AK74" s="21">
        <f t="shared" si="66"/>
        <v>87157.044413189695</v>
      </c>
      <c r="AL74" s="19">
        <f t="shared" si="54"/>
        <v>249978.22600575144</v>
      </c>
      <c r="AM74" s="19">
        <f t="shared" si="55"/>
        <v>1994.8646623691925</v>
      </c>
      <c r="AN74" s="19">
        <f t="shared" si="56"/>
        <v>18937.499999999982</v>
      </c>
      <c r="AO74" s="19">
        <f t="shared" si="57"/>
        <v>89670.698897542112</v>
      </c>
      <c r="AP74" s="19">
        <f t="shared" si="58"/>
        <v>92030.454131687962</v>
      </c>
      <c r="AQ74" s="19">
        <f t="shared" si="59"/>
        <v>82685.700289211381</v>
      </c>
      <c r="AR74" s="23">
        <f t="shared" si="60"/>
        <v>-66235.729935358628</v>
      </c>
      <c r="AS74" s="23">
        <f t="shared" si="61"/>
        <v>-529885839.48286903</v>
      </c>
      <c r="AT74">
        <f t="shared" si="67"/>
        <v>0.51401666666666668</v>
      </c>
      <c r="BB74" s="10">
        <f t="shared" si="62"/>
        <v>6992.5428812563014</v>
      </c>
      <c r="BC74" s="10">
        <f t="shared" si="63"/>
        <v>2550.7956894034637</v>
      </c>
      <c r="BD74" s="9">
        <f t="shared" si="64"/>
        <v>5864.8577987866593</v>
      </c>
      <c r="BE74" s="10">
        <f t="shared" si="65"/>
        <v>2226.1841831564575</v>
      </c>
    </row>
    <row r="75" spans="1:57">
      <c r="A75">
        <v>69</v>
      </c>
      <c r="B75" t="s">
        <v>54</v>
      </c>
      <c r="C75">
        <v>13.740500000000001</v>
      </c>
      <c r="D75">
        <v>70.875600000000006</v>
      </c>
      <c r="E75">
        <v>469.57299999999998</v>
      </c>
      <c r="F75">
        <v>469.57299999999998</v>
      </c>
      <c r="G75">
        <v>547.35</v>
      </c>
      <c r="H75">
        <v>1442.63</v>
      </c>
      <c r="I75">
        <v>63.158000000000001</v>
      </c>
      <c r="J75">
        <v>2998.07</v>
      </c>
      <c r="K75">
        <v>1237.0899999999999</v>
      </c>
      <c r="M75" s="4">
        <f t="shared" si="39"/>
        <v>0.51912333333333327</v>
      </c>
      <c r="N75" s="2">
        <f t="shared" si="40"/>
        <v>4.5509801781208066E-2</v>
      </c>
      <c r="O75" s="2">
        <f t="shared" si="41"/>
        <v>1.8857724947828713</v>
      </c>
      <c r="P75" s="3">
        <f t="shared" si="42"/>
        <v>0.79434559545901107</v>
      </c>
      <c r="Q75" s="2">
        <f t="shared" si="43"/>
        <v>0.35145790659894571</v>
      </c>
      <c r="R75" s="3">
        <f t="shared" si="44"/>
        <v>0.30151665949645878</v>
      </c>
      <c r="T75" s="6">
        <f t="shared" si="45"/>
        <v>3886.7845064064904</v>
      </c>
      <c r="U75" s="6">
        <f t="shared" si="46"/>
        <v>7487.2082544414443</v>
      </c>
      <c r="V75" s="6">
        <f t="shared" si="47"/>
        <v>7487.2082544414443</v>
      </c>
      <c r="W75" s="6">
        <f t="shared" si="48"/>
        <v>152.80016845798866</v>
      </c>
      <c r="X75" s="6">
        <f t="shared" si="49"/>
        <v>176.88679245283001</v>
      </c>
      <c r="Y75" s="6">
        <f t="shared" si="35"/>
        <v>1171.9302805542775</v>
      </c>
      <c r="Z75" s="6">
        <f t="shared" si="50"/>
        <v>1171.9302805542775</v>
      </c>
      <c r="AA75" s="6">
        <f t="shared" si="51"/>
        <v>1366.0411460228415</v>
      </c>
      <c r="AB75" s="6">
        <f t="shared" si="36"/>
        <v>7482.3914837875673</v>
      </c>
      <c r="AC75" s="6">
        <f t="shared" si="52"/>
        <v>157.61693911186558</v>
      </c>
      <c r="AD75" s="6">
        <f t="shared" si="37"/>
        <v>3087.4501531623218</v>
      </c>
      <c r="AE75" s="6">
        <f t="shared" si="38"/>
        <v>3600.4237480349539</v>
      </c>
      <c r="AI75" s="58"/>
      <c r="AJ75" s="21">
        <f t="shared" si="53"/>
        <v>526277.47743235226</v>
      </c>
      <c r="AK75" s="21">
        <f t="shared" si="66"/>
        <v>89173.635483515143</v>
      </c>
      <c r="AL75" s="19">
        <f t="shared" si="54"/>
        <v>254416.5666568639</v>
      </c>
      <c r="AM75" s="19">
        <f t="shared" si="55"/>
        <v>1957.1975106744108</v>
      </c>
      <c r="AN75" s="19">
        <f t="shared" si="56"/>
        <v>18937.499999999982</v>
      </c>
      <c r="AO75" s="19">
        <f t="shared" si="57"/>
        <v>92039.196639972535</v>
      </c>
      <c r="AP75" s="19">
        <f t="shared" si="58"/>
        <v>94461.280762077076</v>
      </c>
      <c r="AQ75" s="19">
        <f t="shared" si="59"/>
        <v>85605.810429973397</v>
      </c>
      <c r="AR75" s="23">
        <f t="shared" si="60"/>
        <v>-68033.560916306029</v>
      </c>
      <c r="AS75" s="23">
        <f t="shared" si="61"/>
        <v>-544268487.33044827</v>
      </c>
      <c r="AT75">
        <f t="shared" si="67"/>
        <v>0.51657333333333333</v>
      </c>
      <c r="BB75" s="10">
        <f t="shared" si="62"/>
        <v>7161.215040055894</v>
      </c>
      <c r="BC75" s="10">
        <f t="shared" si="63"/>
        <v>2640.8790331205264</v>
      </c>
      <c r="BD75" s="9">
        <f t="shared" si="64"/>
        <v>6019.7878437578465</v>
      </c>
      <c r="BE75" s="10">
        <f t="shared" si="65"/>
        <v>2284.9850208533398</v>
      </c>
    </row>
    <row r="76" spans="1:57">
      <c r="A76">
        <v>70</v>
      </c>
      <c r="B76" t="s">
        <v>54</v>
      </c>
      <c r="C76">
        <v>13.942399999999999</v>
      </c>
      <c r="D76">
        <v>69.346800000000002</v>
      </c>
      <c r="E76">
        <v>471.00200000000001</v>
      </c>
      <c r="F76">
        <v>471.00200000000001</v>
      </c>
      <c r="G76">
        <v>553.64099999999996</v>
      </c>
      <c r="H76">
        <v>1435.01</v>
      </c>
      <c r="I76">
        <v>60.590499999999999</v>
      </c>
      <c r="J76">
        <v>3000.63</v>
      </c>
      <c r="K76">
        <v>1240.8499999999999</v>
      </c>
      <c r="M76" s="4">
        <f t="shared" si="39"/>
        <v>0.52166333333333337</v>
      </c>
      <c r="N76" s="2">
        <f t="shared" si="40"/>
        <v>4.4311337452635484E-2</v>
      </c>
      <c r="O76" s="2">
        <f t="shared" si="41"/>
        <v>1.8782263849609264</v>
      </c>
      <c r="P76" s="3">
        <f t="shared" si="42"/>
        <v>0.79288046568987658</v>
      </c>
      <c r="Q76" s="2">
        <f t="shared" si="43"/>
        <v>0.35376647774107178</v>
      </c>
      <c r="R76" s="3">
        <f t="shared" si="44"/>
        <v>0.30096166748669323</v>
      </c>
      <c r="T76" s="6">
        <f t="shared" si="45"/>
        <v>3991.9082253363445</v>
      </c>
      <c r="U76" s="6">
        <f t="shared" si="46"/>
        <v>7652.2691365497749</v>
      </c>
      <c r="V76" s="6">
        <f t="shared" si="47"/>
        <v>7652.2691365497749</v>
      </c>
      <c r="W76" s="6">
        <f t="shared" si="48"/>
        <v>156.16875788877093</v>
      </c>
      <c r="X76" s="6">
        <f t="shared" si="49"/>
        <v>176.88679245283001</v>
      </c>
      <c r="Y76" s="6">
        <f t="shared" si="35"/>
        <v>1201.4113559510727</v>
      </c>
      <c r="Z76" s="6">
        <f t="shared" si="50"/>
        <v>1201.4113559510727</v>
      </c>
      <c r="AA76" s="6">
        <f t="shared" si="51"/>
        <v>1412.2033123428512</v>
      </c>
      <c r="AB76" s="6">
        <f t="shared" si="36"/>
        <v>7653.8761130580406</v>
      </c>
      <c r="AC76" s="6">
        <f t="shared" si="52"/>
        <v>154.56178138050564</v>
      </c>
      <c r="AD76" s="6">
        <f t="shared" si="37"/>
        <v>3165.1060526959295</v>
      </c>
      <c r="AE76" s="6">
        <f t="shared" si="38"/>
        <v>3660.3609112134304</v>
      </c>
      <c r="AI76" s="58"/>
      <c r="AJ76" s="21">
        <f t="shared" si="53"/>
        <v>538158.06770448771</v>
      </c>
      <c r="AK76" s="21">
        <f t="shared" si="66"/>
        <v>91186.70933084235</v>
      </c>
      <c r="AL76" s="19">
        <f t="shared" si="54"/>
        <v>258787.65773750836</v>
      </c>
      <c r="AM76" s="19">
        <f t="shared" si="55"/>
        <v>1919.6167014434109</v>
      </c>
      <c r="AN76" s="19">
        <f t="shared" si="56"/>
        <v>18937.499999999982</v>
      </c>
      <c r="AO76" s="19">
        <f t="shared" si="57"/>
        <v>94410.7034014526</v>
      </c>
      <c r="AP76" s="19">
        <f t="shared" si="58"/>
        <v>96895.19559622767</v>
      </c>
      <c r="AQ76" s="19">
        <f t="shared" si="59"/>
        <v>88562.223350150642</v>
      </c>
      <c r="AR76" s="23">
        <f t="shared" si="60"/>
        <v>-69831.880248547401</v>
      </c>
      <c r="AS76" s="23">
        <f t="shared" si="61"/>
        <v>-558655041.98837924</v>
      </c>
      <c r="AT76">
        <f t="shared" si="67"/>
        <v>0.51912333333333327</v>
      </c>
      <c r="BB76" s="10">
        <f t="shared" si="62"/>
        <v>7329.5913153295787</v>
      </c>
      <c r="BC76" s="10">
        <f t="shared" si="63"/>
        <v>2732.0822920456831</v>
      </c>
      <c r="BD76" s="9">
        <f t="shared" si="64"/>
        <v>6174.9003063246437</v>
      </c>
      <c r="BE76" s="10">
        <f t="shared" si="65"/>
        <v>2343.860561108555</v>
      </c>
    </row>
    <row r="77" spans="1:57">
      <c r="A77">
        <v>71</v>
      </c>
      <c r="B77" t="s">
        <v>54</v>
      </c>
      <c r="C77">
        <v>14.144299999999999</v>
      </c>
      <c r="D77">
        <v>67.890199999999993</v>
      </c>
      <c r="E77">
        <v>472.399</v>
      </c>
      <c r="F77">
        <v>472.399</v>
      </c>
      <c r="G77">
        <v>559.89499999999998</v>
      </c>
      <c r="H77">
        <v>1427.42</v>
      </c>
      <c r="I77">
        <v>58.1449</v>
      </c>
      <c r="J77">
        <v>3003.08</v>
      </c>
      <c r="K77">
        <v>1244.53</v>
      </c>
      <c r="M77" s="4">
        <f t="shared" si="39"/>
        <v>0.52419333333333329</v>
      </c>
      <c r="N77" s="2">
        <f t="shared" si="40"/>
        <v>4.3171221813834586E-2</v>
      </c>
      <c r="O77" s="2">
        <f t="shared" si="41"/>
        <v>1.8707191431914434</v>
      </c>
      <c r="P77" s="3">
        <f t="shared" si="42"/>
        <v>0.79139376057179922</v>
      </c>
      <c r="Q77" s="2">
        <f t="shared" si="43"/>
        <v>0.35603594093782193</v>
      </c>
      <c r="R77" s="3">
        <f t="shared" si="44"/>
        <v>0.30039743606048658</v>
      </c>
      <c r="T77" s="6">
        <f t="shared" si="45"/>
        <v>4097.3311623101927</v>
      </c>
      <c r="U77" s="6">
        <f t="shared" si="46"/>
        <v>7816.4503471559974</v>
      </c>
      <c r="V77" s="6">
        <f t="shared" si="47"/>
        <v>7816.4503471559974</v>
      </c>
      <c r="W77" s="6">
        <f t="shared" si="48"/>
        <v>159.51939483991831</v>
      </c>
      <c r="X77" s="6">
        <f t="shared" si="49"/>
        <v>176.88679245283001</v>
      </c>
      <c r="Y77" s="6">
        <f t="shared" si="35"/>
        <v>1230.8277758487152</v>
      </c>
      <c r="Z77" s="6">
        <f t="shared" si="50"/>
        <v>1230.8277758487152</v>
      </c>
      <c r="AA77" s="6">
        <f t="shared" si="51"/>
        <v>1458.7971557069691</v>
      </c>
      <c r="AB77" s="6">
        <f t="shared" si="36"/>
        <v>7824.4752361684432</v>
      </c>
      <c r="AC77" s="6">
        <f t="shared" si="52"/>
        <v>151.49450582747249</v>
      </c>
      <c r="AD77" s="6">
        <f t="shared" si="37"/>
        <v>3242.6023168486845</v>
      </c>
      <c r="AE77" s="6">
        <f t="shared" si="38"/>
        <v>3719.1191848458047</v>
      </c>
      <c r="AI77" s="58"/>
      <c r="AJ77" s="21">
        <f t="shared" si="53"/>
        <v>550022.14872778812</v>
      </c>
      <c r="AK77" s="21">
        <f t="shared" si="66"/>
        <v>93196.985814039712</v>
      </c>
      <c r="AL77" s="19">
        <f t="shared" si="54"/>
        <v>263095.76121528773</v>
      </c>
      <c r="AM77" s="19">
        <f t="shared" si="55"/>
        <v>1882.4079354331782</v>
      </c>
      <c r="AN77" s="19">
        <f t="shared" si="56"/>
        <v>18937.499999999982</v>
      </c>
      <c r="AO77" s="19">
        <f t="shared" si="57"/>
        <v>96785.698835418414</v>
      </c>
      <c r="AP77" s="19">
        <f t="shared" si="58"/>
        <v>99332.690910034697</v>
      </c>
      <c r="AQ77" s="19">
        <f t="shared" si="59"/>
        <v>91554.97660349308</v>
      </c>
      <c r="AR77" s="23">
        <f t="shared" si="60"/>
        <v>-71630.099042160669</v>
      </c>
      <c r="AS77" s="23">
        <f t="shared" si="61"/>
        <v>-573040792.3372854</v>
      </c>
      <c r="AT77">
        <f t="shared" si="67"/>
        <v>0.52166333333333337</v>
      </c>
      <c r="BB77" s="10">
        <f t="shared" si="62"/>
        <v>7497.7073551692692</v>
      </c>
      <c r="BC77" s="10">
        <f t="shared" si="63"/>
        <v>2824.4066246857024</v>
      </c>
      <c r="BD77" s="9">
        <f t="shared" si="64"/>
        <v>6330.212105391859</v>
      </c>
      <c r="BE77" s="10">
        <f t="shared" si="65"/>
        <v>2402.8227119021453</v>
      </c>
    </row>
    <row r="78" spans="1:57">
      <c r="A78">
        <v>72</v>
      </c>
      <c r="B78" t="s">
        <v>54</v>
      </c>
      <c r="C78">
        <v>14.346299999999999</v>
      </c>
      <c r="D78">
        <v>66.502300000000005</v>
      </c>
      <c r="E78">
        <v>473.76600000000002</v>
      </c>
      <c r="F78">
        <v>473.76600000000002</v>
      </c>
      <c r="G78">
        <v>566.11400000000003</v>
      </c>
      <c r="H78">
        <v>1419.85</v>
      </c>
      <c r="I78">
        <v>55.815800000000003</v>
      </c>
      <c r="J78">
        <v>3005.41</v>
      </c>
      <c r="K78">
        <v>1248.1300000000001</v>
      </c>
      <c r="M78" s="4">
        <f t="shared" si="39"/>
        <v>0.52671666666666672</v>
      </c>
      <c r="N78" s="2">
        <f t="shared" si="40"/>
        <v>4.2086067778375473E-2</v>
      </c>
      <c r="O78" s="2">
        <f t="shared" si="41"/>
        <v>1.8632316616776887</v>
      </c>
      <c r="P78" s="3">
        <f t="shared" si="42"/>
        <v>0.7898807075277664</v>
      </c>
      <c r="Q78" s="2">
        <f t="shared" si="43"/>
        <v>0.35826598740625892</v>
      </c>
      <c r="R78" s="3">
        <f t="shared" si="44"/>
        <v>0.29982343448406795</v>
      </c>
      <c r="T78" s="6">
        <f t="shared" si="45"/>
        <v>4202.9774172372881</v>
      </c>
      <c r="U78" s="6">
        <f t="shared" si="46"/>
        <v>7979.5793131739792</v>
      </c>
      <c r="V78" s="6">
        <f t="shared" si="47"/>
        <v>7979.5793131739792</v>
      </c>
      <c r="W78" s="6">
        <f t="shared" si="48"/>
        <v>162.84855741171387</v>
      </c>
      <c r="X78" s="6">
        <f t="shared" si="49"/>
        <v>176.88679245283001</v>
      </c>
      <c r="Y78" s="6">
        <f t="shared" si="35"/>
        <v>1260.1511242950612</v>
      </c>
      <c r="Z78" s="6">
        <f t="shared" si="50"/>
        <v>1260.1511242950612</v>
      </c>
      <c r="AA78" s="6">
        <f t="shared" si="51"/>
        <v>1505.7838544327249</v>
      </c>
      <c r="AB78" s="6">
        <f t="shared" si="36"/>
        <v>7993.9691545245469</v>
      </c>
      <c r="AC78" s="6">
        <f t="shared" si="52"/>
        <v>148.45871606114633</v>
      </c>
      <c r="AD78" s="6">
        <f t="shared" si="37"/>
        <v>3319.8507760506136</v>
      </c>
      <c r="AE78" s="6">
        <f t="shared" si="38"/>
        <v>3776.6018959366911</v>
      </c>
      <c r="AI78" s="58"/>
      <c r="AJ78" s="21">
        <f t="shared" si="53"/>
        <v>561823.00160253164</v>
      </c>
      <c r="AK78" s="21">
        <f t="shared" si="66"/>
        <v>95196.54877801289</v>
      </c>
      <c r="AL78" s="19">
        <f t="shared" si="54"/>
        <v>267319.12964916189</v>
      </c>
      <c r="AM78" s="19">
        <f t="shared" si="55"/>
        <v>1845.0515864727874</v>
      </c>
      <c r="AN78" s="19">
        <f t="shared" si="56"/>
        <v>18937.499999999982</v>
      </c>
      <c r="AO78" s="19">
        <f t="shared" si="57"/>
        <v>99155.485622372493</v>
      </c>
      <c r="AP78" s="19">
        <f t="shared" si="58"/>
        <v>101764.84050717179</v>
      </c>
      <c r="AQ78" s="19">
        <f t="shared" si="59"/>
        <v>94575.716040785221</v>
      </c>
      <c r="AR78" s="23">
        <f t="shared" si="60"/>
        <v>-73421.826974580443</v>
      </c>
      <c r="AS78" s="23">
        <f t="shared" si="61"/>
        <v>-587374615.7966435</v>
      </c>
      <c r="AT78">
        <f t="shared" si="67"/>
        <v>0.52419333333333329</v>
      </c>
      <c r="BB78" s="10">
        <f t="shared" si="62"/>
        <v>7664.9558413285249</v>
      </c>
      <c r="BC78" s="10">
        <f t="shared" si="63"/>
        <v>2917.5943114139382</v>
      </c>
      <c r="BD78" s="9">
        <f t="shared" si="64"/>
        <v>6485.204633697369</v>
      </c>
      <c r="BE78" s="10">
        <f t="shared" si="65"/>
        <v>2461.6555516974304</v>
      </c>
    </row>
    <row r="79" spans="1:57">
      <c r="A79">
        <v>73</v>
      </c>
      <c r="B79" t="s">
        <v>54</v>
      </c>
      <c r="C79">
        <v>14.5482</v>
      </c>
      <c r="D79">
        <v>65.176400000000001</v>
      </c>
      <c r="E79">
        <v>475.10500000000002</v>
      </c>
      <c r="F79">
        <v>475.10500000000002</v>
      </c>
      <c r="G79">
        <v>572.29600000000005</v>
      </c>
      <c r="H79">
        <v>1412.32</v>
      </c>
      <c r="I79">
        <v>53.593699999999998</v>
      </c>
      <c r="J79">
        <v>3007.63</v>
      </c>
      <c r="K79">
        <v>1251.6600000000001</v>
      </c>
      <c r="M79" s="4">
        <f t="shared" si="39"/>
        <v>0.52922666666666673</v>
      </c>
      <c r="N79" s="2">
        <f t="shared" si="40"/>
        <v>4.1051345359266349E-2</v>
      </c>
      <c r="O79" s="2">
        <f t="shared" si="41"/>
        <v>1.8557930503627935</v>
      </c>
      <c r="P79" s="3">
        <f t="shared" si="42"/>
        <v>0.7883578554872519</v>
      </c>
      <c r="Q79" s="2">
        <f t="shared" si="43"/>
        <v>0.36046054620578455</v>
      </c>
      <c r="R79" s="3">
        <f t="shared" si="44"/>
        <v>0.29924481003728709</v>
      </c>
      <c r="T79" s="6">
        <f t="shared" si="45"/>
        <v>4308.915844408546</v>
      </c>
      <c r="U79" s="6">
        <f t="shared" si="46"/>
        <v>8141.9099146085082</v>
      </c>
      <c r="V79" s="6">
        <f t="shared" si="47"/>
        <v>8141.9099146085082</v>
      </c>
      <c r="W79" s="6">
        <f t="shared" si="48"/>
        <v>166.16142682874508</v>
      </c>
      <c r="X79" s="6">
        <f t="shared" si="49"/>
        <v>176.88679245283001</v>
      </c>
      <c r="Y79" s="6">
        <f t="shared" si="35"/>
        <v>1289.4207033266919</v>
      </c>
      <c r="Z79" s="6">
        <f t="shared" si="50"/>
        <v>1289.4207033266919</v>
      </c>
      <c r="AA79" s="6">
        <f t="shared" si="51"/>
        <v>1553.1941588302639</v>
      </c>
      <c r="AB79" s="6">
        <f t="shared" si="36"/>
        <v>8162.6175054802525</v>
      </c>
      <c r="AC79" s="6">
        <f t="shared" si="52"/>
        <v>145.45383595700059</v>
      </c>
      <c r="AD79" s="6">
        <f t="shared" si="37"/>
        <v>3396.9676545729626</v>
      </c>
      <c r="AE79" s="6">
        <f t="shared" si="38"/>
        <v>3832.9940701999622</v>
      </c>
      <c r="AI79" s="58"/>
      <c r="AJ79" s="21">
        <f t="shared" si="53"/>
        <v>573548.22229300602</v>
      </c>
      <c r="AK79" s="21">
        <f t="shared" si="66"/>
        <v>97183.296455145901</v>
      </c>
      <c r="AL79" s="19">
        <f t="shared" si="54"/>
        <v>271450.81447424152</v>
      </c>
      <c r="AM79" s="19">
        <f t="shared" si="55"/>
        <v>1808.0787029087012</v>
      </c>
      <c r="AN79" s="19">
        <f t="shared" si="56"/>
        <v>18937.499999999982</v>
      </c>
      <c r="AO79" s="19">
        <f t="shared" si="57"/>
        <v>101517.77457321013</v>
      </c>
      <c r="AP79" s="19">
        <f t="shared" si="58"/>
        <v>104189.29495671568</v>
      </c>
      <c r="AQ79" s="19">
        <f t="shared" si="59"/>
        <v>97621.924801884321</v>
      </c>
      <c r="AR79" s="23">
        <f t="shared" si="60"/>
        <v>-75206.1312391916</v>
      </c>
      <c r="AS79" s="23">
        <f t="shared" si="61"/>
        <v>-601649049.91353285</v>
      </c>
      <c r="AT79">
        <f t="shared" si="67"/>
        <v>0.52671666666666672</v>
      </c>
      <c r="BB79" s="10">
        <f t="shared" si="62"/>
        <v>7831.1205971128329</v>
      </c>
      <c r="BC79" s="10">
        <f t="shared" si="63"/>
        <v>3011.5677088654497</v>
      </c>
      <c r="BD79" s="9">
        <f t="shared" si="64"/>
        <v>6639.7015521012272</v>
      </c>
      <c r="BE79" s="10">
        <f t="shared" si="65"/>
        <v>2520.3022485901224</v>
      </c>
    </row>
    <row r="80" spans="1:57">
      <c r="A80">
        <v>74</v>
      </c>
      <c r="B80" t="s">
        <v>54</v>
      </c>
      <c r="C80">
        <v>14.7501</v>
      </c>
      <c r="D80">
        <v>63.908499999999997</v>
      </c>
      <c r="E80">
        <v>476.416</v>
      </c>
      <c r="F80">
        <v>476.416</v>
      </c>
      <c r="G80">
        <v>578.44200000000001</v>
      </c>
      <c r="H80">
        <v>1404.82</v>
      </c>
      <c r="I80">
        <v>51.472900000000003</v>
      </c>
      <c r="J80">
        <v>3009.75</v>
      </c>
      <c r="K80">
        <v>1255.1099999999999</v>
      </c>
      <c r="M80" s="4">
        <f t="shared" si="39"/>
        <v>0.53172666666666668</v>
      </c>
      <c r="N80" s="2">
        <f t="shared" si="40"/>
        <v>4.0063503805213202E-2</v>
      </c>
      <c r="O80" s="2">
        <f t="shared" si="41"/>
        <v>1.8483967390513922</v>
      </c>
      <c r="P80" s="3">
        <f t="shared" si="42"/>
        <v>0.78681402725711191</v>
      </c>
      <c r="Q80" s="2">
        <f t="shared" si="43"/>
        <v>0.3626186386489299</v>
      </c>
      <c r="R80" s="3">
        <f t="shared" si="44"/>
        <v>0.29865971238355543</v>
      </c>
      <c r="T80" s="6">
        <f t="shared" si="45"/>
        <v>4415.1603242902802</v>
      </c>
      <c r="U80" s="6">
        <f t="shared" si="46"/>
        <v>8303.4397202013824</v>
      </c>
      <c r="V80" s="6">
        <f t="shared" si="47"/>
        <v>8303.4397202013824</v>
      </c>
      <c r="W80" s="6">
        <f t="shared" si="48"/>
        <v>169.45795347349761</v>
      </c>
      <c r="X80" s="6">
        <f t="shared" si="49"/>
        <v>176.88679245283001</v>
      </c>
      <c r="Y80" s="6">
        <f t="shared" si="35"/>
        <v>1318.6305125798203</v>
      </c>
      <c r="Z80" s="6">
        <f t="shared" si="50"/>
        <v>1318.6305125798203</v>
      </c>
      <c r="AA80" s="6">
        <f t="shared" si="51"/>
        <v>1601.0194262109094</v>
      </c>
      <c r="AB80" s="6">
        <f t="shared" si="36"/>
        <v>8330.425899280739</v>
      </c>
      <c r="AC80" s="6">
        <f t="shared" si="52"/>
        <v>142.47177439414099</v>
      </c>
      <c r="AD80" s="6">
        <f t="shared" si="37"/>
        <v>3473.9100757406518</v>
      </c>
      <c r="AE80" s="6">
        <f t="shared" si="38"/>
        <v>3888.2793959111023</v>
      </c>
      <c r="AI80" s="58"/>
      <c r="AJ80" s="21">
        <f t="shared" si="53"/>
        <v>585216.05893231567</v>
      </c>
      <c r="AK80" s="21">
        <f t="shared" si="66"/>
        <v>99160.320850017029</v>
      </c>
      <c r="AL80" s="19">
        <f t="shared" si="54"/>
        <v>275504.11478376266</v>
      </c>
      <c r="AM80" s="19">
        <f t="shared" si="55"/>
        <v>1771.4822681203102</v>
      </c>
      <c r="AN80" s="19">
        <f t="shared" si="56"/>
        <v>18937.499999999982</v>
      </c>
      <c r="AO80" s="19">
        <f t="shared" si="57"/>
        <v>103875.7318599983</v>
      </c>
      <c r="AP80" s="19">
        <f t="shared" si="58"/>
        <v>106609.30375105089</v>
      </c>
      <c r="AQ80" s="19">
        <f t="shared" si="59"/>
        <v>100695.59646937248</v>
      </c>
      <c r="AR80" s="23">
        <f t="shared" si="60"/>
        <v>-76982.650650028037</v>
      </c>
      <c r="AS80" s="23">
        <f t="shared" si="61"/>
        <v>-615861205.20022428</v>
      </c>
      <c r="AT80">
        <f t="shared" si="67"/>
        <v>0.52922666666666673</v>
      </c>
      <c r="BB80" s="10">
        <f t="shared" si="62"/>
        <v>7996.4560786515076</v>
      </c>
      <c r="BC80" s="10">
        <f t="shared" si="63"/>
        <v>3106.3883176605277</v>
      </c>
      <c r="BD80" s="9">
        <f t="shared" si="64"/>
        <v>6793.9353091459252</v>
      </c>
      <c r="BE80" s="10">
        <f t="shared" si="65"/>
        <v>2578.8414066533837</v>
      </c>
    </row>
    <row r="81" spans="1:57">
      <c r="A81">
        <v>75</v>
      </c>
      <c r="B81" t="s">
        <v>54</v>
      </c>
      <c r="C81">
        <v>14.952</v>
      </c>
      <c r="D81">
        <v>62.6952</v>
      </c>
      <c r="E81">
        <v>477.70299999999997</v>
      </c>
      <c r="F81">
        <v>477.70299999999997</v>
      </c>
      <c r="G81">
        <v>584.553</v>
      </c>
      <c r="H81">
        <v>1397.35</v>
      </c>
      <c r="I81">
        <v>49.447699999999998</v>
      </c>
      <c r="J81">
        <v>3011.78</v>
      </c>
      <c r="K81">
        <v>1258.5</v>
      </c>
      <c r="M81" s="4">
        <f t="shared" si="39"/>
        <v>0.53421666666666667</v>
      </c>
      <c r="N81" s="2">
        <f t="shared" si="40"/>
        <v>3.9119707983652073E-2</v>
      </c>
      <c r="O81" s="2">
        <f t="shared" si="41"/>
        <v>1.8410479581942409</v>
      </c>
      <c r="P81" s="3">
        <f t="shared" si="42"/>
        <v>0.78526190996162604</v>
      </c>
      <c r="Q81" s="2">
        <f t="shared" si="43"/>
        <v>0.3647415218544286</v>
      </c>
      <c r="R81" s="3">
        <f t="shared" si="44"/>
        <v>0.29807069541072595</v>
      </c>
      <c r="T81" s="6">
        <f t="shared" si="45"/>
        <v>4521.6797765144383</v>
      </c>
      <c r="U81" s="6">
        <f t="shared" si="46"/>
        <v>8464.1308642207059</v>
      </c>
      <c r="V81" s="6">
        <f t="shared" si="47"/>
        <v>8464.1308642207059</v>
      </c>
      <c r="W81" s="6">
        <f t="shared" si="48"/>
        <v>172.73736457593279</v>
      </c>
      <c r="X81" s="6">
        <f t="shared" si="49"/>
        <v>176.88679245283001</v>
      </c>
      <c r="Y81" s="6">
        <f t="shared" si="35"/>
        <v>1347.7802354102746</v>
      </c>
      <c r="Z81" s="6">
        <f t="shared" si="50"/>
        <v>1347.7802354102746</v>
      </c>
      <c r="AA81" s="6">
        <f t="shared" si="51"/>
        <v>1649.2443630242688</v>
      </c>
      <c r="AB81" s="6">
        <f t="shared" si="36"/>
        <v>8497.3666847360309</v>
      </c>
      <c r="AC81" s="6">
        <f t="shared" si="52"/>
        <v>139.50154406060756</v>
      </c>
      <c r="AD81" s="6">
        <f t="shared" si="37"/>
        <v>3550.702897540586</v>
      </c>
      <c r="AE81" s="6">
        <f t="shared" si="38"/>
        <v>3942.4510877062676</v>
      </c>
      <c r="AI81" s="58"/>
      <c r="AJ81" s="21">
        <f t="shared" si="53"/>
        <v>596826.33676891471</v>
      </c>
      <c r="AK81" s="21">
        <f t="shared" si="66"/>
        <v>101127.59235233263</v>
      </c>
      <c r="AL81" s="19">
        <f t="shared" si="54"/>
        <v>279477.8581399023</v>
      </c>
      <c r="AM81" s="19">
        <f t="shared" si="55"/>
        <v>1735.1637403462432</v>
      </c>
      <c r="AN81" s="19">
        <f t="shared" si="56"/>
        <v>18937.499999999982</v>
      </c>
      <c r="AO81" s="19">
        <f t="shared" si="57"/>
        <v>106228.87409343034</v>
      </c>
      <c r="AP81" s="19">
        <f t="shared" si="58"/>
        <v>109024.37078009955</v>
      </c>
      <c r="AQ81" s="19">
        <f t="shared" si="59"/>
        <v>103796.17072650733</v>
      </c>
      <c r="AR81" s="23">
        <f t="shared" si="60"/>
        <v>-78753.991640961583</v>
      </c>
      <c r="AS81" s="23">
        <f t="shared" si="61"/>
        <v>-630031933.1276927</v>
      </c>
      <c r="AT81">
        <f t="shared" si="67"/>
        <v>0.53172666666666668</v>
      </c>
      <c r="BB81" s="10">
        <f t="shared" si="62"/>
        <v>8160.9679458072414</v>
      </c>
      <c r="BC81" s="10">
        <f t="shared" si="63"/>
        <v>3202.0388524218188</v>
      </c>
      <c r="BD81" s="9">
        <f t="shared" si="64"/>
        <v>6947.8201514813036</v>
      </c>
      <c r="BE81" s="10">
        <f t="shared" si="65"/>
        <v>2637.2610251596407</v>
      </c>
    </row>
    <row r="82" spans="1:57">
      <c r="A82">
        <v>76</v>
      </c>
      <c r="B82" t="s">
        <v>54</v>
      </c>
      <c r="C82">
        <v>15.1539</v>
      </c>
      <c r="D82">
        <v>61.491599999999998</v>
      </c>
      <c r="E82">
        <v>478.98200000000003</v>
      </c>
      <c r="F82">
        <v>478.98200000000003</v>
      </c>
      <c r="G82">
        <v>590.62900000000002</v>
      </c>
      <c r="H82">
        <v>1389.92</v>
      </c>
      <c r="I82">
        <v>47.4238</v>
      </c>
      <c r="J82">
        <v>3013.8</v>
      </c>
      <c r="K82">
        <v>1261.8699999999999</v>
      </c>
      <c r="M82" s="4">
        <f t="shared" si="39"/>
        <v>0.53669333333333336</v>
      </c>
      <c r="N82" s="2">
        <f t="shared" si="40"/>
        <v>3.8191642651296834E-2</v>
      </c>
      <c r="O82" s="2">
        <f t="shared" si="41"/>
        <v>1.833806711591971</v>
      </c>
      <c r="P82" s="3">
        <f t="shared" si="42"/>
        <v>0.78373124316804132</v>
      </c>
      <c r="Q82" s="2">
        <f t="shared" si="43"/>
        <v>0.36683208287786945</v>
      </c>
      <c r="R82" s="3">
        <f t="shared" si="44"/>
        <v>0.2974895657358641</v>
      </c>
      <c r="T82" s="6">
        <f t="shared" si="45"/>
        <v>4631.557591483268</v>
      </c>
      <c r="U82" s="6">
        <f t="shared" si="46"/>
        <v>8629.80272685196</v>
      </c>
      <c r="V82" s="6">
        <f t="shared" si="47"/>
        <v>8629.80272685196</v>
      </c>
      <c r="W82" s="6">
        <f t="shared" si="48"/>
        <v>176.11842299697878</v>
      </c>
      <c r="X82" s="6">
        <f t="shared" si="49"/>
        <v>176.88679245283001</v>
      </c>
      <c r="Y82" s="6">
        <f t="shared" si="35"/>
        <v>1377.8400565710022</v>
      </c>
      <c r="Z82" s="6">
        <f t="shared" si="50"/>
        <v>1377.8400565710022</v>
      </c>
      <c r="AA82" s="6">
        <f t="shared" si="51"/>
        <v>1699.0039182526154</v>
      </c>
      <c r="AB82" s="6">
        <f t="shared" si="36"/>
        <v>8669.49981938374</v>
      </c>
      <c r="AC82" s="6">
        <f t="shared" si="52"/>
        <v>136.42133046519848</v>
      </c>
      <c r="AD82" s="6">
        <f t="shared" si="37"/>
        <v>3629.8963889775609</v>
      </c>
      <c r="AE82" s="6">
        <f t="shared" si="38"/>
        <v>3998.245135368692</v>
      </c>
      <c r="AI82" s="58"/>
      <c r="AJ82" s="21">
        <f t="shared" si="53"/>
        <v>608376.33412759169</v>
      </c>
      <c r="AK82" s="21">
        <f t="shared" si="66"/>
        <v>103084.64979534398</v>
      </c>
      <c r="AL82" s="19">
        <f t="shared" si="54"/>
        <v>283371.55683106335</v>
      </c>
      <c r="AM82" s="19">
        <f t="shared" si="55"/>
        <v>1698.9893051141394</v>
      </c>
      <c r="AN82" s="19">
        <f t="shared" si="56"/>
        <v>18937.499999999982</v>
      </c>
      <c r="AO82" s="19">
        <f t="shared" si="57"/>
        <v>108577.17576465172</v>
      </c>
      <c r="AP82" s="19">
        <f t="shared" si="58"/>
        <v>111434.46986372152</v>
      </c>
      <c r="AQ82" s="19">
        <f t="shared" si="59"/>
        <v>106922.65607253528</v>
      </c>
      <c r="AR82" s="23">
        <f t="shared" si="60"/>
        <v>-80518.636085849605</v>
      </c>
      <c r="AS82" s="23">
        <f t="shared" si="61"/>
        <v>-644149088.68679678</v>
      </c>
      <c r="AT82">
        <f t="shared" si="67"/>
        <v>0.53421666666666667</v>
      </c>
      <c r="BB82" s="10">
        <f t="shared" si="62"/>
        <v>8324.6293201600984</v>
      </c>
      <c r="BC82" s="10">
        <f t="shared" si="63"/>
        <v>3298.4887260485375</v>
      </c>
      <c r="BD82" s="9">
        <f t="shared" si="64"/>
        <v>7101.4057950811721</v>
      </c>
      <c r="BE82" s="10">
        <f t="shared" si="65"/>
        <v>2695.5604708205492</v>
      </c>
    </row>
    <row r="83" spans="1:57">
      <c r="A83">
        <v>77</v>
      </c>
      <c r="B83" t="s">
        <v>54</v>
      </c>
      <c r="C83">
        <v>15.3559</v>
      </c>
      <c r="D83">
        <v>60.379100000000001</v>
      </c>
      <c r="E83">
        <v>480.22</v>
      </c>
      <c r="F83">
        <v>480.22</v>
      </c>
      <c r="G83">
        <v>596.66899999999998</v>
      </c>
      <c r="H83">
        <v>1382.51</v>
      </c>
      <c r="I83">
        <v>45.576999999999998</v>
      </c>
      <c r="J83">
        <v>3015.65</v>
      </c>
      <c r="K83">
        <v>1265.1400000000001</v>
      </c>
      <c r="M83" s="4">
        <f t="shared" si="39"/>
        <v>0.53916333333333333</v>
      </c>
      <c r="N83" s="2">
        <f t="shared" si="40"/>
        <v>3.7328886113669947E-2</v>
      </c>
      <c r="O83" s="2">
        <f t="shared" si="41"/>
        <v>1.8265494749272022</v>
      </c>
      <c r="P83" s="3">
        <f t="shared" si="42"/>
        <v>0.78216248632139929</v>
      </c>
      <c r="Q83" s="2">
        <f t="shared" si="43"/>
        <v>0.36888574272483909</v>
      </c>
      <c r="R83" s="3">
        <f t="shared" si="44"/>
        <v>0.29689209825099383</v>
      </c>
      <c r="T83" s="6">
        <f t="shared" si="45"/>
        <v>4738.6035552786971</v>
      </c>
      <c r="U83" s="6">
        <f t="shared" si="46"/>
        <v>8788.8089977904601</v>
      </c>
      <c r="V83" s="6">
        <f t="shared" si="47"/>
        <v>8788.8089977904601</v>
      </c>
      <c r="W83" s="6">
        <f t="shared" si="48"/>
        <v>179.36344893449919</v>
      </c>
      <c r="X83" s="6">
        <f t="shared" si="49"/>
        <v>176.88679245283001</v>
      </c>
      <c r="Y83" s="6">
        <f t="shared" si="35"/>
        <v>1406.8539523063116</v>
      </c>
      <c r="Z83" s="6">
        <f t="shared" si="50"/>
        <v>1406.8539523063116</v>
      </c>
      <c r="AA83" s="6">
        <f t="shared" si="51"/>
        <v>1748.0032919675452</v>
      </c>
      <c r="AB83" s="6">
        <f t="shared" si="36"/>
        <v>8834.6572847169755</v>
      </c>
      <c r="AC83" s="6">
        <f t="shared" si="52"/>
        <v>133.51516200798324</v>
      </c>
      <c r="AD83" s="6">
        <f t="shared" si="37"/>
        <v>3706.3579384882078</v>
      </c>
      <c r="AE83" s="6">
        <f t="shared" si="38"/>
        <v>4050.2054425117631</v>
      </c>
      <c r="AI83" s="58"/>
      <c r="AJ83" s="21">
        <f t="shared" si="53"/>
        <v>620284.33059793827</v>
      </c>
      <c r="AK83" s="21">
        <f t="shared" si="66"/>
        <v>105102.36741033003</v>
      </c>
      <c r="AL83" s="19">
        <f t="shared" si="54"/>
        <v>287381.86559489544</v>
      </c>
      <c r="AM83" s="19">
        <f t="shared" si="55"/>
        <v>1661.4753837356523</v>
      </c>
      <c r="AN83" s="19">
        <f t="shared" si="56"/>
        <v>18937.499999999982</v>
      </c>
      <c r="AO83" s="19">
        <f t="shared" si="57"/>
        <v>110998.79495735993</v>
      </c>
      <c r="AP83" s="19">
        <f t="shared" si="58"/>
        <v>113919.81587729047</v>
      </c>
      <c r="AQ83" s="19">
        <f t="shared" si="59"/>
        <v>110148.63272541079</v>
      </c>
      <c r="AR83" s="23">
        <f t="shared" si="60"/>
        <v>-82338.613469576041</v>
      </c>
      <c r="AS83" s="23">
        <f t="shared" si="61"/>
        <v>-658708907.75660837</v>
      </c>
      <c r="AT83">
        <f t="shared" si="67"/>
        <v>0.53669333333333336</v>
      </c>
      <c r="BB83" s="10">
        <f t="shared" si="62"/>
        <v>8493.3813963867615</v>
      </c>
      <c r="BC83" s="10">
        <f t="shared" si="63"/>
        <v>3398.0078365052309</v>
      </c>
      <c r="BD83" s="9">
        <f t="shared" si="64"/>
        <v>7259.7927779551219</v>
      </c>
      <c r="BE83" s="10">
        <f t="shared" si="65"/>
        <v>2755.6801131420043</v>
      </c>
    </row>
    <row r="84" spans="1:57">
      <c r="A84">
        <v>78</v>
      </c>
      <c r="B84" t="s">
        <v>54</v>
      </c>
      <c r="C84">
        <v>15.5578</v>
      </c>
      <c r="D84">
        <v>59.312800000000003</v>
      </c>
      <c r="E84">
        <v>481.43599999999998</v>
      </c>
      <c r="F84">
        <v>481.43599999999998</v>
      </c>
      <c r="G84">
        <v>602.67499999999995</v>
      </c>
      <c r="H84">
        <v>1375.14</v>
      </c>
      <c r="I84">
        <v>43.814100000000003</v>
      </c>
      <c r="J84">
        <v>3017.41</v>
      </c>
      <c r="K84">
        <v>1268.3399999999999</v>
      </c>
      <c r="M84" s="4">
        <f t="shared" si="39"/>
        <v>0.54161999999999999</v>
      </c>
      <c r="N84" s="2">
        <f t="shared" si="40"/>
        <v>3.6503329517619983E-2</v>
      </c>
      <c r="O84" s="2">
        <f t="shared" si="41"/>
        <v>1.819347827012789</v>
      </c>
      <c r="P84" s="3">
        <f t="shared" si="42"/>
        <v>0.78058417340570885</v>
      </c>
      <c r="Q84" s="2">
        <f t="shared" si="43"/>
        <v>0.3709088783033615</v>
      </c>
      <c r="R84" s="3">
        <f t="shared" si="44"/>
        <v>0.29629383454574548</v>
      </c>
      <c r="T84" s="6">
        <f t="shared" si="45"/>
        <v>4845.7714622291533</v>
      </c>
      <c r="U84" s="6">
        <f t="shared" si="46"/>
        <v>8946.8104247057963</v>
      </c>
      <c r="V84" s="6">
        <f t="shared" si="47"/>
        <v>8946.8104247057963</v>
      </c>
      <c r="W84" s="6">
        <f t="shared" si="48"/>
        <v>182.5879678511387</v>
      </c>
      <c r="X84" s="6">
        <f t="shared" si="49"/>
        <v>176.88679245283001</v>
      </c>
      <c r="Y84" s="6">
        <f t="shared" si="35"/>
        <v>1435.7722078762199</v>
      </c>
      <c r="Z84" s="6">
        <f t="shared" si="50"/>
        <v>1435.7722078762199</v>
      </c>
      <c r="AA84" s="6">
        <f t="shared" si="51"/>
        <v>1797.339657569855</v>
      </c>
      <c r="AB84" s="6">
        <f t="shared" si="36"/>
        <v>8998.7317478583336</v>
      </c>
      <c r="AC84" s="6">
        <f t="shared" si="52"/>
        <v>130.66664469860189</v>
      </c>
      <c r="AD84" s="6">
        <f t="shared" si="37"/>
        <v>3782.5325113571166</v>
      </c>
      <c r="AE84" s="6">
        <f t="shared" si="38"/>
        <v>4101.0389624766431</v>
      </c>
      <c r="AI84" s="58"/>
      <c r="AJ84" s="21">
        <f t="shared" si="53"/>
        <v>631713.2243341849</v>
      </c>
      <c r="AK84" s="21">
        <f t="shared" si="66"/>
        <v>107038.90478409002</v>
      </c>
      <c r="AL84" s="19">
        <f t="shared" si="54"/>
        <v>291116.61659141799</v>
      </c>
      <c r="AM84" s="19">
        <f t="shared" si="55"/>
        <v>1626.0811580952279</v>
      </c>
      <c r="AN84" s="19">
        <f t="shared" si="56"/>
        <v>18937.499999999982</v>
      </c>
      <c r="AO84" s="19">
        <f t="shared" si="57"/>
        <v>113336.15439779646</v>
      </c>
      <c r="AP84" s="19">
        <f t="shared" si="58"/>
        <v>116318.68477668586</v>
      </c>
      <c r="AQ84" s="19">
        <f t="shared" si="59"/>
        <v>113325.32582253551</v>
      </c>
      <c r="AR84" s="23">
        <f t="shared" si="60"/>
        <v>-84091.766371743768</v>
      </c>
      <c r="AS84" s="23">
        <f t="shared" si="61"/>
        <v>-672734130.97395015</v>
      </c>
      <c r="AT84">
        <f t="shared" si="67"/>
        <v>0.53916333333333333</v>
      </c>
      <c r="BB84" s="10">
        <f t="shared" si="62"/>
        <v>8655.2938357824769</v>
      </c>
      <c r="BC84" s="10">
        <f t="shared" si="63"/>
        <v>3496.0065839350905</v>
      </c>
      <c r="BD84" s="9">
        <f t="shared" si="64"/>
        <v>7412.7158769764155</v>
      </c>
      <c r="BE84" s="10">
        <f t="shared" si="65"/>
        <v>2813.7079046126232</v>
      </c>
    </row>
    <row r="85" spans="1:57">
      <c r="A85">
        <v>79</v>
      </c>
      <c r="B85" t="s">
        <v>54</v>
      </c>
      <c r="C85">
        <v>15.7597</v>
      </c>
      <c r="D85">
        <v>58.291899999999998</v>
      </c>
      <c r="E85">
        <v>482.63</v>
      </c>
      <c r="F85">
        <v>482.63</v>
      </c>
      <c r="G85">
        <v>608.64599999999996</v>
      </c>
      <c r="H85">
        <v>1367.8</v>
      </c>
      <c r="I85">
        <v>42.125399999999999</v>
      </c>
      <c r="J85">
        <v>3019.1</v>
      </c>
      <c r="K85">
        <v>1271.48</v>
      </c>
      <c r="M85" s="4">
        <f t="shared" si="39"/>
        <v>0.5440666666666667</v>
      </c>
      <c r="N85" s="2">
        <f t="shared" si="40"/>
        <v>3.5713699301556177E-2</v>
      </c>
      <c r="O85" s="2">
        <f t="shared" si="41"/>
        <v>1.8122016359514765</v>
      </c>
      <c r="P85" s="3">
        <f t="shared" si="42"/>
        <v>0.77899767185393942</v>
      </c>
      <c r="Q85" s="2">
        <f t="shared" si="43"/>
        <v>0.37289915451537797</v>
      </c>
      <c r="R85" s="3">
        <f t="shared" si="44"/>
        <v>0.29569292978801615</v>
      </c>
      <c r="T85" s="6">
        <f t="shared" si="45"/>
        <v>4952.9115132893112</v>
      </c>
      <c r="U85" s="6">
        <f t="shared" si="46"/>
        <v>9103.5011272319152</v>
      </c>
      <c r="V85" s="6">
        <f t="shared" si="47"/>
        <v>9103.5011272319152</v>
      </c>
      <c r="W85" s="6">
        <f t="shared" si="48"/>
        <v>185.78573729044726</v>
      </c>
      <c r="X85" s="6">
        <f t="shared" si="49"/>
        <v>176.88679245283001</v>
      </c>
      <c r="Y85" s="6">
        <f t="shared" si="35"/>
        <v>1464.540916345313</v>
      </c>
      <c r="Z85" s="6">
        <f t="shared" si="50"/>
        <v>1464.540916345313</v>
      </c>
      <c r="AA85" s="6">
        <f t="shared" si="51"/>
        <v>1846.9365156950653</v>
      </c>
      <c r="AB85" s="6">
        <f t="shared" si="36"/>
        <v>9161.4600843962398</v>
      </c>
      <c r="AC85" s="6">
        <f t="shared" si="52"/>
        <v>127.82678012612269</v>
      </c>
      <c r="AD85" s="6">
        <f t="shared" si="37"/>
        <v>3858.3065377509452</v>
      </c>
      <c r="AE85" s="6">
        <f t="shared" si="38"/>
        <v>4150.589613942604</v>
      </c>
      <c r="AI85" s="58"/>
      <c r="AJ85" s="21">
        <f t="shared" si="53"/>
        <v>643069.89289657853</v>
      </c>
      <c r="AK85" s="21">
        <f t="shared" si="66"/>
        <v>108963.20416249189</v>
      </c>
      <c r="AL85" s="19">
        <f t="shared" si="54"/>
        <v>294770.37750593363</v>
      </c>
      <c r="AM85" s="19">
        <f t="shared" si="55"/>
        <v>1591.3890657842724</v>
      </c>
      <c r="AN85" s="19">
        <f t="shared" si="56"/>
        <v>18937.499999999982</v>
      </c>
      <c r="AO85" s="19">
        <f t="shared" si="57"/>
        <v>115665.80906650829</v>
      </c>
      <c r="AP85" s="19">
        <f t="shared" si="58"/>
        <v>118709.64614720587</v>
      </c>
      <c r="AQ85" s="19">
        <f t="shared" si="59"/>
        <v>116523.86654180854</v>
      </c>
      <c r="AR85" s="23">
        <f t="shared" si="60"/>
        <v>-85834.508731829759</v>
      </c>
      <c r="AS85" s="23">
        <f t="shared" si="61"/>
        <v>-686676069.8546381</v>
      </c>
      <c r="AT85">
        <f t="shared" si="67"/>
        <v>0.54161999999999999</v>
      </c>
      <c r="BB85" s="10">
        <f t="shared" si="62"/>
        <v>8816.1437800071944</v>
      </c>
      <c r="BC85" s="10">
        <f t="shared" si="63"/>
        <v>3594.6793151397101</v>
      </c>
      <c r="BD85" s="9">
        <f t="shared" si="64"/>
        <v>7565.0650227142332</v>
      </c>
      <c r="BE85" s="10">
        <f t="shared" si="65"/>
        <v>2871.5444157524398</v>
      </c>
    </row>
    <row r="86" spans="1:57">
      <c r="A86">
        <v>80</v>
      </c>
      <c r="B86" t="s">
        <v>54</v>
      </c>
      <c r="C86">
        <v>15.961600000000001</v>
      </c>
      <c r="D86">
        <v>57.288600000000002</v>
      </c>
      <c r="E86">
        <v>483.815</v>
      </c>
      <c r="F86">
        <v>483.815</v>
      </c>
      <c r="G86">
        <v>614.58399999999995</v>
      </c>
      <c r="H86">
        <v>1360.5</v>
      </c>
      <c r="I86">
        <v>40.453099999999999</v>
      </c>
      <c r="J86">
        <v>3020.77</v>
      </c>
      <c r="K86">
        <v>1274.6099999999999</v>
      </c>
      <c r="M86" s="4">
        <f t="shared" si="39"/>
        <v>0.54649999999999999</v>
      </c>
      <c r="N86" s="2">
        <f t="shared" si="40"/>
        <v>3.4942726440988107E-2</v>
      </c>
      <c r="O86" s="2">
        <f t="shared" si="41"/>
        <v>1.8051512718511742</v>
      </c>
      <c r="P86" s="3">
        <f t="shared" si="42"/>
        <v>0.77743824336688006</v>
      </c>
      <c r="Q86" s="2">
        <f t="shared" si="43"/>
        <v>0.37486062824031713</v>
      </c>
      <c r="R86" s="3">
        <f t="shared" si="44"/>
        <v>0.29509911558401952</v>
      </c>
      <c r="T86" s="6">
        <f t="shared" si="45"/>
        <v>5062.192063105309</v>
      </c>
      <c r="U86" s="6">
        <f t="shared" si="46"/>
        <v>9262.9314969905008</v>
      </c>
      <c r="V86" s="6">
        <f t="shared" si="47"/>
        <v>9262.9314969905008</v>
      </c>
      <c r="W86" s="6">
        <f t="shared" si="48"/>
        <v>189.03941830592859</v>
      </c>
      <c r="X86" s="6">
        <f t="shared" si="49"/>
        <v>176.88679245283001</v>
      </c>
      <c r="Y86" s="6">
        <f t="shared" si="35"/>
        <v>1493.8484007388199</v>
      </c>
      <c r="Z86" s="6">
        <f t="shared" si="50"/>
        <v>1493.8484007388199</v>
      </c>
      <c r="AA86" s="6">
        <f t="shared" si="51"/>
        <v>1897.6164970488032</v>
      </c>
      <c r="AB86" s="6">
        <f t="shared" si="36"/>
        <v>9327.061859375397</v>
      </c>
      <c r="AC86" s="6">
        <f t="shared" si="52"/>
        <v>124.90905592103263</v>
      </c>
      <c r="AD86" s="6">
        <f t="shared" si="37"/>
        <v>3935.5417051263539</v>
      </c>
      <c r="AE86" s="6">
        <f t="shared" si="38"/>
        <v>4200.7394338851918</v>
      </c>
      <c r="AI86" s="58"/>
      <c r="AJ86" s="21">
        <f t="shared" si="53"/>
        <v>654332.35052204831</v>
      </c>
      <c r="AK86" s="21">
        <f t="shared" si="66"/>
        <v>110871.5402285575</v>
      </c>
      <c r="AL86" s="19">
        <f t="shared" si="54"/>
        <v>298331.92968135251</v>
      </c>
      <c r="AM86" s="19">
        <f t="shared" si="55"/>
        <v>1556.8023551560482</v>
      </c>
      <c r="AN86" s="19">
        <f t="shared" si="56"/>
        <v>18937.499999999982</v>
      </c>
      <c r="AO86" s="19">
        <f t="shared" si="57"/>
        <v>117983.41622077842</v>
      </c>
      <c r="AP86" s="19">
        <f t="shared" si="58"/>
        <v>121088.24296343049</v>
      </c>
      <c r="AQ86" s="19">
        <f t="shared" si="59"/>
        <v>119739.29532998148</v>
      </c>
      <c r="AR86" s="23">
        <f t="shared" si="60"/>
        <v>-87566.704199906861</v>
      </c>
      <c r="AS86" s="23">
        <f t="shared" si="61"/>
        <v>-700533633.59925485</v>
      </c>
      <c r="AT86">
        <f t="shared" si="67"/>
        <v>0.5440666666666667</v>
      </c>
      <c r="BB86" s="10">
        <f t="shared" si="62"/>
        <v>8975.6743471057925</v>
      </c>
      <c r="BC86" s="10">
        <f t="shared" si="63"/>
        <v>3693.8730313901306</v>
      </c>
      <c r="BD86" s="9">
        <f t="shared" si="64"/>
        <v>7716.6130755018903</v>
      </c>
      <c r="BE86" s="10">
        <f t="shared" si="65"/>
        <v>2929.081832690626</v>
      </c>
    </row>
    <row r="87" spans="1:57">
      <c r="A87">
        <v>81</v>
      </c>
      <c r="B87" t="s">
        <v>54</v>
      </c>
      <c r="C87">
        <v>16.163499999999999</v>
      </c>
      <c r="D87">
        <v>56.35</v>
      </c>
      <c r="E87">
        <v>484.96800000000002</v>
      </c>
      <c r="F87">
        <v>484.96800000000002</v>
      </c>
      <c r="G87">
        <v>620.48699999999997</v>
      </c>
      <c r="H87">
        <v>1353.23</v>
      </c>
      <c r="I87">
        <v>38.9131</v>
      </c>
      <c r="J87">
        <v>3022.31</v>
      </c>
      <c r="K87">
        <v>1277.6400000000001</v>
      </c>
      <c r="M87" s="4">
        <f t="shared" si="39"/>
        <v>0.54892333333333332</v>
      </c>
      <c r="N87" s="2">
        <f t="shared" si="40"/>
        <v>3.4218500458473258E-2</v>
      </c>
      <c r="O87" s="2">
        <f t="shared" si="41"/>
        <v>1.7981172296070489</v>
      </c>
      <c r="P87" s="3">
        <f t="shared" si="42"/>
        <v>0.77584605014665076</v>
      </c>
      <c r="Q87" s="2">
        <f t="shared" si="43"/>
        <v>0.37679032287447545</v>
      </c>
      <c r="R87" s="3">
        <f t="shared" si="44"/>
        <v>0.29449649920753962</v>
      </c>
      <c r="T87" s="6">
        <f t="shared" si="45"/>
        <v>5169.3320888650724</v>
      </c>
      <c r="U87" s="6">
        <f t="shared" si="46"/>
        <v>9417.220538748712</v>
      </c>
      <c r="V87" s="6">
        <f t="shared" si="47"/>
        <v>9417.220538748712</v>
      </c>
      <c r="W87" s="6">
        <f t="shared" si="48"/>
        <v>192.18817426017779</v>
      </c>
      <c r="X87" s="6">
        <f t="shared" si="49"/>
        <v>176.88679245283001</v>
      </c>
      <c r="Y87" s="6">
        <f t="shared" si="35"/>
        <v>1522.350203411962</v>
      </c>
      <c r="Z87" s="6">
        <f t="shared" si="50"/>
        <v>1522.350203411962</v>
      </c>
      <c r="AA87" s="6">
        <f t="shared" si="51"/>
        <v>1947.7543068088571</v>
      </c>
      <c r="AB87" s="6">
        <f t="shared" si="36"/>
        <v>9487.2532688090614</v>
      </c>
      <c r="AC87" s="6">
        <f t="shared" si="52"/>
        <v>122.15544419982871</v>
      </c>
      <c r="AD87" s="6">
        <f t="shared" si="37"/>
        <v>4010.6058830423017</v>
      </c>
      <c r="AE87" s="6">
        <f t="shared" si="38"/>
        <v>4247.8884498836396</v>
      </c>
      <c r="AI87" s="58"/>
      <c r="AJ87" s="21">
        <f t="shared" si="53"/>
        <v>665791.72720918618</v>
      </c>
      <c r="AK87" s="21">
        <f t="shared" si="66"/>
        <v>112813.24270184731</v>
      </c>
      <c r="AL87" s="19">
        <f t="shared" si="54"/>
        <v>301936.54828936589</v>
      </c>
      <c r="AM87" s="19">
        <f t="shared" si="55"/>
        <v>1521.2673920622565</v>
      </c>
      <c r="AN87" s="19">
        <f t="shared" si="56"/>
        <v>18937.499999999982</v>
      </c>
      <c r="AO87" s="19">
        <f t="shared" si="57"/>
        <v>120344.42716351933</v>
      </c>
      <c r="AP87" s="19">
        <f t="shared" si="58"/>
        <v>123511.38577308564</v>
      </c>
      <c r="AQ87" s="19">
        <f t="shared" si="59"/>
        <v>123024.94440512007</v>
      </c>
      <c r="AR87" s="23">
        <f t="shared" si="60"/>
        <v>-89328.896887880255</v>
      </c>
      <c r="AS87" s="23">
        <f t="shared" si="61"/>
        <v>-714631175.10304201</v>
      </c>
      <c r="AT87">
        <f t="shared" si="67"/>
        <v>0.54649999999999999</v>
      </c>
      <c r="BB87" s="10">
        <f t="shared" si="62"/>
        <v>9138.0224410694682</v>
      </c>
      <c r="BC87" s="10">
        <f t="shared" si="63"/>
        <v>3795.2329940976065</v>
      </c>
      <c r="BD87" s="9">
        <f t="shared" si="64"/>
        <v>7871.0834102527078</v>
      </c>
      <c r="BE87" s="10">
        <f t="shared" si="65"/>
        <v>2987.6968014776398</v>
      </c>
    </row>
    <row r="88" spans="1:57">
      <c r="A88">
        <v>82</v>
      </c>
      <c r="B88" t="s">
        <v>54</v>
      </c>
      <c r="C88">
        <v>16.365500000000001</v>
      </c>
      <c r="D88">
        <v>55.448799999999999</v>
      </c>
      <c r="E88">
        <v>486.10199999999998</v>
      </c>
      <c r="F88">
        <v>486.10199999999998</v>
      </c>
      <c r="G88">
        <v>626.35500000000002</v>
      </c>
      <c r="H88">
        <v>1345.99</v>
      </c>
      <c r="I88">
        <v>37.4407</v>
      </c>
      <c r="J88">
        <v>3023.78</v>
      </c>
      <c r="K88">
        <v>1280.6300000000001</v>
      </c>
      <c r="M88" s="4">
        <f t="shared" si="39"/>
        <v>0.5513366666666667</v>
      </c>
      <c r="N88" s="2">
        <f t="shared" si="40"/>
        <v>3.3523860194315636E-2</v>
      </c>
      <c r="O88" s="2">
        <f t="shared" si="41"/>
        <v>1.7911351867280128</v>
      </c>
      <c r="P88" s="3">
        <f t="shared" si="42"/>
        <v>0.774257713073077</v>
      </c>
      <c r="Q88" s="2">
        <f t="shared" si="43"/>
        <v>0.37868876246213751</v>
      </c>
      <c r="R88" s="3">
        <f t="shared" si="44"/>
        <v>0.29389302362138076</v>
      </c>
      <c r="T88" s="6">
        <f t="shared" si="45"/>
        <v>5276.4446405495764</v>
      </c>
      <c r="U88" s="6">
        <f t="shared" si="46"/>
        <v>9570.2770368067468</v>
      </c>
      <c r="V88" s="6">
        <f t="shared" si="47"/>
        <v>9570.2770368067468</v>
      </c>
      <c r="W88" s="6">
        <f t="shared" si="48"/>
        <v>195.31177626136218</v>
      </c>
      <c r="X88" s="6">
        <f t="shared" si="49"/>
        <v>176.88679245283001</v>
      </c>
      <c r="Y88" s="6">
        <f t="shared" si="35"/>
        <v>1550.7102693819445</v>
      </c>
      <c r="Z88" s="6">
        <f t="shared" si="50"/>
        <v>1550.7102693819445</v>
      </c>
      <c r="AA88" s="6">
        <f t="shared" si="51"/>
        <v>1998.1302911296971</v>
      </c>
      <c r="AB88" s="6">
        <f t="shared" si="36"/>
        <v>9646.1374327721496</v>
      </c>
      <c r="AC88" s="6">
        <f t="shared" si="52"/>
        <v>119.4513802959591</v>
      </c>
      <c r="AD88" s="6">
        <f t="shared" si="37"/>
        <v>4085.3279605486091</v>
      </c>
      <c r="AE88" s="6">
        <f t="shared" si="38"/>
        <v>4293.8323962571703</v>
      </c>
      <c r="AI88" s="58"/>
      <c r="AJ88" s="21">
        <f t="shared" si="53"/>
        <v>676881.56066364108</v>
      </c>
      <c r="AK88" s="21">
        <f t="shared" si="66"/>
        <v>114692.32894142056</v>
      </c>
      <c r="AL88" s="19">
        <f t="shared" si="54"/>
        <v>305325.47811228636</v>
      </c>
      <c r="AM88" s="19">
        <f t="shared" si="55"/>
        <v>1487.731154909714</v>
      </c>
      <c r="AN88" s="19">
        <f t="shared" si="56"/>
        <v>18937.499999999982</v>
      </c>
      <c r="AO88" s="19">
        <f t="shared" si="57"/>
        <v>122640.53238686766</v>
      </c>
      <c r="AP88" s="19">
        <f t="shared" si="58"/>
        <v>125867.91481810102</v>
      </c>
      <c r="AQ88" s="19">
        <f t="shared" si="59"/>
        <v>126275.44379101705</v>
      </c>
      <c r="AR88" s="23">
        <f t="shared" si="60"/>
        <v>-91039.289341879805</v>
      </c>
      <c r="AS88" s="23">
        <f t="shared" si="61"/>
        <v>-728314314.7350384</v>
      </c>
      <c r="AT88">
        <f t="shared" si="67"/>
        <v>0.54892333333333332</v>
      </c>
      <c r="BB88" s="10">
        <f t="shared" si="62"/>
        <v>9295.0650945488833</v>
      </c>
      <c r="BC88" s="10">
        <f t="shared" si="63"/>
        <v>3895.5086136177142</v>
      </c>
      <c r="BD88" s="9">
        <f t="shared" si="64"/>
        <v>8021.2117660846034</v>
      </c>
      <c r="BE88" s="10">
        <f t="shared" si="65"/>
        <v>3044.7004068239239</v>
      </c>
    </row>
    <row r="89" spans="1:57">
      <c r="A89">
        <v>83</v>
      </c>
      <c r="B89" t="s">
        <v>54</v>
      </c>
      <c r="C89">
        <v>16.567399999999999</v>
      </c>
      <c r="D89">
        <v>54.5867</v>
      </c>
      <c r="E89">
        <v>487.21600000000001</v>
      </c>
      <c r="F89">
        <v>487.21600000000001</v>
      </c>
      <c r="G89">
        <v>632.19000000000005</v>
      </c>
      <c r="H89">
        <v>1338.79</v>
      </c>
      <c r="I89">
        <v>36.040500000000002</v>
      </c>
      <c r="J89">
        <v>3025.18</v>
      </c>
      <c r="K89">
        <v>1283.57</v>
      </c>
      <c r="M89" s="4">
        <f t="shared" si="39"/>
        <v>0.55373666666666665</v>
      </c>
      <c r="N89" s="2">
        <f t="shared" si="40"/>
        <v>3.2859602338054794E-2</v>
      </c>
      <c r="O89" s="2">
        <f t="shared" si="41"/>
        <v>1.7842148254585513</v>
      </c>
      <c r="P89" s="3">
        <f t="shared" si="42"/>
        <v>0.77267172723496724</v>
      </c>
      <c r="Q89" s="2">
        <f t="shared" si="43"/>
        <v>0.38055995328706188</v>
      </c>
      <c r="R89" s="3">
        <f t="shared" si="44"/>
        <v>0.29328983090638749</v>
      </c>
      <c r="T89" s="6">
        <f t="shared" si="45"/>
        <v>5383.1081287303632</v>
      </c>
      <c r="U89" s="6">
        <f t="shared" si="46"/>
        <v>9721.4225692062355</v>
      </c>
      <c r="V89" s="6">
        <f t="shared" si="47"/>
        <v>9721.4225692062355</v>
      </c>
      <c r="W89" s="6">
        <f t="shared" si="48"/>
        <v>198.39637896339255</v>
      </c>
      <c r="X89" s="6">
        <f t="shared" si="49"/>
        <v>176.88679245283001</v>
      </c>
      <c r="Y89" s="6">
        <f t="shared" si="35"/>
        <v>1578.8108728261282</v>
      </c>
      <c r="Z89" s="6">
        <f t="shared" si="50"/>
        <v>1578.8108728261282</v>
      </c>
      <c r="AA89" s="6">
        <f t="shared" si="51"/>
        <v>2048.5953780088303</v>
      </c>
      <c r="AB89" s="6">
        <f t="shared" si="36"/>
        <v>9803.0177092905469</v>
      </c>
      <c r="AC89" s="6">
        <f t="shared" si="52"/>
        <v>116.80123887908121</v>
      </c>
      <c r="AD89" s="6">
        <f t="shared" si="37"/>
        <v>4159.3754557186821</v>
      </c>
      <c r="AE89" s="6">
        <f t="shared" si="38"/>
        <v>4338.3144404758723</v>
      </c>
      <c r="AI89" s="58"/>
      <c r="AJ89" s="21">
        <f t="shared" si="53"/>
        <v>687882.80257455853</v>
      </c>
      <c r="AK89" s="21">
        <f t="shared" si="66"/>
        <v>116556.40403126937</v>
      </c>
      <c r="AL89" s="19">
        <f t="shared" si="54"/>
        <v>308627.79114577663</v>
      </c>
      <c r="AM89" s="19">
        <f t="shared" si="55"/>
        <v>1454.7983606244859</v>
      </c>
      <c r="AN89" s="19">
        <f t="shared" si="56"/>
        <v>18937.499999999982</v>
      </c>
      <c r="AO89" s="19">
        <f t="shared" si="57"/>
        <v>124925.21930140945</v>
      </c>
      <c r="AP89" s="19">
        <f t="shared" si="58"/>
        <v>128212.72507249918</v>
      </c>
      <c r="AQ89" s="19">
        <f t="shared" si="59"/>
        <v>129541.38434331672</v>
      </c>
      <c r="AR89" s="23">
        <f t="shared" si="60"/>
        <v>-92739.788382201456</v>
      </c>
      <c r="AS89" s="23">
        <f t="shared" si="61"/>
        <v>-741918307.0576117</v>
      </c>
      <c r="AT89">
        <f t="shared" si="67"/>
        <v>0.5513366666666667</v>
      </c>
      <c r="BB89" s="10">
        <f t="shared" si="62"/>
        <v>9450.8256565107877</v>
      </c>
      <c r="BC89" s="10">
        <f t="shared" si="63"/>
        <v>3996.2605822593941</v>
      </c>
      <c r="BD89" s="9">
        <f t="shared" si="64"/>
        <v>8170.6559210972182</v>
      </c>
      <c r="BE89" s="10">
        <f t="shared" si="65"/>
        <v>3101.420538763889</v>
      </c>
    </row>
    <row r="90" spans="1:57">
      <c r="A90">
        <v>84</v>
      </c>
      <c r="B90" t="s">
        <v>54</v>
      </c>
      <c r="C90">
        <v>16.769300000000001</v>
      </c>
      <c r="D90">
        <v>53.7502</v>
      </c>
      <c r="E90">
        <v>488.31599999999997</v>
      </c>
      <c r="F90">
        <v>488.31599999999997</v>
      </c>
      <c r="G90">
        <v>637.99199999999996</v>
      </c>
      <c r="H90">
        <v>1331.63</v>
      </c>
      <c r="I90">
        <v>34.684899999999999</v>
      </c>
      <c r="J90">
        <v>3026.54</v>
      </c>
      <c r="K90">
        <v>1286.46</v>
      </c>
      <c r="M90" s="4">
        <f t="shared" si="39"/>
        <v>0.5561233333333333</v>
      </c>
      <c r="N90" s="2">
        <f t="shared" si="40"/>
        <v>3.2217194027703691E-2</v>
      </c>
      <c r="O90" s="2">
        <f t="shared" si="41"/>
        <v>1.7773728310866297</v>
      </c>
      <c r="P90" s="3">
        <f t="shared" si="42"/>
        <v>0.77108794811702452</v>
      </c>
      <c r="Q90" s="2">
        <f t="shared" si="43"/>
        <v>0.3824043827208593</v>
      </c>
      <c r="R90" s="3">
        <f t="shared" si="44"/>
        <v>0.29269047033931322</v>
      </c>
      <c r="T90" s="6">
        <f t="shared" si="45"/>
        <v>5490.4468806539871</v>
      </c>
      <c r="U90" s="6">
        <f t="shared" si="46"/>
        <v>9872.7144709878285</v>
      </c>
      <c r="V90" s="6">
        <f t="shared" si="47"/>
        <v>9872.7144709878285</v>
      </c>
      <c r="W90" s="6">
        <f t="shared" si="48"/>
        <v>201.48396879566997</v>
      </c>
      <c r="X90" s="6">
        <f t="shared" si="49"/>
        <v>176.88679245283001</v>
      </c>
      <c r="Y90" s="6">
        <f t="shared" si="35"/>
        <v>1607.0014798716306</v>
      </c>
      <c r="Z90" s="6">
        <f t="shared" si="50"/>
        <v>1607.0014798716306</v>
      </c>
      <c r="AA90" s="6">
        <f t="shared" si="51"/>
        <v>2099.5709502581553</v>
      </c>
      <c r="AB90" s="6">
        <f t="shared" si="36"/>
        <v>9960.0550849944029</v>
      </c>
      <c r="AC90" s="6">
        <f t="shared" si="52"/>
        <v>114.14335478909561</v>
      </c>
      <c r="AD90" s="6">
        <f t="shared" si="37"/>
        <v>4233.6174194490004</v>
      </c>
      <c r="AE90" s="6">
        <f t="shared" si="38"/>
        <v>4382.2675903338413</v>
      </c>
      <c r="AI90" s="58"/>
      <c r="AJ90" s="21">
        <f t="shared" si="53"/>
        <v>698746.69000683655</v>
      </c>
      <c r="AK90" s="21">
        <f t="shared" si="66"/>
        <v>118397.20547036275</v>
      </c>
      <c r="AL90" s="19">
        <f t="shared" si="54"/>
        <v>311825.02703808423</v>
      </c>
      <c r="AM90" s="19">
        <f t="shared" si="55"/>
        <v>1422.5222883083302</v>
      </c>
      <c r="AN90" s="19">
        <f t="shared" si="56"/>
        <v>18937.499999999982</v>
      </c>
      <c r="AO90" s="19">
        <f t="shared" si="57"/>
        <v>127189.00391487288</v>
      </c>
      <c r="AP90" s="19">
        <f t="shared" si="58"/>
        <v>130536.08296526429</v>
      </c>
      <c r="AQ90" s="19">
        <f t="shared" si="59"/>
        <v>132813.10153030389</v>
      </c>
      <c r="AR90" s="23">
        <f t="shared" si="60"/>
        <v>-94420.657740365787</v>
      </c>
      <c r="AS90" s="23">
        <f t="shared" si="61"/>
        <v>-755365261.92292631</v>
      </c>
      <c r="AT90">
        <f t="shared" si="67"/>
        <v>0.55373666666666665</v>
      </c>
      <c r="BB90" s="10">
        <f t="shared" si="62"/>
        <v>9604.6213303271543</v>
      </c>
      <c r="BC90" s="10">
        <f t="shared" si="63"/>
        <v>4097.1907560176605</v>
      </c>
      <c r="BD90" s="9">
        <f t="shared" si="64"/>
        <v>8318.7509114373643</v>
      </c>
      <c r="BE90" s="10">
        <f t="shared" si="65"/>
        <v>3157.6217456522563</v>
      </c>
    </row>
    <row r="91" spans="1:57">
      <c r="A91">
        <v>85</v>
      </c>
      <c r="B91" t="s">
        <v>54</v>
      </c>
      <c r="C91">
        <v>16.9712</v>
      </c>
      <c r="D91">
        <v>52.995399999999997</v>
      </c>
      <c r="E91">
        <v>489.37799999999999</v>
      </c>
      <c r="F91">
        <v>489.37799999999999</v>
      </c>
      <c r="G91">
        <v>643.76</v>
      </c>
      <c r="H91">
        <v>1324.49</v>
      </c>
      <c r="I91">
        <v>33.4876</v>
      </c>
      <c r="J91">
        <v>3027.74</v>
      </c>
      <c r="K91">
        <v>1289.26</v>
      </c>
      <c r="M91" s="4">
        <f t="shared" si="39"/>
        <v>0.55850333333333335</v>
      </c>
      <c r="N91" s="2">
        <f t="shared" si="40"/>
        <v>3.1629414327577869E-2</v>
      </c>
      <c r="O91" s="2">
        <f t="shared" si="41"/>
        <v>1.7705149537752685</v>
      </c>
      <c r="P91" s="3">
        <f t="shared" si="42"/>
        <v>0.76947317533169002</v>
      </c>
      <c r="Q91" s="2">
        <f t="shared" si="43"/>
        <v>0.38421734277921349</v>
      </c>
      <c r="R91" s="3">
        <f t="shared" si="44"/>
        <v>0.2920770392298464</v>
      </c>
      <c r="T91" s="6">
        <f t="shared" si="45"/>
        <v>5592.4776418829033</v>
      </c>
      <c r="U91" s="6">
        <f t="shared" si="46"/>
        <v>10013.329031547833</v>
      </c>
      <c r="V91" s="6">
        <f t="shared" si="47"/>
        <v>10013.329031547833</v>
      </c>
      <c r="W91" s="6">
        <f t="shared" si="48"/>
        <v>204.35365370505784</v>
      </c>
      <c r="X91" s="6">
        <f t="shared" si="49"/>
        <v>176.88679245283001</v>
      </c>
      <c r="Y91" s="6">
        <f t="shared" si="35"/>
        <v>1633.4343116002717</v>
      </c>
      <c r="Z91" s="6">
        <f t="shared" si="50"/>
        <v>1633.4343116002717</v>
      </c>
      <c r="AA91" s="6">
        <f t="shared" si="51"/>
        <v>2148.726899116411</v>
      </c>
      <c r="AB91" s="6">
        <f t="shared" si="36"/>
        <v>10105.91894731259</v>
      </c>
      <c r="AC91" s="6">
        <f t="shared" si="52"/>
        <v>111.76373794030224</v>
      </c>
      <c r="AD91" s="6">
        <f t="shared" si="37"/>
        <v>4303.2615290711192</v>
      </c>
      <c r="AE91" s="6">
        <f t="shared" si="38"/>
        <v>4420.8513896649301</v>
      </c>
      <c r="AI91" s="58"/>
      <c r="AJ91" s="21">
        <f t="shared" si="53"/>
        <v>709621.09803119209</v>
      </c>
      <c r="AK91" s="21">
        <f t="shared" si="66"/>
        <v>120239.78954216077</v>
      </c>
      <c r="AL91" s="19">
        <f t="shared" si="54"/>
        <v>314984.24759042548</v>
      </c>
      <c r="AM91" s="19">
        <f t="shared" si="55"/>
        <v>1390.1519179763955</v>
      </c>
      <c r="AN91" s="19">
        <f t="shared" si="56"/>
        <v>18937.499999999982</v>
      </c>
      <c r="AO91" s="19">
        <f t="shared" si="57"/>
        <v>129460.03921845857</v>
      </c>
      <c r="AP91" s="19">
        <f t="shared" si="58"/>
        <v>132866.88235578642</v>
      </c>
      <c r="AQ91" s="19">
        <f t="shared" si="59"/>
        <v>136117.91414747154</v>
      </c>
      <c r="AR91" s="23">
        <f t="shared" si="60"/>
        <v>-96104.152343234469</v>
      </c>
      <c r="AS91" s="23">
        <f t="shared" si="61"/>
        <v>-768833218.74587572</v>
      </c>
      <c r="AT91">
        <f t="shared" si="67"/>
        <v>0.5561233333333333</v>
      </c>
      <c r="BB91" s="10">
        <f t="shared" si="62"/>
        <v>9758.5711161987329</v>
      </c>
      <c r="BC91" s="10">
        <f t="shared" si="63"/>
        <v>4199.1419005163107</v>
      </c>
      <c r="BD91" s="9">
        <f t="shared" si="64"/>
        <v>8467.2348388980008</v>
      </c>
      <c r="BE91" s="10">
        <f t="shared" si="65"/>
        <v>3214.0029597432613</v>
      </c>
    </row>
    <row r="92" spans="1:57">
      <c r="A92">
        <v>86</v>
      </c>
      <c r="B92" t="s">
        <v>54</v>
      </c>
      <c r="C92">
        <v>17.173100000000002</v>
      </c>
      <c r="D92">
        <v>52.222299999999997</v>
      </c>
      <c r="E92">
        <v>490.44299999999998</v>
      </c>
      <c r="F92">
        <v>490.44299999999998</v>
      </c>
      <c r="G92">
        <v>649.495</v>
      </c>
      <c r="H92">
        <v>1317.4</v>
      </c>
      <c r="I92">
        <v>32.252099999999999</v>
      </c>
      <c r="J92">
        <v>3028.97</v>
      </c>
      <c r="K92">
        <v>1292.07</v>
      </c>
      <c r="M92" s="4">
        <f t="shared" si="39"/>
        <v>0.56086666666666662</v>
      </c>
      <c r="N92" s="2">
        <f t="shared" si="40"/>
        <v>3.1036669440152147E-2</v>
      </c>
      <c r="O92" s="2">
        <f t="shared" si="41"/>
        <v>1.7637855165814811</v>
      </c>
      <c r="P92" s="3">
        <f t="shared" si="42"/>
        <v>0.76790086770474264</v>
      </c>
      <c r="Q92" s="2">
        <f t="shared" si="43"/>
        <v>0.38600677522881255</v>
      </c>
      <c r="R92" s="3">
        <f t="shared" si="44"/>
        <v>0.29147925829074051</v>
      </c>
      <c r="T92" s="6">
        <f t="shared" si="45"/>
        <v>5699.2839645349159</v>
      </c>
      <c r="U92" s="6">
        <f t="shared" si="46"/>
        <v>10161.566559850677</v>
      </c>
      <c r="V92" s="6">
        <f t="shared" si="47"/>
        <v>10161.566559850677</v>
      </c>
      <c r="W92" s="6">
        <f t="shared" si="48"/>
        <v>207.3789093847077</v>
      </c>
      <c r="X92" s="6">
        <f t="shared" si="49"/>
        <v>176.88679245283001</v>
      </c>
      <c r="Y92" s="6">
        <f t="shared" si="35"/>
        <v>1661.2230627709482</v>
      </c>
      <c r="Z92" s="6">
        <f t="shared" si="50"/>
        <v>1661.2230627709482</v>
      </c>
      <c r="AA92" s="6">
        <f t="shared" si="51"/>
        <v>2199.962224263405</v>
      </c>
      <c r="AB92" s="6">
        <f t="shared" si="36"/>
        <v>10259.693420916476</v>
      </c>
      <c r="AC92" s="6">
        <f t="shared" si="52"/>
        <v>109.25204831890915</v>
      </c>
      <c r="AD92" s="6">
        <f t="shared" si="37"/>
        <v>4376.4851016620878</v>
      </c>
      <c r="AE92" s="6">
        <f t="shared" si="38"/>
        <v>4462.2825953157608</v>
      </c>
      <c r="AI92" s="58"/>
      <c r="AJ92" s="21">
        <f t="shared" si="53"/>
        <v>719728.05080056353</v>
      </c>
      <c r="AK92" s="21">
        <f t="shared" si="66"/>
        <v>121952.33427522106</v>
      </c>
      <c r="AL92" s="19">
        <f t="shared" si="54"/>
        <v>317757.53533494618</v>
      </c>
      <c r="AM92" s="19">
        <f t="shared" si="55"/>
        <v>1361.170564374941</v>
      </c>
      <c r="AN92" s="19">
        <f t="shared" si="56"/>
        <v>18937.499999999982</v>
      </c>
      <c r="AO92" s="19">
        <f t="shared" si="57"/>
        <v>131589.4681425179</v>
      </c>
      <c r="AP92" s="19">
        <f t="shared" si="58"/>
        <v>135052.34888311048</v>
      </c>
      <c r="AQ92" s="19">
        <f t="shared" si="59"/>
        <v>139304.75821468577</v>
      </c>
      <c r="AR92" s="23">
        <f t="shared" si="60"/>
        <v>-97677.603936149346</v>
      </c>
      <c r="AS92" s="23">
        <f t="shared" si="61"/>
        <v>-781420831.48919475</v>
      </c>
      <c r="AT92">
        <f t="shared" si="67"/>
        <v>0.55850333333333335</v>
      </c>
      <c r="BB92" s="10">
        <f t="shared" si="62"/>
        <v>9901.5652936075312</v>
      </c>
      <c r="BC92" s="10">
        <f t="shared" si="63"/>
        <v>4297.453798232822</v>
      </c>
      <c r="BD92" s="9">
        <f t="shared" si="64"/>
        <v>8606.5230581422384</v>
      </c>
      <c r="BE92" s="10">
        <f t="shared" si="65"/>
        <v>3266.8686232005434</v>
      </c>
    </row>
    <row r="93" spans="1:57">
      <c r="A93">
        <v>87</v>
      </c>
      <c r="B93" t="s">
        <v>54</v>
      </c>
      <c r="C93">
        <v>17.3751</v>
      </c>
      <c r="D93">
        <v>51.477499999999999</v>
      </c>
      <c r="E93">
        <v>491.49299999999999</v>
      </c>
      <c r="F93">
        <v>491.49299999999999</v>
      </c>
      <c r="G93">
        <v>655.197</v>
      </c>
      <c r="H93">
        <v>1310.3399999999999</v>
      </c>
      <c r="I93">
        <v>31.069199999999999</v>
      </c>
      <c r="J93">
        <v>3030.16</v>
      </c>
      <c r="K93">
        <v>1294.83</v>
      </c>
      <c r="M93" s="4">
        <f t="shared" si="39"/>
        <v>0.56322000000000005</v>
      </c>
      <c r="N93" s="2">
        <f t="shared" si="40"/>
        <v>3.0466188463951327E-2</v>
      </c>
      <c r="O93" s="2">
        <f t="shared" si="41"/>
        <v>1.7571200775303906</v>
      </c>
      <c r="P93" s="3">
        <f t="shared" si="42"/>
        <v>0.76632576968147426</v>
      </c>
      <c r="Q93" s="2">
        <f t="shared" si="43"/>
        <v>0.38776854515109549</v>
      </c>
      <c r="R93" s="3">
        <f t="shared" si="44"/>
        <v>0.2908827811512375</v>
      </c>
      <c r="T93" s="6">
        <f t="shared" si="45"/>
        <v>5806.0033555601722</v>
      </c>
      <c r="U93" s="6">
        <f t="shared" si="46"/>
        <v>10308.588749618571</v>
      </c>
      <c r="V93" s="6">
        <f t="shared" si="47"/>
        <v>10308.588749618571</v>
      </c>
      <c r="W93" s="6">
        <f t="shared" si="48"/>
        <v>210.3793622371137</v>
      </c>
      <c r="X93" s="6">
        <f t="shared" si="49"/>
        <v>176.88679245283001</v>
      </c>
      <c r="Y93" s="6">
        <f t="shared" si="35"/>
        <v>1688.8664034387602</v>
      </c>
      <c r="Z93" s="6">
        <f t="shared" si="50"/>
        <v>1688.8664034387602</v>
      </c>
      <c r="AA93" s="6">
        <f t="shared" si="51"/>
        <v>2251.3854743279467</v>
      </c>
      <c r="AB93" s="6">
        <f t="shared" si="36"/>
        <v>10412.224428500711</v>
      </c>
      <c r="AC93" s="6">
        <f t="shared" si="52"/>
        <v>106.74368335497456</v>
      </c>
      <c r="AD93" s="6">
        <f t="shared" si="37"/>
        <v>4449.289990222871</v>
      </c>
      <c r="AE93" s="6">
        <f t="shared" si="38"/>
        <v>4502.5853940583993</v>
      </c>
      <c r="AI93" s="58"/>
      <c r="AJ93" s="21">
        <f t="shared" si="53"/>
        <v>730382.91962238704</v>
      </c>
      <c r="AK93" s="21">
        <f t="shared" si="66"/>
        <v>123757.71913242139</v>
      </c>
      <c r="AL93" s="19">
        <f t="shared" si="54"/>
        <v>320735.48610351089</v>
      </c>
      <c r="AM93" s="19">
        <f t="shared" si="55"/>
        <v>1330.5806964759945</v>
      </c>
      <c r="AN93" s="19">
        <f t="shared" si="56"/>
        <v>18937.499999999982</v>
      </c>
      <c r="AO93" s="19">
        <f t="shared" si="57"/>
        <v>133828.12993682758</v>
      </c>
      <c r="AP93" s="19">
        <f t="shared" si="58"/>
        <v>137349.922829902</v>
      </c>
      <c r="AQ93" s="19">
        <f t="shared" si="59"/>
        <v>142626.41094988809</v>
      </c>
      <c r="AR93" s="23">
        <f t="shared" si="60"/>
        <v>-99332.608238203888</v>
      </c>
      <c r="AS93" s="23">
        <f t="shared" si="61"/>
        <v>-794660865.90563107</v>
      </c>
      <c r="AT93">
        <f t="shared" si="67"/>
        <v>0.56086666666666662</v>
      </c>
      <c r="BB93" s="10">
        <f t="shared" si="62"/>
        <v>10052.314511531767</v>
      </c>
      <c r="BC93" s="10">
        <f t="shared" si="63"/>
        <v>4399.92444852681</v>
      </c>
      <c r="BD93" s="9">
        <f t="shared" si="64"/>
        <v>8752.9702033241756</v>
      </c>
      <c r="BE93" s="10">
        <f t="shared" si="65"/>
        <v>3322.4461255418964</v>
      </c>
    </row>
    <row r="94" spans="1:57">
      <c r="A94">
        <v>88</v>
      </c>
      <c r="B94" t="s">
        <v>54</v>
      </c>
      <c r="C94">
        <v>17.577000000000002</v>
      </c>
      <c r="D94">
        <v>50.761800000000001</v>
      </c>
      <c r="E94">
        <v>492.52699999999999</v>
      </c>
      <c r="F94">
        <v>492.52699999999999</v>
      </c>
      <c r="G94">
        <v>660.86699999999996</v>
      </c>
      <c r="H94">
        <v>1303.32</v>
      </c>
      <c r="I94">
        <v>29.939</v>
      </c>
      <c r="J94">
        <v>3031.29</v>
      </c>
      <c r="K94">
        <v>1297.56</v>
      </c>
      <c r="M94" s="4">
        <f t="shared" si="39"/>
        <v>0.56556000000000006</v>
      </c>
      <c r="N94" s="2">
        <f t="shared" si="40"/>
        <v>2.9918311054530022E-2</v>
      </c>
      <c r="O94" s="2">
        <f t="shared" si="41"/>
        <v>1.7505160137444893</v>
      </c>
      <c r="P94" s="3">
        <f t="shared" si="42"/>
        <v>0.76476412759035284</v>
      </c>
      <c r="Q94" s="2">
        <f t="shared" si="43"/>
        <v>0.38950597637739581</v>
      </c>
      <c r="R94" s="3">
        <f t="shared" si="44"/>
        <v>0.29028868142490039</v>
      </c>
      <c r="T94" s="6">
        <f t="shared" si="45"/>
        <v>5912.3254695236892</v>
      </c>
      <c r="U94" s="6">
        <f t="shared" si="46"/>
        <v>10453.931447633653</v>
      </c>
      <c r="V94" s="6">
        <f t="shared" si="47"/>
        <v>10453.931447633653</v>
      </c>
      <c r="W94" s="6">
        <f t="shared" si="48"/>
        <v>213.34553974762557</v>
      </c>
      <c r="X94" s="6">
        <f t="shared" si="49"/>
        <v>176.88679245283001</v>
      </c>
      <c r="Y94" s="6">
        <f t="shared" si="35"/>
        <v>1716.2811647028868</v>
      </c>
      <c r="Z94" s="6">
        <f t="shared" si="50"/>
        <v>1716.2811647028868</v>
      </c>
      <c r="AA94" s="6">
        <f t="shared" si="51"/>
        <v>2302.8861046677698</v>
      </c>
      <c r="AB94" s="6">
        <f t="shared" si="36"/>
        <v>10562.965952618251</v>
      </c>
      <c r="AC94" s="6">
        <f t="shared" si="52"/>
        <v>104.31103476302815</v>
      </c>
      <c r="AD94" s="6">
        <f t="shared" si="37"/>
        <v>4521.5344297305073</v>
      </c>
      <c r="AE94" s="6">
        <f t="shared" si="38"/>
        <v>4541.6059781099639</v>
      </c>
      <c r="AI94" s="58"/>
      <c r="AJ94" s="21">
        <f t="shared" si="53"/>
        <v>740950.433556334</v>
      </c>
      <c r="AK94" s="21">
        <f t="shared" si="66"/>
        <v>125548.30238160459</v>
      </c>
      <c r="AL94" s="19">
        <f t="shared" si="54"/>
        <v>323632.33036873554</v>
      </c>
      <c r="AM94" s="19">
        <f t="shared" si="55"/>
        <v>1300.0313195802353</v>
      </c>
      <c r="AN94" s="19">
        <f t="shared" si="56"/>
        <v>18937.499999999982</v>
      </c>
      <c r="AO94" s="19">
        <f t="shared" si="57"/>
        <v>136055.07746102652</v>
      </c>
      <c r="AP94" s="19">
        <f t="shared" si="58"/>
        <v>139635.47423631672</v>
      </c>
      <c r="AQ94" s="19">
        <f t="shared" si="59"/>
        <v>145960.2471017974</v>
      </c>
      <c r="AR94" s="23">
        <f t="shared" si="60"/>
        <v>-100978.07545048223</v>
      </c>
      <c r="AS94" s="23">
        <f t="shared" si="61"/>
        <v>-807824603.60385776</v>
      </c>
      <c r="AT94">
        <f t="shared" si="67"/>
        <v>0.56322000000000005</v>
      </c>
      <c r="BB94" s="10">
        <f t="shared" si="62"/>
        <v>10201.845066263597</v>
      </c>
      <c r="BC94" s="10">
        <f t="shared" si="63"/>
        <v>4502.7709486558933</v>
      </c>
      <c r="BD94" s="9">
        <f t="shared" si="64"/>
        <v>8898.579980445742</v>
      </c>
      <c r="BE94" s="10">
        <f t="shared" si="65"/>
        <v>3377.7328068775205</v>
      </c>
    </row>
    <row r="95" spans="1:57">
      <c r="A95">
        <v>89</v>
      </c>
      <c r="B95" t="s">
        <v>54</v>
      </c>
      <c r="C95">
        <v>17.7789</v>
      </c>
      <c r="D95">
        <v>50.0715</v>
      </c>
      <c r="E95">
        <v>493.54599999999999</v>
      </c>
      <c r="F95">
        <v>493.54599999999999</v>
      </c>
      <c r="G95">
        <v>666.50400000000002</v>
      </c>
      <c r="H95">
        <v>1296.33</v>
      </c>
      <c r="I95">
        <v>28.856300000000001</v>
      </c>
      <c r="J95">
        <v>3032.37</v>
      </c>
      <c r="K95">
        <v>1300.24</v>
      </c>
      <c r="M95" s="4">
        <f t="shared" si="39"/>
        <v>0.56789000000000001</v>
      </c>
      <c r="N95" s="2">
        <f t="shared" si="40"/>
        <v>2.9390374896546865E-2</v>
      </c>
      <c r="O95" s="2">
        <f t="shared" si="41"/>
        <v>1.7439677344790951</v>
      </c>
      <c r="P95" s="3">
        <f t="shared" si="42"/>
        <v>0.763199445902082</v>
      </c>
      <c r="Q95" s="2">
        <f t="shared" si="43"/>
        <v>0.39121660885030551</v>
      </c>
      <c r="R95" s="3">
        <f t="shared" si="44"/>
        <v>0.28969577441640693</v>
      </c>
      <c r="T95" s="6">
        <f t="shared" si="45"/>
        <v>6018.5279390094747</v>
      </c>
      <c r="U95" s="6">
        <f t="shared" si="46"/>
        <v>10598.052332334562</v>
      </c>
      <c r="V95" s="6">
        <f t="shared" si="47"/>
        <v>10598.052332334562</v>
      </c>
      <c r="W95" s="6">
        <f t="shared" si="48"/>
        <v>216.28678229254209</v>
      </c>
      <c r="X95" s="6">
        <f t="shared" si="49"/>
        <v>176.88679245283001</v>
      </c>
      <c r="Y95" s="6">
        <f t="shared" si="35"/>
        <v>1743.5421121381312</v>
      </c>
      <c r="Z95" s="6">
        <f t="shared" si="50"/>
        <v>1743.5421121381312</v>
      </c>
      <c r="AA95" s="6">
        <f t="shared" si="51"/>
        <v>2354.5480905701052</v>
      </c>
      <c r="AB95" s="6">
        <f t="shared" si="36"/>
        <v>10712.405316986033</v>
      </c>
      <c r="AC95" s="6">
        <f t="shared" si="52"/>
        <v>101.93379764107158</v>
      </c>
      <c r="AD95" s="6">
        <f t="shared" si="37"/>
        <v>4593.3371881982303</v>
      </c>
      <c r="AE95" s="6">
        <f t="shared" si="38"/>
        <v>4579.5243933250877</v>
      </c>
      <c r="AI95" s="58"/>
      <c r="AJ95" s="21">
        <f t="shared" si="53"/>
        <v>751397.23066156404</v>
      </c>
      <c r="AK95" s="21">
        <f t="shared" si="66"/>
        <v>127318.43110073026</v>
      </c>
      <c r="AL95" s="19">
        <f t="shared" si="54"/>
        <v>326437.01288860984</v>
      </c>
      <c r="AM95" s="19">
        <f t="shared" si="55"/>
        <v>1270.4040923789198</v>
      </c>
      <c r="AN95" s="19">
        <f t="shared" si="56"/>
        <v>18937.499999999982</v>
      </c>
      <c r="AO95" s="19">
        <f t="shared" si="57"/>
        <v>138263.61062846458</v>
      </c>
      <c r="AP95" s="19">
        <f t="shared" si="58"/>
        <v>141902.1266976347</v>
      </c>
      <c r="AQ95" s="19">
        <f t="shared" si="59"/>
        <v>149299.09991754757</v>
      </c>
      <c r="AR95" s="23">
        <f t="shared" si="60"/>
        <v>-102605.90753765876</v>
      </c>
      <c r="AS95" s="23">
        <f t="shared" si="61"/>
        <v>-820847260.30127001</v>
      </c>
      <c r="AT95">
        <f t="shared" si="67"/>
        <v>0.56556000000000006</v>
      </c>
      <c r="BB95" s="10">
        <f t="shared" si="62"/>
        <v>10349.620412870625</v>
      </c>
      <c r="BC95" s="10">
        <f t="shared" si="63"/>
        <v>4605.7722093355396</v>
      </c>
      <c r="BD95" s="9">
        <f t="shared" si="64"/>
        <v>9043.0688594610147</v>
      </c>
      <c r="BE95" s="10">
        <f t="shared" si="65"/>
        <v>3432.5623294057737</v>
      </c>
    </row>
    <row r="96" spans="1:57">
      <c r="A96">
        <v>90</v>
      </c>
      <c r="B96" t="s">
        <v>54</v>
      </c>
      <c r="C96">
        <v>17.980799999999999</v>
      </c>
      <c r="D96">
        <v>49.405200000000001</v>
      </c>
      <c r="E96">
        <v>494.55099999999999</v>
      </c>
      <c r="F96">
        <v>494.55099999999999</v>
      </c>
      <c r="G96">
        <v>672.10799999999995</v>
      </c>
      <c r="H96">
        <v>1289.3800000000001</v>
      </c>
      <c r="I96">
        <v>27.8188</v>
      </c>
      <c r="J96">
        <v>3033.41</v>
      </c>
      <c r="K96">
        <v>1302.8900000000001</v>
      </c>
      <c r="M96" s="4">
        <f t="shared" si="39"/>
        <v>0.57020666666666664</v>
      </c>
      <c r="N96" s="2">
        <f t="shared" si="40"/>
        <v>2.888145818475173E-2</v>
      </c>
      <c r="O96" s="2">
        <f t="shared" si="41"/>
        <v>1.737490214191346</v>
      </c>
      <c r="P96" s="3">
        <f t="shared" si="42"/>
        <v>0.76164782359612315</v>
      </c>
      <c r="Q96" s="2">
        <f t="shared" si="43"/>
        <v>0.39290315791935088</v>
      </c>
      <c r="R96" s="3">
        <f t="shared" si="44"/>
        <v>0.28910628894786689</v>
      </c>
      <c r="T96" s="6">
        <f t="shared" si="45"/>
        <v>6124.5796982030242</v>
      </c>
      <c r="U96" s="6">
        <f t="shared" si="46"/>
        <v>10740.982272280853</v>
      </c>
      <c r="V96" s="6">
        <f t="shared" si="47"/>
        <v>10740.982272280853</v>
      </c>
      <c r="W96" s="6">
        <f t="shared" si="48"/>
        <v>219.2037198424664</v>
      </c>
      <c r="X96" s="6">
        <f t="shared" si="49"/>
        <v>176.88679245283001</v>
      </c>
      <c r="Y96" s="6">
        <f t="shared" si="35"/>
        <v>1770.6545079129228</v>
      </c>
      <c r="Z96" s="6">
        <f t="shared" si="50"/>
        <v>1770.6545079129228</v>
      </c>
      <c r="AA96" s="6">
        <f t="shared" si="51"/>
        <v>2406.366704352713</v>
      </c>
      <c r="AB96" s="6">
        <f t="shared" si="36"/>
        <v>10860.601011505207</v>
      </c>
      <c r="AC96" s="6">
        <f t="shared" si="52"/>
        <v>99.58498061811224</v>
      </c>
      <c r="AD96" s="6">
        <f t="shared" si="37"/>
        <v>4664.7727975773341</v>
      </c>
      <c r="AE96" s="6">
        <f t="shared" si="38"/>
        <v>4616.4025740778288</v>
      </c>
      <c r="AI96" s="58"/>
      <c r="AJ96" s="21">
        <f t="shared" si="53"/>
        <v>761756.20749121124</v>
      </c>
      <c r="AK96" s="21">
        <f t="shared" si="66"/>
        <v>129073.67935550264</v>
      </c>
      <c r="AL96" s="19">
        <f t="shared" si="54"/>
        <v>329162.47481902729</v>
      </c>
      <c r="AM96" s="19">
        <f t="shared" si="55"/>
        <v>1241.4517214706109</v>
      </c>
      <c r="AN96" s="19">
        <f t="shared" si="56"/>
        <v>18937.499999999982</v>
      </c>
      <c r="AO96" s="19">
        <f t="shared" si="57"/>
        <v>140459.75255384785</v>
      </c>
      <c r="AP96" s="19">
        <f t="shared" si="58"/>
        <v>144156.06183158071</v>
      </c>
      <c r="AQ96" s="19">
        <f t="shared" si="59"/>
        <v>152648.41362417766</v>
      </c>
      <c r="AR96" s="23">
        <f t="shared" si="60"/>
        <v>-104224.23229660971</v>
      </c>
      <c r="AS96" s="23">
        <f t="shared" si="61"/>
        <v>-833793858.37287772</v>
      </c>
      <c r="AT96">
        <f t="shared" si="67"/>
        <v>0.56789000000000001</v>
      </c>
      <c r="BB96" s="10">
        <f t="shared" si="62"/>
        <v>10496.118534693491</v>
      </c>
      <c r="BC96" s="10">
        <f t="shared" si="63"/>
        <v>4709.0961811402103</v>
      </c>
      <c r="BD96" s="9">
        <f t="shared" si="64"/>
        <v>9186.6743763964605</v>
      </c>
      <c r="BE96" s="10">
        <f t="shared" si="65"/>
        <v>3487.0842242762624</v>
      </c>
    </row>
    <row r="97" spans="1:57">
      <c r="A97">
        <v>91</v>
      </c>
      <c r="B97" t="s">
        <v>54</v>
      </c>
      <c r="C97">
        <v>18.182700000000001</v>
      </c>
      <c r="D97">
        <v>48.761899999999997</v>
      </c>
      <c r="E97">
        <v>495.54300000000001</v>
      </c>
      <c r="F97">
        <v>495.54300000000001</v>
      </c>
      <c r="G97">
        <v>677.68100000000004</v>
      </c>
      <c r="H97">
        <v>1282.47</v>
      </c>
      <c r="I97">
        <v>26.824200000000001</v>
      </c>
      <c r="J97">
        <v>3034.4</v>
      </c>
      <c r="K97">
        <v>1305.5</v>
      </c>
      <c r="M97" s="4">
        <f t="shared" si="39"/>
        <v>0.57250999999999996</v>
      </c>
      <c r="N97" s="2">
        <f t="shared" si="40"/>
        <v>2.8390712243745377E-2</v>
      </c>
      <c r="O97" s="2">
        <f t="shared" si="41"/>
        <v>1.7310763190162619</v>
      </c>
      <c r="P97" s="3">
        <f t="shared" si="42"/>
        <v>0.76010317141476424</v>
      </c>
      <c r="Q97" s="2">
        <f t="shared" si="43"/>
        <v>0.39456719824398995</v>
      </c>
      <c r="R97" s="3">
        <f t="shared" si="44"/>
        <v>0.28852072452882921</v>
      </c>
      <c r="T97" s="6">
        <f t="shared" si="45"/>
        <v>6230.4457505041673</v>
      </c>
      <c r="U97" s="6">
        <f t="shared" si="46"/>
        <v>10882.684582809326</v>
      </c>
      <c r="V97" s="6">
        <f t="shared" si="47"/>
        <v>10882.684582809326</v>
      </c>
      <c r="W97" s="6">
        <f t="shared" si="48"/>
        <v>222.09560373080259</v>
      </c>
      <c r="X97" s="6">
        <f t="shared" si="49"/>
        <v>176.88679245283001</v>
      </c>
      <c r="Y97" s="6">
        <f t="shared" si="35"/>
        <v>1797.6127220730275</v>
      </c>
      <c r="Z97" s="6">
        <f t="shared" si="50"/>
        <v>1797.6127220730275</v>
      </c>
      <c r="AA97" s="6">
        <f t="shared" si="51"/>
        <v>2458.3295235876026</v>
      </c>
      <c r="AB97" s="6">
        <f t="shared" si="36"/>
        <v>11007.472699344067</v>
      </c>
      <c r="AC97" s="6">
        <f t="shared" si="52"/>
        <v>97.307487196061629</v>
      </c>
      <c r="AD97" s="6">
        <f t="shared" si="37"/>
        <v>4735.7815742858584</v>
      </c>
      <c r="AE97" s="6">
        <f t="shared" si="38"/>
        <v>4652.2388323051591</v>
      </c>
      <c r="AI97" s="58"/>
      <c r="AJ97" s="21">
        <f t="shared" si="53"/>
        <v>772029.58278473082</v>
      </c>
      <c r="AK97" s="21">
        <f t="shared" si="66"/>
        <v>130814.42309410851</v>
      </c>
      <c r="AL97" s="19">
        <f t="shared" si="54"/>
        <v>331813.16781699209</v>
      </c>
      <c r="AM97" s="19">
        <f t="shared" si="55"/>
        <v>1212.845478947989</v>
      </c>
      <c r="AN97" s="19">
        <f t="shared" si="56"/>
        <v>18937.499999999982</v>
      </c>
      <c r="AO97" s="19">
        <f t="shared" si="57"/>
        <v>142643.92715746508</v>
      </c>
      <c r="AP97" s="19">
        <f t="shared" si="58"/>
        <v>146397.71471424046</v>
      </c>
      <c r="AQ97" s="19">
        <f t="shared" si="59"/>
        <v>156007.88171990204</v>
      </c>
      <c r="AR97" s="23">
        <f t="shared" si="60"/>
        <v>-105830.96899129175</v>
      </c>
      <c r="AS97" s="23">
        <f t="shared" si="61"/>
        <v>-846647751.93033397</v>
      </c>
      <c r="AT97">
        <f t="shared" si="67"/>
        <v>0.57020666666666664</v>
      </c>
      <c r="BB97" s="10">
        <f t="shared" si="62"/>
        <v>10641.397291662741</v>
      </c>
      <c r="BC97" s="10">
        <f t="shared" si="63"/>
        <v>4812.733408705426</v>
      </c>
      <c r="BD97" s="9">
        <f t="shared" si="64"/>
        <v>9329.5455951546683</v>
      </c>
      <c r="BE97" s="10">
        <f t="shared" si="65"/>
        <v>3541.3090158258456</v>
      </c>
    </row>
    <row r="98" spans="1:57">
      <c r="A98">
        <v>92</v>
      </c>
      <c r="B98" t="s">
        <v>54</v>
      </c>
      <c r="C98">
        <v>18.384599999999999</v>
      </c>
      <c r="D98">
        <v>48.1402</v>
      </c>
      <c r="E98">
        <v>496.52199999999999</v>
      </c>
      <c r="F98">
        <v>496.52199999999999</v>
      </c>
      <c r="G98">
        <v>683.22199999999998</v>
      </c>
      <c r="H98">
        <v>1275.5899999999999</v>
      </c>
      <c r="I98">
        <v>25.8703</v>
      </c>
      <c r="J98">
        <v>3035.35</v>
      </c>
      <c r="K98">
        <v>1308.08</v>
      </c>
      <c r="M98" s="4">
        <f t="shared" si="39"/>
        <v>0.57480333333333333</v>
      </c>
      <c r="N98" s="2">
        <f t="shared" si="40"/>
        <v>2.7916910711489724E-2</v>
      </c>
      <c r="O98" s="2">
        <f t="shared" si="41"/>
        <v>1.724720634999797</v>
      </c>
      <c r="P98" s="3">
        <f t="shared" si="42"/>
        <v>0.75856669817502786</v>
      </c>
      <c r="Q98" s="2">
        <f t="shared" si="43"/>
        <v>0.39620623865554011</v>
      </c>
      <c r="R98" s="3">
        <f t="shared" si="44"/>
        <v>0.28793732349035323</v>
      </c>
      <c r="T98" s="6">
        <f t="shared" si="45"/>
        <v>6336.1879213959355</v>
      </c>
      <c r="U98" s="6">
        <f t="shared" si="46"/>
        <v>11023.2275179266</v>
      </c>
      <c r="V98" s="6">
        <f t="shared" si="47"/>
        <v>11023.2275179266</v>
      </c>
      <c r="W98" s="6">
        <f t="shared" si="48"/>
        <v>224.96382689646123</v>
      </c>
      <c r="X98" s="6">
        <f t="shared" si="49"/>
        <v>176.88679245283001</v>
      </c>
      <c r="Y98" s="6">
        <f t="shared" si="35"/>
        <v>1824.4249912186503</v>
      </c>
      <c r="Z98" s="6">
        <f t="shared" si="50"/>
        <v>1824.4249912186503</v>
      </c>
      <c r="AA98" s="6">
        <f t="shared" si="51"/>
        <v>2510.4371837509489</v>
      </c>
      <c r="AB98" s="6">
        <f t="shared" si="36"/>
        <v>11153.117882164503</v>
      </c>
      <c r="AC98" s="6">
        <f t="shared" si="52"/>
        <v>95.073462658558128</v>
      </c>
      <c r="AD98" s="6">
        <f t="shared" si="37"/>
        <v>4806.4211505498079</v>
      </c>
      <c r="AE98" s="6">
        <f t="shared" si="38"/>
        <v>4687.0395965306643</v>
      </c>
      <c r="AI98" s="58"/>
      <c r="AJ98" s="21">
        <f t="shared" si="53"/>
        <v>782214.71975858591</v>
      </c>
      <c r="AK98" s="21">
        <f t="shared" si="66"/>
        <v>132540.2155340348</v>
      </c>
      <c r="AL98" s="19">
        <f t="shared" si="54"/>
        <v>334388.97054959793</v>
      </c>
      <c r="AM98" s="19">
        <f t="shared" si="55"/>
        <v>1185.1078865608347</v>
      </c>
      <c r="AN98" s="19">
        <f t="shared" si="56"/>
        <v>18937.499999999982</v>
      </c>
      <c r="AO98" s="19">
        <f t="shared" si="57"/>
        <v>144815.6808902031</v>
      </c>
      <c r="AP98" s="19">
        <f t="shared" si="58"/>
        <v>148626.61986099792</v>
      </c>
      <c r="AQ98" s="19">
        <f t="shared" si="59"/>
        <v>159376.69884256495</v>
      </c>
      <c r="AR98" s="23">
        <f t="shared" si="60"/>
        <v>-107424.35726269594</v>
      </c>
      <c r="AS98" s="23">
        <f t="shared" si="61"/>
        <v>-859394858.10156751</v>
      </c>
      <c r="AT98">
        <f t="shared" si="67"/>
        <v>0.57250999999999996</v>
      </c>
      <c r="BB98" s="10">
        <f t="shared" si="62"/>
        <v>10785.377095613265</v>
      </c>
      <c r="BC98" s="10">
        <f t="shared" si="63"/>
        <v>4916.6590471752052</v>
      </c>
      <c r="BD98" s="9">
        <f t="shared" si="64"/>
        <v>9471.5631485717167</v>
      </c>
      <c r="BE98" s="10">
        <f t="shared" si="65"/>
        <v>3595.225444146055</v>
      </c>
    </row>
    <row r="99" spans="1:57">
      <c r="A99">
        <v>93</v>
      </c>
      <c r="B99" t="s">
        <v>54</v>
      </c>
      <c r="C99">
        <v>18.586600000000001</v>
      </c>
      <c r="D99">
        <v>47.539000000000001</v>
      </c>
      <c r="E99">
        <v>497.48899999999998</v>
      </c>
      <c r="F99">
        <v>497.48899999999998</v>
      </c>
      <c r="G99">
        <v>688.73099999999999</v>
      </c>
      <c r="H99">
        <v>1268.75</v>
      </c>
      <c r="I99">
        <v>24.954899999999999</v>
      </c>
      <c r="J99">
        <v>3036.27</v>
      </c>
      <c r="K99">
        <v>1310.6300000000001</v>
      </c>
      <c r="M99" s="4">
        <f t="shared" si="39"/>
        <v>0.57708333333333328</v>
      </c>
      <c r="N99" s="2">
        <f t="shared" si="40"/>
        <v>2.7459350180505417E-2</v>
      </c>
      <c r="O99" s="2">
        <f t="shared" si="41"/>
        <v>1.7184378398267148</v>
      </c>
      <c r="P99" s="3">
        <f t="shared" si="42"/>
        <v>0.75704259927797846</v>
      </c>
      <c r="Q99" s="2">
        <f t="shared" si="43"/>
        <v>0.39782296028880865</v>
      </c>
      <c r="R99" s="3">
        <f t="shared" si="44"/>
        <v>0.28735826714801443</v>
      </c>
      <c r="T99" s="6">
        <f t="shared" si="45"/>
        <v>6441.7690619062651</v>
      </c>
      <c r="U99" s="6">
        <f t="shared" si="46"/>
        <v>11162.63230944046</v>
      </c>
      <c r="V99" s="6">
        <f t="shared" si="47"/>
        <v>11162.63230944046</v>
      </c>
      <c r="W99" s="6">
        <f t="shared" si="48"/>
        <v>227.80882264164202</v>
      </c>
      <c r="X99" s="6">
        <f t="shared" si="49"/>
        <v>176.88679245283001</v>
      </c>
      <c r="Y99" s="6">
        <f t="shared" si="35"/>
        <v>1851.0955949970748</v>
      </c>
      <c r="Z99" s="6">
        <f t="shared" si="50"/>
        <v>1851.0955949970748</v>
      </c>
      <c r="AA99" s="6">
        <f t="shared" si="51"/>
        <v>2562.6836377044124</v>
      </c>
      <c r="AB99" s="6">
        <f t="shared" si="36"/>
        <v>11297.588534046408</v>
      </c>
      <c r="AC99" s="6">
        <f t="shared" si="52"/>
        <v>92.852598035693518</v>
      </c>
      <c r="AD99" s="6">
        <f t="shared" si="37"/>
        <v>4876.6935945739842</v>
      </c>
      <c r="AE99" s="6">
        <f t="shared" si="38"/>
        <v>4720.8632475341947</v>
      </c>
      <c r="AI99" s="58"/>
      <c r="AJ99" s="21">
        <f t="shared" si="53"/>
        <v>792316.52430601022</v>
      </c>
      <c r="AK99" s="21">
        <f t="shared" si="66"/>
        <v>134251.88794082805</v>
      </c>
      <c r="AL99" s="19">
        <f t="shared" si="54"/>
        <v>336890.34507983451</v>
      </c>
      <c r="AM99" s="19">
        <f t="shared" si="55"/>
        <v>1157.8997017185795</v>
      </c>
      <c r="AN99" s="19">
        <f t="shared" si="56"/>
        <v>18937.499999999982</v>
      </c>
      <c r="AO99" s="19">
        <f t="shared" si="57"/>
        <v>146975.67729257449</v>
      </c>
      <c r="AP99" s="19">
        <f t="shared" si="58"/>
        <v>150843.45827395804</v>
      </c>
      <c r="AQ99" s="19">
        <f t="shared" si="59"/>
        <v>162754.90619091288</v>
      </c>
      <c r="AR99" s="23">
        <f t="shared" si="60"/>
        <v>-109008.62570783967</v>
      </c>
      <c r="AS99" s="23">
        <f t="shared" si="61"/>
        <v>-872069005.66271734</v>
      </c>
      <c r="AT99">
        <f t="shared" si="67"/>
        <v>0.57480333333333333</v>
      </c>
      <c r="BB99" s="10">
        <f t="shared" si="62"/>
        <v>10928.154055268042</v>
      </c>
      <c r="BC99" s="10">
        <f t="shared" si="63"/>
        <v>5020.8743675018977</v>
      </c>
      <c r="BD99" s="9">
        <f t="shared" si="64"/>
        <v>9612.8423010996157</v>
      </c>
      <c r="BE99" s="10">
        <f t="shared" si="65"/>
        <v>3648.8499824373007</v>
      </c>
    </row>
    <row r="100" spans="1:57">
      <c r="A100">
        <v>94</v>
      </c>
      <c r="B100" t="s">
        <v>54</v>
      </c>
      <c r="C100">
        <v>18.788499999999999</v>
      </c>
      <c r="D100">
        <v>46.957099999999997</v>
      </c>
      <c r="E100">
        <v>498.44299999999998</v>
      </c>
      <c r="F100">
        <v>498.44299999999998</v>
      </c>
      <c r="G100">
        <v>694.20899999999995</v>
      </c>
      <c r="H100">
        <v>1261.95</v>
      </c>
      <c r="I100">
        <v>24.075800000000001</v>
      </c>
      <c r="J100">
        <v>3037.15</v>
      </c>
      <c r="K100">
        <v>1313.14</v>
      </c>
      <c r="M100" s="4">
        <f t="shared" si="39"/>
        <v>0.57935000000000003</v>
      </c>
      <c r="N100" s="2">
        <f t="shared" si="40"/>
        <v>2.7017116883864101E-2</v>
      </c>
      <c r="O100" s="2">
        <f t="shared" si="41"/>
        <v>1.712220885590173</v>
      </c>
      <c r="P100" s="3">
        <f t="shared" si="42"/>
        <v>0.75552486982537914</v>
      </c>
      <c r="Q100" s="2">
        <f t="shared" si="43"/>
        <v>0.39941831362734098</v>
      </c>
      <c r="R100" s="3">
        <f t="shared" si="44"/>
        <v>0.28678288886971032</v>
      </c>
      <c r="T100" s="6">
        <f t="shared" si="45"/>
        <v>6547.2120216674621</v>
      </c>
      <c r="U100" s="6">
        <f t="shared" si="46"/>
        <v>11300.9614596832</v>
      </c>
      <c r="V100" s="6">
        <f t="shared" si="47"/>
        <v>11300.9614596832</v>
      </c>
      <c r="W100" s="6">
        <f t="shared" si="48"/>
        <v>230.63186652414694</v>
      </c>
      <c r="X100" s="6">
        <f t="shared" si="49"/>
        <v>176.88679245283001</v>
      </c>
      <c r="Y100" s="6">
        <f t="shared" si="35"/>
        <v>1877.6283776162911</v>
      </c>
      <c r="Z100" s="6">
        <f t="shared" si="50"/>
        <v>1877.6283776162911</v>
      </c>
      <c r="AA100" s="6">
        <f t="shared" si="51"/>
        <v>2615.0763846550717</v>
      </c>
      <c r="AB100" s="6">
        <f t="shared" si="36"/>
        <v>11440.905032410235</v>
      </c>
      <c r="AC100" s="6">
        <f t="shared" si="52"/>
        <v>90.688293797111328</v>
      </c>
      <c r="AD100" s="6">
        <f t="shared" si="37"/>
        <v>4946.5815103894665</v>
      </c>
      <c r="AE100" s="6">
        <f t="shared" si="38"/>
        <v>4753.7494380157377</v>
      </c>
      <c r="AI100" s="58"/>
      <c r="AJ100" s="21">
        <f t="shared" si="53"/>
        <v>802336.52250565193</v>
      </c>
      <c r="AK100" s="21">
        <f t="shared" si="66"/>
        <v>135949.69889667537</v>
      </c>
      <c r="AL100" s="19">
        <f t="shared" si="54"/>
        <v>339321.48764301528</v>
      </c>
      <c r="AM100" s="19">
        <f t="shared" si="55"/>
        <v>1130.8517914767115</v>
      </c>
      <c r="AN100" s="19">
        <f t="shared" si="56"/>
        <v>18937.499999999982</v>
      </c>
      <c r="AO100" s="19">
        <f t="shared" si="57"/>
        <v>149124.26113296434</v>
      </c>
      <c r="AP100" s="19">
        <f t="shared" si="58"/>
        <v>153048.58379435816</v>
      </c>
      <c r="AQ100" s="19">
        <f t="shared" si="59"/>
        <v>166142.11172110608</v>
      </c>
      <c r="AR100" s="23">
        <f t="shared" si="60"/>
        <v>-110581.42531940667</v>
      </c>
      <c r="AS100" s="23">
        <f t="shared" si="61"/>
        <v>-884651402.55525339</v>
      </c>
      <c r="AT100">
        <f t="shared" si="67"/>
        <v>0.57708333333333328</v>
      </c>
      <c r="BB100" s="10">
        <f t="shared" si="62"/>
        <v>11069.779711404766</v>
      </c>
      <c r="BC100" s="10">
        <f t="shared" si="63"/>
        <v>5125.3672754088248</v>
      </c>
      <c r="BD100" s="9">
        <f t="shared" si="64"/>
        <v>9753.3871891479685</v>
      </c>
      <c r="BE100" s="10">
        <f t="shared" si="65"/>
        <v>3702.1911899941497</v>
      </c>
    </row>
    <row r="101" spans="1:57">
      <c r="A101">
        <v>95</v>
      </c>
      <c r="B101" t="s">
        <v>54</v>
      </c>
      <c r="C101">
        <v>18.990400000000001</v>
      </c>
      <c r="D101">
        <v>46.380299999999998</v>
      </c>
      <c r="E101">
        <v>499.39299999999997</v>
      </c>
      <c r="F101">
        <v>499.39299999999997</v>
      </c>
      <c r="G101">
        <v>699.65800000000002</v>
      </c>
      <c r="H101">
        <v>1255.18</v>
      </c>
      <c r="I101">
        <v>23.198499999999999</v>
      </c>
      <c r="J101">
        <v>3038.03</v>
      </c>
      <c r="K101">
        <v>1315.65</v>
      </c>
      <c r="M101" s="4">
        <f t="shared" si="39"/>
        <v>0.58160666666666661</v>
      </c>
      <c r="N101" s="2">
        <f t="shared" si="40"/>
        <v>2.6581710434314142E-2</v>
      </c>
      <c r="O101" s="2">
        <f t="shared" si="41"/>
        <v>1.7060817220114397</v>
      </c>
      <c r="P101" s="3">
        <f t="shared" si="42"/>
        <v>0.75403193452619766</v>
      </c>
      <c r="Q101" s="2">
        <f t="shared" si="43"/>
        <v>0.4009915062871815</v>
      </c>
      <c r="R101" s="3">
        <f t="shared" si="44"/>
        <v>0.28621462385804841</v>
      </c>
      <c r="T101" s="6">
        <f t="shared" si="45"/>
        <v>6654.4548700104751</v>
      </c>
      <c r="U101" s="6">
        <f t="shared" si="46"/>
        <v>11441.503771180653</v>
      </c>
      <c r="V101" s="6">
        <f t="shared" si="47"/>
        <v>11441.503771180653</v>
      </c>
      <c r="W101" s="6">
        <f t="shared" si="48"/>
        <v>233.50007696287045</v>
      </c>
      <c r="X101" s="6">
        <f t="shared" si="49"/>
        <v>176.88679245283001</v>
      </c>
      <c r="Y101" s="6">
        <f t="shared" si="35"/>
        <v>1904.6022976004065</v>
      </c>
      <c r="Z101" s="6">
        <f t="shared" si="50"/>
        <v>1904.6022976004065</v>
      </c>
      <c r="AA101" s="6">
        <f t="shared" si="51"/>
        <v>2668.3798818455712</v>
      </c>
      <c r="AB101" s="6">
        <f t="shared" si="36"/>
        <v>11586.543900637753</v>
      </c>
      <c r="AC101" s="6">
        <f t="shared" si="52"/>
        <v>88.459947505769378</v>
      </c>
      <c r="AD101" s="6">
        <f t="shared" si="37"/>
        <v>5017.6714788512754</v>
      </c>
      <c r="AE101" s="6">
        <f t="shared" si="38"/>
        <v>4787.0489011701775</v>
      </c>
      <c r="AI101" s="58"/>
      <c r="AJ101" s="21">
        <f t="shared" si="53"/>
        <v>812279.20683764934</v>
      </c>
      <c r="AK101" s="21">
        <f t="shared" si="66"/>
        <v>137634.4096174817</v>
      </c>
      <c r="AL101" s="19">
        <f t="shared" si="54"/>
        <v>341685.24835625716</v>
      </c>
      <c r="AM101" s="19">
        <f t="shared" si="55"/>
        <v>1104.492730155019</v>
      </c>
      <c r="AN101" s="19">
        <f t="shared" si="56"/>
        <v>18937.499999999982</v>
      </c>
      <c r="AO101" s="19">
        <f t="shared" si="57"/>
        <v>151261.7421007684</v>
      </c>
      <c r="AP101" s="19">
        <f t="shared" si="58"/>
        <v>155242.31426131495</v>
      </c>
      <c r="AQ101" s="19">
        <f t="shared" si="59"/>
        <v>169538.80161648834</v>
      </c>
      <c r="AR101" s="23">
        <f t="shared" si="60"/>
        <v>-112143.51739014714</v>
      </c>
      <c r="AS101" s="23">
        <f t="shared" si="61"/>
        <v>-897148139.1211772</v>
      </c>
      <c r="AT101">
        <f t="shared" si="67"/>
        <v>0.57935000000000003</v>
      </c>
      <c r="BB101" s="10">
        <f t="shared" si="62"/>
        <v>11210.273165886088</v>
      </c>
      <c r="BC101" s="10">
        <f t="shared" si="63"/>
        <v>5230.1527693101434</v>
      </c>
      <c r="BD101" s="9">
        <f t="shared" si="64"/>
        <v>9893.1630207789331</v>
      </c>
      <c r="BE101" s="10">
        <f t="shared" si="65"/>
        <v>3755.2567552325822</v>
      </c>
    </row>
    <row r="102" spans="1:57">
      <c r="A102">
        <v>96</v>
      </c>
      <c r="B102" t="s">
        <v>54</v>
      </c>
      <c r="C102">
        <v>19.192299999999999</v>
      </c>
      <c r="D102">
        <v>45.838000000000001</v>
      </c>
      <c r="E102">
        <v>500.32400000000001</v>
      </c>
      <c r="F102">
        <v>500.32400000000001</v>
      </c>
      <c r="G102">
        <v>705.07299999999998</v>
      </c>
      <c r="H102">
        <v>1248.44</v>
      </c>
      <c r="I102">
        <v>22.392299999999999</v>
      </c>
      <c r="J102">
        <v>3038.83</v>
      </c>
      <c r="K102">
        <v>1318.1</v>
      </c>
      <c r="M102" s="4">
        <f t="shared" si="39"/>
        <v>0.58385333333333334</v>
      </c>
      <c r="N102" s="2">
        <f t="shared" si="40"/>
        <v>2.6169814336933935E-2</v>
      </c>
      <c r="O102" s="2">
        <f t="shared" si="41"/>
        <v>1.6999734580602435</v>
      </c>
      <c r="P102" s="3">
        <f t="shared" si="42"/>
        <v>0.75252917399346864</v>
      </c>
      <c r="Q102" s="2">
        <f t="shared" si="43"/>
        <v>0.40254002146657836</v>
      </c>
      <c r="R102" s="3">
        <f t="shared" si="44"/>
        <v>0.28564479663842518</v>
      </c>
      <c r="T102" s="6">
        <f t="shared" si="45"/>
        <v>6759.1917227775839</v>
      </c>
      <c r="U102" s="6">
        <f t="shared" si="46"/>
        <v>11576.865861479338</v>
      </c>
      <c r="V102" s="6">
        <f t="shared" si="47"/>
        <v>11576.865861479338</v>
      </c>
      <c r="W102" s="6">
        <f t="shared" si="48"/>
        <v>236.26256860161917</v>
      </c>
      <c r="X102" s="6">
        <f t="shared" si="49"/>
        <v>176.88679245283001</v>
      </c>
      <c r="Y102" s="6">
        <f t="shared" si="35"/>
        <v>1930.7279450929298</v>
      </c>
      <c r="Z102" s="6">
        <f t="shared" si="50"/>
        <v>1930.7279450929298</v>
      </c>
      <c r="AA102" s="6">
        <f t="shared" si="51"/>
        <v>2720.8451811836076</v>
      </c>
      <c r="AB102" s="6">
        <f t="shared" si="36"/>
        <v>11726.709095264005</v>
      </c>
      <c r="AC102" s="6">
        <f t="shared" si="52"/>
        <v>86.419334816953778</v>
      </c>
      <c r="AD102" s="6">
        <f t="shared" si="37"/>
        <v>5086.4889640053052</v>
      </c>
      <c r="AE102" s="6">
        <f t="shared" si="38"/>
        <v>4817.6741387017546</v>
      </c>
      <c r="AI102" s="58"/>
      <c r="AJ102" s="21">
        <f t="shared" si="53"/>
        <v>822380.96656115167</v>
      </c>
      <c r="AK102" s="21">
        <f t="shared" si="66"/>
        <v>139346.07442920917</v>
      </c>
      <c r="AL102" s="19">
        <f t="shared" si="54"/>
        <v>344078.71386940882</v>
      </c>
      <c r="AM102" s="19">
        <f t="shared" si="55"/>
        <v>1077.3537006727652</v>
      </c>
      <c r="AN102" s="19">
        <f t="shared" si="56"/>
        <v>18937.499999999982</v>
      </c>
      <c r="AO102" s="19">
        <f t="shared" si="57"/>
        <v>153434.76109468876</v>
      </c>
      <c r="AP102" s="19">
        <f t="shared" si="58"/>
        <v>157472.51796560161</v>
      </c>
      <c r="AQ102" s="19">
        <f t="shared" si="59"/>
        <v>172994.53663389478</v>
      </c>
      <c r="AR102" s="23">
        <f t="shared" si="60"/>
        <v>-113731.65772609407</v>
      </c>
      <c r="AS102" s="23">
        <f t="shared" si="61"/>
        <v>-909853261.80875254</v>
      </c>
      <c r="AT102">
        <f t="shared" si="67"/>
        <v>0.58160666666666661</v>
      </c>
      <c r="BB102" s="10">
        <f t="shared" si="62"/>
        <v>11353.043823674883</v>
      </c>
      <c r="BC102" s="10">
        <f t="shared" si="63"/>
        <v>5336.7597636911423</v>
      </c>
      <c r="BD102" s="9">
        <f t="shared" si="64"/>
        <v>10035.342957702551</v>
      </c>
      <c r="BE102" s="10">
        <f t="shared" si="65"/>
        <v>3809.2045952008129</v>
      </c>
    </row>
    <row r="103" spans="1:57">
      <c r="A103">
        <v>97</v>
      </c>
      <c r="B103" t="s">
        <v>54</v>
      </c>
      <c r="C103">
        <v>19.394200000000001</v>
      </c>
      <c r="D103">
        <v>45.3125</v>
      </c>
      <c r="E103">
        <v>501.24299999999999</v>
      </c>
      <c r="F103">
        <v>501.24299999999999</v>
      </c>
      <c r="G103">
        <v>710.45799999999997</v>
      </c>
      <c r="H103">
        <v>1241.74</v>
      </c>
      <c r="I103">
        <v>21.618300000000001</v>
      </c>
      <c r="J103">
        <v>3039.61</v>
      </c>
      <c r="K103">
        <v>1320.52</v>
      </c>
      <c r="M103" s="4">
        <f t="shared" si="39"/>
        <v>0.58608666666666664</v>
      </c>
      <c r="N103" s="2">
        <f t="shared" si="40"/>
        <v>2.5771216998623638E-2</v>
      </c>
      <c r="O103" s="2">
        <f t="shared" si="41"/>
        <v>1.6939391843072129</v>
      </c>
      <c r="P103" s="3">
        <f t="shared" si="42"/>
        <v>0.75103795798118589</v>
      </c>
      <c r="Q103" s="2">
        <f t="shared" si="43"/>
        <v>0.40406879528624889</v>
      </c>
      <c r="R103" s="3">
        <f t="shared" si="44"/>
        <v>0.28507899855538998</v>
      </c>
      <c r="T103" s="6">
        <f t="shared" si="45"/>
        <v>6863.7345478204224</v>
      </c>
      <c r="U103" s="6">
        <f t="shared" si="46"/>
        <v>11711.125569290814</v>
      </c>
      <c r="V103" s="6">
        <f t="shared" si="47"/>
        <v>11711.125569290814</v>
      </c>
      <c r="W103" s="6">
        <f t="shared" si="48"/>
        <v>239.00256263858805</v>
      </c>
      <c r="X103" s="6">
        <f t="shared" si="49"/>
        <v>176.88679245283001</v>
      </c>
      <c r="Y103" s="6">
        <f t="shared" si="35"/>
        <v>1956.7065712426786</v>
      </c>
      <c r="Z103" s="6">
        <f t="shared" si="50"/>
        <v>1956.7065712426786</v>
      </c>
      <c r="AA103" s="6">
        <f t="shared" si="51"/>
        <v>2773.4209499024046</v>
      </c>
      <c r="AB103" s="6">
        <f t="shared" si="36"/>
        <v>11865.751463874753</v>
      </c>
      <c r="AC103" s="6">
        <f t="shared" si="52"/>
        <v>84.376668054650509</v>
      </c>
      <c r="AD103" s="6">
        <f t="shared" si="37"/>
        <v>5154.9251789199679</v>
      </c>
      <c r="AE103" s="6">
        <f t="shared" si="38"/>
        <v>4847.3910214703919</v>
      </c>
      <c r="AI103" s="58"/>
      <c r="AJ103" s="21">
        <f t="shared" si="53"/>
        <v>832110.38752555032</v>
      </c>
      <c r="AK103" s="21">
        <f t="shared" si="66"/>
        <v>140994.64932695686</v>
      </c>
      <c r="AL103" s="19">
        <f t="shared" si="54"/>
        <v>346279.96406746597</v>
      </c>
      <c r="AM103" s="19">
        <f t="shared" si="55"/>
        <v>1052.50107873568</v>
      </c>
      <c r="AN103" s="19">
        <f t="shared" si="56"/>
        <v>18937.499999999982</v>
      </c>
      <c r="AO103" s="19">
        <f t="shared" si="57"/>
        <v>155539.44325668641</v>
      </c>
      <c r="AP103" s="19">
        <f t="shared" si="58"/>
        <v>159632.58650028345</v>
      </c>
      <c r="AQ103" s="19">
        <f t="shared" si="59"/>
        <v>176395.93019486882</v>
      </c>
      <c r="AR103" s="23">
        <f t="shared" si="60"/>
        <v>-115267.11175446681</v>
      </c>
      <c r="AS103" s="23">
        <f t="shared" si="61"/>
        <v>-922136894.03573442</v>
      </c>
      <c r="AT103">
        <f t="shared" si="67"/>
        <v>0.58385333333333334</v>
      </c>
      <c r="BB103" s="10">
        <f t="shared" si="62"/>
        <v>11490.446526662385</v>
      </c>
      <c r="BC103" s="10">
        <f t="shared" si="63"/>
        <v>5441.6903623672151</v>
      </c>
      <c r="BD103" s="9">
        <f t="shared" si="64"/>
        <v>10172.97792801061</v>
      </c>
      <c r="BE103" s="10">
        <f t="shared" si="65"/>
        <v>3861.4558901858595</v>
      </c>
    </row>
    <row r="104" spans="1:57">
      <c r="A104">
        <v>98</v>
      </c>
      <c r="B104" t="s">
        <v>54</v>
      </c>
      <c r="C104">
        <v>19.5962</v>
      </c>
      <c r="D104">
        <v>44.8033</v>
      </c>
      <c r="E104">
        <v>502.15199999999999</v>
      </c>
      <c r="F104">
        <v>502.15199999999999</v>
      </c>
      <c r="G104">
        <v>715.81200000000001</v>
      </c>
      <c r="H104">
        <v>1235.08</v>
      </c>
      <c r="I104">
        <v>20.875399999999999</v>
      </c>
      <c r="J104">
        <v>3040.35</v>
      </c>
      <c r="K104">
        <v>1322.91</v>
      </c>
      <c r="M104" s="4">
        <f t="shared" si="39"/>
        <v>0.58830666666666664</v>
      </c>
      <c r="N104" s="2">
        <f t="shared" si="40"/>
        <v>2.5385456564603493E-2</v>
      </c>
      <c r="O104" s="2">
        <f t="shared" si="41"/>
        <v>1.687966315867008</v>
      </c>
      <c r="P104" s="3">
        <f t="shared" si="42"/>
        <v>0.74955805362282713</v>
      </c>
      <c r="Q104" s="2">
        <f t="shared" si="43"/>
        <v>0.40557758991908982</v>
      </c>
      <c r="R104" s="3">
        <f t="shared" si="44"/>
        <v>0.2845182784488815</v>
      </c>
      <c r="T104" s="6">
        <f t="shared" si="45"/>
        <v>6968.0366789019727</v>
      </c>
      <c r="U104" s="6">
        <f t="shared" si="46"/>
        <v>11844.225254802437</v>
      </c>
      <c r="V104" s="6">
        <f t="shared" si="47"/>
        <v>11844.225254802437</v>
      </c>
      <c r="W104" s="6">
        <f t="shared" si="48"/>
        <v>241.71888275107014</v>
      </c>
      <c r="X104" s="6">
        <f t="shared" si="49"/>
        <v>176.88679245283001</v>
      </c>
      <c r="Y104" s="6">
        <f t="shared" si="35"/>
        <v>1982.5338000498509</v>
      </c>
      <c r="Z104" s="6">
        <f t="shared" si="50"/>
        <v>1982.5338000498509</v>
      </c>
      <c r="AA104" s="6">
        <f t="shared" si="51"/>
        <v>2826.0795226968808</v>
      </c>
      <c r="AB104" s="6">
        <f t="shared" si="36"/>
        <v>12003.530084463415</v>
      </c>
      <c r="AC104" s="6">
        <f t="shared" si="52"/>
        <v>82.414053090093148</v>
      </c>
      <c r="AD104" s="6">
        <f t="shared" si="37"/>
        <v>5222.948010610231</v>
      </c>
      <c r="AE104" s="6">
        <f t="shared" si="38"/>
        <v>4876.1885759004645</v>
      </c>
      <c r="AI104" s="58"/>
      <c r="AJ104" s="21">
        <f t="shared" si="53"/>
        <v>841760.57254391583</v>
      </c>
      <c r="AK104" s="21">
        <f t="shared" si="66"/>
        <v>142629.79830839284</v>
      </c>
      <c r="AL104" s="19">
        <f t="shared" si="54"/>
        <v>348415.92445022735</v>
      </c>
      <c r="AM104" s="19">
        <f t="shared" si="55"/>
        <v>1027.6234402375885</v>
      </c>
      <c r="AN104" s="19">
        <f t="shared" si="56"/>
        <v>18937.499999999982</v>
      </c>
      <c r="AO104" s="19">
        <f t="shared" si="57"/>
        <v>157632.28137931018</v>
      </c>
      <c r="AP104" s="19">
        <f t="shared" si="58"/>
        <v>161780.49931034469</v>
      </c>
      <c r="AQ104" s="19">
        <f t="shared" si="59"/>
        <v>179804.48562940775</v>
      </c>
      <c r="AR104" s="23">
        <f t="shared" si="60"/>
        <v>-116792.0566427811</v>
      </c>
      <c r="AS104" s="23">
        <f t="shared" si="61"/>
        <v>-934336453.14224875</v>
      </c>
      <c r="AT104">
        <f t="shared" si="67"/>
        <v>0.58608666666666664</v>
      </c>
      <c r="BB104" s="10">
        <f t="shared" si="62"/>
        <v>11626.748901236164</v>
      </c>
      <c r="BC104" s="10">
        <f t="shared" si="63"/>
        <v>5546.8418998048091</v>
      </c>
      <c r="BD104" s="9">
        <f t="shared" si="64"/>
        <v>10309.850357839936</v>
      </c>
      <c r="BE104" s="10">
        <f t="shared" si="65"/>
        <v>3913.4131424853572</v>
      </c>
    </row>
    <row r="105" spans="1:57">
      <c r="A105">
        <v>99</v>
      </c>
      <c r="B105" t="s">
        <v>54</v>
      </c>
      <c r="C105">
        <v>19.798100000000002</v>
      </c>
      <c r="D105">
        <v>44.310400000000001</v>
      </c>
      <c r="E105">
        <v>503.05</v>
      </c>
      <c r="F105">
        <v>503.05</v>
      </c>
      <c r="G105">
        <v>721.13499999999999</v>
      </c>
      <c r="H105">
        <v>1228.45</v>
      </c>
      <c r="I105">
        <v>20.1632</v>
      </c>
      <c r="J105">
        <v>3041.06</v>
      </c>
      <c r="K105">
        <v>1325.28</v>
      </c>
      <c r="M105" s="4">
        <f t="shared" si="39"/>
        <v>0.59051666666666669</v>
      </c>
      <c r="N105" s="2">
        <f t="shared" si="40"/>
        <v>2.5012220936468064E-2</v>
      </c>
      <c r="O105" s="2">
        <f t="shared" si="41"/>
        <v>1.6820499055629252</v>
      </c>
      <c r="P105" s="3">
        <f t="shared" si="42"/>
        <v>0.74809065507606332</v>
      </c>
      <c r="Q105" s="2">
        <f t="shared" si="43"/>
        <v>0.40706443509920692</v>
      </c>
      <c r="R105" s="3">
        <f t="shared" si="44"/>
        <v>0.28396037368406202</v>
      </c>
      <c r="T105" s="6">
        <f t="shared" si="45"/>
        <v>7072.0146324522239</v>
      </c>
      <c r="U105" s="6">
        <f t="shared" si="46"/>
        <v>11975.978040335678</v>
      </c>
      <c r="V105" s="6">
        <f t="shared" si="47"/>
        <v>11975.978040335678</v>
      </c>
      <c r="W105" s="6">
        <f t="shared" si="48"/>
        <v>244.40771510889138</v>
      </c>
      <c r="X105" s="6">
        <f t="shared" si="49"/>
        <v>176.88679245283001</v>
      </c>
      <c r="Y105" s="6">
        <f t="shared" si="35"/>
        <v>2008.171917730288</v>
      </c>
      <c r="Z105" s="6">
        <f t="shared" si="50"/>
        <v>2008.171917730288</v>
      </c>
      <c r="AA105" s="6">
        <f t="shared" si="51"/>
        <v>2878.7656413724899</v>
      </c>
      <c r="AB105" s="6">
        <f t="shared" si="36"/>
        <v>12139.889259764779</v>
      </c>
      <c r="AC105" s="6">
        <f t="shared" si="52"/>
        <v>80.496495679790314</v>
      </c>
      <c r="AD105" s="6">
        <f t="shared" si="37"/>
        <v>5290.508059098689</v>
      </c>
      <c r="AE105" s="6">
        <f t="shared" si="38"/>
        <v>4903.9634078834542</v>
      </c>
      <c r="AI105" s="58"/>
      <c r="AJ105" s="21">
        <f t="shared" si="53"/>
        <v>851327.3786394347</v>
      </c>
      <c r="AK105" s="21">
        <f t="shared" si="66"/>
        <v>144250.8193782389</v>
      </c>
      <c r="AL105" s="19">
        <f t="shared" si="54"/>
        <v>350485.80626999767</v>
      </c>
      <c r="AM105" s="19">
        <f t="shared" si="55"/>
        <v>1003.7207525842445</v>
      </c>
      <c r="AN105" s="19">
        <f t="shared" si="56"/>
        <v>18937.499999999982</v>
      </c>
      <c r="AO105" s="19">
        <f t="shared" si="57"/>
        <v>159712.92293201599</v>
      </c>
      <c r="AP105" s="19">
        <f t="shared" si="58"/>
        <v>163915.89458812168</v>
      </c>
      <c r="AQ105" s="19">
        <f t="shared" si="59"/>
        <v>183218.4093598183</v>
      </c>
      <c r="AR105" s="23">
        <f t="shared" si="60"/>
        <v>-118303.94411513573</v>
      </c>
      <c r="AS105" s="23">
        <f t="shared" si="61"/>
        <v>-946431552.92108583</v>
      </c>
      <c r="AT105">
        <f t="shared" si="67"/>
        <v>0.58830666666666664</v>
      </c>
      <c r="BB105" s="10">
        <f t="shared" si="62"/>
        <v>11761.811201712344</v>
      </c>
      <c r="BC105" s="10">
        <f t="shared" si="63"/>
        <v>5652.1590453937615</v>
      </c>
      <c r="BD105" s="9">
        <f t="shared" si="64"/>
        <v>10445.896021220462</v>
      </c>
      <c r="BE105" s="10">
        <f t="shared" si="65"/>
        <v>3965.0676000997018</v>
      </c>
    </row>
    <row r="106" spans="1:57">
      <c r="A106">
        <v>100</v>
      </c>
      <c r="B106" t="s">
        <v>54</v>
      </c>
      <c r="C106">
        <v>20</v>
      </c>
      <c r="D106">
        <v>43.832299999999996</v>
      </c>
      <c r="E106">
        <v>503.93799999999999</v>
      </c>
      <c r="F106">
        <v>503.93799999999999</v>
      </c>
      <c r="G106">
        <v>726.42899999999997</v>
      </c>
      <c r="H106">
        <v>1221.8599999999999</v>
      </c>
      <c r="I106">
        <v>19.479500000000002</v>
      </c>
      <c r="J106">
        <v>3041.74</v>
      </c>
      <c r="K106">
        <v>1327.62</v>
      </c>
      <c r="M106" s="4">
        <f t="shared" si="39"/>
        <v>0.59271333333333331</v>
      </c>
      <c r="N106" s="2">
        <f t="shared" si="40"/>
        <v>2.465064618084065E-2</v>
      </c>
      <c r="O106" s="2">
        <f t="shared" si="41"/>
        <v>1.6761984490535051</v>
      </c>
      <c r="P106" s="3">
        <f t="shared" si="42"/>
        <v>0.74663412329737811</v>
      </c>
      <c r="Q106" s="2">
        <f t="shared" si="43"/>
        <v>0.40853307388619564</v>
      </c>
      <c r="R106" s="3">
        <f t="shared" si="44"/>
        <v>0.28340738074617294</v>
      </c>
      <c r="T106" s="6">
        <f t="shared" si="45"/>
        <v>7175.7466784101043</v>
      </c>
      <c r="U106" s="6">
        <f t="shared" si="46"/>
        <v>12106.605798885528</v>
      </c>
      <c r="V106" s="6">
        <f t="shared" si="47"/>
        <v>12106.605798885528</v>
      </c>
      <c r="W106" s="6">
        <f t="shared" si="48"/>
        <v>247.07358773235771</v>
      </c>
      <c r="X106" s="6">
        <f t="shared" si="49"/>
        <v>176.88679245283001</v>
      </c>
      <c r="Y106" s="6">
        <f t="shared" si="35"/>
        <v>2033.6595710262582</v>
      </c>
      <c r="Z106" s="6">
        <f t="shared" si="50"/>
        <v>2033.6595710262582</v>
      </c>
      <c r="AA106" s="6">
        <f t="shared" si="51"/>
        <v>2931.5298479595381</v>
      </c>
      <c r="AB106" s="6">
        <f t="shared" si="36"/>
        <v>12275.049040884214</v>
      </c>
      <c r="AC106" s="6">
        <f t="shared" si="52"/>
        <v>78.630345733670765</v>
      </c>
      <c r="AD106" s="6">
        <f t="shared" si="37"/>
        <v>5357.6573302388015</v>
      </c>
      <c r="AE106" s="6">
        <f t="shared" si="38"/>
        <v>4930.8591204754239</v>
      </c>
      <c r="AI106" s="58"/>
      <c r="AJ106" s="21">
        <f t="shared" si="53"/>
        <v>860797.37360520742</v>
      </c>
      <c r="AK106" s="21">
        <f t="shared" si="66"/>
        <v>145855.43655324823</v>
      </c>
      <c r="AL106" s="19">
        <f t="shared" si="54"/>
        <v>352482.177868439</v>
      </c>
      <c r="AM106" s="19">
        <f t="shared" si="55"/>
        <v>980.36682088416626</v>
      </c>
      <c r="AN106" s="19">
        <f t="shared" si="56"/>
        <v>18937.499999999982</v>
      </c>
      <c r="AO106" s="19">
        <f t="shared" si="57"/>
        <v>161778.32969235201</v>
      </c>
      <c r="AP106" s="19">
        <f t="shared" si="58"/>
        <v>166035.65415794021</v>
      </c>
      <c r="AQ106" s="19">
        <f t="shared" si="59"/>
        <v>186634.1189255123</v>
      </c>
      <c r="AR106" s="23">
        <f t="shared" si="60"/>
        <v>-119804.66269332802</v>
      </c>
      <c r="AS106" s="23">
        <f t="shared" si="61"/>
        <v>-958437301.54662418</v>
      </c>
      <c r="AT106">
        <f t="shared" si="67"/>
        <v>0.59051666666666669</v>
      </c>
      <c r="BB106" s="10">
        <f t="shared" si="62"/>
        <v>11895.481544655888</v>
      </c>
      <c r="BC106" s="10">
        <f t="shared" si="63"/>
        <v>5757.5312827449798</v>
      </c>
      <c r="BD106" s="9">
        <f t="shared" si="64"/>
        <v>10581.016118197378</v>
      </c>
      <c r="BE106" s="10">
        <f t="shared" si="65"/>
        <v>4016.343835460576</v>
      </c>
    </row>
    <row r="107" spans="1:57">
      <c r="A107">
        <v>101</v>
      </c>
      <c r="B107" t="s">
        <v>54</v>
      </c>
      <c r="C107">
        <v>300</v>
      </c>
      <c r="D107">
        <v>2.1335699999999999E-2</v>
      </c>
      <c r="E107">
        <v>647.20500000000004</v>
      </c>
      <c r="F107">
        <v>647.20500000000004</v>
      </c>
      <c r="G107">
        <v>1704.59</v>
      </c>
      <c r="H107">
        <v>0.98161100000000001</v>
      </c>
      <c r="I107">
        <v>4.1155400000000002E-2</v>
      </c>
      <c r="J107">
        <v>3061.18</v>
      </c>
      <c r="K107">
        <v>1705.06</v>
      </c>
      <c r="M107" s="4">
        <f t="shared" si="39"/>
        <v>0.99967279633333328</v>
      </c>
      <c r="N107" s="2">
        <f t="shared" si="40"/>
        <v>7.1142278014221273E-6</v>
      </c>
      <c r="O107" s="2">
        <f t="shared" si="41"/>
        <v>1.0003124759766187</v>
      </c>
      <c r="P107" s="3">
        <f t="shared" si="42"/>
        <v>0.56853936149705953</v>
      </c>
      <c r="Q107" s="2">
        <f t="shared" si="43"/>
        <v>0.56838264355170653</v>
      </c>
      <c r="R107" s="3">
        <f t="shared" si="44"/>
        <v>0.21580561238766052</v>
      </c>
      <c r="T107" s="6">
        <f t="shared" si="45"/>
        <v>24863807.765260272</v>
      </c>
      <c r="U107" s="6">
        <f t="shared" si="46"/>
        <v>24871945.957174595</v>
      </c>
      <c r="V107" s="6">
        <f t="shared" si="47"/>
        <v>24871945.957174595</v>
      </c>
      <c r="W107" s="6">
        <f t="shared" si="48"/>
        <v>507590.73381988972</v>
      </c>
      <c r="X107" s="6">
        <f t="shared" si="49"/>
        <v>176.88679245283001</v>
      </c>
      <c r="Y107" s="6">
        <f t="shared" si="35"/>
        <v>5365749.2610710617</v>
      </c>
      <c r="Z107" s="6">
        <f t="shared" si="50"/>
        <v>5365749.2610710617</v>
      </c>
      <c r="AA107" s="6">
        <f t="shared" si="51"/>
        <v>14132156.786380082</v>
      </c>
      <c r="AB107" s="6">
        <f t="shared" si="36"/>
        <v>25379167.841694072</v>
      </c>
      <c r="AC107" s="6">
        <f t="shared" si="52"/>
        <v>368.84930041432381</v>
      </c>
      <c r="AD107" s="6">
        <f t="shared" si="37"/>
        <v>14136053.391246706</v>
      </c>
      <c r="AE107" s="6">
        <f t="shared" si="38"/>
        <v>8138.1919143237174</v>
      </c>
      <c r="AI107" s="58"/>
      <c r="AJ107" s="21">
        <f t="shared" si="53"/>
        <v>870186.50500649505</v>
      </c>
      <c r="AK107" s="21">
        <f t="shared" si="66"/>
        <v>147446.35202462686</v>
      </c>
      <c r="AL107" s="19">
        <f t="shared" si="54"/>
        <v>354415.36100241204</v>
      </c>
      <c r="AM107" s="19">
        <f t="shared" si="55"/>
        <v>957.63898069037623</v>
      </c>
      <c r="AN107" s="19">
        <f t="shared" si="56"/>
        <v>18937.499999999982</v>
      </c>
      <c r="AO107" s="19">
        <f t="shared" si="57"/>
        <v>163831.61504187537</v>
      </c>
      <c r="AP107" s="19">
        <f t="shared" si="58"/>
        <v>168142.97333245105</v>
      </c>
      <c r="AQ107" s="19">
        <f t="shared" si="59"/>
        <v>190054.89103201919</v>
      </c>
      <c r="AR107" s="23">
        <f t="shared" si="60"/>
        <v>-121292.87764167384</v>
      </c>
      <c r="AS107" s="23">
        <f t="shared" si="61"/>
        <v>-970343021.13339067</v>
      </c>
      <c r="AT107">
        <f t="shared" si="67"/>
        <v>0.59271333333333331</v>
      </c>
      <c r="BB107" s="10">
        <f t="shared" si="62"/>
        <v>12027.975453151857</v>
      </c>
      <c r="BC107" s="10">
        <f t="shared" si="63"/>
        <v>5863.0596959190761</v>
      </c>
      <c r="BD107" s="9">
        <f t="shared" si="64"/>
        <v>10715.314660477603</v>
      </c>
      <c r="BE107" s="10">
        <f t="shared" si="65"/>
        <v>4067.3191420525163</v>
      </c>
    </row>
    <row r="108" spans="1:57">
      <c r="A108">
        <v>102</v>
      </c>
      <c r="B108" t="s">
        <v>54</v>
      </c>
      <c r="C108">
        <v>25</v>
      </c>
      <c r="D108">
        <v>34.146999999999998</v>
      </c>
      <c r="E108">
        <v>520.995</v>
      </c>
      <c r="F108">
        <v>520.995</v>
      </c>
      <c r="G108">
        <v>830.71799999999996</v>
      </c>
      <c r="H108">
        <v>1033.1500000000001</v>
      </c>
      <c r="I108">
        <v>9.4686000000000003</v>
      </c>
      <c r="J108">
        <v>3050.53</v>
      </c>
      <c r="K108">
        <v>1372.56</v>
      </c>
      <c r="AI108" s="58"/>
      <c r="AJ108" s="21">
        <f t="shared" si="53"/>
        <v>1787720859.5638382</v>
      </c>
      <c r="AK108" s="21">
        <f t="shared" si="66"/>
        <v>302915429.81242943</v>
      </c>
      <c r="AL108" s="19">
        <f t="shared" si="54"/>
        <v>584948.82022584579</v>
      </c>
      <c r="AM108" s="19">
        <f t="shared" si="55"/>
        <v>4492.2156297460497</v>
      </c>
      <c r="AN108" s="19">
        <f t="shared" si="56"/>
        <v>18937.499999999982</v>
      </c>
      <c r="AO108" s="19">
        <f t="shared" si="57"/>
        <v>432264760.47188473</v>
      </c>
      <c r="AP108" s="19">
        <f t="shared" si="58"/>
        <v>443640148.90535539</v>
      </c>
      <c r="AQ108" s="19">
        <f t="shared" si="59"/>
        <v>916206096.26484299</v>
      </c>
      <c r="AR108" s="23">
        <f t="shared" si="60"/>
        <v>-297916905.19832897</v>
      </c>
      <c r="AS108" s="23">
        <f t="shared" si="61"/>
        <v>-2383335241586.6318</v>
      </c>
      <c r="AT108">
        <f t="shared" si="67"/>
        <v>0.99967279633333328</v>
      </c>
      <c r="BB108" s="10">
        <f t="shared" si="62"/>
        <v>24871577.107874181</v>
      </c>
      <c r="BC108" s="10">
        <f t="shared" si="63"/>
        <v>28264313.572760165</v>
      </c>
      <c r="BD108" s="9">
        <f t="shared" si="64"/>
        <v>28272106.782493412</v>
      </c>
      <c r="BE108" s="10">
        <f t="shared" si="65"/>
        <v>10731498.522142123</v>
      </c>
    </row>
    <row r="109" spans="1:57">
      <c r="AJ109" s="16"/>
      <c r="AK109" s="16"/>
      <c r="AL109" s="16"/>
      <c r="AM109" s="16"/>
      <c r="AN109" s="16"/>
      <c r="AO109" s="16"/>
      <c r="AP109" s="17"/>
      <c r="AQ109" s="16"/>
      <c r="AR109" s="16"/>
      <c r="AS109" s="16"/>
    </row>
    <row r="110" spans="1:57"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</row>
    <row r="111" spans="1:57"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</row>
  </sheetData>
  <mergeCells count="7">
    <mergeCell ref="AR6:AS6"/>
    <mergeCell ref="T4:AE4"/>
    <mergeCell ref="N5:R5"/>
    <mergeCell ref="U5:W5"/>
    <mergeCell ref="X5:AE5"/>
    <mergeCell ref="AG5:AH5"/>
    <mergeCell ref="AL6:AQ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56D3-7CCD-4F85-9247-B6D35C87C3B7}">
  <dimension ref="B1:J102"/>
  <sheetViews>
    <sheetView zoomScale="70" zoomScaleNormal="70" workbookViewId="0">
      <selection activeCell="P23" sqref="P23"/>
    </sheetView>
  </sheetViews>
  <sheetFormatPr defaultRowHeight="14.45"/>
  <cols>
    <col min="2" max="2" width="16.85546875" bestFit="1" customWidth="1"/>
    <col min="3" max="3" width="16.5703125" bestFit="1" customWidth="1"/>
    <col min="7" max="7" width="16.5703125" bestFit="1" customWidth="1"/>
  </cols>
  <sheetData>
    <row r="1" spans="2:10">
      <c r="B1" t="s">
        <v>72</v>
      </c>
      <c r="F1" t="s">
        <v>73</v>
      </c>
      <c r="I1" t="s">
        <v>74</v>
      </c>
    </row>
    <row r="2" spans="2:10">
      <c r="B2" t="s">
        <v>34</v>
      </c>
      <c r="C2" t="s">
        <v>35</v>
      </c>
      <c r="F2" t="s">
        <v>34</v>
      </c>
      <c r="G2" t="s">
        <v>35</v>
      </c>
      <c r="I2" t="s">
        <v>34</v>
      </c>
      <c r="J2" t="s">
        <v>35</v>
      </c>
    </row>
    <row r="3" spans="2:10">
      <c r="B3">
        <v>6.6900000000000544E-3</v>
      </c>
      <c r="C3">
        <v>0.96009466865968329</v>
      </c>
      <c r="F3">
        <v>1.8133333333333515E-3</v>
      </c>
      <c r="G3">
        <v>0.92782720588234369</v>
      </c>
      <c r="I3">
        <v>1.1079999999999927E-2</v>
      </c>
      <c r="J3">
        <v>0.75641997593261623</v>
      </c>
    </row>
    <row r="4" spans="2:10">
      <c r="B4">
        <v>0.11864333333333328</v>
      </c>
      <c r="C4">
        <v>0.93062961818335099</v>
      </c>
      <c r="F4">
        <v>3.6163333333333263E-2</v>
      </c>
      <c r="G4">
        <v>0.91286570190801175</v>
      </c>
      <c r="I4">
        <v>2.1510000000000067E-2</v>
      </c>
      <c r="J4">
        <v>0.74147063381372769</v>
      </c>
    </row>
    <row r="5" spans="2:10">
      <c r="B5">
        <v>0.19657666666666668</v>
      </c>
      <c r="C5">
        <v>0.89930815797059671</v>
      </c>
      <c r="F5">
        <v>6.6586666666666738E-2</v>
      </c>
      <c r="G5">
        <v>0.89802262715258219</v>
      </c>
      <c r="I5">
        <v>3.1329999999999927E-2</v>
      </c>
      <c r="J5">
        <v>0.72655176082562145</v>
      </c>
    </row>
    <row r="6" spans="2:10">
      <c r="B6">
        <v>0.25162333333333331</v>
      </c>
      <c r="C6">
        <v>0.86673731900857109</v>
      </c>
      <c r="F6">
        <v>9.3526666666666647E-2</v>
      </c>
      <c r="G6">
        <v>0.88277496614156414</v>
      </c>
      <c r="I6">
        <v>4.0583333333333332E-2</v>
      </c>
      <c r="J6">
        <v>0.71166242299794669</v>
      </c>
    </row>
    <row r="7" spans="2:10">
      <c r="B7">
        <v>0.29107666666666665</v>
      </c>
      <c r="C7">
        <v>0.83341616756181069</v>
      </c>
      <c r="F7">
        <v>0.11749999999999999</v>
      </c>
      <c r="G7">
        <v>0.86749787234042552</v>
      </c>
      <c r="I7">
        <v>4.9316666666666606E-2</v>
      </c>
      <c r="J7">
        <v>0.69668807029401913</v>
      </c>
    </row>
    <row r="8" spans="2:10">
      <c r="B8">
        <v>0.31959666666666664</v>
      </c>
      <c r="C8">
        <v>0.79961201097216283</v>
      </c>
      <c r="F8">
        <v>0.13875666666666667</v>
      </c>
      <c r="G8">
        <v>0.85186057126384318</v>
      </c>
      <c r="I8">
        <v>5.7573333333333268E-2</v>
      </c>
      <c r="J8">
        <v>0.68179133858267793</v>
      </c>
    </row>
    <row r="9" spans="2:10">
      <c r="B9">
        <v>0.34034333333333333</v>
      </c>
      <c r="C9">
        <v>0.76562001116519596</v>
      </c>
      <c r="F9">
        <v>0.1577266666666666</v>
      </c>
      <c r="G9">
        <v>0.83618073460416786</v>
      </c>
      <c r="I9">
        <v>6.5396666666666686E-2</v>
      </c>
      <c r="J9">
        <v>0.66710841531168741</v>
      </c>
    </row>
    <row r="10" spans="2:10">
      <c r="B10">
        <v>0.35558666666666666</v>
      </c>
      <c r="C10">
        <v>0.73174472233679555</v>
      </c>
      <c r="F10">
        <v>0.1746233333333333</v>
      </c>
      <c r="G10">
        <v>0.82029892912363778</v>
      </c>
      <c r="I10">
        <v>7.2829999999999923E-2</v>
      </c>
      <c r="J10">
        <v>0.6526019497459844</v>
      </c>
    </row>
    <row r="11" spans="2:10">
      <c r="B11">
        <v>0.36682999999999999</v>
      </c>
      <c r="C11">
        <v>0.69816627138819987</v>
      </c>
      <c r="F11">
        <v>0.18983666666666674</v>
      </c>
      <c r="G11">
        <v>0.80455303682112667</v>
      </c>
      <c r="I11">
        <v>7.9910000000000009E-2</v>
      </c>
      <c r="J11">
        <v>0.6384182204980603</v>
      </c>
    </row>
    <row r="12" spans="2:10">
      <c r="B12">
        <v>0.37527666666666665</v>
      </c>
      <c r="C12">
        <v>0.66521055576774468</v>
      </c>
      <c r="F12">
        <v>0.2034066666666666</v>
      </c>
      <c r="G12">
        <v>0.7885926387204617</v>
      </c>
      <c r="I12">
        <v>8.6656666666666604E-2</v>
      </c>
      <c r="J12">
        <v>0.62434896334192458</v>
      </c>
    </row>
    <row r="13" spans="2:10">
      <c r="B13">
        <v>0.38164333333333333</v>
      </c>
      <c r="C13">
        <v>0.63299153660049079</v>
      </c>
      <c r="F13">
        <v>0.21560666666666672</v>
      </c>
      <c r="G13">
        <v>0.772639992579079</v>
      </c>
      <c r="I13">
        <v>9.3136666666666618E-2</v>
      </c>
      <c r="J13">
        <v>0.61081206828674739</v>
      </c>
    </row>
    <row r="14" spans="2:10">
      <c r="B14">
        <v>0.38657333333333332</v>
      </c>
      <c r="C14">
        <v>0.60164522470941262</v>
      </c>
      <c r="F14">
        <v>0.22675000000000001</v>
      </c>
      <c r="G14">
        <v>0.75698934215362002</v>
      </c>
      <c r="I14">
        <v>9.930999999999994E-2</v>
      </c>
      <c r="J14">
        <v>0.59723089316282374</v>
      </c>
    </row>
    <row r="15" spans="2:10">
      <c r="B15">
        <v>0.39041999999999999</v>
      </c>
      <c r="C15">
        <v>0.57132575175452083</v>
      </c>
      <c r="F15">
        <v>0.23675666666666667</v>
      </c>
      <c r="G15">
        <v>0.74124065496219749</v>
      </c>
      <c r="I15">
        <v>0.10523000000000002</v>
      </c>
      <c r="J15">
        <v>0.5839082644366308</v>
      </c>
    </row>
    <row r="16" spans="2:10">
      <c r="B16">
        <v>0.39349000000000001</v>
      </c>
      <c r="C16">
        <v>0.54203156369920447</v>
      </c>
      <c r="F16">
        <v>0.24585333333333331</v>
      </c>
      <c r="G16">
        <v>0.72562096642984975</v>
      </c>
      <c r="I16">
        <v>0.11092000000000007</v>
      </c>
      <c r="J16">
        <v>0.57082281524221623</v>
      </c>
    </row>
    <row r="17" spans="2:10">
      <c r="B17">
        <v>0.3959766666666667</v>
      </c>
      <c r="C17">
        <v>0.51378364045019487</v>
      </c>
      <c r="F17">
        <v>0.25412999999999997</v>
      </c>
      <c r="G17">
        <v>0.71008670103228022</v>
      </c>
      <c r="I17">
        <v>0.1163766666666667</v>
      </c>
      <c r="J17">
        <v>0.55786096869360968</v>
      </c>
    </row>
    <row r="18" spans="2:10">
      <c r="B18">
        <v>0.39812666666666668</v>
      </c>
      <c r="C18">
        <v>0.48677221654749736</v>
      </c>
      <c r="F18">
        <v>0.26169000000000003</v>
      </c>
      <c r="G18">
        <v>0.6946934668246143</v>
      </c>
      <c r="I18">
        <v>0.12168333333333339</v>
      </c>
      <c r="J18">
        <v>0.5454814408985067</v>
      </c>
    </row>
    <row r="19" spans="2:10">
      <c r="B19">
        <v>0.40000666666666668</v>
      </c>
      <c r="C19">
        <v>0.4609148180863652</v>
      </c>
      <c r="F19">
        <v>0.26860999999999996</v>
      </c>
      <c r="G19">
        <v>0.67943859126614792</v>
      </c>
      <c r="I19">
        <v>0.12680999999999995</v>
      </c>
      <c r="J19">
        <v>0.53332281891543798</v>
      </c>
    </row>
    <row r="20" spans="2:10">
      <c r="B20">
        <v>0.40171333333333337</v>
      </c>
      <c r="C20">
        <v>0.43624973032178826</v>
      </c>
      <c r="F20">
        <v>0.27498</v>
      </c>
      <c r="G20">
        <v>0.66436831769583238</v>
      </c>
      <c r="I20">
        <v>0.13175333333333342</v>
      </c>
      <c r="J20">
        <v>0.52134291352527418</v>
      </c>
    </row>
    <row r="21" spans="2:10">
      <c r="B21">
        <v>0.40332000000000001</v>
      </c>
      <c r="C21">
        <v>0.4127640583159774</v>
      </c>
      <c r="F21">
        <v>0.28085000000000004</v>
      </c>
      <c r="G21">
        <v>0.6494771823630644</v>
      </c>
      <c r="I21">
        <v>0.13657333333333327</v>
      </c>
      <c r="J21">
        <v>0.50977984965342205</v>
      </c>
    </row>
    <row r="22" spans="2:10">
      <c r="B22">
        <v>0.40488333333333337</v>
      </c>
      <c r="C22">
        <v>0.3904466307166673</v>
      </c>
      <c r="F22">
        <v>0.28628666666666669</v>
      </c>
      <c r="G22">
        <v>0.63478448175488433</v>
      </c>
      <c r="I22">
        <v>0.14126999999999998</v>
      </c>
      <c r="J22">
        <v>0.49858427125362786</v>
      </c>
    </row>
    <row r="23" spans="2:10">
      <c r="B23">
        <v>0.40640666666666669</v>
      </c>
      <c r="C23">
        <v>0.36924345073079512</v>
      </c>
      <c r="F23">
        <v>0.29133999999999999</v>
      </c>
      <c r="G23">
        <v>0.62030960389922429</v>
      </c>
      <c r="I23">
        <v>0.14581333333333335</v>
      </c>
      <c r="J23">
        <v>0.48750914411119234</v>
      </c>
    </row>
    <row r="24" spans="2:10">
      <c r="B24">
        <v>0.40793666666666667</v>
      </c>
      <c r="C24">
        <v>0.34916776296974206</v>
      </c>
      <c r="F24">
        <v>0.29604333333333338</v>
      </c>
      <c r="G24">
        <v>0.60605992365982453</v>
      </c>
      <c r="I24">
        <v>0.15023666666666669</v>
      </c>
      <c r="J24">
        <v>0.47667236138536973</v>
      </c>
    </row>
    <row r="25" spans="2:10">
      <c r="B25">
        <v>0.40951666666666664</v>
      </c>
      <c r="C25">
        <v>0.33020634080826994</v>
      </c>
      <c r="F25">
        <v>0.30045333333333335</v>
      </c>
      <c r="G25">
        <v>0.59204646312239284</v>
      </c>
      <c r="I25">
        <v>0.1545566666666667</v>
      </c>
      <c r="J25">
        <v>0.46613539802014359</v>
      </c>
    </row>
    <row r="26" spans="2:10">
      <c r="B26">
        <v>0.41111666666666663</v>
      </c>
      <c r="C26">
        <v>0.3122544289942028</v>
      </c>
      <c r="F26">
        <v>0.30459333333333338</v>
      </c>
      <c r="G26">
        <v>0.57827595263630183</v>
      </c>
      <c r="I26">
        <v>0.15877333333333338</v>
      </c>
      <c r="J26">
        <v>0.45587000335908612</v>
      </c>
    </row>
    <row r="27" spans="2:10">
      <c r="B27">
        <v>0.41277666666666663</v>
      </c>
      <c r="C27">
        <v>0.29532757827073564</v>
      </c>
      <c r="F27">
        <v>0.30844333333333329</v>
      </c>
      <c r="G27">
        <v>0.56466341737542292</v>
      </c>
      <c r="I27">
        <v>0.16289333333333328</v>
      </c>
      <c r="J27">
        <v>0.44583981337480572</v>
      </c>
    </row>
    <row r="28" spans="2:10">
      <c r="B28">
        <v>0.41450333333333333</v>
      </c>
      <c r="C28">
        <v>0.27937772916984988</v>
      </c>
      <c r="F28">
        <v>0.31213333333333337</v>
      </c>
      <c r="G28">
        <v>0.55140324647586492</v>
      </c>
      <c r="I28">
        <v>0.16690333333333335</v>
      </c>
      <c r="J28">
        <v>0.43593497233927819</v>
      </c>
    </row>
    <row r="29" spans="2:10">
      <c r="B29">
        <v>0.41631000000000001</v>
      </c>
      <c r="C29">
        <v>0.26440232839310451</v>
      </c>
      <c r="F29">
        <v>0.31563333333333338</v>
      </c>
      <c r="G29">
        <v>0.53841165909810962</v>
      </c>
      <c r="I29">
        <v>0.1708533333333333</v>
      </c>
      <c r="J29">
        <v>0.42641056656781651</v>
      </c>
    </row>
    <row r="30" spans="2:10">
      <c r="B30">
        <v>0.4181266666666667</v>
      </c>
      <c r="C30">
        <v>0.25019691002726441</v>
      </c>
      <c r="F30">
        <v>0.31897000000000003</v>
      </c>
      <c r="G30">
        <v>0.52568266608144965</v>
      </c>
      <c r="I30">
        <v>0.17473333333333327</v>
      </c>
      <c r="J30">
        <v>0.41715757344525006</v>
      </c>
    </row>
    <row r="31" spans="2:10">
      <c r="B31">
        <v>0.42005666666666669</v>
      </c>
      <c r="C31">
        <v>0.23693311219914773</v>
      </c>
      <c r="F31">
        <v>0.3221566666666667</v>
      </c>
      <c r="G31">
        <v>0.51322958808861108</v>
      </c>
      <c r="I31">
        <v>0.17854333333333336</v>
      </c>
      <c r="J31">
        <v>0.40815488303493075</v>
      </c>
    </row>
    <row r="32" spans="2:10">
      <c r="B32">
        <v>0.42201666666666665</v>
      </c>
      <c r="C32">
        <v>0.22441372773587145</v>
      </c>
      <c r="F32">
        <v>0.32521333333333335</v>
      </c>
      <c r="G32">
        <v>0.50104136771760066</v>
      </c>
      <c r="I32">
        <v>0.18228666666666671</v>
      </c>
      <c r="J32">
        <v>0.39940569798485892</v>
      </c>
    </row>
    <row r="33" spans="2:10">
      <c r="B33">
        <v>0.42403666666666662</v>
      </c>
      <c r="C33">
        <v>0.21264513288945139</v>
      </c>
      <c r="F33">
        <v>0.32815</v>
      </c>
      <c r="G33">
        <v>0.48913098684544665</v>
      </c>
      <c r="I33">
        <v>0.18597333333333335</v>
      </c>
      <c r="J33">
        <v>0.390891167192429</v>
      </c>
    </row>
    <row r="34" spans="2:10">
      <c r="B34">
        <v>0.4261233333333333</v>
      </c>
      <c r="C34">
        <v>0.20159578212880466</v>
      </c>
      <c r="F34">
        <v>0.33098333333333335</v>
      </c>
      <c r="G34">
        <v>0.47749433506218841</v>
      </c>
      <c r="I34">
        <v>0.18960333333333332</v>
      </c>
      <c r="J34">
        <v>0.38261282326260088</v>
      </c>
    </row>
    <row r="35" spans="2:10">
      <c r="B35">
        <v>0.42825333333333332</v>
      </c>
      <c r="C35">
        <v>0.19119913446869455</v>
      </c>
      <c r="F35">
        <v>0.33372333333333337</v>
      </c>
      <c r="G35">
        <v>0.46613262482895007</v>
      </c>
      <c r="I35">
        <v>0.19317999999999999</v>
      </c>
      <c r="J35">
        <v>0.37456603513131104</v>
      </c>
    </row>
    <row r="36" spans="2:10">
      <c r="B36">
        <v>0.43043999999999999</v>
      </c>
      <c r="C36">
        <v>0.18144224514450333</v>
      </c>
      <c r="F36">
        <v>0.33636666666666665</v>
      </c>
      <c r="G36">
        <v>0.45503319789911806</v>
      </c>
      <c r="I36">
        <v>0.19670666666666664</v>
      </c>
      <c r="J36">
        <v>0.36674066291601715</v>
      </c>
    </row>
    <row r="37" spans="2:10">
      <c r="B37">
        <v>0.43267333333333335</v>
      </c>
      <c r="C37">
        <v>0.17229780742977766</v>
      </c>
      <c r="F37">
        <v>0.33895333333333327</v>
      </c>
      <c r="G37">
        <v>0.44422241016462449</v>
      </c>
      <c r="I37">
        <v>0.2002133333333333</v>
      </c>
      <c r="J37">
        <v>0.35925179808204588</v>
      </c>
    </row>
    <row r="38" spans="2:10">
      <c r="B38">
        <v>0.43494666666666665</v>
      </c>
      <c r="C38">
        <v>0.16369593206829958</v>
      </c>
      <c r="F38">
        <v>0.34147333333333335</v>
      </c>
      <c r="G38">
        <v>0.43367954549891641</v>
      </c>
      <c r="I38">
        <v>0.20364999999999994</v>
      </c>
      <c r="J38">
        <v>0.35185203371798029</v>
      </c>
    </row>
    <row r="39" spans="2:10">
      <c r="B39">
        <v>0.43726333333333334</v>
      </c>
      <c r="C39">
        <v>0.15561942079143765</v>
      </c>
      <c r="F39">
        <v>0.34393333333333331</v>
      </c>
      <c r="G39">
        <v>0.42336886993603412</v>
      </c>
      <c r="I39">
        <v>0.20704333333333336</v>
      </c>
      <c r="J39">
        <v>0.34465892808268794</v>
      </c>
    </row>
    <row r="40" spans="2:10">
      <c r="B40">
        <v>0.4396133333333333</v>
      </c>
      <c r="C40">
        <v>0.14803236177246673</v>
      </c>
      <c r="F40">
        <v>0.34633333333333333</v>
      </c>
      <c r="G40">
        <v>0.41334071222329166</v>
      </c>
      <c r="I40">
        <v>0.21039666666666668</v>
      </c>
      <c r="J40">
        <v>0.33766536225225363</v>
      </c>
    </row>
    <row r="41" spans="2:10">
      <c r="B41">
        <v>0.442</v>
      </c>
      <c r="C41">
        <v>0.14091478129713425</v>
      </c>
      <c r="F41">
        <v>0.34868666666666664</v>
      </c>
      <c r="G41">
        <v>0.40356767298242935</v>
      </c>
      <c r="I41">
        <v>0.21371333333333328</v>
      </c>
      <c r="J41">
        <v>0.3308668933462271</v>
      </c>
    </row>
    <row r="42" spans="2:10">
      <c r="B42">
        <v>0.44441999999999998</v>
      </c>
      <c r="C42">
        <v>0.13423188275355144</v>
      </c>
      <c r="F42">
        <v>0.35100999999999999</v>
      </c>
      <c r="G42">
        <v>0.39410558103757726</v>
      </c>
      <c r="I42">
        <v>0.21699333333333334</v>
      </c>
      <c r="J42">
        <v>0.32426341823097482</v>
      </c>
    </row>
    <row r="43" spans="2:10">
      <c r="B43">
        <v>0.44686666666666663</v>
      </c>
      <c r="C43">
        <v>0.12795539310756379</v>
      </c>
      <c r="F43">
        <v>0.35327999999999998</v>
      </c>
      <c r="G43">
        <v>0.38484016455314013</v>
      </c>
      <c r="I43">
        <v>0.22024333333333335</v>
      </c>
      <c r="J43">
        <v>0.31783633254128008</v>
      </c>
    </row>
    <row r="44" spans="2:10">
      <c r="B44">
        <v>0.44934000000000002</v>
      </c>
      <c r="C44">
        <v>0.12206124538211599</v>
      </c>
      <c r="F44">
        <v>0.35551666666666665</v>
      </c>
      <c r="G44">
        <v>0.37581829262575595</v>
      </c>
      <c r="I44">
        <v>0.22345666666666664</v>
      </c>
      <c r="J44">
        <v>0.31159359756552357</v>
      </c>
    </row>
    <row r="45" spans="2:10">
      <c r="B45">
        <v>0.45183333333333331</v>
      </c>
      <c r="C45">
        <v>0.11651493913684988</v>
      </c>
      <c r="F45">
        <v>0.35772000000000004</v>
      </c>
      <c r="G45">
        <v>0.36703660218420364</v>
      </c>
      <c r="I45">
        <v>0.22664333333333328</v>
      </c>
      <c r="J45">
        <v>0.30552115658964901</v>
      </c>
    </row>
    <row r="46" spans="2:10">
      <c r="B46">
        <v>0.45435333333333333</v>
      </c>
      <c r="C46">
        <v>0.11131204789224246</v>
      </c>
      <c r="F46">
        <v>0.3598966666666667</v>
      </c>
      <c r="G46">
        <v>0.35848715835100814</v>
      </c>
      <c r="I46">
        <v>0.22980000000000003</v>
      </c>
      <c r="J46">
        <v>0.29961850884827379</v>
      </c>
    </row>
    <row r="47" spans="2:10">
      <c r="B47">
        <v>0.45689000000000002</v>
      </c>
      <c r="C47">
        <v>0.10642240656029532</v>
      </c>
      <c r="F47">
        <v>0.36204333333333338</v>
      </c>
      <c r="G47">
        <v>0.35016986916851567</v>
      </c>
      <c r="I47">
        <v>0.23292666666666673</v>
      </c>
      <c r="J47">
        <v>0.29388219468216026</v>
      </c>
    </row>
    <row r="48" spans="2:10">
      <c r="B48">
        <v>0.45944333333333331</v>
      </c>
      <c r="C48">
        <v>0.10182467188554266</v>
      </c>
      <c r="F48">
        <v>0.36416666666666669</v>
      </c>
      <c r="G48">
        <v>0.34207688787185353</v>
      </c>
      <c r="I48">
        <v>0.23602666666666663</v>
      </c>
      <c r="J48">
        <v>0.28830075697661284</v>
      </c>
    </row>
    <row r="49" spans="2:10">
      <c r="B49">
        <v>0.46200999999999998</v>
      </c>
      <c r="C49">
        <v>9.7500775596487815E-2</v>
      </c>
      <c r="F49">
        <v>0.36626666666666663</v>
      </c>
      <c r="G49">
        <v>0.33420367673825996</v>
      </c>
      <c r="I49">
        <v>0.23910000000000006</v>
      </c>
      <c r="J49">
        <v>0.28287745713090751</v>
      </c>
    </row>
    <row r="50" spans="2:10">
      <c r="B50">
        <v>0.46458666666666665</v>
      </c>
      <c r="C50">
        <v>9.3434307197795885E-2</v>
      </c>
      <c r="F50">
        <v>0.36834666666666666</v>
      </c>
      <c r="G50">
        <v>0.32654383551726635</v>
      </c>
      <c r="I50">
        <v>0.24214999999999995</v>
      </c>
      <c r="J50">
        <v>0.27759928419024027</v>
      </c>
    </row>
    <row r="51" spans="2:10">
      <c r="B51">
        <v>0.46717666666666668</v>
      </c>
      <c r="C51">
        <v>8.9606358765063898E-2</v>
      </c>
      <c r="F51">
        <v>0.37041333333333332</v>
      </c>
      <c r="G51">
        <v>0.31909398509772863</v>
      </c>
      <c r="I51">
        <v>0.24517666666666674</v>
      </c>
      <c r="J51">
        <v>0.27246475330713898</v>
      </c>
    </row>
    <row r="52" spans="2:10">
      <c r="B52">
        <v>0.46977333333333332</v>
      </c>
      <c r="C52">
        <v>8.6002469275962876E-2</v>
      </c>
      <c r="F52">
        <v>0.3724566666666666</v>
      </c>
      <c r="G52">
        <v>0.31184835819826917</v>
      </c>
      <c r="I52">
        <v>0.24817666666666674</v>
      </c>
      <c r="J52">
        <v>0.26747209649040327</v>
      </c>
    </row>
    <row r="53" spans="2:10">
      <c r="B53">
        <v>0.47237666666666672</v>
      </c>
      <c r="C53">
        <v>8.260851156915737E-2</v>
      </c>
      <c r="F53">
        <v>0.37448666666666669</v>
      </c>
      <c r="G53">
        <v>0.30479945881473303</v>
      </c>
      <c r="I53">
        <v>0.25115666666666658</v>
      </c>
      <c r="J53">
        <v>0.26261430448458473</v>
      </c>
    </row>
    <row r="54" spans="2:10">
      <c r="B54">
        <v>0.47498666666666667</v>
      </c>
      <c r="C54">
        <v>7.9410650123512228E-2</v>
      </c>
      <c r="F54">
        <v>0.37650666666666666</v>
      </c>
      <c r="G54">
        <v>0.29795399815850981</v>
      </c>
      <c r="I54">
        <v>0.25411666666666666</v>
      </c>
      <c r="J54">
        <v>0.25788548566931202</v>
      </c>
    </row>
    <row r="55" spans="2:10">
      <c r="B55">
        <v>0.47760333333333332</v>
      </c>
      <c r="C55">
        <v>7.6395335040933543E-2</v>
      </c>
      <c r="F55">
        <v>0.37850666666666666</v>
      </c>
      <c r="G55">
        <v>0.29128681132873047</v>
      </c>
      <c r="I55">
        <v>0.2570533333333333</v>
      </c>
      <c r="J55">
        <v>0.25328466206753469</v>
      </c>
    </row>
    <row r="56" spans="2:10">
      <c r="B56">
        <v>0.48022000000000004</v>
      </c>
      <c r="C56">
        <v>7.3552399594630238E-2</v>
      </c>
      <c r="F56">
        <v>0.38049333333333335</v>
      </c>
      <c r="G56">
        <v>0.28480218663489504</v>
      </c>
      <c r="I56">
        <v>0.25996999999999998</v>
      </c>
      <c r="J56">
        <v>0.24880691361823803</v>
      </c>
    </row>
    <row r="57" spans="2:10">
      <c r="B57">
        <v>0.48283333333333334</v>
      </c>
      <c r="C57">
        <v>7.0867103900586814E-2</v>
      </c>
      <c r="F57">
        <v>0.38246666666666668</v>
      </c>
      <c r="G57">
        <v>0.27849660101098134</v>
      </c>
      <c r="I57">
        <v>0.26286666666666664</v>
      </c>
      <c r="J57">
        <v>0.24444712148110576</v>
      </c>
    </row>
    <row r="58" spans="2:10">
      <c r="B58">
        <v>0.48545333333333329</v>
      </c>
      <c r="C58">
        <v>6.8334477739020572E-2</v>
      </c>
      <c r="F58">
        <v>0.38440000000000002</v>
      </c>
      <c r="G58">
        <v>0.2723048907388137</v>
      </c>
      <c r="I58">
        <v>0.26574333333333333</v>
      </c>
      <c r="J58">
        <v>0.24020295272380618</v>
      </c>
    </row>
    <row r="59" spans="2:10">
      <c r="B59">
        <v>0.48807</v>
      </c>
      <c r="C59">
        <v>6.5942795090868117E-2</v>
      </c>
      <c r="F59">
        <v>0.38635333333333333</v>
      </c>
      <c r="G59">
        <v>0.26634514175279966</v>
      </c>
      <c r="I59">
        <v>0.26860333333333331</v>
      </c>
      <c r="J59">
        <v>0.2360705377198099</v>
      </c>
    </row>
    <row r="60" spans="2:10">
      <c r="B60">
        <v>0.49067666666666665</v>
      </c>
      <c r="C60">
        <v>6.3684911312948789E-2</v>
      </c>
      <c r="F60">
        <v>0.38830000000000003</v>
      </c>
      <c r="G60">
        <v>0.26054854493947976</v>
      </c>
      <c r="I60">
        <v>0.27144333333333331</v>
      </c>
      <c r="J60">
        <v>0.23204720445028429</v>
      </c>
    </row>
    <row r="61" spans="2:10">
      <c r="B61">
        <v>0.49328999999999995</v>
      </c>
      <c r="C61">
        <v>6.1551352483664105E-2</v>
      </c>
      <c r="F61">
        <v>0.39023333333333332</v>
      </c>
      <c r="G61">
        <v>0.25491329973520116</v>
      </c>
      <c r="I61">
        <v>0.27426666666666671</v>
      </c>
      <c r="J61">
        <v>0.22812712688381132</v>
      </c>
    </row>
    <row r="62" spans="2:10">
      <c r="B62">
        <v>0.49590000000000001</v>
      </c>
      <c r="C62">
        <v>5.9533508099751289E-2</v>
      </c>
      <c r="F62">
        <v>0.39217000000000002</v>
      </c>
      <c r="G62">
        <v>0.24945474326610059</v>
      </c>
      <c r="I62">
        <v>0.27707000000000004</v>
      </c>
      <c r="J62">
        <v>0.2243103427533355</v>
      </c>
    </row>
    <row r="63" spans="2:10">
      <c r="B63">
        <v>0.49850666666666665</v>
      </c>
      <c r="C63">
        <v>5.7623635925965554E-2</v>
      </c>
      <c r="F63">
        <v>0.39408666666666664</v>
      </c>
      <c r="G63">
        <v>0.24411804510006258</v>
      </c>
      <c r="I63">
        <v>0.27986</v>
      </c>
      <c r="J63">
        <v>0.22058767478977584</v>
      </c>
    </row>
    <row r="64" spans="2:10">
      <c r="B64">
        <v>0.5011066666666667</v>
      </c>
      <c r="C64">
        <v>5.5814597025250781E-2</v>
      </c>
      <c r="F64">
        <v>0.39599000000000001</v>
      </c>
      <c r="G64">
        <v>0.23892859247287387</v>
      </c>
      <c r="I64">
        <v>0.28262999999999994</v>
      </c>
      <c r="J64">
        <v>0.21695974713701072</v>
      </c>
    </row>
    <row r="65" spans="2:10">
      <c r="B65">
        <v>0.50370333333333328</v>
      </c>
      <c r="C65">
        <v>5.4098907425667225E-2</v>
      </c>
      <c r="F65">
        <v>0.39788333333333337</v>
      </c>
      <c r="G65">
        <v>0.23387425124617767</v>
      </c>
      <c r="I65">
        <v>0.28538333333333338</v>
      </c>
      <c r="J65">
        <v>0.2134252175436547</v>
      </c>
    </row>
    <row r="66" spans="2:10">
      <c r="B66">
        <v>0.50629000000000002</v>
      </c>
      <c r="C66">
        <v>5.2476051274960994E-2</v>
      </c>
      <c r="F66">
        <v>0.39977666666666667</v>
      </c>
      <c r="G66">
        <v>0.22896784037754414</v>
      </c>
      <c r="I66">
        <v>0.28812000000000004</v>
      </c>
      <c r="J66">
        <v>0.20998079503910405</v>
      </c>
    </row>
    <row r="67" spans="2:10">
      <c r="B67">
        <v>0.50887333333333329</v>
      </c>
      <c r="C67">
        <v>5.0936578847388357E-2</v>
      </c>
      <c r="F67">
        <v>0.40166000000000002</v>
      </c>
      <c r="G67">
        <v>0.22419542233066109</v>
      </c>
      <c r="I67">
        <v>0.2908433333333334</v>
      </c>
      <c r="J67">
        <v>0.20661982969066964</v>
      </c>
    </row>
    <row r="68" spans="2:10">
      <c r="B68">
        <v>0.51144999999999996</v>
      </c>
      <c r="C68">
        <v>4.9475152344641053E-2</v>
      </c>
      <c r="F68">
        <v>0.40353666666666665</v>
      </c>
      <c r="G68">
        <v>0.21955295264370855</v>
      </c>
      <c r="I68">
        <v>0.29355000000000003</v>
      </c>
      <c r="J68">
        <v>0.2033418497700562</v>
      </c>
    </row>
    <row r="69" spans="2:10">
      <c r="B69">
        <v>0.51401666666666668</v>
      </c>
      <c r="C69">
        <v>4.8086962160760034E-2</v>
      </c>
      <c r="F69">
        <v>0.40540333333333334</v>
      </c>
      <c r="G69">
        <v>0.21501467674168109</v>
      </c>
      <c r="I69">
        <v>0.29623999999999995</v>
      </c>
      <c r="J69">
        <v>0.20014402736519946</v>
      </c>
    </row>
    <row r="70" spans="2:10">
      <c r="B70">
        <v>0.51657333333333333</v>
      </c>
      <c r="C70">
        <v>4.6766899827065535E-2</v>
      </c>
      <c r="F70">
        <v>0.40726666666666667</v>
      </c>
      <c r="G70">
        <v>0.2106293992470126</v>
      </c>
      <c r="I70">
        <v>0.29891666666666666</v>
      </c>
      <c r="J70">
        <v>0.19702258154446614</v>
      </c>
    </row>
    <row r="71" spans="2:10">
      <c r="B71">
        <v>0.51912333333333327</v>
      </c>
      <c r="C71">
        <v>4.5509801781208066E-2</v>
      </c>
      <c r="F71">
        <v>0.40912333333333328</v>
      </c>
      <c r="G71">
        <v>0.20634283060527797</v>
      </c>
      <c r="I71">
        <v>0.30157666666666666</v>
      </c>
      <c r="J71">
        <v>0.19397610336785562</v>
      </c>
    </row>
    <row r="72" spans="2:10">
      <c r="B72">
        <v>0.52166333333333337</v>
      </c>
      <c r="C72">
        <v>4.4311337452635484E-2</v>
      </c>
      <c r="F72">
        <v>0.41097</v>
      </c>
      <c r="G72">
        <v>0.2021761523549975</v>
      </c>
      <c r="I72">
        <v>0.30421999999999993</v>
      </c>
      <c r="J72">
        <v>0.19100212565467975</v>
      </c>
    </row>
    <row r="73" spans="2:10">
      <c r="B73">
        <v>0.52419333333333329</v>
      </c>
      <c r="C73">
        <v>4.3171221813834586E-2</v>
      </c>
      <c r="F73">
        <v>0.41281000000000001</v>
      </c>
      <c r="G73">
        <v>0.19812262299847386</v>
      </c>
      <c r="I73">
        <v>0.30685000000000007</v>
      </c>
      <c r="J73">
        <v>0.18810167834446795</v>
      </c>
    </row>
    <row r="74" spans="2:10">
      <c r="B74">
        <v>0.52671666666666672</v>
      </c>
      <c r="C74">
        <v>4.2086067778375473E-2</v>
      </c>
      <c r="F74">
        <v>0.41464333333333336</v>
      </c>
      <c r="G74">
        <v>0.19417893289815341</v>
      </c>
      <c r="I74">
        <v>0.30946666666666672</v>
      </c>
      <c r="J74">
        <v>0.18526820336062039</v>
      </c>
    </row>
    <row r="75" spans="2:10">
      <c r="B75">
        <v>0.52922666666666673</v>
      </c>
      <c r="C75">
        <v>4.1051345359266349E-2</v>
      </c>
      <c r="F75">
        <v>0.41647000000000001</v>
      </c>
      <c r="G75">
        <v>0.19033944021578184</v>
      </c>
      <c r="I75">
        <v>0.31207000000000001</v>
      </c>
      <c r="J75">
        <v>0.18250072099208511</v>
      </c>
    </row>
    <row r="76" spans="2:10">
      <c r="B76">
        <v>0.53172666666666668</v>
      </c>
      <c r="C76">
        <v>4.0063503805213202E-2</v>
      </c>
      <c r="F76">
        <v>0.41829666666666671</v>
      </c>
      <c r="G76">
        <v>0.18662034122512727</v>
      </c>
      <c r="I76">
        <v>0.31466</v>
      </c>
      <c r="J76">
        <v>0.17979618212250259</v>
      </c>
    </row>
    <row r="77" spans="2:10">
      <c r="B77">
        <v>0.53421666666666667</v>
      </c>
      <c r="C77">
        <v>3.9119707983652073E-2</v>
      </c>
      <c r="F77">
        <v>0.42011333333333328</v>
      </c>
      <c r="G77">
        <v>0.18297998952663566</v>
      </c>
      <c r="I77">
        <v>0.31723333333333326</v>
      </c>
      <c r="J77">
        <v>0.17715561626562995</v>
      </c>
    </row>
    <row r="78" spans="2:10">
      <c r="B78">
        <v>0.53669333333333336</v>
      </c>
      <c r="C78">
        <v>3.8191642651296834E-2</v>
      </c>
      <c r="F78">
        <v>0.42192000000000002</v>
      </c>
      <c r="G78">
        <v>0.17943607002907344</v>
      </c>
      <c r="I78">
        <v>0.31979333333333337</v>
      </c>
      <c r="J78">
        <v>0.17457420417352873</v>
      </c>
    </row>
    <row r="79" spans="2:10">
      <c r="B79">
        <v>0.53916333333333333</v>
      </c>
      <c r="C79">
        <v>3.7328886113669947E-2</v>
      </c>
      <c r="F79">
        <v>0.42372333333333334</v>
      </c>
      <c r="G79">
        <v>0.17598354272048586</v>
      </c>
      <c r="I79">
        <v>0.32234000000000002</v>
      </c>
      <c r="J79">
        <v>0.17205021612789809</v>
      </c>
    </row>
    <row r="80" spans="2:10">
      <c r="B80">
        <v>0.54161999999999999</v>
      </c>
      <c r="C80">
        <v>3.6503329517619983E-2</v>
      </c>
      <c r="F80">
        <v>0.42552000000000001</v>
      </c>
      <c r="G80">
        <v>0.17262095005326816</v>
      </c>
      <c r="I80">
        <v>0.32487333333333329</v>
      </c>
      <c r="J80">
        <v>0.16958506905255383</v>
      </c>
    </row>
    <row r="81" spans="2:10">
      <c r="B81">
        <v>0.5440666666666667</v>
      </c>
      <c r="C81">
        <v>3.5713699301556177E-2</v>
      </c>
      <c r="F81">
        <v>0.42730666666666667</v>
      </c>
      <c r="G81">
        <v>0.16934676110833749</v>
      </c>
      <c r="I81">
        <v>0.32739333333333337</v>
      </c>
      <c r="J81">
        <v>0.16717505956138384</v>
      </c>
    </row>
    <row r="82" spans="2:10">
      <c r="B82">
        <v>0.54649999999999999</v>
      </c>
      <c r="C82">
        <v>3.4942726440988107E-2</v>
      </c>
      <c r="F82">
        <v>0.42908999999999997</v>
      </c>
      <c r="G82">
        <v>0.1661555073916117</v>
      </c>
      <c r="I82">
        <v>0.32990000000000003</v>
      </c>
      <c r="J82">
        <v>0.1648186319086592</v>
      </c>
    </row>
    <row r="83" spans="2:10">
      <c r="B83">
        <v>0.54892333333333332</v>
      </c>
      <c r="C83">
        <v>3.4218500458473258E-2</v>
      </c>
      <c r="F83">
        <v>0.43086999999999998</v>
      </c>
      <c r="G83">
        <v>0.16304608505272281</v>
      </c>
      <c r="I83">
        <v>0.33239333333333337</v>
      </c>
      <c r="J83">
        <v>0.16251429029864217</v>
      </c>
    </row>
    <row r="84" spans="2:10">
      <c r="B84">
        <v>0.5513366666666667</v>
      </c>
      <c r="C84">
        <v>3.3523860194315636E-2</v>
      </c>
      <c r="F84">
        <v>0.43264000000000002</v>
      </c>
      <c r="G84">
        <v>0.16001679610453648</v>
      </c>
      <c r="I84">
        <v>0.33487666666666671</v>
      </c>
      <c r="J84">
        <v>0.16025900082617481</v>
      </c>
    </row>
    <row r="85" spans="2:10">
      <c r="B85">
        <v>0.55373666666666665</v>
      </c>
      <c r="C85">
        <v>3.2859602338054794E-2</v>
      </c>
      <c r="F85">
        <v>0.43440333333333336</v>
      </c>
      <c r="G85">
        <v>0.15706601391947575</v>
      </c>
      <c r="I85">
        <v>0.33733666666666667</v>
      </c>
      <c r="J85">
        <v>0.15802808272645527</v>
      </c>
    </row>
    <row r="86" spans="2:10">
      <c r="B86">
        <v>0.5561233333333333</v>
      </c>
      <c r="C86">
        <v>3.2217194027703691E-2</v>
      </c>
      <c r="F86">
        <v>0.43616333333333335</v>
      </c>
      <c r="G86">
        <v>0.15418765141498977</v>
      </c>
      <c r="I86">
        <v>0.33979333333333339</v>
      </c>
      <c r="J86">
        <v>0.15587023484863347</v>
      </c>
    </row>
    <row r="87" spans="2:10">
      <c r="B87">
        <v>0.55850333333333335</v>
      </c>
      <c r="C87">
        <v>3.1629414327577869E-2</v>
      </c>
      <c r="F87">
        <v>0.43791333333333332</v>
      </c>
      <c r="G87">
        <v>0.15138155190524763</v>
      </c>
      <c r="I87">
        <v>0.34223666666666669</v>
      </c>
      <c r="J87">
        <v>0.15375812059880589</v>
      </c>
    </row>
    <row r="88" spans="2:10">
      <c r="B88">
        <v>0.56086666666666662</v>
      </c>
      <c r="C88">
        <v>3.1036669440152147E-2</v>
      </c>
      <c r="F88">
        <v>0.43966</v>
      </c>
      <c r="G88">
        <v>0.14864440704180504</v>
      </c>
      <c r="I88">
        <v>0.34466999999999998</v>
      </c>
      <c r="J88">
        <v>0.15169002234020948</v>
      </c>
    </row>
    <row r="89" spans="2:10">
      <c r="B89">
        <v>0.56322000000000005</v>
      </c>
      <c r="C89">
        <v>3.0466188463951327E-2</v>
      </c>
      <c r="F89">
        <v>0.44139666666666666</v>
      </c>
      <c r="G89">
        <v>0.14597754098732055</v>
      </c>
      <c r="I89">
        <v>0.34709666666666666</v>
      </c>
      <c r="J89">
        <v>0.14969028800814377</v>
      </c>
    </row>
    <row r="90" spans="2:10">
      <c r="B90">
        <v>0.56556000000000006</v>
      </c>
      <c r="C90">
        <v>2.9918311054530022E-2</v>
      </c>
      <c r="F90">
        <v>0.44313000000000002</v>
      </c>
      <c r="G90">
        <v>0.14337478091455477</v>
      </c>
      <c r="I90">
        <v>0.34950333333333333</v>
      </c>
      <c r="J90">
        <v>0.14770865323172883</v>
      </c>
    </row>
    <row r="91" spans="2:10">
      <c r="B91">
        <v>0.56789000000000001</v>
      </c>
      <c r="C91">
        <v>2.9390374896546865E-2</v>
      </c>
      <c r="F91">
        <v>0.44485666666666662</v>
      </c>
      <c r="G91">
        <v>0.14083787287291039</v>
      </c>
      <c r="I91">
        <v>0.35189999999999999</v>
      </c>
      <c r="J91">
        <v>0.14576678980771052</v>
      </c>
    </row>
    <row r="92" spans="2:10">
      <c r="B92">
        <v>0.57020666666666664</v>
      </c>
      <c r="C92">
        <v>2.888145818475173E-2</v>
      </c>
      <c r="F92">
        <v>0.44657666666666668</v>
      </c>
      <c r="G92">
        <v>0.13836295372948279</v>
      </c>
      <c r="I92">
        <v>0.35428333333333328</v>
      </c>
      <c r="J92">
        <v>0.14386696147151526</v>
      </c>
    </row>
    <row r="93" spans="2:10">
      <c r="B93">
        <v>0.57250999999999996</v>
      </c>
      <c r="C93">
        <v>2.8390712243745377E-2</v>
      </c>
      <c r="F93">
        <v>0.44830000000000003</v>
      </c>
      <c r="G93">
        <v>0.13595955089597739</v>
      </c>
      <c r="I93">
        <v>0.35665333333333332</v>
      </c>
      <c r="J93">
        <v>0.14200624322404576</v>
      </c>
    </row>
    <row r="94" spans="2:10">
      <c r="B94">
        <v>0.57480333333333333</v>
      </c>
      <c r="C94">
        <v>2.7916910711489724E-2</v>
      </c>
      <c r="F94">
        <v>0.45000999999999997</v>
      </c>
      <c r="G94">
        <v>0.13360443841988698</v>
      </c>
      <c r="I94">
        <v>0.3590133333333333</v>
      </c>
      <c r="J94">
        <v>0.14018235163039441</v>
      </c>
    </row>
    <row r="95" spans="2:10">
      <c r="B95">
        <v>0.57708333333333328</v>
      </c>
      <c r="C95">
        <v>2.7459350180505417E-2</v>
      </c>
      <c r="F95">
        <v>0.45171333333333336</v>
      </c>
      <c r="G95">
        <v>0.13130746638723673</v>
      </c>
      <c r="I95">
        <v>0.36136333333333331</v>
      </c>
      <c r="J95">
        <v>0.13839533618057542</v>
      </c>
    </row>
    <row r="96" spans="2:10">
      <c r="B96">
        <v>0.57935000000000003</v>
      </c>
      <c r="C96">
        <v>2.7017116883864101E-2</v>
      </c>
      <c r="F96">
        <v>0.45340999999999998</v>
      </c>
      <c r="G96">
        <v>0.12906640788690149</v>
      </c>
      <c r="I96">
        <v>0.36369999999999997</v>
      </c>
      <c r="J96">
        <v>0.13664375400971498</v>
      </c>
    </row>
    <row r="97" spans="2:10">
      <c r="B97">
        <v>0.58160666666666661</v>
      </c>
      <c r="C97">
        <v>2.6581710434314142E-2</v>
      </c>
      <c r="F97">
        <v>0.4551</v>
      </c>
      <c r="G97">
        <v>0.12687687687687688</v>
      </c>
      <c r="I97">
        <v>0.36602666666666667</v>
      </c>
      <c r="J97">
        <v>0.13492732769925689</v>
      </c>
    </row>
    <row r="98" spans="2:10">
      <c r="B98">
        <v>0.58385333333333334</v>
      </c>
      <c r="C98">
        <v>2.6169814336933935E-2</v>
      </c>
      <c r="F98">
        <v>0.45678333333333332</v>
      </c>
      <c r="G98">
        <v>0.12473966504907508</v>
      </c>
      <c r="I98">
        <v>0.36834</v>
      </c>
      <c r="J98">
        <v>0.13324555211670377</v>
      </c>
    </row>
    <row r="99" spans="2:10">
      <c r="B99">
        <v>0.58608666666666664</v>
      </c>
      <c r="C99">
        <v>2.5771216998623638E-2</v>
      </c>
      <c r="F99">
        <v>0.45845666666666662</v>
      </c>
      <c r="G99">
        <v>0.12265135927059628</v>
      </c>
      <c r="I99">
        <v>0.37064333333333338</v>
      </c>
      <c r="J99">
        <v>0.13159551410610379</v>
      </c>
    </row>
    <row r="100" spans="2:10">
      <c r="B100">
        <v>0.58830666666666664</v>
      </c>
      <c r="C100">
        <v>2.5385456564603493E-2</v>
      </c>
      <c r="F100">
        <v>0.46012666666666668</v>
      </c>
      <c r="G100">
        <v>0.12060881786174819</v>
      </c>
      <c r="I100">
        <v>0.37292666666666668</v>
      </c>
      <c r="J100">
        <v>0.12994958794401043</v>
      </c>
    </row>
    <row r="101" spans="2:10">
      <c r="B101">
        <v>0.59051666666666669</v>
      </c>
      <c r="C101">
        <v>2.5012220936468064E-2</v>
      </c>
      <c r="F101">
        <v>0.46178999999999998</v>
      </c>
      <c r="G101">
        <v>0.11862174004056679</v>
      </c>
      <c r="I101">
        <v>0.37520666666666663</v>
      </c>
      <c r="J101">
        <v>0.12836392388194953</v>
      </c>
    </row>
    <row r="102" spans="2:10">
      <c r="B102">
        <v>0.59271333333333331</v>
      </c>
      <c r="C102">
        <v>2.465064618084065E-2</v>
      </c>
      <c r="F102">
        <v>0.46344999999999997</v>
      </c>
      <c r="G102">
        <v>0.11668141115546446</v>
      </c>
      <c r="I102">
        <v>0.37747666666666668</v>
      </c>
      <c r="J102">
        <v>0.12680872106885194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F239-D080-415D-AFB4-7B3A068FC84B}">
  <dimension ref="A1:BE109"/>
  <sheetViews>
    <sheetView topLeftCell="F1" zoomScale="70" zoomScaleNormal="70" workbookViewId="0">
      <selection activeCell="M6" sqref="M6"/>
    </sheetView>
  </sheetViews>
  <sheetFormatPr defaultRowHeight="14.45"/>
  <cols>
    <col min="45" max="46" width="12" bestFit="1" customWidth="1"/>
  </cols>
  <sheetData>
    <row r="1" spans="1:57">
      <c r="A1" t="s">
        <v>0</v>
      </c>
      <c r="B1" t="s">
        <v>1</v>
      </c>
      <c r="U1" s="1">
        <f>U7+V7+U7*0.02</f>
        <v>212374.33327075629</v>
      </c>
      <c r="W1" s="1">
        <f>SUM(X7:AE7)</f>
        <v>212417.44661792094</v>
      </c>
      <c r="AO1" s="11"/>
      <c r="AP1" s="11" t="s">
        <v>2</v>
      </c>
      <c r="AQ1" s="11" t="s">
        <v>3</v>
      </c>
      <c r="AR1" s="11" t="s">
        <v>4</v>
      </c>
      <c r="AS1" s="11" t="s">
        <v>5</v>
      </c>
      <c r="AT1" s="11" t="s">
        <v>6</v>
      </c>
      <c r="AU1" s="11" t="s">
        <v>7</v>
      </c>
      <c r="AV1" s="13" t="s">
        <v>8</v>
      </c>
      <c r="AW1" s="13" t="s">
        <v>66</v>
      </c>
    </row>
    <row r="2" spans="1:57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M2">
        <v>3000</v>
      </c>
      <c r="S2" s="14">
        <f>U11*8000</f>
        <v>13882865.267903192</v>
      </c>
      <c r="U2" s="1">
        <f>T3+U3</f>
        <v>6739205.3280472662</v>
      </c>
      <c r="W2" s="1">
        <f>SUM(W3:AD3)</f>
        <v>13096458.171468563</v>
      </c>
      <c r="Z2" s="15">
        <f>AA11*8000</f>
        <v>138468.62370641762</v>
      </c>
      <c r="AA2" s="15">
        <f>X7*8000</f>
        <v>1415094.3396226401</v>
      </c>
      <c r="AO2" s="11" t="s">
        <v>18</v>
      </c>
      <c r="AP2" s="11">
        <v>1.01</v>
      </c>
      <c r="AQ2" s="11">
        <v>0.76</v>
      </c>
      <c r="AR2" s="11">
        <v>0.78</v>
      </c>
      <c r="AS2" s="11">
        <v>0.83</v>
      </c>
      <c r="AT2" s="11">
        <v>0.78</v>
      </c>
      <c r="AU2" s="11">
        <v>0.38</v>
      </c>
    </row>
    <row r="3" spans="1:57">
      <c r="C3" t="s">
        <v>19</v>
      </c>
      <c r="L3" t="s">
        <v>20</v>
      </c>
      <c r="M3">
        <v>61.224489800000001</v>
      </c>
      <c r="N3" t="s">
        <v>21</v>
      </c>
      <c r="O3" s="1">
        <v>176.88679245283001</v>
      </c>
      <c r="S3" s="1"/>
      <c r="T3" s="1">
        <f>U7*AU3</f>
        <v>3369602.6640236331</v>
      </c>
      <c r="U3" s="1">
        <f>V7*AU3</f>
        <v>3369602.6640236331</v>
      </c>
      <c r="W3" s="1">
        <f>X7*AP3</f>
        <v>18749.999999999982</v>
      </c>
      <c r="X3" s="1">
        <f>AQ3*Y7</f>
        <v>6.0324613958132671</v>
      </c>
      <c r="Y3" s="1">
        <f>Z7*AR3</f>
        <v>6.0324613958132671</v>
      </c>
      <c r="Z3" s="1">
        <f>AS3*AA7</f>
        <v>1069.8334094376394</v>
      </c>
      <c r="AA3" s="1">
        <f>AB7*18</f>
        <v>41566.156831118184</v>
      </c>
      <c r="AB3" s="1">
        <f>AC7*AU3</f>
        <v>3364359.2138614967</v>
      </c>
      <c r="AC3" s="1">
        <f>AD7*28</f>
        <v>4.1979999412360876</v>
      </c>
      <c r="AD3" s="1">
        <f>AE7*AT3</f>
        <v>9670696.704443777</v>
      </c>
      <c r="AO3" s="11" t="s">
        <v>22</v>
      </c>
      <c r="AP3" s="11">
        <v>106</v>
      </c>
      <c r="AQ3" s="11">
        <v>106</v>
      </c>
      <c r="AR3" s="11">
        <v>106</v>
      </c>
      <c r="AS3" s="11">
        <v>78.11</v>
      </c>
      <c r="AT3" s="11">
        <v>92.15</v>
      </c>
      <c r="AU3" s="11">
        <v>32.049999999999997</v>
      </c>
    </row>
    <row r="4" spans="1:57">
      <c r="C4" t="s">
        <v>23</v>
      </c>
      <c r="T4" s="80" t="s">
        <v>24</v>
      </c>
      <c r="U4" s="80"/>
      <c r="V4" s="80"/>
      <c r="W4" s="80"/>
      <c r="X4" s="80"/>
      <c r="Y4" s="80"/>
      <c r="Z4" s="80"/>
      <c r="AA4" s="80"/>
      <c r="AB4" s="80"/>
      <c r="AC4" s="80"/>
      <c r="AD4" s="80"/>
      <c r="AE4" s="81"/>
      <c r="AO4" s="11" t="s">
        <v>25</v>
      </c>
      <c r="AP4" s="11">
        <f>AP3*AP2</f>
        <v>107.06</v>
      </c>
      <c r="AQ4" s="11">
        <v>80.56</v>
      </c>
      <c r="AR4" s="11">
        <v>82.68</v>
      </c>
      <c r="AS4" s="11">
        <v>64.831299999999999</v>
      </c>
      <c r="AT4" s="11">
        <v>71.876999999999995</v>
      </c>
      <c r="AU4" s="11">
        <v>12.179</v>
      </c>
      <c r="AV4" s="13">
        <v>21</v>
      </c>
      <c r="AW4">
        <v>5.26</v>
      </c>
    </row>
    <row r="5" spans="1:57">
      <c r="C5" t="s">
        <v>26</v>
      </c>
      <c r="N5" s="82" t="s">
        <v>27</v>
      </c>
      <c r="O5" s="83"/>
      <c r="P5" s="83"/>
      <c r="Q5" s="83"/>
      <c r="R5" s="84"/>
      <c r="T5" s="7" t="s">
        <v>28</v>
      </c>
      <c r="U5" s="85" t="s">
        <v>29</v>
      </c>
      <c r="V5" s="86"/>
      <c r="W5" s="87"/>
      <c r="X5" s="85" t="s">
        <v>30</v>
      </c>
      <c r="Y5" s="86"/>
      <c r="Z5" s="86"/>
      <c r="AA5" s="86"/>
      <c r="AB5" s="86"/>
      <c r="AC5" s="86"/>
      <c r="AD5" s="86"/>
      <c r="AE5" s="87"/>
      <c r="AG5" s="88" t="s">
        <v>31</v>
      </c>
      <c r="AH5" s="89"/>
    </row>
    <row r="6" spans="1:57">
      <c r="C6" t="s">
        <v>32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M6" s="4" t="s">
        <v>34</v>
      </c>
      <c r="N6" s="2" t="s">
        <v>35</v>
      </c>
      <c r="O6" s="2" t="s">
        <v>36</v>
      </c>
      <c r="P6" s="2" t="s">
        <v>37</v>
      </c>
      <c r="Q6" s="2" t="s">
        <v>38</v>
      </c>
      <c r="R6" s="2" t="s">
        <v>39</v>
      </c>
      <c r="T6" s="5" t="s">
        <v>40</v>
      </c>
      <c r="U6" s="5" t="s">
        <v>41</v>
      </c>
      <c r="V6" s="5" t="s">
        <v>42</v>
      </c>
      <c r="W6" s="5" t="s">
        <v>43</v>
      </c>
      <c r="X6" s="8" t="s">
        <v>2</v>
      </c>
      <c r="Y6" s="5" t="s">
        <v>44</v>
      </c>
      <c r="Z6" s="5" t="s">
        <v>45</v>
      </c>
      <c r="AA6" s="5" t="s">
        <v>5</v>
      </c>
      <c r="AB6" s="5" t="s">
        <v>46</v>
      </c>
      <c r="AC6" s="5" t="s">
        <v>7</v>
      </c>
      <c r="AD6" s="5" t="s">
        <v>47</v>
      </c>
      <c r="AE6" s="5" t="s">
        <v>6</v>
      </c>
      <c r="AG6" s="12" t="s">
        <v>48</v>
      </c>
      <c r="AH6" s="55" t="s">
        <v>49</v>
      </c>
      <c r="AI6" s="57"/>
      <c r="AJ6" s="26" t="s">
        <v>50</v>
      </c>
      <c r="AK6" s="27"/>
      <c r="AL6" s="76" t="s">
        <v>51</v>
      </c>
      <c r="AM6" s="77"/>
      <c r="AN6" s="77"/>
      <c r="AO6" s="77"/>
      <c r="AP6" s="77"/>
      <c r="AQ6" s="78"/>
      <c r="AS6" s="69" t="s">
        <v>52</v>
      </c>
      <c r="AT6" s="69"/>
      <c r="BB6" s="24" t="s">
        <v>53</v>
      </c>
      <c r="BC6" s="24"/>
      <c r="BD6" s="24"/>
      <c r="BE6" s="24"/>
    </row>
    <row r="7" spans="1:57">
      <c r="A7">
        <v>1</v>
      </c>
      <c r="B7" t="s">
        <v>54</v>
      </c>
      <c r="C7">
        <v>0.01</v>
      </c>
      <c r="D7">
        <v>5.0473800000000004</v>
      </c>
      <c r="E7" s="1">
        <v>1.6239E-3</v>
      </c>
      <c r="F7" s="1">
        <v>1.6239E-3</v>
      </c>
      <c r="G7">
        <v>0.39082299999999998</v>
      </c>
      <c r="H7">
        <v>2994.56</v>
      </c>
      <c r="I7">
        <v>2995.33</v>
      </c>
      <c r="J7">
        <v>65.892799999999994</v>
      </c>
      <c r="K7" s="1">
        <v>4.2781399999999997E-3</v>
      </c>
      <c r="M7" s="4">
        <f>($M$2-H7)/$M$2</f>
        <v>1.8133333333333515E-3</v>
      </c>
      <c r="N7" s="2">
        <f>(D7/($M$2-H7))</f>
        <v>0.92782720588234369</v>
      </c>
      <c r="O7" s="2">
        <f>(J7-$M$3)/($M$2-H7)</f>
        <v>0.85814525735293135</v>
      </c>
      <c r="P7" s="3">
        <f>K7/($M$2-H7)</f>
        <v>7.8642279411763911E-4</v>
      </c>
      <c r="Q7" s="2">
        <f>G7/($M$2-H7)</f>
        <v>7.1842463235293391E-2</v>
      </c>
      <c r="R7" s="3">
        <f>F7/($M$2-H7)</f>
        <v>2.9851102941176171E-4</v>
      </c>
      <c r="T7" s="6">
        <f>$O$3/N7</f>
        <v>190.64626617044979</v>
      </c>
      <c r="U7" s="6">
        <f>T7/M7</f>
        <v>105135.80854987935</v>
      </c>
      <c r="V7" s="6">
        <f>U7</f>
        <v>105135.80854987935</v>
      </c>
      <c r="W7" s="6">
        <f>(U7/98)*2</f>
        <v>2145.6287459159053</v>
      </c>
      <c r="X7" s="6">
        <f>$O$3</f>
        <v>176.88679245283001</v>
      </c>
      <c r="Y7" s="6">
        <f t="shared" ref="Y7:Y70" si="0">R7*T7</f>
        <v>5.6910013168049688E-2</v>
      </c>
      <c r="Z7" s="6">
        <f>Y7</f>
        <v>5.6910013168049688E-2</v>
      </c>
      <c r="AA7" s="6">
        <f>Q7*T7</f>
        <v>13.696497368296498</v>
      </c>
      <c r="AB7" s="6">
        <f t="shared" ref="AB7:AB70" si="1">O7*T7+(U7/98)*2</f>
        <v>2309.2309350621213</v>
      </c>
      <c r="AC7" s="6">
        <f>U7-O7*T7</f>
        <v>104972.20636073314</v>
      </c>
      <c r="AD7" s="6">
        <f t="shared" ref="AD7:AD70" si="2">T7*P7</f>
        <v>0.14992856932986026</v>
      </c>
      <c r="AE7" s="6">
        <f t="shared" ref="AE7:AE70" si="3">U7-T7</f>
        <v>104945.16228370891</v>
      </c>
      <c r="AG7" s="10">
        <f t="shared" ref="AG7:AG22" si="4">U7*$AT$3+V7*$AU$3+W7*18</f>
        <v>13096488.739321502</v>
      </c>
      <c r="AH7" s="56">
        <f>SUM(X7:Z7)*106+AA7*$AS$3+AB7*18+AC7*$AU$3+AD7*28+AE7*$AT$3</f>
        <v>13096458.171468563</v>
      </c>
      <c r="AI7" s="57"/>
      <c r="AJ7" s="20" t="s">
        <v>55</v>
      </c>
      <c r="AK7" s="20" t="s">
        <v>56</v>
      </c>
      <c r="AL7" s="18" t="s">
        <v>55</v>
      </c>
      <c r="AM7" s="18" t="s">
        <v>56</v>
      </c>
      <c r="AN7" s="18" t="s">
        <v>57</v>
      </c>
      <c r="AO7" s="18" t="s">
        <v>3</v>
      </c>
      <c r="AP7" s="18" t="s">
        <v>4</v>
      </c>
      <c r="AQ7" s="18" t="s">
        <v>5</v>
      </c>
      <c r="AR7" s="70" t="s">
        <v>47</v>
      </c>
      <c r="AS7" s="22" t="s">
        <v>58</v>
      </c>
      <c r="AT7" s="22" t="s">
        <v>59</v>
      </c>
      <c r="BB7" s="9" t="s">
        <v>60</v>
      </c>
      <c r="BC7" s="9" t="s">
        <v>61</v>
      </c>
      <c r="BD7" s="9" t="s">
        <v>62</v>
      </c>
      <c r="BE7" s="9" t="s">
        <v>63</v>
      </c>
    </row>
    <row r="8" spans="1:57">
      <c r="A8">
        <v>2</v>
      </c>
      <c r="B8" t="s">
        <v>54</v>
      </c>
      <c r="C8">
        <v>0.211919</v>
      </c>
      <c r="D8">
        <v>99.036799999999999</v>
      </c>
      <c r="E8">
        <v>0.65771500000000005</v>
      </c>
      <c r="F8">
        <v>0.65771500000000005</v>
      </c>
      <c r="G8">
        <v>8.1355199999999996</v>
      </c>
      <c r="H8">
        <v>2891.51</v>
      </c>
      <c r="I8">
        <v>2904.32</v>
      </c>
      <c r="J8">
        <v>156.90700000000001</v>
      </c>
      <c r="K8">
        <v>1.7327399999999999</v>
      </c>
      <c r="M8" s="4">
        <f t="shared" ref="M8:M71" si="5">($M$2-H8)/$M$2</f>
        <v>3.6163333333333263E-2</v>
      </c>
      <c r="N8" s="2">
        <f t="shared" ref="N8:N71" si="6">(D8/($M$2-H8))</f>
        <v>0.91286570190801175</v>
      </c>
      <c r="O8" s="2">
        <f t="shared" ref="O8:O71" si="7">(J8-$M$3)/($M$2-H8)</f>
        <v>0.8819477389621182</v>
      </c>
      <c r="P8" s="3">
        <f t="shared" ref="P8:P71" si="8">K8/($M$2-H8)</f>
        <v>1.5971425937874491E-2</v>
      </c>
      <c r="Q8" s="2">
        <f t="shared" ref="Q8:Q71" si="9">G8/($M$2-H8)</f>
        <v>7.498866254954388E-2</v>
      </c>
      <c r="R8" s="3">
        <f t="shared" ref="R8:R71" si="10">F8/($M$2-H8)</f>
        <v>6.0624481519034141E-3</v>
      </c>
      <c r="T8" s="6">
        <f t="shared" ref="T8:T71" si="11">$O$3/N8</f>
        <v>193.77088227010051</v>
      </c>
      <c r="U8" s="6">
        <f t="shared" ref="U8:U71" si="12">T8/M8</f>
        <v>5358.2140917163115</v>
      </c>
      <c r="V8" s="6">
        <f t="shared" ref="V8:V71" si="13">U8</f>
        <v>5358.2140917163115</v>
      </c>
      <c r="W8" s="6">
        <f t="shared" ref="W8:W71" si="14">(U8/98)*2</f>
        <v>109.35130799421044</v>
      </c>
      <c r="X8" s="6">
        <f t="shared" ref="X8:X71" si="15">$O$3</f>
        <v>176.88679245283001</v>
      </c>
      <c r="Y8" s="6">
        <f t="shared" si="0"/>
        <v>1.1747259271110648</v>
      </c>
      <c r="Z8" s="6">
        <f t="shared" ref="Z8:Z71" si="16">Y8</f>
        <v>1.1747259271110648</v>
      </c>
      <c r="AA8" s="6">
        <f t="shared" ref="AA8:AA71" si="17">Q8*T8</f>
        <v>14.530619302479963</v>
      </c>
      <c r="AB8" s="6">
        <f t="shared" si="1"/>
        <v>280.2470994890204</v>
      </c>
      <c r="AC8" s="6">
        <f t="shared" ref="AC8:AC71" si="18">U8-O8*T8</f>
        <v>5187.3183002215019</v>
      </c>
      <c r="AD8" s="6">
        <f t="shared" si="2"/>
        <v>3.0947972950935076</v>
      </c>
      <c r="AE8" s="6">
        <f t="shared" si="3"/>
        <v>5164.4432094462109</v>
      </c>
      <c r="AG8" s="10">
        <f>U8*$AT$3+V8*$AU$3+W8*18</f>
        <v>667458.51373506163</v>
      </c>
      <c r="AH8" s="56">
        <f t="shared" ref="AH8:AH22" si="19">SUM(X8:Z8)*106+AA8*$AS$3+AB8*18+AC8*$AU$3+AD8*28+AE8*$AT$3</f>
        <v>667422.12395789661</v>
      </c>
      <c r="AI8" s="58"/>
      <c r="AJ8" s="21">
        <f>U7*$AT$4</f>
        <v>7556846.5111396778</v>
      </c>
      <c r="AK8" s="21">
        <f>V7*$AU$4</f>
        <v>1280449.0123289807</v>
      </c>
      <c r="AL8" s="19">
        <f>AE7*$AT$4</f>
        <v>7543143.4294661451</v>
      </c>
      <c r="AM8" s="19">
        <f>AC7*$AU$4</f>
        <v>1278456.5012673689</v>
      </c>
      <c r="AN8" s="19">
        <f t="shared" ref="AN8:AN71" si="20">X7*$AP$4</f>
        <v>18937.499999999982</v>
      </c>
      <c r="AO8" s="19">
        <f t="shared" ref="AO8:AO71" si="21">Y7*$AQ$4</f>
        <v>4.5846706608180829</v>
      </c>
      <c r="AP8" s="19">
        <f t="shared" ref="AP8:AP71" si="22">Z7*$AR$4</f>
        <v>4.7053198887343486</v>
      </c>
      <c r="AQ8" s="19">
        <f t="shared" ref="AQ8:AQ71" si="23">AA7*$AS$4</f>
        <v>887.96172983324072</v>
      </c>
      <c r="AR8" s="1">
        <f>AD7*$AW$4</f>
        <v>0.78862427467506491</v>
      </c>
      <c r="AS8" s="23">
        <f>AL8+AM8+AN8+AO8+AP8+AQ8+AR8-AJ8-AK8</f>
        <v>4139.9476095137652</v>
      </c>
      <c r="AT8" s="23">
        <f>AS8*8000</f>
        <v>33119580.876110122</v>
      </c>
      <c r="AU8">
        <f>M7</f>
        <v>1.8133333333333515E-3</v>
      </c>
      <c r="AV8" s="1"/>
      <c r="AW8" s="1"/>
      <c r="AX8" s="1"/>
      <c r="BB8" s="10">
        <f t="shared" ref="BB8:BB71" si="24">U7-AC7</f>
        <v>163.6021891462151</v>
      </c>
      <c r="BC8" s="10">
        <f t="shared" ref="BC8:BC71" si="25">2*AA7</f>
        <v>27.392994736592996</v>
      </c>
      <c r="BD8" s="9">
        <f t="shared" ref="BD8:BD71" si="26">2*AD7</f>
        <v>0.29985713865972052</v>
      </c>
      <c r="BE8" s="10">
        <f t="shared" ref="BE8:BE71" si="27">Y7*2</f>
        <v>0.11382002633609938</v>
      </c>
    </row>
    <row r="9" spans="1:57">
      <c r="A9">
        <v>3</v>
      </c>
      <c r="B9" t="s">
        <v>54</v>
      </c>
      <c r="C9">
        <v>0.41383799999999998</v>
      </c>
      <c r="D9">
        <v>179.38900000000001</v>
      </c>
      <c r="E9">
        <v>2.3733399999999998</v>
      </c>
      <c r="F9">
        <v>2.3733399999999998</v>
      </c>
      <c r="G9">
        <v>15.6229</v>
      </c>
      <c r="H9">
        <v>2800.24</v>
      </c>
      <c r="I9">
        <v>2818.98</v>
      </c>
      <c r="J9">
        <v>242.24299999999999</v>
      </c>
      <c r="K9">
        <v>6.2525399999999998</v>
      </c>
      <c r="M9" s="4">
        <f t="shared" si="5"/>
        <v>6.6586666666666738E-2</v>
      </c>
      <c r="N9" s="2">
        <f t="shared" si="6"/>
        <v>0.89802262715258219</v>
      </c>
      <c r="O9" s="2">
        <f t="shared" si="7"/>
        <v>0.9061799669603513</v>
      </c>
      <c r="P9" s="3">
        <f t="shared" si="8"/>
        <v>3.1300260312374817E-2</v>
      </c>
      <c r="Q9" s="2">
        <f t="shared" si="9"/>
        <v>7.8208350020023937E-2</v>
      </c>
      <c r="R9" s="3">
        <f t="shared" si="10"/>
        <v>1.1880957148578279E-2</v>
      </c>
      <c r="T9" s="6">
        <f t="shared" si="11"/>
        <v>196.97364755016952</v>
      </c>
      <c r="U9" s="6">
        <f t="shared" si="12"/>
        <v>2958.1544986509207</v>
      </c>
      <c r="V9" s="6">
        <f t="shared" si="13"/>
        <v>2958.1544986509207</v>
      </c>
      <c r="W9" s="6">
        <f t="shared" si="14"/>
        <v>60.370499972467769</v>
      </c>
      <c r="X9" s="6">
        <f t="shared" si="15"/>
        <v>176.88679245283001</v>
      </c>
      <c r="Y9" s="6">
        <f t="shared" si="0"/>
        <v>2.3402354659427251</v>
      </c>
      <c r="Z9" s="6">
        <f t="shared" si="16"/>
        <v>2.3402354659427251</v>
      </c>
      <c r="AA9" s="6">
        <f t="shared" si="17"/>
        <v>15.404983972324487</v>
      </c>
      <c r="AB9" s="6">
        <f t="shared" si="1"/>
        <v>238.86407340154025</v>
      </c>
      <c r="AC9" s="6">
        <f t="shared" si="18"/>
        <v>2779.6609252218482</v>
      </c>
      <c r="AD9" s="6">
        <f t="shared" si="2"/>
        <v>6.1653264429982757</v>
      </c>
      <c r="AE9" s="6">
        <f t="shared" si="3"/>
        <v>2761.1808511007512</v>
      </c>
      <c r="AG9" s="10">
        <f t="shared" si="4"/>
        <v>368489.45773194882</v>
      </c>
      <c r="AH9" s="56">
        <f t="shared" si="19"/>
        <v>368452.54376078426</v>
      </c>
      <c r="AI9" s="58"/>
      <c r="AJ9" s="21">
        <f t="shared" ref="AJ9:AJ72" si="28">U8*$AT$4</f>
        <v>385132.35427029332</v>
      </c>
      <c r="AK9" s="21">
        <f t="shared" ref="AK9:AK72" si="29">V8*$AU$4</f>
        <v>65257.689423012962</v>
      </c>
      <c r="AL9" s="19">
        <f t="shared" ref="AL9:AL72" si="30">AE8*$AT$4</f>
        <v>371204.68456536526</v>
      </c>
      <c r="AM9" s="19">
        <f t="shared" ref="AM9:AM72" si="31">AC8*$AU$4</f>
        <v>63176.349578397676</v>
      </c>
      <c r="AN9" s="19">
        <f t="shared" si="20"/>
        <v>18937.499999999982</v>
      </c>
      <c r="AO9" s="19">
        <f t="shared" si="21"/>
        <v>94.635920688067387</v>
      </c>
      <c r="AP9" s="19">
        <f t="shared" si="22"/>
        <v>97.126339653542843</v>
      </c>
      <c r="AQ9" s="19">
        <f t="shared" si="23"/>
        <v>942.03893918486915</v>
      </c>
      <c r="AR9" s="1">
        <f>AD8*$AW$4</f>
        <v>16.278633772191849</v>
      </c>
      <c r="AS9" s="23">
        <f>AL9+AM9+AN9+AO9+AP9+AQ9+AR9-AJ9-AK9</f>
        <v>4078.5702837553617</v>
      </c>
      <c r="AT9" s="23">
        <f t="shared" ref="AT9:AT72" si="32">AS9*8000</f>
        <v>32628562.270042893</v>
      </c>
      <c r="AU9">
        <f>M8</f>
        <v>3.6163333333333263E-2</v>
      </c>
      <c r="BB9" s="10">
        <f t="shared" si="24"/>
        <v>170.8957914948096</v>
      </c>
      <c r="BC9" s="10">
        <f t="shared" si="25"/>
        <v>29.061238604959925</v>
      </c>
      <c r="BD9" s="9">
        <f t="shared" si="26"/>
        <v>6.1895945901870153</v>
      </c>
      <c r="BE9" s="10">
        <f t="shared" si="27"/>
        <v>2.3494518542221297</v>
      </c>
    </row>
    <row r="10" spans="1:57">
      <c r="A10">
        <v>4</v>
      </c>
      <c r="B10" t="s">
        <v>54</v>
      </c>
      <c r="C10">
        <v>0.61575800000000003</v>
      </c>
      <c r="D10">
        <v>247.68899999999999</v>
      </c>
      <c r="E10">
        <v>5.0060000000000002</v>
      </c>
      <c r="F10">
        <v>5.0060000000000002</v>
      </c>
      <c r="G10">
        <v>22.875900000000001</v>
      </c>
      <c r="H10">
        <v>2719.42</v>
      </c>
      <c r="I10">
        <v>2738.8</v>
      </c>
      <c r="J10">
        <v>322.42599999999999</v>
      </c>
      <c r="K10">
        <v>13.1882</v>
      </c>
      <c r="M10" s="4">
        <f t="shared" si="5"/>
        <v>9.3526666666666647E-2</v>
      </c>
      <c r="N10" s="2">
        <f t="shared" si="6"/>
        <v>0.88277496614156414</v>
      </c>
      <c r="O10" s="2">
        <f t="shared" si="7"/>
        <v>0.93093417278494561</v>
      </c>
      <c r="P10" s="3">
        <f t="shared" si="8"/>
        <v>4.7003350203150628E-2</v>
      </c>
      <c r="Q10" s="2">
        <f t="shared" si="9"/>
        <v>8.1530757716159405E-2</v>
      </c>
      <c r="R10" s="3">
        <f t="shared" si="10"/>
        <v>1.784161379998575E-2</v>
      </c>
      <c r="T10" s="6">
        <f t="shared" si="11"/>
        <v>200.37585934948677</v>
      </c>
      <c r="U10" s="6">
        <f t="shared" si="12"/>
        <v>2142.4462828728365</v>
      </c>
      <c r="V10" s="6">
        <f t="shared" si="13"/>
        <v>2142.4462828728365</v>
      </c>
      <c r="W10" s="6">
        <f t="shared" si="14"/>
        <v>43.72339352801707</v>
      </c>
      <c r="X10" s="6">
        <f t="shared" si="15"/>
        <v>176.88679245283001</v>
      </c>
      <c r="Y10" s="6">
        <f t="shared" si="0"/>
        <v>3.5750286973538068</v>
      </c>
      <c r="Z10" s="6">
        <f t="shared" si="16"/>
        <v>3.5750286973538068</v>
      </c>
      <c r="AA10" s="6">
        <f t="shared" si="17"/>
        <v>16.336795640790239</v>
      </c>
      <c r="AB10" s="6">
        <f t="shared" si="1"/>
        <v>230.26012839760415</v>
      </c>
      <c r="AC10" s="6">
        <f t="shared" si="18"/>
        <v>1955.9095480032495</v>
      </c>
      <c r="AD10" s="6">
        <f t="shared" si="2"/>
        <v>9.4183366892611815</v>
      </c>
      <c r="AE10" s="6">
        <f t="shared" si="3"/>
        <v>1942.0704235233497</v>
      </c>
      <c r="AG10" s="10">
        <f t="shared" si="4"/>
        <v>266878.84941631061</v>
      </c>
      <c r="AH10" s="56">
        <f t="shared" si="19"/>
        <v>266841.0594709781</v>
      </c>
      <c r="AI10" s="58"/>
      <c r="AJ10" s="21">
        <f t="shared" si="28"/>
        <v>212623.27089953222</v>
      </c>
      <c r="AK10" s="21">
        <f t="shared" si="29"/>
        <v>36027.363639069561</v>
      </c>
      <c r="AL10" s="19">
        <f t="shared" si="30"/>
        <v>198465.39603456866</v>
      </c>
      <c r="AM10" s="19">
        <f t="shared" si="31"/>
        <v>33853.490408276892</v>
      </c>
      <c r="AN10" s="19">
        <f t="shared" si="20"/>
        <v>18937.499999999982</v>
      </c>
      <c r="AO10" s="19">
        <f t="shared" si="21"/>
        <v>188.52936913634593</v>
      </c>
      <c r="AP10" s="19">
        <f t="shared" si="22"/>
        <v>193.49066832414454</v>
      </c>
      <c r="AQ10" s="19">
        <f t="shared" si="23"/>
        <v>998.72513740496049</v>
      </c>
      <c r="AR10" s="1">
        <f>AD9*$AW$4</f>
        <v>32.429617090170929</v>
      </c>
      <c r="AS10" s="23">
        <f>AL10+AM10+AN10+AO10+AP10+AQ10+AR10-AJ10-AK10</f>
        <v>4018.9266961993853</v>
      </c>
      <c r="AT10" s="23">
        <f t="shared" si="32"/>
        <v>32151413.569595084</v>
      </c>
      <c r="AU10">
        <f>M9</f>
        <v>6.6586666666666738E-2</v>
      </c>
      <c r="BB10" s="10">
        <f t="shared" si="24"/>
        <v>178.49357342907251</v>
      </c>
      <c r="BC10" s="10">
        <f t="shared" si="25"/>
        <v>30.809967944648974</v>
      </c>
      <c r="BD10" s="9">
        <f t="shared" si="26"/>
        <v>12.330652885996551</v>
      </c>
      <c r="BE10" s="10">
        <f t="shared" si="27"/>
        <v>4.6804709318854503</v>
      </c>
    </row>
    <row r="11" spans="1:57">
      <c r="A11">
        <v>5</v>
      </c>
      <c r="B11" t="s">
        <v>54</v>
      </c>
      <c r="C11">
        <v>0.81767699999999999</v>
      </c>
      <c r="D11">
        <v>305.79300000000001</v>
      </c>
      <c r="E11">
        <v>8.39</v>
      </c>
      <c r="F11">
        <v>8.39</v>
      </c>
      <c r="G11">
        <v>29.9222</v>
      </c>
      <c r="H11">
        <v>2647.5</v>
      </c>
      <c r="I11">
        <v>2663.14</v>
      </c>
      <c r="J11">
        <v>398.08199999999999</v>
      </c>
      <c r="K11">
        <v>22.103400000000001</v>
      </c>
      <c r="M11" s="4">
        <f t="shared" si="5"/>
        <v>0.11749999999999999</v>
      </c>
      <c r="N11" s="2">
        <f>(D11/($M$2-H11))</f>
        <v>0.86749787234042552</v>
      </c>
      <c r="O11" s="2">
        <f t="shared" si="7"/>
        <v>0.95562414241134741</v>
      </c>
      <c r="P11" s="3">
        <f t="shared" si="8"/>
        <v>6.2704680851063829E-2</v>
      </c>
      <c r="Q11" s="2">
        <f t="shared" si="9"/>
        <v>8.4885673758865243E-2</v>
      </c>
      <c r="R11" s="3">
        <f t="shared" si="10"/>
        <v>2.3801418439716313E-2</v>
      </c>
      <c r="S11" s="25"/>
      <c r="T11" s="6">
        <f t="shared" si="11"/>
        <v>203.90458362232812</v>
      </c>
      <c r="U11" s="6">
        <f t="shared" si="12"/>
        <v>1735.3581584878989</v>
      </c>
      <c r="V11" s="6">
        <f t="shared" si="13"/>
        <v>1735.3581584878989</v>
      </c>
      <c r="W11" s="6">
        <f t="shared" si="14"/>
        <v>35.415472622202017</v>
      </c>
      <c r="X11" s="6">
        <f t="shared" si="15"/>
        <v>176.88679245283001</v>
      </c>
      <c r="Y11" s="6">
        <f t="shared" si="0"/>
        <v>4.8532183165711578</v>
      </c>
      <c r="Z11" s="6">
        <f t="shared" si="16"/>
        <v>4.8532183165711578</v>
      </c>
      <c r="AA11" s="6">
        <f t="shared" si="17"/>
        <v>17.308577963302202</v>
      </c>
      <c r="AB11" s="6">
        <f t="shared" si="1"/>
        <v>230.27161548003221</v>
      </c>
      <c r="AC11" s="6">
        <f t="shared" si="18"/>
        <v>1540.5020156300686</v>
      </c>
      <c r="AD11" s="6">
        <f t="shared" si="2"/>
        <v>12.785771840107142</v>
      </c>
      <c r="AE11" s="6">
        <f t="shared" si="3"/>
        <v>1531.4535748655708</v>
      </c>
      <c r="AG11" s="10">
        <f t="shared" si="4"/>
        <v>216168.96179139669</v>
      </c>
      <c r="AH11" s="56">
        <f t="shared" si="19"/>
        <v>216130.28252279625</v>
      </c>
      <c r="AI11" s="58"/>
      <c r="AJ11" s="21">
        <f t="shared" si="28"/>
        <v>153992.61147405085</v>
      </c>
      <c r="AK11" s="21">
        <f t="shared" si="29"/>
        <v>26092.853279108276</v>
      </c>
      <c r="AL11" s="19">
        <f t="shared" si="30"/>
        <v>139590.1958315878</v>
      </c>
      <c r="AM11" s="19">
        <f t="shared" si="31"/>
        <v>23821.022385131575</v>
      </c>
      <c r="AN11" s="19">
        <f t="shared" si="20"/>
        <v>18937.499999999982</v>
      </c>
      <c r="AO11" s="19">
        <f t="shared" si="21"/>
        <v>288.00431185882269</v>
      </c>
      <c r="AP11" s="19">
        <f t="shared" si="22"/>
        <v>295.58337269721278</v>
      </c>
      <c r="AQ11" s="19">
        <f t="shared" si="23"/>
        <v>1059.1356992267642</v>
      </c>
      <c r="AR11" s="1">
        <f>AD10*$AW$4</f>
        <v>49.540450985513814</v>
      </c>
      <c r="AS11" s="23">
        <f>AL11+AM11+AN11+AO11+AP11+AQ11+AR11-AJ11-AK11</f>
        <v>3955.5172983285083</v>
      </c>
      <c r="AT11" s="23">
        <f t="shared" si="32"/>
        <v>31644138.386628065</v>
      </c>
      <c r="AU11">
        <f>M10</f>
        <v>9.3526666666666647E-2</v>
      </c>
      <c r="BB11" s="10">
        <f t="shared" si="24"/>
        <v>186.53673486958701</v>
      </c>
      <c r="BC11" s="10">
        <f t="shared" si="25"/>
        <v>32.673591281580478</v>
      </c>
      <c r="BD11" s="9">
        <f t="shared" si="26"/>
        <v>18.836673378522363</v>
      </c>
      <c r="BE11" s="10">
        <f t="shared" si="27"/>
        <v>7.1500573947076136</v>
      </c>
    </row>
    <row r="12" spans="1:57">
      <c r="A12">
        <v>6</v>
      </c>
      <c r="B12" t="s">
        <v>54</v>
      </c>
      <c r="C12">
        <v>1.0196000000000001</v>
      </c>
      <c r="D12">
        <v>354.60399999999998</v>
      </c>
      <c r="E12">
        <v>12.443199999999999</v>
      </c>
      <c r="F12">
        <v>12.443199999999999</v>
      </c>
      <c r="G12">
        <v>36.7759</v>
      </c>
      <c r="H12">
        <v>2583.73</v>
      </c>
      <c r="I12">
        <v>2591.7199999999998</v>
      </c>
      <c r="J12">
        <v>469.50099999999998</v>
      </c>
      <c r="K12">
        <v>32.781399999999998</v>
      </c>
      <c r="M12" s="4">
        <f t="shared" si="5"/>
        <v>0.13875666666666667</v>
      </c>
      <c r="N12" s="2">
        <f t="shared" si="6"/>
        <v>0.85186057126384318</v>
      </c>
      <c r="O12" s="2">
        <f t="shared" si="7"/>
        <v>0.98079734355106052</v>
      </c>
      <c r="P12" s="3">
        <f t="shared" si="8"/>
        <v>7.8750330314459369E-2</v>
      </c>
      <c r="Q12" s="2">
        <f t="shared" si="9"/>
        <v>8.8346265644893937E-2</v>
      </c>
      <c r="R12" s="3">
        <f t="shared" si="10"/>
        <v>2.9892137314723618E-2</v>
      </c>
      <c r="T12" s="6">
        <f t="shared" si="11"/>
        <v>207.64758743369941</v>
      </c>
      <c r="U12" s="6">
        <f t="shared" si="12"/>
        <v>1496.4872854183541</v>
      </c>
      <c r="V12" s="6">
        <f t="shared" si="13"/>
        <v>1496.4872854183541</v>
      </c>
      <c r="W12" s="6">
        <f t="shared" si="14"/>
        <v>30.540556845272533</v>
      </c>
      <c r="X12" s="6">
        <f t="shared" si="15"/>
        <v>176.88679245283001</v>
      </c>
      <c r="Y12" s="6">
        <f t="shared" si="0"/>
        <v>6.207030196639221</v>
      </c>
      <c r="Z12" s="6">
        <f t="shared" si="16"/>
        <v>6.207030196639221</v>
      </c>
      <c r="AA12" s="6">
        <f t="shared" si="17"/>
        <v>18.344888919938949</v>
      </c>
      <c r="AB12" s="6">
        <f t="shared" si="1"/>
        <v>234.20075899503149</v>
      </c>
      <c r="AC12" s="6">
        <f t="shared" si="18"/>
        <v>1292.8270832685951</v>
      </c>
      <c r="AD12" s="6">
        <f t="shared" si="2"/>
        <v>16.352316099404412</v>
      </c>
      <c r="AE12" s="6">
        <f t="shared" si="3"/>
        <v>1288.8396979846548</v>
      </c>
      <c r="AG12" s="10">
        <f t="shared" si="4"/>
        <v>186413.45087217449</v>
      </c>
      <c r="AH12" s="56">
        <f t="shared" si="19"/>
        <v>186373.97437596222</v>
      </c>
      <c r="AI12" s="58"/>
      <c r="AJ12" s="21">
        <f t="shared" si="28"/>
        <v>124732.3383576347</v>
      </c>
      <c r="AK12" s="21">
        <f t="shared" si="29"/>
        <v>21134.927012224121</v>
      </c>
      <c r="AL12" s="19">
        <f t="shared" si="30"/>
        <v>110076.28860061262</v>
      </c>
      <c r="AM12" s="19">
        <f t="shared" si="31"/>
        <v>18761.774048358606</v>
      </c>
      <c r="AN12" s="19">
        <f t="shared" si="20"/>
        <v>18937.499999999982</v>
      </c>
      <c r="AO12" s="19">
        <f t="shared" si="21"/>
        <v>390.97526758297249</v>
      </c>
      <c r="AP12" s="19">
        <f t="shared" si="22"/>
        <v>401.26409041410335</v>
      </c>
      <c r="AQ12" s="19">
        <f t="shared" si="23"/>
        <v>1122.137610512234</v>
      </c>
      <c r="AR12" s="1">
        <f>AD11*$AW$4</f>
        <v>67.253159878963558</v>
      </c>
      <c r="AS12" s="23">
        <f>AL12+AM12+AN12+AO12+AP12+AQ12+AR12-AJ12-AK12</f>
        <v>3889.9274075006615</v>
      </c>
      <c r="AT12" s="23">
        <f t="shared" si="32"/>
        <v>31119419.260005292</v>
      </c>
      <c r="AU12">
        <f>M11</f>
        <v>0.11749999999999999</v>
      </c>
      <c r="BB12" s="10">
        <f t="shared" si="24"/>
        <v>194.85614285783026</v>
      </c>
      <c r="BC12" s="10">
        <f t="shared" si="25"/>
        <v>34.617155926604404</v>
      </c>
      <c r="BD12" s="9">
        <f t="shared" si="26"/>
        <v>25.571543680214283</v>
      </c>
      <c r="BE12" s="10">
        <f t="shared" si="27"/>
        <v>9.7064366331423155</v>
      </c>
    </row>
    <row r="13" spans="1:57">
      <c r="A13">
        <v>7</v>
      </c>
      <c r="B13" t="s">
        <v>54</v>
      </c>
      <c r="C13">
        <v>1.2215199999999999</v>
      </c>
      <c r="D13">
        <v>395.66399999999999</v>
      </c>
      <c r="E13">
        <v>17.028500000000001</v>
      </c>
      <c r="F13">
        <v>17.028500000000001</v>
      </c>
      <c r="G13">
        <v>43.4604</v>
      </c>
      <c r="H13">
        <v>2526.8200000000002</v>
      </c>
      <c r="I13">
        <v>2524.02</v>
      </c>
      <c r="J13">
        <v>537.20799999999997</v>
      </c>
      <c r="K13">
        <v>44.861400000000003</v>
      </c>
      <c r="M13" s="4">
        <f t="shared" si="5"/>
        <v>0.1577266666666666</v>
      </c>
      <c r="N13" s="2">
        <f t="shared" si="6"/>
        <v>0.83618073460416786</v>
      </c>
      <c r="O13" s="2">
        <f t="shared" si="7"/>
        <v>1.005924828183778</v>
      </c>
      <c r="P13" s="3">
        <f t="shared" si="8"/>
        <v>9.4808318187581939E-2</v>
      </c>
      <c r="Q13" s="2">
        <f t="shared" si="9"/>
        <v>9.1847499894331996E-2</v>
      </c>
      <c r="R13" s="3">
        <f t="shared" si="10"/>
        <v>3.5987362103216548E-2</v>
      </c>
      <c r="T13" s="6">
        <f t="shared" si="11"/>
        <v>211.54133924954019</v>
      </c>
      <c r="U13" s="6">
        <f t="shared" si="12"/>
        <v>1341.1894368921357</v>
      </c>
      <c r="V13" s="6">
        <f t="shared" si="13"/>
        <v>1341.1894368921357</v>
      </c>
      <c r="W13" s="6">
        <f t="shared" si="14"/>
        <v>27.37121299779869</v>
      </c>
      <c r="X13" s="6">
        <f t="shared" si="15"/>
        <v>176.88679245283001</v>
      </c>
      <c r="Y13" s="6">
        <f t="shared" si="0"/>
        <v>7.6128147753725779</v>
      </c>
      <c r="Z13" s="6">
        <f t="shared" si="16"/>
        <v>7.6128147753725779</v>
      </c>
      <c r="AA13" s="6">
        <f t="shared" si="17"/>
        <v>19.429543134368991</v>
      </c>
      <c r="AB13" s="6">
        <f t="shared" si="1"/>
        <v>240.1658983361587</v>
      </c>
      <c r="AC13" s="6">
        <f t="shared" si="18"/>
        <v>1128.3947515537757</v>
      </c>
      <c r="AD13" s="6">
        <f t="shared" si="2"/>
        <v>20.055878601397623</v>
      </c>
      <c r="AE13" s="6">
        <f t="shared" si="3"/>
        <v>1129.6480976425955</v>
      </c>
      <c r="AG13" s="10">
        <f t="shared" si="4"/>
        <v>167068.40989596365</v>
      </c>
      <c r="AH13" s="56">
        <f t="shared" si="19"/>
        <v>167028.23310255821</v>
      </c>
      <c r="AI13" s="58"/>
      <c r="AJ13" s="21">
        <f t="shared" si="28"/>
        <v>107563.01661401502</v>
      </c>
      <c r="AK13" s="21">
        <f t="shared" si="29"/>
        <v>18225.718649110135</v>
      </c>
      <c r="AL13" s="19">
        <f t="shared" si="30"/>
        <v>92637.930972043032</v>
      </c>
      <c r="AM13" s="19">
        <f t="shared" si="31"/>
        <v>15745.34104712822</v>
      </c>
      <c r="AN13" s="19">
        <f t="shared" si="20"/>
        <v>18937.499999999982</v>
      </c>
      <c r="AO13" s="19">
        <f t="shared" si="21"/>
        <v>500.03835264125564</v>
      </c>
      <c r="AP13" s="19">
        <f t="shared" si="22"/>
        <v>513.19725665813087</v>
      </c>
      <c r="AQ13" s="19">
        <f t="shared" si="23"/>
        <v>1189.3229970352379</v>
      </c>
      <c r="AR13" s="1">
        <f>AD12*$AW$4</f>
        <v>86.013182682867196</v>
      </c>
      <c r="AS13" s="23">
        <f>AL13+AM13+AN13+AO13+AP13+AQ13+AR13-AJ13-AK13</f>
        <v>3820.6085450635837</v>
      </c>
      <c r="AT13" s="23">
        <f t="shared" si="32"/>
        <v>30564868.360508669</v>
      </c>
      <c r="AU13">
        <f>M12</f>
        <v>0.13875666666666667</v>
      </c>
      <c r="BB13" s="10">
        <f t="shared" si="24"/>
        <v>203.66020214975902</v>
      </c>
      <c r="BC13" s="10">
        <f t="shared" si="25"/>
        <v>36.689777839877898</v>
      </c>
      <c r="BD13" s="9">
        <f t="shared" si="26"/>
        <v>32.704632198808824</v>
      </c>
      <c r="BE13" s="10">
        <f t="shared" si="27"/>
        <v>12.414060393278442</v>
      </c>
    </row>
    <row r="14" spans="1:57">
      <c r="A14">
        <v>8</v>
      </c>
      <c r="B14" t="s">
        <v>54</v>
      </c>
      <c r="C14">
        <v>1.42343</v>
      </c>
      <c r="D14">
        <v>429.73</v>
      </c>
      <c r="E14">
        <v>22.0764</v>
      </c>
      <c r="F14">
        <v>22.0764</v>
      </c>
      <c r="G14">
        <v>49.9878</v>
      </c>
      <c r="H14">
        <v>2476.13</v>
      </c>
      <c r="I14">
        <v>2459.7800000000002</v>
      </c>
      <c r="J14">
        <v>601.44000000000005</v>
      </c>
      <c r="K14">
        <v>58.16</v>
      </c>
      <c r="M14" s="4">
        <f t="shared" si="5"/>
        <v>0.1746233333333333</v>
      </c>
      <c r="N14" s="2">
        <f t="shared" si="6"/>
        <v>0.82029892912363778</v>
      </c>
      <c r="O14" s="2">
        <f t="shared" si="7"/>
        <v>1.0312014625765937</v>
      </c>
      <c r="P14" s="3">
        <f t="shared" si="8"/>
        <v>0.1110199095195373</v>
      </c>
      <c r="Q14" s="2">
        <f t="shared" si="9"/>
        <v>9.5420237845266972E-2</v>
      </c>
      <c r="R14" s="3">
        <f t="shared" si="10"/>
        <v>4.2140989176704155E-2</v>
      </c>
      <c r="T14" s="6">
        <f t="shared" si="11"/>
        <v>215.63699058074613</v>
      </c>
      <c r="U14" s="6">
        <f t="shared" si="12"/>
        <v>1234.8692838724082</v>
      </c>
      <c r="V14" s="6">
        <f t="shared" si="13"/>
        <v>1234.8692838724082</v>
      </c>
      <c r="W14" s="6">
        <f t="shared" si="14"/>
        <v>25.20141395657976</v>
      </c>
      <c r="X14" s="6">
        <f t="shared" si="15"/>
        <v>176.88679245283001</v>
      </c>
      <c r="Y14" s="6">
        <f t="shared" si="0"/>
        <v>9.0871560861602791</v>
      </c>
      <c r="Z14" s="6">
        <f t="shared" si="16"/>
        <v>9.0871560861602791</v>
      </c>
      <c r="AA14" s="6">
        <f t="shared" si="17"/>
        <v>20.576132929452388</v>
      </c>
      <c r="AB14" s="6">
        <f t="shared" si="1"/>
        <v>247.56659402906033</v>
      </c>
      <c r="AC14" s="6">
        <f t="shared" si="18"/>
        <v>1012.5041037999276</v>
      </c>
      <c r="AD14" s="6">
        <f t="shared" si="2"/>
        <v>23.939999183339754</v>
      </c>
      <c r="AE14" s="6">
        <f t="shared" si="3"/>
        <v>1019.2322932916621</v>
      </c>
      <c r="AG14" s="10">
        <f t="shared" si="4"/>
        <v>153824.39050817152</v>
      </c>
      <c r="AH14" s="56">
        <f t="shared" si="19"/>
        <v>153783.20985665644</v>
      </c>
      <c r="AI14" s="58"/>
      <c r="AJ14" s="21">
        <f t="shared" si="28"/>
        <v>96400.673155496028</v>
      </c>
      <c r="AK14" s="21">
        <f t="shared" si="29"/>
        <v>16334.346151909322</v>
      </c>
      <c r="AL14" s="19">
        <f t="shared" si="30"/>
        <v>81195.716314256832</v>
      </c>
      <c r="AM14" s="19">
        <f t="shared" si="31"/>
        <v>13742.719679173435</v>
      </c>
      <c r="AN14" s="19">
        <f t="shared" si="20"/>
        <v>18937.499999999982</v>
      </c>
      <c r="AO14" s="19">
        <f t="shared" si="21"/>
        <v>613.28835830401488</v>
      </c>
      <c r="AP14" s="19">
        <f t="shared" si="22"/>
        <v>629.42752562780481</v>
      </c>
      <c r="AQ14" s="19">
        <f t="shared" si="23"/>
        <v>1259.6425398072163</v>
      </c>
      <c r="AR14" s="1">
        <f>AD13*$AW$4</f>
        <v>105.4939214433515</v>
      </c>
      <c r="AS14" s="23">
        <f>AL14+AM14+AN14+AO14+AP14+AQ14+AR14-AJ14-AK14</f>
        <v>3748.7690312072846</v>
      </c>
      <c r="AT14" s="23">
        <f t="shared" si="32"/>
        <v>29990152.249658275</v>
      </c>
      <c r="AU14">
        <f>M13</f>
        <v>0.1577266666666666</v>
      </c>
      <c r="BB14" s="10">
        <f t="shared" si="24"/>
        <v>212.79468533836007</v>
      </c>
      <c r="BC14" s="10">
        <f t="shared" si="25"/>
        <v>38.859086268737983</v>
      </c>
      <c r="BD14" s="9">
        <f t="shared" si="26"/>
        <v>40.111757202795246</v>
      </c>
      <c r="BE14" s="10">
        <f t="shared" si="27"/>
        <v>15.225629550745156</v>
      </c>
    </row>
    <row r="15" spans="1:57">
      <c r="A15">
        <v>9</v>
      </c>
      <c r="B15" t="s">
        <v>54</v>
      </c>
      <c r="C15">
        <v>1.6253500000000001</v>
      </c>
      <c r="D15">
        <v>458.20100000000002</v>
      </c>
      <c r="E15">
        <v>27.466799999999999</v>
      </c>
      <c r="F15">
        <v>27.466799999999999</v>
      </c>
      <c r="G15">
        <v>56.3797</v>
      </c>
      <c r="H15">
        <v>2430.4899999999998</v>
      </c>
      <c r="I15">
        <v>2398.52</v>
      </c>
      <c r="J15">
        <v>662.70100000000002</v>
      </c>
      <c r="K15">
        <v>72.361099999999993</v>
      </c>
      <c r="M15" s="4">
        <f t="shared" si="5"/>
        <v>0.18983666666666674</v>
      </c>
      <c r="N15" s="2">
        <f t="shared" si="6"/>
        <v>0.80455303682112667</v>
      </c>
      <c r="O15" s="2">
        <f t="shared" si="7"/>
        <v>1.056129848817404</v>
      </c>
      <c r="P15" s="3">
        <f t="shared" si="8"/>
        <v>0.12705852399431083</v>
      </c>
      <c r="Q15" s="2">
        <f t="shared" si="9"/>
        <v>9.8996856947200187E-2</v>
      </c>
      <c r="R15" s="3">
        <f t="shared" si="10"/>
        <v>4.8228828290986972E-2</v>
      </c>
      <c r="T15" s="6">
        <f t="shared" si="11"/>
        <v>219.85721805454648</v>
      </c>
      <c r="U15" s="6">
        <f t="shared" si="12"/>
        <v>1158.1388459616849</v>
      </c>
      <c r="V15" s="6">
        <f t="shared" si="13"/>
        <v>1158.1388459616849</v>
      </c>
      <c r="W15" s="6">
        <f t="shared" si="14"/>
        <v>23.635486652279283</v>
      </c>
      <c r="X15" s="6">
        <f t="shared" si="15"/>
        <v>176.88679245283001</v>
      </c>
      <c r="Y15" s="6">
        <f t="shared" si="0"/>
        <v>10.603456018086803</v>
      </c>
      <c r="Z15" s="6">
        <f t="shared" si="16"/>
        <v>10.603456018086803</v>
      </c>
      <c r="AA15" s="6">
        <f t="shared" si="17"/>
        <v>21.765173564555337</v>
      </c>
      <c r="AB15" s="6">
        <f t="shared" si="1"/>
        <v>255.83325711764246</v>
      </c>
      <c r="AC15" s="6">
        <f t="shared" si="18"/>
        <v>925.94107549632167</v>
      </c>
      <c r="AD15" s="6">
        <f t="shared" si="2"/>
        <v>27.934733615506023</v>
      </c>
      <c r="AE15" s="6">
        <f t="shared" si="3"/>
        <v>938.28162790713839</v>
      </c>
      <c r="AG15" s="10">
        <f t="shared" si="4"/>
        <v>144266.2834281823</v>
      </c>
      <c r="AH15" s="56">
        <f t="shared" si="19"/>
        <v>144224.24503361346</v>
      </c>
      <c r="AI15" s="58"/>
      <c r="AJ15" s="21">
        <f t="shared" si="28"/>
        <v>88758.699516897075</v>
      </c>
      <c r="AK15" s="21">
        <f t="shared" si="29"/>
        <v>15039.473008282061</v>
      </c>
      <c r="AL15" s="19">
        <f t="shared" si="30"/>
        <v>73259.359544924795</v>
      </c>
      <c r="AM15" s="19">
        <f t="shared" si="31"/>
        <v>12331.287480179319</v>
      </c>
      <c r="AN15" s="19">
        <f t="shared" si="20"/>
        <v>18937.499999999982</v>
      </c>
      <c r="AO15" s="19">
        <f t="shared" si="21"/>
        <v>732.06129430107205</v>
      </c>
      <c r="AP15" s="19">
        <f t="shared" si="22"/>
        <v>751.3260652037319</v>
      </c>
      <c r="AQ15" s="19">
        <f t="shared" si="23"/>
        <v>1333.9774467892066</v>
      </c>
      <c r="AR15" s="1">
        <f>AD14*$AW$4</f>
        <v>125.9243957043671</v>
      </c>
      <c r="AS15" s="23">
        <f>AL15+AM15+AN15+AO15+AP15+AQ15+AR15-AJ15-AK15</f>
        <v>3673.2637019233516</v>
      </c>
      <c r="AT15" s="23">
        <f t="shared" si="32"/>
        <v>29386109.615386814</v>
      </c>
      <c r="AU15">
        <f>M14</f>
        <v>0.1746233333333333</v>
      </c>
      <c r="BB15" s="10">
        <f t="shared" si="24"/>
        <v>222.3651800724806</v>
      </c>
      <c r="BC15" s="10">
        <f t="shared" si="25"/>
        <v>41.152265858904777</v>
      </c>
      <c r="BD15" s="9">
        <f t="shared" si="26"/>
        <v>47.879998366679509</v>
      </c>
      <c r="BE15" s="10">
        <f t="shared" si="27"/>
        <v>18.174312172320558</v>
      </c>
    </row>
    <row r="16" spans="1:57">
      <c r="A16">
        <v>10</v>
      </c>
      <c r="B16" t="s">
        <v>54</v>
      </c>
      <c r="C16">
        <v>1.8272699999999999</v>
      </c>
      <c r="D16">
        <v>481.21499999999997</v>
      </c>
      <c r="E16">
        <v>33.180100000000003</v>
      </c>
      <c r="F16">
        <v>33.180100000000003</v>
      </c>
      <c r="G16">
        <v>62.640099999999997</v>
      </c>
      <c r="H16">
        <v>2389.7800000000002</v>
      </c>
      <c r="I16">
        <v>2340.2399999999998</v>
      </c>
      <c r="J16">
        <v>720.98500000000001</v>
      </c>
      <c r="K16">
        <v>87.412599999999998</v>
      </c>
      <c r="M16" s="4">
        <f t="shared" si="5"/>
        <v>0.2034066666666666</v>
      </c>
      <c r="N16" s="2">
        <f t="shared" si="6"/>
        <v>0.7885926387204617</v>
      </c>
      <c r="O16" s="2">
        <f t="shared" si="7"/>
        <v>1.0811846714299764</v>
      </c>
      <c r="P16" s="3">
        <f t="shared" si="8"/>
        <v>0.14324768116417033</v>
      </c>
      <c r="Q16" s="2">
        <f t="shared" si="9"/>
        <v>0.10265166661204159</v>
      </c>
      <c r="R16" s="3">
        <f t="shared" si="10"/>
        <v>5.4373996263642643E-2</v>
      </c>
      <c r="T16" s="6">
        <f t="shared" si="11"/>
        <v>224.30692827647911</v>
      </c>
      <c r="U16" s="6">
        <f t="shared" si="12"/>
        <v>1102.7511140726911</v>
      </c>
      <c r="V16" s="6">
        <f t="shared" si="13"/>
        <v>1102.7511140726911</v>
      </c>
      <c r="W16" s="6">
        <f t="shared" si="14"/>
        <v>22.505124776993696</v>
      </c>
      <c r="X16" s="6">
        <f t="shared" si="15"/>
        <v>176.88679245283001</v>
      </c>
      <c r="Y16" s="6">
        <f t="shared" si="0"/>
        <v>12.196464080014433</v>
      </c>
      <c r="Z16" s="6">
        <f t="shared" si="16"/>
        <v>12.196464080014433</v>
      </c>
      <c r="AA16" s="6">
        <f t="shared" si="17"/>
        <v>23.025480020208256</v>
      </c>
      <c r="AB16" s="6">
        <f t="shared" si="1"/>
        <v>265.02233732506608</v>
      </c>
      <c r="AC16" s="6">
        <f t="shared" si="18"/>
        <v>860.23390152461866</v>
      </c>
      <c r="AD16" s="6">
        <f t="shared" si="2"/>
        <v>32.131447344663499</v>
      </c>
      <c r="AE16" s="6">
        <f t="shared" si="3"/>
        <v>878.44418579621197</v>
      </c>
      <c r="AG16" s="10">
        <f t="shared" si="4"/>
        <v>137366.78061381413</v>
      </c>
      <c r="AH16" s="56">
        <f t="shared" si="19"/>
        <v>137323.38149182824</v>
      </c>
      <c r="AI16" s="58"/>
      <c r="AJ16" s="21">
        <f t="shared" si="28"/>
        <v>83243.545831188021</v>
      </c>
      <c r="AK16" s="21">
        <f t="shared" si="29"/>
        <v>14104.97300496736</v>
      </c>
      <c r="AL16" s="19">
        <f t="shared" si="30"/>
        <v>67440.868569081387</v>
      </c>
      <c r="AM16" s="19">
        <f t="shared" si="31"/>
        <v>11277.036358469702</v>
      </c>
      <c r="AN16" s="19">
        <f t="shared" si="20"/>
        <v>18937.499999999982</v>
      </c>
      <c r="AO16" s="19">
        <f t="shared" si="21"/>
        <v>854.2144168170729</v>
      </c>
      <c r="AP16" s="19">
        <f t="shared" si="22"/>
        <v>876.69374357541687</v>
      </c>
      <c r="AQ16" s="19">
        <f t="shared" si="23"/>
        <v>1411.0644969157563</v>
      </c>
      <c r="AR16" s="1">
        <f>AD15*$AW$4</f>
        <v>146.93669881756168</v>
      </c>
      <c r="AS16" s="23">
        <f>AL16+AM16+AN16+AO16+AP16+AQ16+AR16-AJ16-AK16</f>
        <v>3595.7954475215156</v>
      </c>
      <c r="AT16" s="23">
        <f t="shared" si="32"/>
        <v>28766363.580172125</v>
      </c>
      <c r="AU16">
        <f>M15</f>
        <v>0.18983666666666674</v>
      </c>
      <c r="BB16" s="10">
        <f t="shared" si="24"/>
        <v>232.19777046536319</v>
      </c>
      <c r="BC16" s="10">
        <f t="shared" si="25"/>
        <v>43.530347129110673</v>
      </c>
      <c r="BD16" s="9">
        <f t="shared" si="26"/>
        <v>55.869467231012045</v>
      </c>
      <c r="BE16" s="10">
        <f t="shared" si="27"/>
        <v>21.206912036173605</v>
      </c>
    </row>
    <row r="17" spans="1:57">
      <c r="A17">
        <v>11</v>
      </c>
      <c r="B17" t="s">
        <v>54</v>
      </c>
      <c r="C17">
        <v>2.0291899999999998</v>
      </c>
      <c r="D17">
        <v>499.75900000000001</v>
      </c>
      <c r="E17">
        <v>39.137099999999997</v>
      </c>
      <c r="F17">
        <v>39.137099999999997</v>
      </c>
      <c r="G17">
        <v>68.784199999999998</v>
      </c>
      <c r="H17">
        <v>2353.1799999999998</v>
      </c>
      <c r="I17">
        <v>2284.54</v>
      </c>
      <c r="J17">
        <v>776.68600000000004</v>
      </c>
      <c r="K17">
        <v>103.10599999999999</v>
      </c>
      <c r="M17" s="4">
        <f t="shared" si="5"/>
        <v>0.21560666666666672</v>
      </c>
      <c r="N17" s="2">
        <f t="shared" si="6"/>
        <v>0.772639992579079</v>
      </c>
      <c r="O17" s="2">
        <f t="shared" si="7"/>
        <v>1.1061215024272593</v>
      </c>
      <c r="P17" s="3">
        <f t="shared" si="8"/>
        <v>0.15940447110478953</v>
      </c>
      <c r="Q17" s="2">
        <f t="shared" si="9"/>
        <v>0.10634210444946041</v>
      </c>
      <c r="R17" s="3">
        <f t="shared" si="10"/>
        <v>6.0506941653010092E-2</v>
      </c>
      <c r="T17" s="6">
        <f t="shared" si="11"/>
        <v>228.93817839066335</v>
      </c>
      <c r="U17" s="6">
        <f t="shared" si="12"/>
        <v>1061.8325580099408</v>
      </c>
      <c r="V17" s="6">
        <f t="shared" si="13"/>
        <v>1061.8325580099408</v>
      </c>
      <c r="W17" s="6">
        <f t="shared" si="14"/>
        <v>21.670052204284506</v>
      </c>
      <c r="X17" s="6">
        <f t="shared" si="15"/>
        <v>176.88679245283001</v>
      </c>
      <c r="Y17" s="6">
        <f t="shared" si="0"/>
        <v>13.852349002030284</v>
      </c>
      <c r="Z17" s="6">
        <f t="shared" si="16"/>
        <v>13.852349002030284</v>
      </c>
      <c r="AA17" s="6">
        <f t="shared" si="17"/>
        <v>24.345767678889121</v>
      </c>
      <c r="AB17" s="6">
        <f t="shared" si="1"/>
        <v>274.90349404872495</v>
      </c>
      <c r="AC17" s="6">
        <f t="shared" si="18"/>
        <v>808.59911616550039</v>
      </c>
      <c r="AD17" s="6">
        <f t="shared" si="2"/>
        <v>36.493769242057645</v>
      </c>
      <c r="AE17" s="6">
        <f t="shared" si="3"/>
        <v>832.89437961927752</v>
      </c>
      <c r="AG17" s="10">
        <f t="shared" si="4"/>
        <v>132269.66464451177</v>
      </c>
      <c r="AH17" s="56">
        <f t="shared" si="19"/>
        <v>132225.25308850381</v>
      </c>
      <c r="AI17" s="58"/>
      <c r="AJ17" s="21">
        <f t="shared" si="28"/>
        <v>79262.441826202805</v>
      </c>
      <c r="AK17" s="21">
        <f t="shared" si="29"/>
        <v>13430.405818291305</v>
      </c>
      <c r="AL17" s="19">
        <f t="shared" si="30"/>
        <v>63139.932742474324</v>
      </c>
      <c r="AM17" s="19">
        <f t="shared" si="31"/>
        <v>10476.788686668331</v>
      </c>
      <c r="AN17" s="19">
        <f t="shared" si="20"/>
        <v>18937.499999999982</v>
      </c>
      <c r="AO17" s="19">
        <f t="shared" si="21"/>
        <v>982.54714628596275</v>
      </c>
      <c r="AP17" s="19">
        <f t="shared" si="22"/>
        <v>1008.4036501355934</v>
      </c>
      <c r="AQ17" s="19">
        <f t="shared" si="23"/>
        <v>1492.7718028341276</v>
      </c>
      <c r="AR17" s="1">
        <f>AD16*$AW$4</f>
        <v>169.01141303292999</v>
      </c>
      <c r="AS17" s="23">
        <f>AL17+AM17+AN17+AO17+AP17+AQ17+AR17-AJ17-AK17</f>
        <v>3514.1077969371345</v>
      </c>
      <c r="AT17" s="23">
        <f t="shared" si="32"/>
        <v>28112862.375497077</v>
      </c>
      <c r="AU17">
        <f>M16</f>
        <v>0.2034066666666666</v>
      </c>
      <c r="BB17" s="10">
        <f t="shared" si="24"/>
        <v>242.51721254807239</v>
      </c>
      <c r="BC17" s="10">
        <f t="shared" si="25"/>
        <v>46.050960040416513</v>
      </c>
      <c r="BD17" s="9">
        <f t="shared" si="26"/>
        <v>64.262894689326998</v>
      </c>
      <c r="BE17" s="10">
        <f t="shared" si="27"/>
        <v>24.392928160028866</v>
      </c>
    </row>
    <row r="18" spans="1:57">
      <c r="A18">
        <v>12</v>
      </c>
      <c r="B18" t="s">
        <v>54</v>
      </c>
      <c r="C18">
        <v>2.2311100000000001</v>
      </c>
      <c r="D18">
        <v>514.94200000000001</v>
      </c>
      <c r="E18">
        <v>45.238100000000003</v>
      </c>
      <c r="F18">
        <v>45.238100000000003</v>
      </c>
      <c r="G18">
        <v>74.8292</v>
      </c>
      <c r="H18">
        <v>2319.75</v>
      </c>
      <c r="I18">
        <v>2231.0500000000002</v>
      </c>
      <c r="J18">
        <v>830.173</v>
      </c>
      <c r="K18">
        <v>119.179</v>
      </c>
      <c r="M18" s="4">
        <f t="shared" si="5"/>
        <v>0.22675000000000001</v>
      </c>
      <c r="N18" s="2">
        <f t="shared" si="6"/>
        <v>0.75698934215362002</v>
      </c>
      <c r="O18" s="2">
        <f t="shared" si="7"/>
        <v>1.1303910477030503</v>
      </c>
      <c r="P18" s="3">
        <f t="shared" si="8"/>
        <v>0.17519882396177877</v>
      </c>
      <c r="Q18" s="2">
        <f t="shared" si="9"/>
        <v>0.11000249908122015</v>
      </c>
      <c r="R18" s="3">
        <f t="shared" si="10"/>
        <v>6.6502168320470414E-2</v>
      </c>
      <c r="T18" s="6">
        <f t="shared" si="11"/>
        <v>233.67144370829649</v>
      </c>
      <c r="U18" s="6">
        <f t="shared" si="12"/>
        <v>1030.5245588017485</v>
      </c>
      <c r="V18" s="6">
        <f t="shared" si="13"/>
        <v>1030.5245588017485</v>
      </c>
      <c r="W18" s="6">
        <f t="shared" si="14"/>
        <v>21.031113444933645</v>
      </c>
      <c r="X18" s="6">
        <f t="shared" si="15"/>
        <v>176.88679245283001</v>
      </c>
      <c r="Y18" s="6">
        <f t="shared" si="0"/>
        <v>15.539657681176461</v>
      </c>
      <c r="Z18" s="6">
        <f t="shared" si="16"/>
        <v>15.539657681176461</v>
      </c>
      <c r="AA18" s="6">
        <f t="shared" si="17"/>
        <v>25.704442771829271</v>
      </c>
      <c r="AB18" s="6">
        <f t="shared" si="1"/>
        <v>285.17122151663926</v>
      </c>
      <c r="AC18" s="6">
        <f t="shared" si="18"/>
        <v>766.38445073004289</v>
      </c>
      <c r="AD18" s="6">
        <f t="shared" si="2"/>
        <v>40.938962131144535</v>
      </c>
      <c r="AE18" s="6">
        <f t="shared" si="3"/>
        <v>796.85311509345206</v>
      </c>
      <c r="AG18" s="10">
        <f t="shared" si="4"/>
        <v>128369.71024518597</v>
      </c>
      <c r="AH18" s="56">
        <f t="shared" si="19"/>
        <v>128324.190582048</v>
      </c>
      <c r="AI18" s="58"/>
      <c r="AJ18" s="21">
        <f t="shared" si="28"/>
        <v>76321.338772080519</v>
      </c>
      <c r="AK18" s="21">
        <f t="shared" si="29"/>
        <v>12932.058724003069</v>
      </c>
      <c r="AL18" s="19">
        <f t="shared" si="30"/>
        <v>59865.949323894805</v>
      </c>
      <c r="AM18" s="19">
        <f t="shared" si="31"/>
        <v>9847.92863577963</v>
      </c>
      <c r="AN18" s="19">
        <f t="shared" si="20"/>
        <v>18937.499999999982</v>
      </c>
      <c r="AO18" s="19">
        <f t="shared" si="21"/>
        <v>1115.9452356035597</v>
      </c>
      <c r="AP18" s="19">
        <f t="shared" si="22"/>
        <v>1145.312215487864</v>
      </c>
      <c r="AQ18" s="19">
        <f t="shared" si="23"/>
        <v>1578.3677681203642</v>
      </c>
      <c r="AR18" s="1">
        <f>AD17*$AW$4</f>
        <v>191.95722621322321</v>
      </c>
      <c r="AS18" s="23">
        <f>AL18+AM18+AN18+AO18+AP18+AQ18+AR18-AJ18-AK18</f>
        <v>3429.5629090158509</v>
      </c>
      <c r="AT18" s="23">
        <f t="shared" si="32"/>
        <v>27436503.272126809</v>
      </c>
      <c r="AU18">
        <f>M17</f>
        <v>0.21560666666666672</v>
      </c>
      <c r="BB18" s="10">
        <f t="shared" si="24"/>
        <v>253.23344184444045</v>
      </c>
      <c r="BC18" s="10">
        <f t="shared" si="25"/>
        <v>48.691535357778243</v>
      </c>
      <c r="BD18" s="9">
        <f t="shared" si="26"/>
        <v>72.987538484115291</v>
      </c>
      <c r="BE18" s="10">
        <f t="shared" si="27"/>
        <v>27.704698004060567</v>
      </c>
    </row>
    <row r="19" spans="1:57">
      <c r="A19">
        <v>13</v>
      </c>
      <c r="B19" t="s">
        <v>54</v>
      </c>
      <c r="C19">
        <v>2.43303</v>
      </c>
      <c r="D19">
        <v>526.48099999999999</v>
      </c>
      <c r="E19">
        <v>51.506500000000003</v>
      </c>
      <c r="F19">
        <v>51.506500000000003</v>
      </c>
      <c r="G19">
        <v>80.772400000000005</v>
      </c>
      <c r="H19">
        <v>2289.73</v>
      </c>
      <c r="I19">
        <v>2179.89</v>
      </c>
      <c r="J19">
        <v>881.33299999999997</v>
      </c>
      <c r="K19">
        <v>135.69300000000001</v>
      </c>
      <c r="M19" s="4">
        <f t="shared" si="5"/>
        <v>0.23675666666666667</v>
      </c>
      <c r="N19" s="2">
        <f t="shared" si="6"/>
        <v>0.74124065496219749</v>
      </c>
      <c r="O19" s="2">
        <f t="shared" si="7"/>
        <v>1.1546433190195278</v>
      </c>
      <c r="P19" s="3">
        <f t="shared" si="8"/>
        <v>0.19104425077787324</v>
      </c>
      <c r="Q19" s="2">
        <f t="shared" si="9"/>
        <v>0.11372069776282259</v>
      </c>
      <c r="R19" s="3">
        <f t="shared" si="10"/>
        <v>7.2516789389950306E-2</v>
      </c>
      <c r="T19" s="6">
        <f t="shared" si="11"/>
        <v>238.63611806593508</v>
      </c>
      <c r="U19" s="6">
        <f t="shared" si="12"/>
        <v>1007.9383251408693</v>
      </c>
      <c r="V19" s="6">
        <f t="shared" si="13"/>
        <v>1007.9383251408693</v>
      </c>
      <c r="W19" s="6">
        <f t="shared" si="14"/>
        <v>20.570169900834067</v>
      </c>
      <c r="X19" s="6">
        <f t="shared" si="15"/>
        <v>176.88679245283001</v>
      </c>
      <c r="Y19" s="6">
        <f t="shared" si="0"/>
        <v>17.305125114622729</v>
      </c>
      <c r="Z19" s="6">
        <f t="shared" si="16"/>
        <v>17.305125114622729</v>
      </c>
      <c r="AA19" s="6">
        <f t="shared" si="17"/>
        <v>27.13786585786945</v>
      </c>
      <c r="AB19" s="6">
        <f t="shared" si="1"/>
        <v>296.10976930242123</v>
      </c>
      <c r="AC19" s="6">
        <f t="shared" si="18"/>
        <v>732.3987257392821</v>
      </c>
      <c r="AD19" s="6">
        <f t="shared" si="2"/>
        <v>45.590058384446671</v>
      </c>
      <c r="AE19" s="6">
        <f t="shared" si="3"/>
        <v>769.30220707493424</v>
      </c>
      <c r="AG19" s="10">
        <f t="shared" si="4"/>
        <v>125556.20304071099</v>
      </c>
      <c r="AH19" s="56">
        <f t="shared" si="19"/>
        <v>125509.50025056546</v>
      </c>
      <c r="AI19" s="58"/>
      <c r="AJ19" s="21">
        <f t="shared" si="28"/>
        <v>74071.01371299327</v>
      </c>
      <c r="AK19" s="21">
        <f t="shared" si="29"/>
        <v>12550.758601646496</v>
      </c>
      <c r="AL19" s="19">
        <f t="shared" si="30"/>
        <v>57275.411353572053</v>
      </c>
      <c r="AM19" s="19">
        <f t="shared" si="31"/>
        <v>9333.7962254411923</v>
      </c>
      <c r="AN19" s="19">
        <f t="shared" si="20"/>
        <v>18937.499999999982</v>
      </c>
      <c r="AO19" s="19">
        <f t="shared" si="21"/>
        <v>1251.8748227955757</v>
      </c>
      <c r="AP19" s="19">
        <f t="shared" si="22"/>
        <v>1284.8188970796698</v>
      </c>
      <c r="AQ19" s="19">
        <f t="shared" si="23"/>
        <v>1666.4524406732951</v>
      </c>
      <c r="AR19" s="1">
        <f>AD18*$AW$4</f>
        <v>215.33894080982026</v>
      </c>
      <c r="AS19" s="23">
        <f>AL19+AM19+AN19+AO19+AP19+AQ19+AR19-AJ19-AK19</f>
        <v>3343.4203657318394</v>
      </c>
      <c r="AT19" s="23">
        <f t="shared" si="32"/>
        <v>26747362.925854716</v>
      </c>
      <c r="AU19">
        <f>M18</f>
        <v>0.22675000000000001</v>
      </c>
      <c r="BB19" s="10">
        <f t="shared" si="24"/>
        <v>264.14010807170564</v>
      </c>
      <c r="BC19" s="10">
        <f t="shared" si="25"/>
        <v>51.408885543658542</v>
      </c>
      <c r="BD19" s="9">
        <f t="shared" si="26"/>
        <v>81.877924262289071</v>
      </c>
      <c r="BE19" s="10">
        <f t="shared" si="27"/>
        <v>31.079315362352922</v>
      </c>
    </row>
    <row r="20" spans="1:57">
      <c r="A20">
        <v>14</v>
      </c>
      <c r="B20" t="s">
        <v>54</v>
      </c>
      <c r="C20">
        <v>2.6349499999999999</v>
      </c>
      <c r="D20">
        <v>535.18899999999996</v>
      </c>
      <c r="E20">
        <v>57.873100000000001</v>
      </c>
      <c r="F20">
        <v>57.873100000000001</v>
      </c>
      <c r="G20">
        <v>86.626999999999995</v>
      </c>
      <c r="H20">
        <v>2262.44</v>
      </c>
      <c r="I20">
        <v>2130.7600000000002</v>
      </c>
      <c r="J20">
        <v>930.46600000000001</v>
      </c>
      <c r="K20">
        <v>152.46600000000001</v>
      </c>
      <c r="M20" s="4">
        <f t="shared" si="5"/>
        <v>0.24585333333333331</v>
      </c>
      <c r="N20" s="2">
        <f t="shared" si="6"/>
        <v>0.72562096642984975</v>
      </c>
      <c r="O20" s="2">
        <f t="shared" si="7"/>
        <v>1.1785366752535387</v>
      </c>
      <c r="P20" s="3">
        <f t="shared" si="8"/>
        <v>0.20671674168881179</v>
      </c>
      <c r="Q20" s="2">
        <f t="shared" si="9"/>
        <v>0.11745078366505776</v>
      </c>
      <c r="R20" s="3">
        <f t="shared" si="10"/>
        <v>7.8465616356635404E-2</v>
      </c>
      <c r="T20" s="6">
        <f t="shared" si="11"/>
        <v>243.77298980642223</v>
      </c>
      <c r="U20" s="6">
        <f t="shared" si="12"/>
        <v>991.53827406484459</v>
      </c>
      <c r="V20" s="6">
        <f t="shared" si="13"/>
        <v>991.53827406484459</v>
      </c>
      <c r="W20" s="6">
        <f t="shared" si="14"/>
        <v>20.235474980915196</v>
      </c>
      <c r="X20" s="6">
        <f t="shared" si="15"/>
        <v>176.88679245283001</v>
      </c>
      <c r="Y20" s="6">
        <f t="shared" si="0"/>
        <v>19.12779789626072</v>
      </c>
      <c r="Z20" s="6">
        <f t="shared" si="16"/>
        <v>19.12779789626072</v>
      </c>
      <c r="AA20" s="6">
        <f t="shared" si="17"/>
        <v>28.631328689138428</v>
      </c>
      <c r="AB20" s="6">
        <f t="shared" si="1"/>
        <v>307.5308839039908</v>
      </c>
      <c r="AC20" s="6">
        <f t="shared" si="18"/>
        <v>704.24286514176902</v>
      </c>
      <c r="AD20" s="6">
        <f t="shared" si="2"/>
        <v>50.391958164523537</v>
      </c>
      <c r="AE20" s="6">
        <f t="shared" si="3"/>
        <v>747.7652842584223</v>
      </c>
      <c r="AG20" s="10">
        <f t="shared" si="4"/>
        <v>123513.29218851017</v>
      </c>
      <c r="AH20" s="56">
        <f t="shared" si="19"/>
        <v>123465.57174900165</v>
      </c>
      <c r="AI20" s="58"/>
      <c r="AJ20" s="21">
        <f t="shared" si="28"/>
        <v>72447.58299615026</v>
      </c>
      <c r="AK20" s="21">
        <f t="shared" si="29"/>
        <v>12275.680861890647</v>
      </c>
      <c r="AL20" s="19">
        <f t="shared" si="30"/>
        <v>55295.134737925044</v>
      </c>
      <c r="AM20" s="19">
        <f t="shared" si="31"/>
        <v>8919.8840807787165</v>
      </c>
      <c r="AN20" s="19">
        <f t="shared" si="20"/>
        <v>18937.499999999982</v>
      </c>
      <c r="AO20" s="19">
        <f t="shared" si="21"/>
        <v>1394.1008792340072</v>
      </c>
      <c r="AP20" s="19">
        <f t="shared" si="22"/>
        <v>1430.7877444770074</v>
      </c>
      <c r="AQ20" s="19">
        <f t="shared" si="23"/>
        <v>1759.3831227912917</v>
      </c>
      <c r="AR20" s="1">
        <f>AD19*$AW$4</f>
        <v>239.80370710218949</v>
      </c>
      <c r="AS20" s="23">
        <f>AL20+AM20+AN20+AO20+AP20+AQ20+AR20-AJ20-AK20</f>
        <v>3253.3304142673187</v>
      </c>
      <c r="AT20" s="23">
        <f t="shared" si="32"/>
        <v>26026643.31413855</v>
      </c>
      <c r="AU20">
        <f>M19</f>
        <v>0.23675666666666667</v>
      </c>
      <c r="BB20" s="10">
        <f t="shared" si="24"/>
        <v>275.53959940158722</v>
      </c>
      <c r="BC20" s="10">
        <f t="shared" si="25"/>
        <v>54.2757317157389</v>
      </c>
      <c r="BD20" s="9">
        <f t="shared" si="26"/>
        <v>91.180116768893342</v>
      </c>
      <c r="BE20" s="10">
        <f t="shared" si="27"/>
        <v>34.610250229245459</v>
      </c>
    </row>
    <row r="21" spans="1:57">
      <c r="A21">
        <v>15</v>
      </c>
      <c r="B21" t="s">
        <v>54</v>
      </c>
      <c r="C21">
        <v>2.8368699999999998</v>
      </c>
      <c r="D21">
        <v>541.36300000000006</v>
      </c>
      <c r="E21">
        <v>64.313900000000004</v>
      </c>
      <c r="F21">
        <v>64.313900000000004</v>
      </c>
      <c r="G21">
        <v>92.398499999999999</v>
      </c>
      <c r="H21">
        <v>2237.61</v>
      </c>
      <c r="I21">
        <v>2083.54</v>
      </c>
      <c r="J21">
        <v>977.68600000000004</v>
      </c>
      <c r="K21">
        <v>169.434</v>
      </c>
      <c r="M21" s="4">
        <f t="shared" si="5"/>
        <v>0.25412999999999997</v>
      </c>
      <c r="N21" s="2">
        <f t="shared" si="6"/>
        <v>0.71008670103228022</v>
      </c>
      <c r="O21" s="2">
        <f t="shared" si="7"/>
        <v>1.2020901509725996</v>
      </c>
      <c r="P21" s="3">
        <f t="shared" si="8"/>
        <v>0.22224058552709247</v>
      </c>
      <c r="Q21" s="2">
        <f t="shared" si="9"/>
        <v>0.12119584464644081</v>
      </c>
      <c r="R21" s="3">
        <f t="shared" si="10"/>
        <v>8.4358268078017828E-2</v>
      </c>
      <c r="T21" s="6">
        <f t="shared" si="11"/>
        <v>249.10590804712004</v>
      </c>
      <c r="U21" s="6">
        <f t="shared" si="12"/>
        <v>980.23022880856286</v>
      </c>
      <c r="V21" s="6">
        <f t="shared" si="13"/>
        <v>980.23022880856286</v>
      </c>
      <c r="W21" s="6">
        <f t="shared" si="14"/>
        <v>20.004698547113527</v>
      </c>
      <c r="X21" s="6">
        <f t="shared" si="15"/>
        <v>176.88679245283001</v>
      </c>
      <c r="Y21" s="6">
        <f t="shared" si="0"/>
        <v>21.014142970857012</v>
      </c>
      <c r="Z21" s="6">
        <f t="shared" si="16"/>
        <v>21.014142970857012</v>
      </c>
      <c r="AA21" s="6">
        <f t="shared" si="17"/>
        <v>30.19060093218933</v>
      </c>
      <c r="AB21" s="6">
        <f t="shared" si="1"/>
        <v>319.45245715964262</v>
      </c>
      <c r="AC21" s="6">
        <f t="shared" si="18"/>
        <v>680.78247019603373</v>
      </c>
      <c r="AD21" s="6">
        <f t="shared" si="2"/>
        <v>55.361442862650016</v>
      </c>
      <c r="AE21" s="6">
        <f t="shared" si="3"/>
        <v>731.12432076144285</v>
      </c>
      <c r="AG21" s="10">
        <f t="shared" si="4"/>
        <v>122104.67899187155</v>
      </c>
      <c r="AH21" s="56">
        <f t="shared" si="19"/>
        <v>122055.63510561259</v>
      </c>
      <c r="AI21" s="58"/>
      <c r="AJ21" s="21">
        <f t="shared" si="28"/>
        <v>71268.796524958831</v>
      </c>
      <c r="AK21" s="21">
        <f t="shared" si="29"/>
        <v>12075.944639835743</v>
      </c>
      <c r="AL21" s="19">
        <f t="shared" si="30"/>
        <v>53747.125336642617</v>
      </c>
      <c r="AM21" s="19">
        <f t="shared" si="31"/>
        <v>8576.9738545616055</v>
      </c>
      <c r="AN21" s="19">
        <f t="shared" si="20"/>
        <v>18937.499999999982</v>
      </c>
      <c r="AO21" s="19">
        <f t="shared" si="21"/>
        <v>1540.9353985227635</v>
      </c>
      <c r="AP21" s="19">
        <f t="shared" si="22"/>
        <v>1581.4863300628365</v>
      </c>
      <c r="AQ21" s="19">
        <f t="shared" si="23"/>
        <v>1856.2062596441401</v>
      </c>
      <c r="AR21" s="1">
        <f>AD20*$AW$4</f>
        <v>265.0616999453938</v>
      </c>
      <c r="AS21" s="23">
        <f>AL21+AM21+AN21+AO21+AP21+AQ21+AR21-AJ21-AK21</f>
        <v>3160.5477145847653</v>
      </c>
      <c r="AT21" s="23">
        <f t="shared" si="32"/>
        <v>25284381.716678124</v>
      </c>
      <c r="AU21">
        <f>M20</f>
        <v>0.24585333333333331</v>
      </c>
      <c r="BB21" s="10">
        <f t="shared" si="24"/>
        <v>287.29540892307557</v>
      </c>
      <c r="BC21" s="10">
        <f t="shared" si="25"/>
        <v>57.262657378276856</v>
      </c>
      <c r="BD21" s="9">
        <f t="shared" si="26"/>
        <v>100.78391632904707</v>
      </c>
      <c r="BE21" s="10">
        <f t="shared" si="27"/>
        <v>38.25559579252144</v>
      </c>
    </row>
    <row r="22" spans="1:57">
      <c r="A22">
        <v>16</v>
      </c>
      <c r="B22" t="s">
        <v>54</v>
      </c>
      <c r="C22">
        <v>3.0387900000000001</v>
      </c>
      <c r="D22">
        <v>545.38300000000004</v>
      </c>
      <c r="E22">
        <v>70.796800000000005</v>
      </c>
      <c r="F22">
        <v>70.796800000000005</v>
      </c>
      <c r="G22">
        <v>98.093599999999995</v>
      </c>
      <c r="H22">
        <v>2214.9299999999998</v>
      </c>
      <c r="I22">
        <v>2038.09</v>
      </c>
      <c r="J22">
        <v>1023.13</v>
      </c>
      <c r="K22">
        <v>186.51400000000001</v>
      </c>
      <c r="M22" s="4">
        <f t="shared" si="5"/>
        <v>0.26169000000000003</v>
      </c>
      <c r="N22" s="2">
        <f t="shared" si="6"/>
        <v>0.6946934668246143</v>
      </c>
      <c r="O22" s="2">
        <f t="shared" si="7"/>
        <v>1.2252480800438175</v>
      </c>
      <c r="P22" s="3">
        <f t="shared" si="8"/>
        <v>0.23757626708446378</v>
      </c>
      <c r="Q22" s="2">
        <f t="shared" si="9"/>
        <v>0.12494885806361213</v>
      </c>
      <c r="R22" s="3">
        <f t="shared" si="10"/>
        <v>9.017896493306328E-2</v>
      </c>
      <c r="T22" s="6">
        <f t="shared" si="11"/>
        <v>254.62567434434749</v>
      </c>
      <c r="U22" s="6">
        <f t="shared" si="12"/>
        <v>973.00498431100709</v>
      </c>
      <c r="V22" s="6">
        <f t="shared" si="13"/>
        <v>973.00498431100709</v>
      </c>
      <c r="W22" s="6">
        <f t="shared" si="14"/>
        <v>19.857244577775656</v>
      </c>
      <c r="X22" s="6">
        <f t="shared" si="15"/>
        <v>176.88679245283001</v>
      </c>
      <c r="Y22" s="6">
        <f t="shared" si="0"/>
        <v>22.961879757756503</v>
      </c>
      <c r="Z22" s="6">
        <f t="shared" si="16"/>
        <v>22.961879757756503</v>
      </c>
      <c r="AA22" s="6">
        <f t="shared" si="17"/>
        <v>31.815187243003397</v>
      </c>
      <c r="AB22" s="6">
        <f t="shared" si="1"/>
        <v>331.83686319804974</v>
      </c>
      <c r="AC22" s="6">
        <f t="shared" si="18"/>
        <v>661.025365690733</v>
      </c>
      <c r="AD22" s="6">
        <f t="shared" si="2"/>
        <v>60.493017214594396</v>
      </c>
      <c r="AE22" s="6">
        <f t="shared" si="3"/>
        <v>718.37930996665955</v>
      </c>
      <c r="AG22" s="10">
        <f t="shared" si="4"/>
        <v>121204.64945382705</v>
      </c>
      <c r="AH22" s="56">
        <f t="shared" si="19"/>
        <v>121154.38718758457</v>
      </c>
      <c r="AI22" s="58"/>
      <c r="AJ22" s="21">
        <f t="shared" si="28"/>
        <v>70456.008156073061</v>
      </c>
      <c r="AK22" s="21">
        <f t="shared" si="29"/>
        <v>11938.223956659487</v>
      </c>
      <c r="AL22" s="19">
        <f t="shared" si="30"/>
        <v>52551.022803370222</v>
      </c>
      <c r="AM22" s="19">
        <f t="shared" si="31"/>
        <v>8291.249704517495</v>
      </c>
      <c r="AN22" s="19">
        <f t="shared" si="20"/>
        <v>18937.499999999982</v>
      </c>
      <c r="AO22" s="19">
        <f t="shared" si="21"/>
        <v>1692.899357732241</v>
      </c>
      <c r="AP22" s="19">
        <f t="shared" si="22"/>
        <v>1737.4493408304579</v>
      </c>
      <c r="AQ22" s="19">
        <f t="shared" si="23"/>
        <v>1957.295906215046</v>
      </c>
      <c r="AR22" s="1">
        <f>AD21*$AW$4</f>
        <v>291.20118945753904</v>
      </c>
      <c r="AS22" s="23">
        <f>AL22+AM22+AN22+AO22+AP22+AQ22+AR22-AJ22-AK22</f>
        <v>3064.3861893904323</v>
      </c>
      <c r="AT22" s="23">
        <f t="shared" si="32"/>
        <v>24515089.515123457</v>
      </c>
      <c r="AU22">
        <f>M21</f>
        <v>0.25412999999999997</v>
      </c>
      <c r="BB22" s="10">
        <f t="shared" si="24"/>
        <v>299.44775861252913</v>
      </c>
      <c r="BC22" s="10">
        <f t="shared" si="25"/>
        <v>60.38120186437866</v>
      </c>
      <c r="BD22" s="9">
        <f t="shared" si="26"/>
        <v>110.72288572530003</v>
      </c>
      <c r="BE22" s="10">
        <f t="shared" si="27"/>
        <v>42.028285941714024</v>
      </c>
    </row>
    <row r="23" spans="1:57">
      <c r="A23">
        <v>17</v>
      </c>
      <c r="B23" t="s">
        <v>54</v>
      </c>
      <c r="C23">
        <v>3.24071</v>
      </c>
      <c r="D23">
        <v>547.51199999999994</v>
      </c>
      <c r="E23">
        <v>77.300799999999995</v>
      </c>
      <c r="F23">
        <v>77.300799999999995</v>
      </c>
      <c r="G23">
        <v>103.717</v>
      </c>
      <c r="H23">
        <v>2194.17</v>
      </c>
      <c r="I23">
        <v>1994.31</v>
      </c>
      <c r="J23">
        <v>1066.92</v>
      </c>
      <c r="K23">
        <v>203.648</v>
      </c>
      <c r="M23" s="4">
        <f t="shared" si="5"/>
        <v>0.26860999999999996</v>
      </c>
      <c r="N23" s="2">
        <f t="shared" si="6"/>
        <v>0.67943859126614792</v>
      </c>
      <c r="O23" s="2">
        <f t="shared" si="7"/>
        <v>1.2480244098631226</v>
      </c>
      <c r="P23" s="3">
        <f t="shared" si="8"/>
        <v>0.25271831527741584</v>
      </c>
      <c r="Q23" s="2">
        <f t="shared" si="9"/>
        <v>0.12870828834865916</v>
      </c>
      <c r="R23" s="3">
        <f t="shared" si="10"/>
        <v>9.5926932479555249E-2</v>
      </c>
      <c r="T23" s="6">
        <f t="shared" si="11"/>
        <v>260.34257507098295</v>
      </c>
      <c r="U23" s="6">
        <f t="shared" si="12"/>
        <v>969.2214551616953</v>
      </c>
      <c r="V23" s="6">
        <f t="shared" si="13"/>
        <v>969.2214551616953</v>
      </c>
      <c r="W23" s="6">
        <f t="shared" si="14"/>
        <v>19.780029697177454</v>
      </c>
      <c r="X23" s="6">
        <f t="shared" si="15"/>
        <v>176.88679245283001</v>
      </c>
      <c r="Y23" s="6">
        <f t="shared" si="0"/>
        <v>24.973864620387726</v>
      </c>
      <c r="Z23" s="6">
        <f t="shared" si="16"/>
        <v>24.973864620387726</v>
      </c>
      <c r="AA23" s="6">
        <f t="shared" si="17"/>
        <v>33.508247221668519</v>
      </c>
      <c r="AB23" s="6">
        <f t="shared" si="1"/>
        <v>344.69391831238664</v>
      </c>
      <c r="AC23" s="6">
        <f t="shared" si="18"/>
        <v>644.3075665464861</v>
      </c>
      <c r="AD23" s="6">
        <f t="shared" si="2"/>
        <v>65.793336966922965</v>
      </c>
      <c r="AE23" s="6">
        <f t="shared" si="3"/>
        <v>708.8788800907123</v>
      </c>
      <c r="AI23" s="58"/>
      <c r="AJ23" s="21">
        <f t="shared" si="28"/>
        <v>69936.679257322248</v>
      </c>
      <c r="AK23" s="21">
        <f t="shared" si="29"/>
        <v>11850.227703923756</v>
      </c>
      <c r="AL23" s="19">
        <f t="shared" si="30"/>
        <v>51634.949662473584</v>
      </c>
      <c r="AM23" s="19">
        <f t="shared" si="31"/>
        <v>8050.6279287474372</v>
      </c>
      <c r="AN23" s="19">
        <f t="shared" si="20"/>
        <v>18937.499999999982</v>
      </c>
      <c r="AO23" s="19">
        <f t="shared" si="21"/>
        <v>1849.809033284864</v>
      </c>
      <c r="AP23" s="19">
        <f t="shared" si="22"/>
        <v>1898.4882183713078</v>
      </c>
      <c r="AQ23" s="19">
        <f t="shared" si="23"/>
        <v>2062.6199487073259</v>
      </c>
      <c r="AR23" s="1">
        <f>AD22*$AW$4</f>
        <v>318.19327054876652</v>
      </c>
      <c r="AS23" s="23">
        <f>AL23+AM23+AN23+AO23+AP23+AQ23+AR23-AJ23-AK23</f>
        <v>2965.2811008872777</v>
      </c>
      <c r="AT23" s="23">
        <f t="shared" si="32"/>
        <v>23722248.807098221</v>
      </c>
      <c r="AU23">
        <f>M22</f>
        <v>0.26169000000000003</v>
      </c>
      <c r="BB23" s="10">
        <f t="shared" si="24"/>
        <v>311.9796186202741</v>
      </c>
      <c r="BC23" s="10">
        <f t="shared" si="25"/>
        <v>63.630374486006794</v>
      </c>
      <c r="BD23" s="9">
        <f t="shared" si="26"/>
        <v>120.98603442918879</v>
      </c>
      <c r="BE23" s="10">
        <f t="shared" si="27"/>
        <v>45.923759515513005</v>
      </c>
    </row>
    <row r="24" spans="1:57">
      <c r="A24">
        <v>18</v>
      </c>
      <c r="B24" t="s">
        <v>54</v>
      </c>
      <c r="C24">
        <v>3.4426299999999999</v>
      </c>
      <c r="D24">
        <v>548.06399999999996</v>
      </c>
      <c r="E24">
        <v>83.800299999999993</v>
      </c>
      <c r="F24">
        <v>83.800299999999993</v>
      </c>
      <c r="G24">
        <v>109.276</v>
      </c>
      <c r="H24">
        <v>2175.06</v>
      </c>
      <c r="I24">
        <v>1952.07</v>
      </c>
      <c r="J24">
        <v>1109.1600000000001</v>
      </c>
      <c r="K24">
        <v>220.77099999999999</v>
      </c>
      <c r="M24" s="4">
        <f t="shared" si="5"/>
        <v>0.27498</v>
      </c>
      <c r="N24" s="2">
        <f t="shared" si="6"/>
        <v>0.66436831769583238</v>
      </c>
      <c r="O24" s="2">
        <f t="shared" si="7"/>
        <v>1.2703172475573983</v>
      </c>
      <c r="P24" s="3">
        <f t="shared" si="8"/>
        <v>0.26762067544306251</v>
      </c>
      <c r="Q24" s="2">
        <f t="shared" si="9"/>
        <v>0.13246539142240646</v>
      </c>
      <c r="R24" s="3">
        <f t="shared" si="10"/>
        <v>0.10158350910369238</v>
      </c>
      <c r="T24" s="6">
        <f t="shared" si="11"/>
        <v>266.24808519814763</v>
      </c>
      <c r="U24" s="6">
        <f t="shared" si="12"/>
        <v>968.24527310403528</v>
      </c>
      <c r="V24" s="6">
        <f t="shared" si="13"/>
        <v>968.24527310403528</v>
      </c>
      <c r="W24" s="6">
        <f t="shared" si="14"/>
        <v>19.760107614368067</v>
      </c>
      <c r="X24" s="6">
        <f t="shared" si="15"/>
        <v>176.88679245283001</v>
      </c>
      <c r="Y24" s="6">
        <f t="shared" si="0"/>
        <v>27.046414786566693</v>
      </c>
      <c r="Z24" s="6">
        <f t="shared" si="16"/>
        <v>27.046414786566693</v>
      </c>
      <c r="AA24" s="6">
        <f t="shared" si="17"/>
        <v>35.268656821238849</v>
      </c>
      <c r="AB24" s="6">
        <f t="shared" si="1"/>
        <v>357.97964237070664</v>
      </c>
      <c r="AC24" s="6">
        <f t="shared" si="18"/>
        <v>630.02573834769669</v>
      </c>
      <c r="AD24" s="6">
        <f t="shared" si="2"/>
        <v>71.253492396150321</v>
      </c>
      <c r="AE24" s="6">
        <f t="shared" si="3"/>
        <v>701.99718790588759</v>
      </c>
      <c r="AI24" s="58"/>
      <c r="AJ24" s="21">
        <f t="shared" si="28"/>
        <v>69664.730532657166</v>
      </c>
      <c r="AK24" s="21">
        <f t="shared" si="29"/>
        <v>11804.148102414287</v>
      </c>
      <c r="AL24" s="19">
        <f t="shared" si="30"/>
        <v>50952.087264280126</v>
      </c>
      <c r="AM24" s="19">
        <f t="shared" si="31"/>
        <v>7847.021852969654</v>
      </c>
      <c r="AN24" s="19">
        <f t="shared" si="20"/>
        <v>18937.499999999982</v>
      </c>
      <c r="AO24" s="19">
        <f t="shared" si="21"/>
        <v>2011.8945338184353</v>
      </c>
      <c r="AP24" s="19">
        <f t="shared" si="22"/>
        <v>2064.8391268136575</v>
      </c>
      <c r="AQ24" s="19">
        <f t="shared" si="23"/>
        <v>2172.3832281021582</v>
      </c>
      <c r="AR24" s="1">
        <f>AD23*$AW$4</f>
        <v>346.07295244601477</v>
      </c>
      <c r="AS24" s="23">
        <f>AL24+AM24+AN24+AO24+AP24+AQ24+AR24-AJ24-AK24</f>
        <v>2862.9203233585995</v>
      </c>
      <c r="AT24" s="23">
        <f t="shared" si="32"/>
        <v>22903362.586868796</v>
      </c>
      <c r="AU24">
        <f>M23</f>
        <v>0.26860999999999996</v>
      </c>
      <c r="BB24" s="10">
        <f t="shared" si="24"/>
        <v>324.9138886152092</v>
      </c>
      <c r="BC24" s="10">
        <f t="shared" si="25"/>
        <v>67.016494443337038</v>
      </c>
      <c r="BD24" s="9">
        <f t="shared" si="26"/>
        <v>131.58667393384593</v>
      </c>
      <c r="BE24" s="10">
        <f t="shared" si="27"/>
        <v>49.947729240775452</v>
      </c>
    </row>
    <row r="25" spans="1:57">
      <c r="A25">
        <v>19</v>
      </c>
      <c r="B25" t="s">
        <v>54</v>
      </c>
      <c r="C25">
        <v>3.6445500000000002</v>
      </c>
      <c r="D25">
        <v>547.21699999999998</v>
      </c>
      <c r="E25">
        <v>90.282300000000006</v>
      </c>
      <c r="F25">
        <v>90.282300000000006</v>
      </c>
      <c r="G25">
        <v>114.77200000000001</v>
      </c>
      <c r="H25">
        <v>2157.4499999999998</v>
      </c>
      <c r="I25">
        <v>1911.29</v>
      </c>
      <c r="J25">
        <v>1149.93</v>
      </c>
      <c r="K25">
        <v>237.84800000000001</v>
      </c>
      <c r="M25" s="4">
        <f t="shared" si="5"/>
        <v>0.28085000000000004</v>
      </c>
      <c r="N25" s="2">
        <f t="shared" si="6"/>
        <v>0.6494771823630644</v>
      </c>
      <c r="O25" s="2">
        <f t="shared" si="7"/>
        <v>1.2921553738057088</v>
      </c>
      <c r="P25" s="3">
        <f t="shared" si="8"/>
        <v>0.28229541273514919</v>
      </c>
      <c r="Q25" s="2">
        <f t="shared" si="9"/>
        <v>0.13621980891341759</v>
      </c>
      <c r="R25" s="3">
        <f t="shared" si="10"/>
        <v>0.10715364073348761</v>
      </c>
      <c r="T25" s="6">
        <f t="shared" si="11"/>
        <v>272.35258952322744</v>
      </c>
      <c r="U25" s="6">
        <f t="shared" si="12"/>
        <v>969.74395415071172</v>
      </c>
      <c r="V25" s="6">
        <f t="shared" si="13"/>
        <v>969.74395415071172</v>
      </c>
      <c r="W25" s="6">
        <f t="shared" si="14"/>
        <v>19.790692941851258</v>
      </c>
      <c r="X25" s="6">
        <f t="shared" si="15"/>
        <v>176.88679245283001</v>
      </c>
      <c r="Y25" s="6">
        <f t="shared" si="0"/>
        <v>29.183571530606933</v>
      </c>
      <c r="Z25" s="6">
        <f t="shared" si="16"/>
        <v>29.183571530606933</v>
      </c>
      <c r="AA25" s="6">
        <f t="shared" si="17"/>
        <v>37.099817701928501</v>
      </c>
      <c r="AB25" s="6">
        <f t="shared" si="1"/>
        <v>371.71255506418998</v>
      </c>
      <c r="AC25" s="6">
        <f t="shared" si="18"/>
        <v>617.82209202837294</v>
      </c>
      <c r="AD25" s="6">
        <f t="shared" si="2"/>
        <v>76.883886668946161</v>
      </c>
      <c r="AE25" s="6">
        <f t="shared" si="3"/>
        <v>697.39136462748434</v>
      </c>
      <c r="AI25" s="58"/>
      <c r="AJ25" s="21">
        <f t="shared" si="28"/>
        <v>69594.565494898736</v>
      </c>
      <c r="AK25" s="21">
        <f t="shared" si="29"/>
        <v>11792.259181134046</v>
      </c>
      <c r="AL25" s="19">
        <f t="shared" si="30"/>
        <v>50457.451875111481</v>
      </c>
      <c r="AM25" s="19">
        <f t="shared" si="31"/>
        <v>7673.083467336598</v>
      </c>
      <c r="AN25" s="19">
        <f t="shared" si="20"/>
        <v>18937.499999999982</v>
      </c>
      <c r="AO25" s="19">
        <f t="shared" si="21"/>
        <v>2178.8591752058128</v>
      </c>
      <c r="AP25" s="19">
        <f t="shared" si="22"/>
        <v>2236.1975745533346</v>
      </c>
      <c r="AQ25" s="19">
        <f t="shared" si="23"/>
        <v>2286.5128709747823</v>
      </c>
      <c r="AR25" s="1">
        <f>AD24*$AW$4</f>
        <v>374.79337000375068</v>
      </c>
      <c r="AS25" s="23">
        <f>AL25+AM25+AN25+AO25+AP25+AQ25+AR25-AJ25-AK25</f>
        <v>2757.5736571529487</v>
      </c>
      <c r="AT25" s="23">
        <f t="shared" si="32"/>
        <v>22060589.257223591</v>
      </c>
      <c r="AU25">
        <f>M24</f>
        <v>0.27498</v>
      </c>
      <c r="BB25" s="10">
        <f t="shared" si="24"/>
        <v>338.21953475633859</v>
      </c>
      <c r="BC25" s="10">
        <f t="shared" si="25"/>
        <v>70.537313642477699</v>
      </c>
      <c r="BD25" s="9">
        <f t="shared" si="26"/>
        <v>142.50698479230064</v>
      </c>
      <c r="BE25" s="10">
        <f t="shared" si="27"/>
        <v>54.092829573133386</v>
      </c>
    </row>
    <row r="26" spans="1:57">
      <c r="A26">
        <v>20</v>
      </c>
      <c r="B26" t="s">
        <v>54</v>
      </c>
      <c r="C26">
        <v>3.84646</v>
      </c>
      <c r="D26">
        <v>545.19100000000003</v>
      </c>
      <c r="E26">
        <v>96.729600000000005</v>
      </c>
      <c r="F26">
        <v>96.729600000000005</v>
      </c>
      <c r="G26">
        <v>120.21</v>
      </c>
      <c r="H26">
        <v>2141.14</v>
      </c>
      <c r="I26">
        <v>1871.89</v>
      </c>
      <c r="J26">
        <v>1189.33</v>
      </c>
      <c r="K26">
        <v>254.833</v>
      </c>
      <c r="M26" s="4">
        <f t="shared" si="5"/>
        <v>0.28628666666666669</v>
      </c>
      <c r="N26" s="2">
        <f t="shared" si="6"/>
        <v>0.63478448175488433</v>
      </c>
      <c r="O26" s="2">
        <f t="shared" si="7"/>
        <v>1.3134917334606337</v>
      </c>
      <c r="P26" s="3">
        <f t="shared" si="8"/>
        <v>0.29671075611857572</v>
      </c>
      <c r="Q26" s="2">
        <f t="shared" si="9"/>
        <v>0.1399646042428335</v>
      </c>
      <c r="R26" s="3">
        <f t="shared" si="10"/>
        <v>0.11262557343455276</v>
      </c>
      <c r="T26" s="6">
        <f t="shared" si="11"/>
        <v>278.65645354754133</v>
      </c>
      <c r="U26" s="6">
        <f t="shared" si="12"/>
        <v>973.34764762897782</v>
      </c>
      <c r="V26" s="6">
        <f t="shared" si="13"/>
        <v>973.34764762897782</v>
      </c>
      <c r="W26" s="6">
        <f t="shared" si="14"/>
        <v>19.864237706713833</v>
      </c>
      <c r="X26" s="6">
        <f t="shared" si="15"/>
        <v>176.88679245283001</v>
      </c>
      <c r="Y26" s="6">
        <f t="shared" si="0"/>
        <v>31.383842872030655</v>
      </c>
      <c r="Z26" s="6">
        <f t="shared" si="16"/>
        <v>31.383842872030655</v>
      </c>
      <c r="AA26" s="6">
        <f t="shared" si="17"/>
        <v>39.002040240493137</v>
      </c>
      <c r="AB26" s="6">
        <f t="shared" si="1"/>
        <v>385.87718591686644</v>
      </c>
      <c r="AC26" s="6">
        <f t="shared" si="18"/>
        <v>607.33469941882527</v>
      </c>
      <c r="AD26" s="6">
        <f t="shared" si="2"/>
        <v>82.680367029411755</v>
      </c>
      <c r="AE26" s="6">
        <f t="shared" si="3"/>
        <v>694.69119408143649</v>
      </c>
      <c r="AI26" s="58"/>
      <c r="AJ26" s="21">
        <f t="shared" si="28"/>
        <v>69702.286192490705</v>
      </c>
      <c r="AK26" s="21">
        <f t="shared" si="29"/>
        <v>11810.511617601518</v>
      </c>
      <c r="AL26" s="19">
        <f t="shared" si="30"/>
        <v>50126.399115329688</v>
      </c>
      <c r="AM26" s="19">
        <f t="shared" si="31"/>
        <v>7524.4552588135539</v>
      </c>
      <c r="AN26" s="19">
        <f t="shared" si="20"/>
        <v>18937.499999999982</v>
      </c>
      <c r="AO26" s="19">
        <f t="shared" si="21"/>
        <v>2351.0285225056946</v>
      </c>
      <c r="AP26" s="19">
        <f t="shared" si="22"/>
        <v>2412.8976941505816</v>
      </c>
      <c r="AQ26" s="19">
        <f t="shared" si="23"/>
        <v>2405.2294113790372</v>
      </c>
      <c r="AR26" s="1">
        <f>AD25*$AW$4</f>
        <v>404.40924387865681</v>
      </c>
      <c r="AS26" s="23">
        <f>AL26+AM26+AN26+AO26+AP26+AQ26+AR26-AJ26-AK26</f>
        <v>2649.1214359649857</v>
      </c>
      <c r="AT26" s="23">
        <f t="shared" si="32"/>
        <v>21192971.487719886</v>
      </c>
      <c r="AU26">
        <f>M25</f>
        <v>0.28085000000000004</v>
      </c>
      <c r="BB26" s="10">
        <f t="shared" si="24"/>
        <v>351.92186212233878</v>
      </c>
      <c r="BC26" s="10">
        <f t="shared" si="25"/>
        <v>74.199635403857002</v>
      </c>
      <c r="BD26" s="9">
        <f t="shared" si="26"/>
        <v>153.76777333789232</v>
      </c>
      <c r="BE26" s="10">
        <f t="shared" si="27"/>
        <v>58.367143061213866</v>
      </c>
    </row>
    <row r="27" spans="1:57">
      <c r="A27">
        <v>21</v>
      </c>
      <c r="B27" t="s">
        <v>54</v>
      </c>
      <c r="C27">
        <v>4.0483799999999999</v>
      </c>
      <c r="D27">
        <v>542.16300000000001</v>
      </c>
      <c r="E27">
        <v>103.13</v>
      </c>
      <c r="F27">
        <v>103.13</v>
      </c>
      <c r="G27">
        <v>125.595</v>
      </c>
      <c r="H27">
        <v>2125.98</v>
      </c>
      <c r="I27">
        <v>1833.78</v>
      </c>
      <c r="J27">
        <v>1227.44</v>
      </c>
      <c r="K27">
        <v>271.69400000000002</v>
      </c>
      <c r="M27" s="4">
        <f t="shared" si="5"/>
        <v>0.29133999999999999</v>
      </c>
      <c r="N27" s="2">
        <f t="shared" si="6"/>
        <v>0.62030960389922429</v>
      </c>
      <c r="O27" s="2">
        <f t="shared" si="7"/>
        <v>1.3343121555570814</v>
      </c>
      <c r="P27" s="3">
        <f t="shared" si="8"/>
        <v>0.3108555868286767</v>
      </c>
      <c r="Q27" s="2">
        <f t="shared" si="9"/>
        <v>0.14369808471202034</v>
      </c>
      <c r="R27" s="3">
        <f t="shared" si="10"/>
        <v>0.11799501155579964</v>
      </c>
      <c r="T27" s="6">
        <f t="shared" si="11"/>
        <v>285.15888088936811</v>
      </c>
      <c r="U27" s="6">
        <f t="shared" si="12"/>
        <v>978.78382950974162</v>
      </c>
      <c r="V27" s="6">
        <f t="shared" si="13"/>
        <v>978.78382950974162</v>
      </c>
      <c r="W27" s="6">
        <f t="shared" si="14"/>
        <v>19.975180194076358</v>
      </c>
      <c r="X27" s="6">
        <f t="shared" si="15"/>
        <v>176.88679245283001</v>
      </c>
      <c r="Y27" s="6">
        <f t="shared" si="0"/>
        <v>33.647325445779884</v>
      </c>
      <c r="Z27" s="6">
        <f t="shared" si="16"/>
        <v>33.647325445779884</v>
      </c>
      <c r="AA27" s="6">
        <f t="shared" si="17"/>
        <v>40.976785022425332</v>
      </c>
      <c r="AB27" s="6">
        <f t="shared" si="1"/>
        <v>400.46614122981413</v>
      </c>
      <c r="AC27" s="6">
        <f t="shared" si="18"/>
        <v>598.29286847400385</v>
      </c>
      <c r="AD27" s="6">
        <f t="shared" si="2"/>
        <v>88.643231258273246</v>
      </c>
      <c r="AE27" s="6">
        <f t="shared" si="3"/>
        <v>693.62494862037352</v>
      </c>
      <c r="AI27" s="58"/>
      <c r="AJ27" s="21">
        <f t="shared" si="28"/>
        <v>69961.308868628039</v>
      </c>
      <c r="AK27" s="21">
        <f t="shared" si="29"/>
        <v>11854.401000473321</v>
      </c>
      <c r="AL27" s="19">
        <f t="shared" si="30"/>
        <v>49932.31895699141</v>
      </c>
      <c r="AM27" s="19">
        <f t="shared" si="31"/>
        <v>7396.7293042218735</v>
      </c>
      <c r="AN27" s="19">
        <f t="shared" si="20"/>
        <v>18937.499999999982</v>
      </c>
      <c r="AO27" s="19">
        <f t="shared" si="21"/>
        <v>2528.2823817707895</v>
      </c>
      <c r="AP27" s="19">
        <f t="shared" si="22"/>
        <v>2594.816128659495</v>
      </c>
      <c r="AQ27" s="19">
        <f t="shared" si="23"/>
        <v>2528.5529714434829</v>
      </c>
      <c r="AR27" s="1">
        <f>AD26*$AW$4</f>
        <v>434.89873057470584</v>
      </c>
      <c r="AS27" s="23">
        <f>AL27+AM27+AN27+AO27+AP27+AQ27+AR27-AJ27-AK27</f>
        <v>2537.3886045603649</v>
      </c>
      <c r="AT27" s="23">
        <f t="shared" si="32"/>
        <v>20299108.83648292</v>
      </c>
      <c r="AU27">
        <f>M26</f>
        <v>0.28628666666666669</v>
      </c>
      <c r="BB27" s="10">
        <f t="shared" si="24"/>
        <v>366.01294821015256</v>
      </c>
      <c r="BC27" s="10">
        <f t="shared" si="25"/>
        <v>78.004080480986275</v>
      </c>
      <c r="BD27" s="9">
        <f t="shared" si="26"/>
        <v>165.36073405882351</v>
      </c>
      <c r="BE27" s="10">
        <f t="shared" si="27"/>
        <v>62.767685744061311</v>
      </c>
    </row>
    <row r="28" spans="1:57">
      <c r="A28">
        <v>22</v>
      </c>
      <c r="B28" t="s">
        <v>54</v>
      </c>
      <c r="C28">
        <v>4.2503000000000002</v>
      </c>
      <c r="D28">
        <v>538.26</v>
      </c>
      <c r="E28">
        <v>109.474</v>
      </c>
      <c r="F28">
        <v>109.474</v>
      </c>
      <c r="G28">
        <v>130.928</v>
      </c>
      <c r="H28">
        <v>2111.87</v>
      </c>
      <c r="I28">
        <v>1796.91</v>
      </c>
      <c r="J28">
        <v>1264.32</v>
      </c>
      <c r="K28">
        <v>288.40800000000002</v>
      </c>
      <c r="M28" s="4">
        <f t="shared" si="5"/>
        <v>0.29604333333333338</v>
      </c>
      <c r="N28" s="2">
        <f t="shared" si="6"/>
        <v>0.60605992365982453</v>
      </c>
      <c r="O28" s="2">
        <f t="shared" si="7"/>
        <v>1.3546389719973426</v>
      </c>
      <c r="P28" s="3">
        <f t="shared" si="8"/>
        <v>0.32473624356794611</v>
      </c>
      <c r="Q28" s="2">
        <f t="shared" si="9"/>
        <v>0.14741985970522331</v>
      </c>
      <c r="R28" s="3">
        <f t="shared" si="10"/>
        <v>0.12326348620134439</v>
      </c>
      <c r="T28" s="6">
        <f t="shared" si="11"/>
        <v>291.8635361742131</v>
      </c>
      <c r="U28" s="6">
        <f t="shared" si="12"/>
        <v>985.88113060322155</v>
      </c>
      <c r="V28" s="6">
        <f t="shared" si="13"/>
        <v>985.88113060322155</v>
      </c>
      <c r="W28" s="6">
        <f t="shared" si="14"/>
        <v>20.120023073535133</v>
      </c>
      <c r="X28" s="6">
        <f t="shared" si="15"/>
        <v>176.88679245283001</v>
      </c>
      <c r="Y28" s="6">
        <f t="shared" si="0"/>
        <v>35.976116963885694</v>
      </c>
      <c r="Z28" s="6">
        <f t="shared" si="16"/>
        <v>35.976116963885694</v>
      </c>
      <c r="AA28" s="6">
        <f t="shared" si="17"/>
        <v>43.026481555872863</v>
      </c>
      <c r="AB28" s="6">
        <f t="shared" si="1"/>
        <v>415.48974368008038</v>
      </c>
      <c r="AC28" s="6">
        <f t="shared" si="18"/>
        <v>590.51140999667632</v>
      </c>
      <c r="AD28" s="6">
        <f t="shared" si="2"/>
        <v>94.778668371671316</v>
      </c>
      <c r="AE28" s="6">
        <f t="shared" si="3"/>
        <v>694.01759442900845</v>
      </c>
      <c r="AI28" s="58"/>
      <c r="AJ28" s="21">
        <f t="shared" si="28"/>
        <v>70352.045313671697</v>
      </c>
      <c r="AK28" s="21">
        <f t="shared" si="29"/>
        <v>11920.608259599143</v>
      </c>
      <c r="AL28" s="19">
        <f t="shared" si="30"/>
        <v>49855.680431986584</v>
      </c>
      <c r="AM28" s="19">
        <f t="shared" si="31"/>
        <v>7286.6088451448932</v>
      </c>
      <c r="AN28" s="19">
        <f t="shared" si="20"/>
        <v>18937.499999999982</v>
      </c>
      <c r="AO28" s="19">
        <f t="shared" si="21"/>
        <v>2710.6285379120277</v>
      </c>
      <c r="AP28" s="19">
        <f t="shared" si="22"/>
        <v>2781.9608678570812</v>
      </c>
      <c r="AQ28" s="19">
        <f t="shared" si="23"/>
        <v>2656.5782428243633</v>
      </c>
      <c r="AR28" s="1">
        <f>AD27*$AW$4</f>
        <v>466.26339641851723</v>
      </c>
      <c r="AS28" s="23">
        <f>AL28+AM28+AN28+AO28+AP28+AQ28+AR28-AJ28-AK28</f>
        <v>2422.5667488726212</v>
      </c>
      <c r="AT28" s="23">
        <f t="shared" si="32"/>
        <v>19380533.990980972</v>
      </c>
      <c r="AU28">
        <f>M27</f>
        <v>0.29133999999999999</v>
      </c>
      <c r="BB28" s="10">
        <f t="shared" si="24"/>
        <v>380.49096103573777</v>
      </c>
      <c r="BC28" s="10">
        <f t="shared" si="25"/>
        <v>81.953570044850665</v>
      </c>
      <c r="BD28" s="9">
        <f t="shared" si="26"/>
        <v>177.28646251654649</v>
      </c>
      <c r="BE28" s="10">
        <f t="shared" si="27"/>
        <v>67.294650891559769</v>
      </c>
    </row>
    <row r="29" spans="1:57">
      <c r="A29">
        <v>23</v>
      </c>
      <c r="B29" t="s">
        <v>54</v>
      </c>
      <c r="C29">
        <v>4.4522199999999996</v>
      </c>
      <c r="D29">
        <v>533.64700000000005</v>
      </c>
      <c r="E29">
        <v>115.75</v>
      </c>
      <c r="F29">
        <v>115.75</v>
      </c>
      <c r="G29">
        <v>136.21299999999999</v>
      </c>
      <c r="H29">
        <v>2098.64</v>
      </c>
      <c r="I29">
        <v>1761.18</v>
      </c>
      <c r="J29">
        <v>1300.04</v>
      </c>
      <c r="K29">
        <v>304.94200000000001</v>
      </c>
      <c r="M29" s="4">
        <f t="shared" si="5"/>
        <v>0.30045333333333335</v>
      </c>
      <c r="N29" s="2">
        <f t="shared" si="6"/>
        <v>0.59204646312239284</v>
      </c>
      <c r="O29" s="2">
        <f t="shared" si="7"/>
        <v>1.3743848298127272</v>
      </c>
      <c r="P29" s="3">
        <f t="shared" si="8"/>
        <v>0.33831321558533767</v>
      </c>
      <c r="Q29" s="2">
        <f t="shared" si="9"/>
        <v>0.15111941954380045</v>
      </c>
      <c r="R29" s="3">
        <f t="shared" si="10"/>
        <v>0.12841705866690334</v>
      </c>
      <c r="T29" s="6">
        <f t="shared" si="11"/>
        <v>298.77180841508124</v>
      </c>
      <c r="U29" s="6">
        <f t="shared" si="12"/>
        <v>994.40337406279809</v>
      </c>
      <c r="V29" s="6">
        <f t="shared" si="13"/>
        <v>994.40337406279809</v>
      </c>
      <c r="W29" s="6">
        <f t="shared" si="14"/>
        <v>20.29394640944486</v>
      </c>
      <c r="X29" s="6">
        <f t="shared" si="15"/>
        <v>176.88679245283001</v>
      </c>
      <c r="Y29" s="6">
        <f t="shared" si="0"/>
        <v>38.367396849256295</v>
      </c>
      <c r="Z29" s="6">
        <f t="shared" si="16"/>
        <v>38.367396849256295</v>
      </c>
      <c r="AA29" s="6">
        <f t="shared" si="17"/>
        <v>45.150222263738634</v>
      </c>
      <c r="AB29" s="6">
        <f t="shared" si="1"/>
        <v>430.92138747084704</v>
      </c>
      <c r="AC29" s="6">
        <f t="shared" si="18"/>
        <v>583.77593300139597</v>
      </c>
      <c r="AD29" s="6">
        <f t="shared" si="2"/>
        <v>101.07845123115258</v>
      </c>
      <c r="AE29" s="6">
        <f t="shared" si="3"/>
        <v>695.6315656477168</v>
      </c>
      <c r="AI29" s="58"/>
      <c r="AJ29" s="21">
        <f t="shared" si="28"/>
        <v>70862.178024367749</v>
      </c>
      <c r="AK29" s="21">
        <f t="shared" si="29"/>
        <v>12007.046289616635</v>
      </c>
      <c r="AL29" s="19">
        <f t="shared" si="30"/>
        <v>49883.90263477384</v>
      </c>
      <c r="AM29" s="19">
        <f t="shared" si="31"/>
        <v>7191.8384623495213</v>
      </c>
      <c r="AN29" s="19">
        <f t="shared" si="20"/>
        <v>18937.499999999982</v>
      </c>
      <c r="AO29" s="19">
        <f t="shared" si="21"/>
        <v>2898.2359826106317</v>
      </c>
      <c r="AP29" s="19">
        <f t="shared" si="22"/>
        <v>2974.5053505740693</v>
      </c>
      <c r="AQ29" s="19">
        <f t="shared" si="23"/>
        <v>2789.4627336932604</v>
      </c>
      <c r="AR29" s="1">
        <f>AD28*$AW$4</f>
        <v>498.53579563499108</v>
      </c>
      <c r="AS29" s="23">
        <f>AL29+AM29+AN29+AO29+AP29+AQ29+AR29-AJ29-AK29</f>
        <v>2304.7566456519053</v>
      </c>
      <c r="AT29" s="23">
        <f t="shared" si="32"/>
        <v>18438053.165215243</v>
      </c>
      <c r="AU29">
        <f>M28</f>
        <v>0.29604333333333338</v>
      </c>
      <c r="BB29" s="10">
        <f t="shared" si="24"/>
        <v>395.36972060654523</v>
      </c>
      <c r="BC29" s="10">
        <f t="shared" si="25"/>
        <v>86.052963111745726</v>
      </c>
      <c r="BD29" s="9">
        <f t="shared" si="26"/>
        <v>189.55733674334263</v>
      </c>
      <c r="BE29" s="10">
        <f t="shared" si="27"/>
        <v>71.952233927771388</v>
      </c>
    </row>
    <row r="30" spans="1:57">
      <c r="A30">
        <v>24</v>
      </c>
      <c r="B30" t="s">
        <v>54</v>
      </c>
      <c r="C30">
        <v>4.6541399999999999</v>
      </c>
      <c r="D30">
        <v>528.41700000000003</v>
      </c>
      <c r="E30">
        <v>121.95399999999999</v>
      </c>
      <c r="F30">
        <v>121.95399999999999</v>
      </c>
      <c r="G30">
        <v>141.452</v>
      </c>
      <c r="H30">
        <v>2086.2199999999998</v>
      </c>
      <c r="I30">
        <v>1726.56</v>
      </c>
      <c r="J30">
        <v>1334.67</v>
      </c>
      <c r="K30">
        <v>321.286</v>
      </c>
      <c r="M30" s="4">
        <f t="shared" si="5"/>
        <v>0.30459333333333338</v>
      </c>
      <c r="N30" s="2">
        <f t="shared" si="6"/>
        <v>0.57827595263630183</v>
      </c>
      <c r="O30" s="2">
        <f t="shared" si="7"/>
        <v>1.3936018628116176</v>
      </c>
      <c r="P30" s="3">
        <f t="shared" si="8"/>
        <v>0.35160104182626006</v>
      </c>
      <c r="Q30" s="2">
        <f t="shared" si="9"/>
        <v>0.15479874805751928</v>
      </c>
      <c r="R30" s="3">
        <f t="shared" si="10"/>
        <v>0.13346100812011641</v>
      </c>
      <c r="T30" s="6">
        <f t="shared" si="11"/>
        <v>305.88647452210478</v>
      </c>
      <c r="U30" s="6">
        <f t="shared" si="12"/>
        <v>1004.245467800033</v>
      </c>
      <c r="V30" s="6">
        <f t="shared" si="13"/>
        <v>1004.245467800033</v>
      </c>
      <c r="W30" s="6">
        <f t="shared" si="14"/>
        <v>20.494805465306797</v>
      </c>
      <c r="X30" s="6">
        <f t="shared" si="15"/>
        <v>176.88679245283001</v>
      </c>
      <c r="Y30" s="6">
        <f t="shared" si="0"/>
        <v>40.823917260028409</v>
      </c>
      <c r="Z30" s="6">
        <f t="shared" si="16"/>
        <v>40.823917260028409</v>
      </c>
      <c r="AA30" s="6">
        <f t="shared" si="17"/>
        <v>47.350843303750089</v>
      </c>
      <c r="AB30" s="6">
        <f t="shared" si="1"/>
        <v>446.77876616819043</v>
      </c>
      <c r="AC30" s="6">
        <f t="shared" si="18"/>
        <v>577.96150709714937</v>
      </c>
      <c r="AD30" s="6">
        <f t="shared" si="2"/>
        <v>107.55000312253379</v>
      </c>
      <c r="AE30" s="6">
        <f t="shared" si="3"/>
        <v>698.35899327792822</v>
      </c>
      <c r="AI30" s="58"/>
      <c r="AJ30" s="21">
        <f t="shared" si="28"/>
        <v>71474.731317511731</v>
      </c>
      <c r="AK30" s="21">
        <f t="shared" si="29"/>
        <v>12110.838692710819</v>
      </c>
      <c r="AL30" s="19">
        <f t="shared" si="30"/>
        <v>49999.91004406094</v>
      </c>
      <c r="AM30" s="19">
        <f t="shared" si="31"/>
        <v>7109.807088024002</v>
      </c>
      <c r="AN30" s="19">
        <f t="shared" si="20"/>
        <v>18937.499999999982</v>
      </c>
      <c r="AO30" s="19">
        <f t="shared" si="21"/>
        <v>3090.8774901760871</v>
      </c>
      <c r="AP30" s="19">
        <f t="shared" si="22"/>
        <v>3172.2163714965109</v>
      </c>
      <c r="AQ30" s="19">
        <f t="shared" si="23"/>
        <v>2927.1476046471184</v>
      </c>
      <c r="AR30" s="1">
        <f>AD29*$AW$4</f>
        <v>531.6726534758626</v>
      </c>
      <c r="AS30" s="23">
        <f>AL30+AM30+AN30+AO30+AP30+AQ30+AR30-AJ30-AK30</f>
        <v>2183.5612416579716</v>
      </c>
      <c r="AT30" s="23">
        <f t="shared" si="32"/>
        <v>17468489.933263771</v>
      </c>
      <c r="AU30">
        <f>M29</f>
        <v>0.30045333333333335</v>
      </c>
      <c r="BB30" s="10">
        <f t="shared" si="24"/>
        <v>410.62744106140212</v>
      </c>
      <c r="BC30" s="10">
        <f t="shared" si="25"/>
        <v>90.300444527477268</v>
      </c>
      <c r="BD30" s="9">
        <f t="shared" si="26"/>
        <v>202.15690246230517</v>
      </c>
      <c r="BE30" s="10">
        <f t="shared" si="27"/>
        <v>76.73479369851259</v>
      </c>
    </row>
    <row r="31" spans="1:57">
      <c r="A31">
        <v>25</v>
      </c>
      <c r="B31" t="s">
        <v>54</v>
      </c>
      <c r="C31">
        <v>4.8560600000000003</v>
      </c>
      <c r="D31">
        <v>522.5</v>
      </c>
      <c r="E31">
        <v>128.09200000000001</v>
      </c>
      <c r="F31">
        <v>128.09200000000001</v>
      </c>
      <c r="G31">
        <v>146.64500000000001</v>
      </c>
      <c r="H31">
        <v>2074.67</v>
      </c>
      <c r="I31">
        <v>1693.05</v>
      </c>
      <c r="J31">
        <v>1368.18</v>
      </c>
      <c r="K31">
        <v>337.45699999999999</v>
      </c>
      <c r="M31" s="4">
        <f t="shared" si="5"/>
        <v>0.30844333333333329</v>
      </c>
      <c r="N31" s="2">
        <f t="shared" si="6"/>
        <v>0.56466341737542292</v>
      </c>
      <c r="O31" s="2">
        <f t="shared" si="7"/>
        <v>1.4124209851620506</v>
      </c>
      <c r="P31" s="3">
        <f t="shared" si="8"/>
        <v>0.36468827337274273</v>
      </c>
      <c r="Q31" s="2">
        <f t="shared" si="9"/>
        <v>0.15847859682491655</v>
      </c>
      <c r="R31" s="3">
        <f t="shared" si="10"/>
        <v>0.13842845255206254</v>
      </c>
      <c r="T31" s="6">
        <f t="shared" si="11"/>
        <v>313.26058499593717</v>
      </c>
      <c r="U31" s="6">
        <f t="shared" si="12"/>
        <v>1015.6179470975885</v>
      </c>
      <c r="V31" s="6">
        <f t="shared" si="13"/>
        <v>1015.6179470975885</v>
      </c>
      <c r="W31" s="6">
        <f t="shared" si="14"/>
        <v>20.726896879542622</v>
      </c>
      <c r="X31" s="6">
        <f t="shared" si="15"/>
        <v>176.88679245283001</v>
      </c>
      <c r="Y31" s="6">
        <f t="shared" si="0"/>
        <v>43.364178026541445</v>
      </c>
      <c r="Z31" s="6">
        <f t="shared" si="16"/>
        <v>43.364178026541445</v>
      </c>
      <c r="AA31" s="6">
        <f t="shared" si="17"/>
        <v>49.645097950708632</v>
      </c>
      <c r="AB31" s="6">
        <f t="shared" si="1"/>
        <v>463.18272095194448</v>
      </c>
      <c r="AC31" s="6">
        <f t="shared" si="18"/>
        <v>573.1621230251867</v>
      </c>
      <c r="AD31" s="6">
        <f t="shared" si="2"/>
        <v>114.24246185790365</v>
      </c>
      <c r="AE31" s="6">
        <f t="shared" si="3"/>
        <v>702.35736210165135</v>
      </c>
      <c r="AI31" s="58"/>
      <c r="AJ31" s="21">
        <f t="shared" si="28"/>
        <v>72182.151489062962</v>
      </c>
      <c r="AK31" s="21">
        <f t="shared" si="29"/>
        <v>12230.705552336602</v>
      </c>
      <c r="AL31" s="19">
        <f t="shared" si="30"/>
        <v>50195.949359837643</v>
      </c>
      <c r="AM31" s="19">
        <f t="shared" si="31"/>
        <v>7038.9931949361826</v>
      </c>
      <c r="AN31" s="19">
        <f t="shared" si="20"/>
        <v>18937.499999999982</v>
      </c>
      <c r="AO31" s="19">
        <f t="shared" si="21"/>
        <v>3288.7747744678886</v>
      </c>
      <c r="AP31" s="19">
        <f t="shared" si="22"/>
        <v>3375.3214790591492</v>
      </c>
      <c r="AQ31" s="19">
        <f t="shared" si="23"/>
        <v>3069.8167274784132</v>
      </c>
      <c r="AR31" s="1">
        <f>AD30*$AW$4</f>
        <v>565.71301642452772</v>
      </c>
      <c r="AS31" s="23">
        <f>AL31+AM31+AN31+AO31+AP31+AQ31+AR31-AJ31-AK31</f>
        <v>2059.2115108042181</v>
      </c>
      <c r="AT31" s="23">
        <f t="shared" si="32"/>
        <v>16473692.086433744</v>
      </c>
      <c r="AU31">
        <f>M30</f>
        <v>0.30459333333333338</v>
      </c>
      <c r="BB31" s="10">
        <f t="shared" si="24"/>
        <v>426.28396070288363</v>
      </c>
      <c r="BC31" s="10">
        <f t="shared" si="25"/>
        <v>94.701686607500179</v>
      </c>
      <c r="BD31" s="9">
        <f t="shared" si="26"/>
        <v>215.10000624506759</v>
      </c>
      <c r="BE31" s="10">
        <f t="shared" si="27"/>
        <v>81.647834520056819</v>
      </c>
    </row>
    <row r="32" spans="1:57">
      <c r="A32">
        <v>26</v>
      </c>
      <c r="B32" t="s">
        <v>54</v>
      </c>
      <c r="C32">
        <v>5.0579799999999997</v>
      </c>
      <c r="D32">
        <v>516.33399999999995</v>
      </c>
      <c r="E32">
        <v>134.13200000000001</v>
      </c>
      <c r="F32">
        <v>134.13200000000001</v>
      </c>
      <c r="G32">
        <v>151.79900000000001</v>
      </c>
      <c r="H32">
        <v>2063.6</v>
      </c>
      <c r="I32">
        <v>1660.46</v>
      </c>
      <c r="J32">
        <v>1400.76</v>
      </c>
      <c r="K32">
        <v>353.36900000000003</v>
      </c>
      <c r="M32" s="4">
        <f t="shared" si="5"/>
        <v>0.31213333333333337</v>
      </c>
      <c r="N32" s="2">
        <f t="shared" si="6"/>
        <v>0.55140324647586492</v>
      </c>
      <c r="O32" s="2">
        <f t="shared" si="7"/>
        <v>1.4305163500640752</v>
      </c>
      <c r="P32" s="3">
        <f t="shared" si="8"/>
        <v>0.37736971379752243</v>
      </c>
      <c r="Q32" s="2">
        <f t="shared" si="9"/>
        <v>0.16210914139256727</v>
      </c>
      <c r="R32" s="3">
        <f t="shared" si="10"/>
        <v>0.1432422041862452</v>
      </c>
      <c r="T32" s="6">
        <f t="shared" si="11"/>
        <v>320.79389010375075</v>
      </c>
      <c r="U32" s="6">
        <f t="shared" si="12"/>
        <v>1027.7463373678472</v>
      </c>
      <c r="V32" s="6">
        <f t="shared" si="13"/>
        <v>1027.7463373678472</v>
      </c>
      <c r="W32" s="6">
        <f t="shared" si="14"/>
        <v>20.974415048323412</v>
      </c>
      <c r="X32" s="6">
        <f t="shared" si="15"/>
        <v>176.88679245283001</v>
      </c>
      <c r="Y32" s="6">
        <f t="shared" si="0"/>
        <v>45.951223907941369</v>
      </c>
      <c r="Z32" s="6">
        <f t="shared" si="16"/>
        <v>45.951223907941369</v>
      </c>
      <c r="AA32" s="6">
        <f t="shared" si="17"/>
        <v>52.003622088700617</v>
      </c>
      <c r="AB32" s="6">
        <f t="shared" si="1"/>
        <v>479.875319842397</v>
      </c>
      <c r="AC32" s="6">
        <f t="shared" si="18"/>
        <v>568.84543257377368</v>
      </c>
      <c r="AD32" s="6">
        <f t="shared" si="2"/>
        <v>121.05789849644628</v>
      </c>
      <c r="AE32" s="6">
        <f t="shared" si="3"/>
        <v>706.95244726409646</v>
      </c>
      <c r="AI32" s="58"/>
      <c r="AJ32" s="21">
        <f t="shared" si="28"/>
        <v>72999.571183533364</v>
      </c>
      <c r="AK32" s="21">
        <f t="shared" si="29"/>
        <v>12369.21097770153</v>
      </c>
      <c r="AL32" s="19">
        <f t="shared" si="30"/>
        <v>50483.340115780389</v>
      </c>
      <c r="AM32" s="19">
        <f t="shared" si="31"/>
        <v>6980.541496323749</v>
      </c>
      <c r="AN32" s="19">
        <f t="shared" si="20"/>
        <v>18937.499999999982</v>
      </c>
      <c r="AO32" s="19">
        <f t="shared" si="21"/>
        <v>3493.4181818181792</v>
      </c>
      <c r="AP32" s="19">
        <f t="shared" si="22"/>
        <v>3585.3502392344471</v>
      </c>
      <c r="AQ32" s="19">
        <f t="shared" si="23"/>
        <v>3218.5562387717764</v>
      </c>
      <c r="AR32" s="1">
        <f>AD31*$AW$4</f>
        <v>600.91534937257313</v>
      </c>
      <c r="AS32" s="23">
        <f>AL32+AM32+AN32+AO32+AP32+AQ32+AR32-AJ32-AK32</f>
        <v>1930.8394600662123</v>
      </c>
      <c r="AT32" s="23">
        <f t="shared" si="32"/>
        <v>15446715.680529699</v>
      </c>
      <c r="AU32">
        <f>M31</f>
        <v>0.30844333333333329</v>
      </c>
      <c r="BB32" s="10">
        <f t="shared" si="24"/>
        <v>442.45582407240181</v>
      </c>
      <c r="BC32" s="10">
        <f t="shared" si="25"/>
        <v>99.290195901417263</v>
      </c>
      <c r="BD32" s="9">
        <f t="shared" si="26"/>
        <v>228.4849237158073</v>
      </c>
      <c r="BE32" s="10">
        <f t="shared" si="27"/>
        <v>86.728356053082891</v>
      </c>
    </row>
    <row r="33" spans="1:57">
      <c r="A33">
        <v>27</v>
      </c>
      <c r="B33" t="s">
        <v>54</v>
      </c>
      <c r="C33">
        <v>5.2599</v>
      </c>
      <c r="D33">
        <v>509.822</v>
      </c>
      <c r="E33">
        <v>140.083</v>
      </c>
      <c r="F33">
        <v>140.083</v>
      </c>
      <c r="G33">
        <v>156.91399999999999</v>
      </c>
      <c r="H33">
        <v>2053.1</v>
      </c>
      <c r="I33">
        <v>1628.83</v>
      </c>
      <c r="J33">
        <v>1432.39</v>
      </c>
      <c r="K33">
        <v>369.048</v>
      </c>
      <c r="M33" s="4">
        <f t="shared" si="5"/>
        <v>0.31563333333333338</v>
      </c>
      <c r="N33" s="2">
        <f t="shared" si="6"/>
        <v>0.53841165909810962</v>
      </c>
      <c r="O33" s="2">
        <f t="shared" si="7"/>
        <v>1.4480573557925864</v>
      </c>
      <c r="P33" s="3">
        <f t="shared" si="8"/>
        <v>0.38974337311226104</v>
      </c>
      <c r="Q33" s="2">
        <f t="shared" si="9"/>
        <v>0.16571338050480514</v>
      </c>
      <c r="R33" s="3">
        <f t="shared" si="10"/>
        <v>0.14793853627626991</v>
      </c>
      <c r="T33" s="6">
        <f t="shared" si="11"/>
        <v>328.53447629483378</v>
      </c>
      <c r="U33" s="6">
        <f t="shared" si="12"/>
        <v>1040.8738292158635</v>
      </c>
      <c r="V33" s="6">
        <f t="shared" si="13"/>
        <v>1040.8738292158635</v>
      </c>
      <c r="W33" s="6">
        <f t="shared" si="14"/>
        <v>21.242323045221703</v>
      </c>
      <c r="X33" s="6">
        <f t="shared" si="15"/>
        <v>176.88679245283001</v>
      </c>
      <c r="Y33" s="6">
        <f t="shared" si="0"/>
        <v>48.602909539348602</v>
      </c>
      <c r="Z33" s="6">
        <f t="shared" si="16"/>
        <v>48.602909539348602</v>
      </c>
      <c r="AA33" s="6">
        <f t="shared" si="17"/>
        <v>54.442558679192672</v>
      </c>
      <c r="AB33" s="6">
        <f t="shared" si="1"/>
        <v>496.97908807542092</v>
      </c>
      <c r="AC33" s="6">
        <f t="shared" si="18"/>
        <v>565.13706418566426</v>
      </c>
      <c r="AD33" s="6">
        <f t="shared" si="2"/>
        <v>128.04413497481869</v>
      </c>
      <c r="AE33" s="6">
        <f t="shared" si="3"/>
        <v>712.33935292102967</v>
      </c>
      <c r="AI33" s="58"/>
      <c r="AJ33" s="21">
        <f t="shared" si="28"/>
        <v>73871.323490988754</v>
      </c>
      <c r="AK33" s="21">
        <f t="shared" si="29"/>
        <v>12516.922642803012</v>
      </c>
      <c r="AL33" s="19">
        <f t="shared" si="30"/>
        <v>50813.621052001457</v>
      </c>
      <c r="AM33" s="19">
        <f t="shared" si="31"/>
        <v>6927.9685233159898</v>
      </c>
      <c r="AN33" s="19">
        <f t="shared" si="20"/>
        <v>18937.499999999982</v>
      </c>
      <c r="AO33" s="19">
        <f t="shared" si="21"/>
        <v>3701.8305980237569</v>
      </c>
      <c r="AP33" s="19">
        <f t="shared" si="22"/>
        <v>3799.2471927085926</v>
      </c>
      <c r="AQ33" s="19">
        <f t="shared" si="23"/>
        <v>3371.4624247191764</v>
      </c>
      <c r="AR33" s="1">
        <f>AD32*$AW$4</f>
        <v>636.76454609130747</v>
      </c>
      <c r="AS33" s="23">
        <f>AL33+AM33+AN33+AO33+AP33+AQ33+AR33-AJ33-AK33</f>
        <v>1800.1482030684965</v>
      </c>
      <c r="AT33" s="23">
        <f t="shared" si="32"/>
        <v>14401185.624547971</v>
      </c>
      <c r="AU33">
        <f>M32</f>
        <v>0.31213333333333337</v>
      </c>
      <c r="BB33" s="10">
        <f t="shared" si="24"/>
        <v>458.90090479407354</v>
      </c>
      <c r="BC33" s="10">
        <f t="shared" si="25"/>
        <v>104.00724417740123</v>
      </c>
      <c r="BD33" s="9">
        <f t="shared" si="26"/>
        <v>242.11579699289257</v>
      </c>
      <c r="BE33" s="10">
        <f t="shared" si="27"/>
        <v>91.902447815882738</v>
      </c>
    </row>
    <row r="34" spans="1:57">
      <c r="A34">
        <v>28</v>
      </c>
      <c r="B34" t="s">
        <v>54</v>
      </c>
      <c r="C34">
        <v>5.4618200000000003</v>
      </c>
      <c r="D34">
        <v>503.03100000000001</v>
      </c>
      <c r="E34">
        <v>145.94399999999999</v>
      </c>
      <c r="F34">
        <v>145.94399999999999</v>
      </c>
      <c r="G34">
        <v>161.99100000000001</v>
      </c>
      <c r="H34">
        <v>2043.09</v>
      </c>
      <c r="I34">
        <v>1598.1</v>
      </c>
      <c r="J34">
        <v>1463.13</v>
      </c>
      <c r="K34">
        <v>384.48700000000002</v>
      </c>
      <c r="M34" s="4">
        <f t="shared" si="5"/>
        <v>0.31897000000000003</v>
      </c>
      <c r="N34" s="2">
        <f t="shared" si="6"/>
        <v>0.52568266608144965</v>
      </c>
      <c r="O34" s="2">
        <f t="shared" si="7"/>
        <v>1.4650338173913953</v>
      </c>
      <c r="P34" s="3">
        <f t="shared" si="8"/>
        <v>0.40180058730706125</v>
      </c>
      <c r="Q34" s="2">
        <f t="shared" si="9"/>
        <v>0.16928551274414522</v>
      </c>
      <c r="R34" s="3">
        <f t="shared" si="10"/>
        <v>0.15251591058720254</v>
      </c>
      <c r="T34" s="6">
        <f t="shared" si="11"/>
        <v>336.48968068774604</v>
      </c>
      <c r="U34" s="6">
        <f t="shared" si="12"/>
        <v>1054.9257945504155</v>
      </c>
      <c r="V34" s="6">
        <f t="shared" si="13"/>
        <v>1054.9257945504155</v>
      </c>
      <c r="W34" s="6">
        <f t="shared" si="14"/>
        <v>21.529097847967662</v>
      </c>
      <c r="X34" s="6">
        <f t="shared" si="15"/>
        <v>176.88679245283001</v>
      </c>
      <c r="Y34" s="6">
        <f t="shared" si="0"/>
        <v>51.320030053288612</v>
      </c>
      <c r="Z34" s="6">
        <f t="shared" si="16"/>
        <v>51.320030053288612</v>
      </c>
      <c r="AA34" s="6">
        <f t="shared" si="17"/>
        <v>56.962828128338785</v>
      </c>
      <c r="AB34" s="6">
        <f t="shared" si="1"/>
        <v>514.49785925874789</v>
      </c>
      <c r="AC34" s="6">
        <f t="shared" si="18"/>
        <v>561.95703313963531</v>
      </c>
      <c r="AD34" s="6">
        <f t="shared" si="2"/>
        <v>135.20175132310186</v>
      </c>
      <c r="AE34" s="6">
        <f t="shared" si="3"/>
        <v>718.43611386266946</v>
      </c>
      <c r="AI34" s="58"/>
      <c r="AJ34" s="21">
        <f t="shared" si="28"/>
        <v>74814.888222548616</v>
      </c>
      <c r="AK34" s="21">
        <f t="shared" si="29"/>
        <v>12676.802366020002</v>
      </c>
      <c r="AL34" s="19">
        <f t="shared" si="30"/>
        <v>51200.815669904849</v>
      </c>
      <c r="AM34" s="19">
        <f t="shared" si="31"/>
        <v>6882.804304717205</v>
      </c>
      <c r="AN34" s="19">
        <f t="shared" si="20"/>
        <v>18937.499999999982</v>
      </c>
      <c r="AO34" s="19">
        <f t="shared" si="21"/>
        <v>3915.4503924899236</v>
      </c>
      <c r="AP34" s="19">
        <f t="shared" si="22"/>
        <v>4018.4885607133428</v>
      </c>
      <c r="AQ34" s="19">
        <f t="shared" si="23"/>
        <v>3529.581854498344</v>
      </c>
      <c r="AR34" s="1">
        <f>AD33*$AW$4</f>
        <v>673.51214996754629</v>
      </c>
      <c r="AS34" s="23">
        <f>AL34+AM34+AN34+AO34+AP34+AQ34+AR34-AJ34-AK34</f>
        <v>1666.4623437225782</v>
      </c>
      <c r="AT34" s="23">
        <f t="shared" si="32"/>
        <v>13331698.749780625</v>
      </c>
      <c r="AU34">
        <f>M33</f>
        <v>0.31563333333333338</v>
      </c>
      <c r="BB34" s="10">
        <f t="shared" si="24"/>
        <v>475.73676503019919</v>
      </c>
      <c r="BC34" s="10">
        <f t="shared" si="25"/>
        <v>108.88511735838534</v>
      </c>
      <c r="BD34" s="9">
        <f t="shared" si="26"/>
        <v>256.08826994963738</v>
      </c>
      <c r="BE34" s="10">
        <f t="shared" si="27"/>
        <v>97.205819078697203</v>
      </c>
    </row>
    <row r="35" spans="1:57">
      <c r="A35">
        <v>29</v>
      </c>
      <c r="B35" t="s">
        <v>54</v>
      </c>
      <c r="C35">
        <v>5.6637399999999998</v>
      </c>
      <c r="D35">
        <v>496.02100000000002</v>
      </c>
      <c r="E35">
        <v>151.71</v>
      </c>
      <c r="F35">
        <v>151.71</v>
      </c>
      <c r="G35">
        <v>167.03200000000001</v>
      </c>
      <c r="H35">
        <v>2033.53</v>
      </c>
      <c r="I35">
        <v>1568.23</v>
      </c>
      <c r="J35">
        <v>1492.99</v>
      </c>
      <c r="K35">
        <v>399.67899999999997</v>
      </c>
      <c r="M35" s="4">
        <f t="shared" si="5"/>
        <v>0.3221566666666667</v>
      </c>
      <c r="N35" s="2">
        <f t="shared" si="6"/>
        <v>0.51322958808861108</v>
      </c>
      <c r="O35" s="2">
        <f t="shared" si="7"/>
        <v>1.4814381307231472</v>
      </c>
      <c r="P35" s="3">
        <f t="shared" si="8"/>
        <v>0.41354516953449144</v>
      </c>
      <c r="Q35" s="2">
        <f t="shared" si="9"/>
        <v>0.17282688546980249</v>
      </c>
      <c r="R35" s="3">
        <f t="shared" si="10"/>
        <v>0.15697331526069097</v>
      </c>
      <c r="T35" s="6">
        <f t="shared" si="11"/>
        <v>344.65431564769767</v>
      </c>
      <c r="U35" s="6">
        <f t="shared" si="12"/>
        <v>1069.8344976492731</v>
      </c>
      <c r="V35" s="6">
        <f t="shared" si="13"/>
        <v>1069.8344976492731</v>
      </c>
      <c r="W35" s="6">
        <f t="shared" si="14"/>
        <v>21.833357094883123</v>
      </c>
      <c r="X35" s="6">
        <f t="shared" si="15"/>
        <v>176.88679245283001</v>
      </c>
      <c r="Y35" s="6">
        <f t="shared" si="0"/>
        <v>54.10153054612374</v>
      </c>
      <c r="Z35" s="6">
        <f t="shared" si="16"/>
        <v>54.10153054612374</v>
      </c>
      <c r="AA35" s="6">
        <f t="shared" si="17"/>
        <v>59.565531937117804</v>
      </c>
      <c r="AB35" s="6">
        <f t="shared" si="1"/>
        <v>532.41740221367388</v>
      </c>
      <c r="AC35" s="6">
        <f t="shared" si="18"/>
        <v>559.25045253048233</v>
      </c>
      <c r="AD35" s="6">
        <f t="shared" si="2"/>
        <v>142.53012739532127</v>
      </c>
      <c r="AE35" s="6">
        <f t="shared" si="3"/>
        <v>725.18018200157542</v>
      </c>
      <c r="AI35" s="58"/>
      <c r="AJ35" s="21">
        <f t="shared" si="28"/>
        <v>75824.901334900205</v>
      </c>
      <c r="AK35" s="21">
        <f t="shared" si="29"/>
        <v>12847.94125182951</v>
      </c>
      <c r="AL35" s="19">
        <f t="shared" si="30"/>
        <v>51639.032556107086</v>
      </c>
      <c r="AM35" s="19">
        <f t="shared" si="31"/>
        <v>6844.0747066076183</v>
      </c>
      <c r="AN35" s="19">
        <f t="shared" si="20"/>
        <v>18937.499999999982</v>
      </c>
      <c r="AO35" s="19">
        <f t="shared" si="21"/>
        <v>4134.3416210929308</v>
      </c>
      <c r="AP35" s="19">
        <f t="shared" si="22"/>
        <v>4243.1400848059029</v>
      </c>
      <c r="AQ35" s="19">
        <f t="shared" si="23"/>
        <v>3692.9741992367703</v>
      </c>
      <c r="AR35" s="1">
        <f>AD34*$AW$4</f>
        <v>711.16121195951575</v>
      </c>
      <c r="AS35" s="23">
        <f>AL35+AM35+AN35+AO35+AP35+AQ35+AR35-AJ35-AK35</f>
        <v>1529.3817930800906</v>
      </c>
      <c r="AT35" s="23">
        <f t="shared" si="32"/>
        <v>12235054.344640724</v>
      </c>
      <c r="AU35">
        <f>M34</f>
        <v>0.31897000000000003</v>
      </c>
      <c r="BB35" s="10">
        <f t="shared" si="24"/>
        <v>492.96876141078019</v>
      </c>
      <c r="BC35" s="10">
        <f t="shared" si="25"/>
        <v>113.92565625667757</v>
      </c>
      <c r="BD35" s="9">
        <f t="shared" si="26"/>
        <v>270.40350264620372</v>
      </c>
      <c r="BE35" s="10">
        <f t="shared" si="27"/>
        <v>102.64006010657722</v>
      </c>
    </row>
    <row r="36" spans="1:57">
      <c r="A36">
        <v>30</v>
      </c>
      <c r="B36" t="s">
        <v>54</v>
      </c>
      <c r="C36">
        <v>5.8656600000000001</v>
      </c>
      <c r="D36">
        <v>488.83600000000001</v>
      </c>
      <c r="E36">
        <v>157.38200000000001</v>
      </c>
      <c r="F36">
        <v>157.38200000000001</v>
      </c>
      <c r="G36">
        <v>172.03700000000001</v>
      </c>
      <c r="H36">
        <v>2024.36</v>
      </c>
      <c r="I36">
        <v>1539.19</v>
      </c>
      <c r="J36">
        <v>1522.03</v>
      </c>
      <c r="K36">
        <v>414.62200000000001</v>
      </c>
      <c r="M36" s="4">
        <f t="shared" si="5"/>
        <v>0.32521333333333335</v>
      </c>
      <c r="N36" s="2">
        <f t="shared" si="6"/>
        <v>0.50104136771760066</v>
      </c>
      <c r="O36" s="2">
        <f t="shared" si="7"/>
        <v>1.4972792322987987</v>
      </c>
      <c r="P36" s="3">
        <f t="shared" si="8"/>
        <v>0.42497437579435032</v>
      </c>
      <c r="Q36" s="2">
        <f t="shared" si="9"/>
        <v>0.17633245869378047</v>
      </c>
      <c r="R36" s="3">
        <f t="shared" si="10"/>
        <v>0.16131154934197039</v>
      </c>
      <c r="T36" s="6">
        <f t="shared" si="11"/>
        <v>353.03829952924724</v>
      </c>
      <c r="U36" s="6">
        <f t="shared" si="12"/>
        <v>1085.5591187197549</v>
      </c>
      <c r="V36" s="6">
        <f t="shared" si="13"/>
        <v>1085.5591187197549</v>
      </c>
      <c r="W36" s="6">
        <f t="shared" si="14"/>
        <v>22.154267728974588</v>
      </c>
      <c r="X36" s="6">
        <f t="shared" si="15"/>
        <v>176.88679245283001</v>
      </c>
      <c r="Y36" s="6">
        <f t="shared" si="0"/>
        <v>56.949155074117492</v>
      </c>
      <c r="Z36" s="6">
        <f t="shared" si="16"/>
        <v>56.949155074117492</v>
      </c>
      <c r="AA36" s="6">
        <f t="shared" si="17"/>
        <v>62.252111369063485</v>
      </c>
      <c r="AB36" s="6">
        <f t="shared" si="1"/>
        <v>550.75118182019924</v>
      </c>
      <c r="AC36" s="6">
        <f t="shared" si="18"/>
        <v>556.96220462853023</v>
      </c>
      <c r="AD36" s="6">
        <f t="shared" si="2"/>
        <v>150.03223097394073</v>
      </c>
      <c r="AE36" s="6">
        <f t="shared" si="3"/>
        <v>732.52081919050761</v>
      </c>
      <c r="AI36" s="58"/>
      <c r="AJ36" s="21">
        <f t="shared" si="28"/>
        <v>76896.494187536795</v>
      </c>
      <c r="AK36" s="21">
        <f t="shared" si="29"/>
        <v>13029.514346870497</v>
      </c>
      <c r="AL36" s="19">
        <f t="shared" si="30"/>
        <v>52123.775941727232</v>
      </c>
      <c r="AM36" s="19">
        <f t="shared" si="31"/>
        <v>6811.1112613687446</v>
      </c>
      <c r="AN36" s="19">
        <f t="shared" si="20"/>
        <v>18937.499999999982</v>
      </c>
      <c r="AO36" s="19">
        <f t="shared" si="21"/>
        <v>4358.4193007957283</v>
      </c>
      <c r="AP36" s="19">
        <f t="shared" si="22"/>
        <v>4473.1145455535116</v>
      </c>
      <c r="AQ36" s="19">
        <f t="shared" si="23"/>
        <v>3861.7108706748654</v>
      </c>
      <c r="AR36" s="1">
        <f>AD35*$AW$4</f>
        <v>749.70847009938984</v>
      </c>
      <c r="AS36" s="23">
        <f>AL36+AM36+AN36+AO36+AP36+AQ36+AR36-AJ36-AK36</f>
        <v>1389.3318558121628</v>
      </c>
      <c r="AT36" s="23">
        <f t="shared" si="32"/>
        <v>11114654.846497303</v>
      </c>
      <c r="AU36">
        <f>M35</f>
        <v>0.3221566666666667</v>
      </c>
      <c r="BB36" s="10">
        <f t="shared" si="24"/>
        <v>510.58404511879075</v>
      </c>
      <c r="BC36" s="10">
        <f t="shared" si="25"/>
        <v>119.13106387423561</v>
      </c>
      <c r="BD36" s="9">
        <f t="shared" si="26"/>
        <v>285.06025479064255</v>
      </c>
      <c r="BE36" s="10">
        <f t="shared" si="27"/>
        <v>108.20306109224748</v>
      </c>
    </row>
    <row r="37" spans="1:57">
      <c r="A37">
        <v>31</v>
      </c>
      <c r="B37" t="s">
        <v>54</v>
      </c>
      <c r="C37">
        <v>6.0675800000000004</v>
      </c>
      <c r="D37">
        <v>481.52499999999998</v>
      </c>
      <c r="E37">
        <v>162.958</v>
      </c>
      <c r="F37">
        <v>162.958</v>
      </c>
      <c r="G37">
        <v>177.01</v>
      </c>
      <c r="H37">
        <v>2015.55</v>
      </c>
      <c r="I37">
        <v>1510.94</v>
      </c>
      <c r="J37">
        <v>1550.28</v>
      </c>
      <c r="K37">
        <v>429.31200000000001</v>
      </c>
      <c r="M37" s="4">
        <f t="shared" si="5"/>
        <v>0.32815</v>
      </c>
      <c r="N37" s="2">
        <f t="shared" si="6"/>
        <v>0.48913098684544665</v>
      </c>
      <c r="O37" s="2">
        <f t="shared" si="7"/>
        <v>1.5125760680583067</v>
      </c>
      <c r="P37" s="3">
        <f t="shared" si="8"/>
        <v>0.43609325003809235</v>
      </c>
      <c r="Q37" s="2">
        <f t="shared" si="9"/>
        <v>0.17980598303621309</v>
      </c>
      <c r="R37" s="3">
        <f t="shared" si="10"/>
        <v>0.16553202295698105</v>
      </c>
      <c r="T37" s="6">
        <f t="shared" si="11"/>
        <v>361.63481196238723</v>
      </c>
      <c r="U37" s="6">
        <f t="shared" si="12"/>
        <v>1102.0411761767095</v>
      </c>
      <c r="V37" s="6">
        <f t="shared" si="13"/>
        <v>1102.0411761767095</v>
      </c>
      <c r="W37" s="6">
        <f t="shared" si="14"/>
        <v>22.490636248504277</v>
      </c>
      <c r="X37" s="6">
        <f t="shared" si="15"/>
        <v>176.88679245283001</v>
      </c>
      <c r="Y37" s="6">
        <f t="shared" si="0"/>
        <v>59.862141995801409</v>
      </c>
      <c r="Z37" s="6">
        <f t="shared" si="16"/>
        <v>59.862141995801409</v>
      </c>
      <c r="AA37" s="6">
        <f t="shared" si="17"/>
        <v>65.024102865013106</v>
      </c>
      <c r="AB37" s="6">
        <f t="shared" si="1"/>
        <v>569.49079819957706</v>
      </c>
      <c r="AC37" s="6">
        <f t="shared" si="18"/>
        <v>555.04101422563679</v>
      </c>
      <c r="AD37" s="6">
        <f t="shared" si="2"/>
        <v>157.70650047559184</v>
      </c>
      <c r="AE37" s="6">
        <f t="shared" si="3"/>
        <v>740.40636421432237</v>
      </c>
      <c r="AI37" s="58"/>
      <c r="AJ37" s="21">
        <f t="shared" si="28"/>
        <v>78026.732776219811</v>
      </c>
      <c r="AK37" s="21">
        <f t="shared" si="29"/>
        <v>13221.024506887896</v>
      </c>
      <c r="AL37" s="19">
        <f t="shared" si="30"/>
        <v>52651.398920956111</v>
      </c>
      <c r="AM37" s="19">
        <f t="shared" si="31"/>
        <v>6783.2426901708695</v>
      </c>
      <c r="AN37" s="19">
        <f t="shared" si="20"/>
        <v>18937.499999999982</v>
      </c>
      <c r="AO37" s="19">
        <f t="shared" si="21"/>
        <v>4587.8239327709052</v>
      </c>
      <c r="AP37" s="19">
        <f t="shared" si="22"/>
        <v>4708.5561415280345</v>
      </c>
      <c r="AQ37" s="19">
        <f t="shared" si="23"/>
        <v>4035.8853078011653</v>
      </c>
      <c r="AR37" s="1">
        <f>AD36*$AW$4</f>
        <v>789.16953492292816</v>
      </c>
      <c r="AS37" s="23">
        <f>AL37+AM37+AN37+AO37+AP37+AQ37+AR37-AJ37-AK37</f>
        <v>1245.8192450422848</v>
      </c>
      <c r="AT37" s="23">
        <f t="shared" si="32"/>
        <v>9966553.9603382777</v>
      </c>
      <c r="AU37">
        <f>M36</f>
        <v>0.32521333333333335</v>
      </c>
      <c r="BB37" s="10">
        <f t="shared" si="24"/>
        <v>528.59691409122468</v>
      </c>
      <c r="BC37" s="10">
        <f t="shared" si="25"/>
        <v>124.50422273812697</v>
      </c>
      <c r="BD37" s="9">
        <f t="shared" si="26"/>
        <v>300.06446194788145</v>
      </c>
      <c r="BE37" s="10">
        <f t="shared" si="27"/>
        <v>113.89831014823498</v>
      </c>
    </row>
    <row r="38" spans="1:57">
      <c r="A38">
        <v>32</v>
      </c>
      <c r="B38" t="s">
        <v>54</v>
      </c>
      <c r="C38">
        <v>6.2694900000000002</v>
      </c>
      <c r="D38">
        <v>474.12799999999999</v>
      </c>
      <c r="E38">
        <v>168.43700000000001</v>
      </c>
      <c r="F38">
        <v>168.43700000000001</v>
      </c>
      <c r="G38">
        <v>181.94900000000001</v>
      </c>
      <c r="H38">
        <v>2007.05</v>
      </c>
      <c r="I38">
        <v>1483.46</v>
      </c>
      <c r="J38">
        <v>1577.77</v>
      </c>
      <c r="K38">
        <v>443.74599999999998</v>
      </c>
      <c r="M38" s="4">
        <f t="shared" si="5"/>
        <v>0.33098333333333335</v>
      </c>
      <c r="N38" s="2">
        <f t="shared" si="6"/>
        <v>0.47749433506218841</v>
      </c>
      <c r="O38" s="2">
        <f t="shared" si="7"/>
        <v>1.5273130673246387</v>
      </c>
      <c r="P38" s="3">
        <f t="shared" si="8"/>
        <v>0.44689662117931411</v>
      </c>
      <c r="Q38" s="2">
        <f t="shared" si="9"/>
        <v>0.18324084797824663</v>
      </c>
      <c r="R38" s="3">
        <f t="shared" si="10"/>
        <v>0.16963291202981018</v>
      </c>
      <c r="T38" s="6">
        <f t="shared" si="11"/>
        <v>370.44793930338972</v>
      </c>
      <c r="U38" s="6">
        <f t="shared" si="12"/>
        <v>1119.2344205752245</v>
      </c>
      <c r="V38" s="6">
        <f t="shared" si="13"/>
        <v>1119.2344205752245</v>
      </c>
      <c r="W38" s="6">
        <f t="shared" si="14"/>
        <v>22.84151878724948</v>
      </c>
      <c r="X38" s="6">
        <f t="shared" si="15"/>
        <v>176.88679245283001</v>
      </c>
      <c r="Y38" s="6">
        <f t="shared" si="0"/>
        <v>62.840162699476366</v>
      </c>
      <c r="Z38" s="6">
        <f t="shared" si="16"/>
        <v>62.840162699476366</v>
      </c>
      <c r="AA38" s="6">
        <f t="shared" si="17"/>
        <v>67.881194529747177</v>
      </c>
      <c r="AB38" s="6">
        <f t="shared" si="1"/>
        <v>588.63149724880122</v>
      </c>
      <c r="AC38" s="6">
        <f t="shared" si="18"/>
        <v>553.44444211367272</v>
      </c>
      <c r="AD38" s="6">
        <f t="shared" si="2"/>
        <v>165.5519323975245</v>
      </c>
      <c r="AE38" s="6">
        <f t="shared" si="3"/>
        <v>748.78648127183476</v>
      </c>
      <c r="AI38" s="58"/>
      <c r="AJ38" s="21">
        <f t="shared" si="28"/>
        <v>79211.413620053339</v>
      </c>
      <c r="AK38" s="21">
        <f t="shared" si="29"/>
        <v>13421.759484656146</v>
      </c>
      <c r="AL38" s="19">
        <f t="shared" si="30"/>
        <v>53218.188240632844</v>
      </c>
      <c r="AM38" s="19">
        <f t="shared" si="31"/>
        <v>6759.8445122540306</v>
      </c>
      <c r="AN38" s="19">
        <f t="shared" si="20"/>
        <v>18937.499999999982</v>
      </c>
      <c r="AO38" s="19">
        <f t="shared" si="21"/>
        <v>4822.4941591817615</v>
      </c>
      <c r="AP38" s="19">
        <f t="shared" si="22"/>
        <v>4949.4019002128607</v>
      </c>
      <c r="AQ38" s="19">
        <f t="shared" si="23"/>
        <v>4215.5971200725244</v>
      </c>
      <c r="AR38" s="1">
        <f>AD37*$AW$4</f>
        <v>829.53619250161307</v>
      </c>
      <c r="AS38" s="23">
        <f>AL38+AM38+AN38+AO38+AP38+AQ38+AR38-AJ38-AK38</f>
        <v>1099.3890201461272</v>
      </c>
      <c r="AT38" s="23">
        <f t="shared" si="32"/>
        <v>8795112.1611690186</v>
      </c>
      <c r="AU38">
        <f>M37</f>
        <v>0.32815</v>
      </c>
      <c r="BB38" s="10">
        <f t="shared" si="24"/>
        <v>547.00016195107276</v>
      </c>
      <c r="BC38" s="10">
        <f t="shared" si="25"/>
        <v>130.04820573002621</v>
      </c>
      <c r="BD38" s="9">
        <f t="shared" si="26"/>
        <v>315.41300095118368</v>
      </c>
      <c r="BE38" s="10">
        <f t="shared" si="27"/>
        <v>119.72428399160282</v>
      </c>
    </row>
    <row r="39" spans="1:57">
      <c r="A39">
        <v>33</v>
      </c>
      <c r="B39" t="s">
        <v>54</v>
      </c>
      <c r="C39">
        <v>6.4714099999999997</v>
      </c>
      <c r="D39">
        <v>466.678</v>
      </c>
      <c r="E39">
        <v>173.81700000000001</v>
      </c>
      <c r="F39">
        <v>173.81700000000001</v>
      </c>
      <c r="G39">
        <v>186.858</v>
      </c>
      <c r="H39">
        <v>1998.83</v>
      </c>
      <c r="I39">
        <v>1456.71</v>
      </c>
      <c r="J39">
        <v>1604.52</v>
      </c>
      <c r="K39">
        <v>457.92</v>
      </c>
      <c r="M39" s="4">
        <f t="shared" si="5"/>
        <v>0.33372333333333337</v>
      </c>
      <c r="N39" s="2">
        <f t="shared" si="6"/>
        <v>0.46613262482895007</v>
      </c>
      <c r="O39" s="2">
        <f t="shared" si="7"/>
        <v>1.5414919646014162</v>
      </c>
      <c r="P39" s="3">
        <f t="shared" si="8"/>
        <v>0.45738485971413445</v>
      </c>
      <c r="Q39" s="2">
        <f t="shared" si="9"/>
        <v>0.18663963163099173</v>
      </c>
      <c r="R39" s="3">
        <f t="shared" si="10"/>
        <v>0.17361387177002907</v>
      </c>
      <c r="T39" s="6">
        <f t="shared" si="11"/>
        <v>379.47739126335472</v>
      </c>
      <c r="U39" s="6">
        <f t="shared" si="12"/>
        <v>1137.1017647253354</v>
      </c>
      <c r="V39" s="6">
        <f t="shared" si="13"/>
        <v>1137.1017647253354</v>
      </c>
      <c r="W39" s="6">
        <f t="shared" si="14"/>
        <v>23.206158463782355</v>
      </c>
      <c r="X39" s="6">
        <f t="shared" si="15"/>
        <v>176.88679245283001</v>
      </c>
      <c r="Y39" s="6">
        <f t="shared" si="0"/>
        <v>65.882539146421223</v>
      </c>
      <c r="Z39" s="6">
        <f t="shared" si="16"/>
        <v>65.882539146421223</v>
      </c>
      <c r="AA39" s="6">
        <f t="shared" si="17"/>
        <v>70.82552051768225</v>
      </c>
      <c r="AB39" s="6">
        <f t="shared" si="1"/>
        <v>608.16750784415137</v>
      </c>
      <c r="AC39" s="6">
        <f t="shared" si="18"/>
        <v>552.14041534496641</v>
      </c>
      <c r="AD39" s="6">
        <f t="shared" si="2"/>
        <v>173.56721336767521</v>
      </c>
      <c r="AE39" s="6">
        <f t="shared" si="3"/>
        <v>757.62437346198067</v>
      </c>
      <c r="AI39" s="58"/>
      <c r="AJ39" s="21">
        <f t="shared" si="28"/>
        <v>80447.212447685408</v>
      </c>
      <c r="AK39" s="21">
        <f t="shared" si="29"/>
        <v>13631.156008185659</v>
      </c>
      <c r="AL39" s="19">
        <f t="shared" si="30"/>
        <v>53820.525914375663</v>
      </c>
      <c r="AM39" s="19">
        <f t="shared" si="31"/>
        <v>6740.3998605024199</v>
      </c>
      <c r="AN39" s="19">
        <f t="shared" si="20"/>
        <v>18937.499999999982</v>
      </c>
      <c r="AO39" s="19">
        <f t="shared" si="21"/>
        <v>5062.4035070698164</v>
      </c>
      <c r="AP39" s="19">
        <f t="shared" si="22"/>
        <v>5195.6246519927063</v>
      </c>
      <c r="AQ39" s="19">
        <f t="shared" si="23"/>
        <v>4400.8260869163978</v>
      </c>
      <c r="AR39" s="1">
        <f>AD38*$AW$4</f>
        <v>870.80316441097887</v>
      </c>
      <c r="AS39" s="23">
        <f>AL39+AM39+AN39+AO39+AP39+AQ39+AR39-AJ39-AK39</f>
        <v>949.71472939688829</v>
      </c>
      <c r="AT39" s="23">
        <f t="shared" si="32"/>
        <v>7597717.8351751063</v>
      </c>
      <c r="AU39">
        <f>M38</f>
        <v>0.33098333333333335</v>
      </c>
      <c r="BB39" s="10">
        <f t="shared" si="24"/>
        <v>565.78997846155175</v>
      </c>
      <c r="BC39" s="10">
        <f t="shared" si="25"/>
        <v>135.76238905949435</v>
      </c>
      <c r="BD39" s="9">
        <f t="shared" si="26"/>
        <v>331.10386479504899</v>
      </c>
      <c r="BE39" s="10">
        <f t="shared" si="27"/>
        <v>125.68032539895273</v>
      </c>
    </row>
    <row r="40" spans="1:57">
      <c r="A40">
        <v>34</v>
      </c>
      <c r="B40" t="s">
        <v>54</v>
      </c>
      <c r="C40">
        <v>6.67333</v>
      </c>
      <c r="D40">
        <v>459.17399999999998</v>
      </c>
      <c r="E40">
        <v>179.09299999999999</v>
      </c>
      <c r="F40">
        <v>179.09299999999999</v>
      </c>
      <c r="G40">
        <v>191.739</v>
      </c>
      <c r="H40">
        <v>1990.9</v>
      </c>
      <c r="I40">
        <v>1430.74</v>
      </c>
      <c r="J40">
        <v>1630.48</v>
      </c>
      <c r="K40">
        <v>471.81900000000002</v>
      </c>
      <c r="M40" s="4">
        <f t="shared" si="5"/>
        <v>0.33636666666666665</v>
      </c>
      <c r="N40" s="2">
        <f t="shared" si="6"/>
        <v>0.45503319789911806</v>
      </c>
      <c r="O40" s="2">
        <f t="shared" si="7"/>
        <v>1.555104063224656</v>
      </c>
      <c r="P40" s="3">
        <f t="shared" si="8"/>
        <v>0.46756416608859386</v>
      </c>
      <c r="Q40" s="2">
        <f t="shared" si="9"/>
        <v>0.19000990982063226</v>
      </c>
      <c r="R40" s="3">
        <f t="shared" si="10"/>
        <v>0.17747795064909325</v>
      </c>
      <c r="T40" s="6">
        <f t="shared" si="11"/>
        <v>388.73381825658845</v>
      </c>
      <c r="U40" s="6">
        <f t="shared" si="12"/>
        <v>1155.6847237833369</v>
      </c>
      <c r="V40" s="6">
        <f t="shared" si="13"/>
        <v>1155.6847237833369</v>
      </c>
      <c r="W40" s="6">
        <f t="shared" si="14"/>
        <v>23.585402526190549</v>
      </c>
      <c r="X40" s="6">
        <f t="shared" si="15"/>
        <v>176.88679245283001</v>
      </c>
      <c r="Y40" s="6">
        <f t="shared" si="0"/>
        <v>68.991681412176391</v>
      </c>
      <c r="Z40" s="6">
        <f t="shared" si="16"/>
        <v>68.991681412176391</v>
      </c>
      <c r="AA40" s="6">
        <f t="shared" si="17"/>
        <v>73.863277751164418</v>
      </c>
      <c r="AB40" s="6">
        <f t="shared" si="1"/>
        <v>628.10694280984626</v>
      </c>
      <c r="AC40" s="6">
        <f t="shared" si="18"/>
        <v>551.16318349968128</v>
      </c>
      <c r="AD40" s="6">
        <f t="shared" si="2"/>
        <v>181.75800356357678</v>
      </c>
      <c r="AE40" s="6">
        <f t="shared" si="3"/>
        <v>766.95090552674856</v>
      </c>
      <c r="AI40" s="58"/>
      <c r="AJ40" s="21">
        <f t="shared" si="28"/>
        <v>81731.463543162929</v>
      </c>
      <c r="AK40" s="21">
        <f t="shared" si="29"/>
        <v>13848.762392589861</v>
      </c>
      <c r="AL40" s="19">
        <f t="shared" si="30"/>
        <v>54455.767091326779</v>
      </c>
      <c r="AM40" s="19">
        <f t="shared" si="31"/>
        <v>6724.5181184863459</v>
      </c>
      <c r="AN40" s="19">
        <f t="shared" si="20"/>
        <v>18937.499999999982</v>
      </c>
      <c r="AO40" s="19">
        <f t="shared" si="21"/>
        <v>5307.4973536356938</v>
      </c>
      <c r="AP40" s="19">
        <f t="shared" si="22"/>
        <v>5447.1683366261068</v>
      </c>
      <c r="AQ40" s="19">
        <f t="shared" si="23"/>
        <v>4591.7105683380132</v>
      </c>
      <c r="AR40" s="1">
        <f>AD39*$AW$4</f>
        <v>912.96354231397152</v>
      </c>
      <c r="AS40" s="23">
        <f>AL40+AM40+AN40+AO40+AP40+AQ40+AR40-AJ40-AK40</f>
        <v>796.8990749741115</v>
      </c>
      <c r="AT40" s="23">
        <f t="shared" si="32"/>
        <v>6375192.5997928921</v>
      </c>
      <c r="AU40">
        <f>M39</f>
        <v>0.33372333333333337</v>
      </c>
      <c r="BB40" s="10">
        <f t="shared" si="24"/>
        <v>584.96134938036903</v>
      </c>
      <c r="BC40" s="10">
        <f t="shared" si="25"/>
        <v>141.6510410353645</v>
      </c>
      <c r="BD40" s="9">
        <f t="shared" si="26"/>
        <v>347.13442673535042</v>
      </c>
      <c r="BE40" s="10">
        <f t="shared" si="27"/>
        <v>131.76507829284245</v>
      </c>
    </row>
    <row r="41" spans="1:57">
      <c r="A41">
        <v>35</v>
      </c>
      <c r="B41" t="s">
        <v>54</v>
      </c>
      <c r="C41">
        <v>6.8752500000000003</v>
      </c>
      <c r="D41">
        <v>451.71199999999999</v>
      </c>
      <c r="E41">
        <v>184.28</v>
      </c>
      <c r="F41">
        <v>184.28</v>
      </c>
      <c r="G41">
        <v>196.58799999999999</v>
      </c>
      <c r="H41">
        <v>1983.14</v>
      </c>
      <c r="I41">
        <v>1405.35</v>
      </c>
      <c r="J41">
        <v>1655.88</v>
      </c>
      <c r="K41">
        <v>485.48399999999998</v>
      </c>
      <c r="M41" s="4">
        <f t="shared" si="5"/>
        <v>0.33895333333333327</v>
      </c>
      <c r="N41" s="2">
        <f t="shared" si="6"/>
        <v>0.44422241016462449</v>
      </c>
      <c r="O41" s="2">
        <f t="shared" si="7"/>
        <v>1.5682153985799425</v>
      </c>
      <c r="P41" s="3">
        <f t="shared" si="8"/>
        <v>0.47743445508722931</v>
      </c>
      <c r="Q41" s="2">
        <f t="shared" si="9"/>
        <v>0.19332848179690421</v>
      </c>
      <c r="R41" s="3">
        <f t="shared" si="10"/>
        <v>0.18122455401923571</v>
      </c>
      <c r="T41" s="6">
        <f t="shared" si="11"/>
        <v>398.19421174018998</v>
      </c>
      <c r="U41" s="6">
        <f t="shared" si="12"/>
        <v>1174.775913321962</v>
      </c>
      <c r="V41" s="6">
        <f t="shared" si="13"/>
        <v>1174.775913321962</v>
      </c>
      <c r="W41" s="6">
        <f t="shared" si="14"/>
        <v>23.975018639223713</v>
      </c>
      <c r="X41" s="6">
        <f t="shared" si="15"/>
        <v>176.88679245283001</v>
      </c>
      <c r="Y41" s="6">
        <f t="shared" si="0"/>
        <v>72.162568435657036</v>
      </c>
      <c r="Z41" s="6">
        <f t="shared" si="16"/>
        <v>72.162568435657036</v>
      </c>
      <c r="AA41" s="6">
        <f t="shared" si="17"/>
        <v>76.982282416045933</v>
      </c>
      <c r="AB41" s="6">
        <f t="shared" si="1"/>
        <v>648.42931311559175</v>
      </c>
      <c r="AC41" s="6">
        <f t="shared" si="18"/>
        <v>550.32161884559389</v>
      </c>
      <c r="AD41" s="6">
        <f t="shared" si="2"/>
        <v>190.11163650106641</v>
      </c>
      <c r="AE41" s="6">
        <f t="shared" si="3"/>
        <v>776.58170158177199</v>
      </c>
      <c r="AI41" s="58"/>
      <c r="AJ41" s="21">
        <f t="shared" si="28"/>
        <v>83067.150891374898</v>
      </c>
      <c r="AK41" s="21">
        <f t="shared" si="29"/>
        <v>14075.084250957261</v>
      </c>
      <c r="AL41" s="19">
        <f t="shared" si="30"/>
        <v>55126.130236546102</v>
      </c>
      <c r="AM41" s="19">
        <f t="shared" si="31"/>
        <v>6712.6164118426186</v>
      </c>
      <c r="AN41" s="19">
        <f t="shared" si="20"/>
        <v>18937.499999999982</v>
      </c>
      <c r="AO41" s="19">
        <f t="shared" si="21"/>
        <v>5557.9698545649298</v>
      </c>
      <c r="AP41" s="19">
        <f t="shared" si="22"/>
        <v>5704.2322191587446</v>
      </c>
      <c r="AQ41" s="19">
        <f t="shared" si="23"/>
        <v>4788.6523188690653</v>
      </c>
      <c r="AR41" s="1">
        <f>AD40*$AW$4</f>
        <v>956.0470987444138</v>
      </c>
      <c r="AS41" s="23">
        <f>AL41+AM41+AN41+AO41+AP41+AQ41+AR41-AJ41-AK41</f>
        <v>640.91299739368696</v>
      </c>
      <c r="AT41" s="23">
        <f t="shared" si="32"/>
        <v>5127303.9791494962</v>
      </c>
      <c r="AU41">
        <f>M40</f>
        <v>0.33636666666666665</v>
      </c>
      <c r="BB41" s="10">
        <f t="shared" si="24"/>
        <v>604.52154028365567</v>
      </c>
      <c r="BC41" s="10">
        <f t="shared" si="25"/>
        <v>147.72655550232884</v>
      </c>
      <c r="BD41" s="9">
        <f t="shared" si="26"/>
        <v>363.51600712715356</v>
      </c>
      <c r="BE41" s="10">
        <f t="shared" si="27"/>
        <v>137.98336282435278</v>
      </c>
    </row>
    <row r="42" spans="1:57">
      <c r="A42">
        <v>36</v>
      </c>
      <c r="B42" t="s">
        <v>54</v>
      </c>
      <c r="C42">
        <v>7.0771699999999997</v>
      </c>
      <c r="D42">
        <v>444.27</v>
      </c>
      <c r="E42">
        <v>189.37200000000001</v>
      </c>
      <c r="F42">
        <v>189.37200000000001</v>
      </c>
      <c r="G42">
        <v>201.40899999999999</v>
      </c>
      <c r="H42">
        <v>1975.58</v>
      </c>
      <c r="I42">
        <v>1380.6</v>
      </c>
      <c r="J42">
        <v>1680.62</v>
      </c>
      <c r="K42">
        <v>498.89800000000002</v>
      </c>
      <c r="M42" s="4">
        <f t="shared" si="5"/>
        <v>0.34147333333333335</v>
      </c>
      <c r="N42" s="2">
        <f t="shared" si="6"/>
        <v>0.43367954549891641</v>
      </c>
      <c r="O42" s="2">
        <f t="shared" si="7"/>
        <v>1.5807925559828975</v>
      </c>
      <c r="P42" s="3">
        <f t="shared" si="8"/>
        <v>0.48700532984518069</v>
      </c>
      <c r="Q42" s="2">
        <f t="shared" si="9"/>
        <v>0.1966078366295074</v>
      </c>
      <c r="R42" s="3">
        <f t="shared" si="10"/>
        <v>0.18485777317896956</v>
      </c>
      <c r="T42" s="6">
        <f t="shared" si="11"/>
        <v>407.87441853946507</v>
      </c>
      <c r="U42" s="6">
        <f t="shared" si="12"/>
        <v>1194.4546725155651</v>
      </c>
      <c r="V42" s="6">
        <f t="shared" si="13"/>
        <v>1194.4546725155651</v>
      </c>
      <c r="W42" s="6">
        <f t="shared" si="14"/>
        <v>24.376625969705412</v>
      </c>
      <c r="X42" s="6">
        <f t="shared" si="15"/>
        <v>176.88679245283001</v>
      </c>
      <c r="Y42" s="6">
        <f t="shared" si="0"/>
        <v>75.398756747872525</v>
      </c>
      <c r="Z42" s="6">
        <f t="shared" si="16"/>
        <v>75.398756747872525</v>
      </c>
      <c r="AA42" s="6">
        <f t="shared" si="17"/>
        <v>80.191307045562468</v>
      </c>
      <c r="AB42" s="6">
        <f t="shared" si="1"/>
        <v>669.14147057274454</v>
      </c>
      <c r="AC42" s="6">
        <f t="shared" si="18"/>
        <v>549.68982791252597</v>
      </c>
      <c r="AD42" s="6">
        <f t="shared" si="2"/>
        <v>198.63701573622347</v>
      </c>
      <c r="AE42" s="6">
        <f t="shared" si="3"/>
        <v>786.58025397610004</v>
      </c>
      <c r="AI42" s="58"/>
      <c r="AJ42" s="21">
        <f t="shared" si="28"/>
        <v>84439.368321842659</v>
      </c>
      <c r="AK42" s="21">
        <f t="shared" si="29"/>
        <v>14307.595848348175</v>
      </c>
      <c r="AL42" s="19">
        <f t="shared" si="30"/>
        <v>55818.36296459302</v>
      </c>
      <c r="AM42" s="19">
        <f t="shared" si="31"/>
        <v>6702.3669959204881</v>
      </c>
      <c r="AN42" s="19">
        <f t="shared" si="20"/>
        <v>18937.499999999982</v>
      </c>
      <c r="AO42" s="19">
        <f t="shared" si="21"/>
        <v>5813.4165131765312</v>
      </c>
      <c r="AP42" s="19">
        <f t="shared" si="22"/>
        <v>5966.4011582601242</v>
      </c>
      <c r="AQ42" s="19">
        <f t="shared" si="23"/>
        <v>4990.8614459993987</v>
      </c>
      <c r="AR42" s="1">
        <f>AD41*$AW$4</f>
        <v>999.98720799560931</v>
      </c>
      <c r="AS42" s="23">
        <f>AL42+AM42+AN42+AO42+AP42+AQ42+AR42-AJ42-AK42</f>
        <v>481.93211575432179</v>
      </c>
      <c r="AT42" s="23">
        <f t="shared" si="32"/>
        <v>3855456.9260345744</v>
      </c>
      <c r="AU42">
        <f>M41</f>
        <v>0.33895333333333327</v>
      </c>
      <c r="BB42" s="10">
        <f t="shared" si="24"/>
        <v>624.45429447636809</v>
      </c>
      <c r="BC42" s="10">
        <f t="shared" si="25"/>
        <v>153.96456483209187</v>
      </c>
      <c r="BD42" s="9">
        <f t="shared" si="26"/>
        <v>380.22327300213283</v>
      </c>
      <c r="BE42" s="10">
        <f t="shared" si="27"/>
        <v>144.32513687131407</v>
      </c>
    </row>
    <row r="43" spans="1:57">
      <c r="A43">
        <v>37</v>
      </c>
      <c r="B43" t="s">
        <v>54</v>
      </c>
      <c r="C43">
        <v>7.2790900000000001</v>
      </c>
      <c r="D43">
        <v>436.83199999999999</v>
      </c>
      <c r="E43">
        <v>194.38499999999999</v>
      </c>
      <c r="F43">
        <v>194.38499999999999</v>
      </c>
      <c r="G43">
        <v>206.197</v>
      </c>
      <c r="H43">
        <v>1968.2</v>
      </c>
      <c r="I43">
        <v>1356.39</v>
      </c>
      <c r="J43">
        <v>1704.84</v>
      </c>
      <c r="K43">
        <v>512.10500000000002</v>
      </c>
      <c r="M43" s="4">
        <f t="shared" si="5"/>
        <v>0.34393333333333331</v>
      </c>
      <c r="N43" s="2">
        <f t="shared" si="6"/>
        <v>0.42336886993603412</v>
      </c>
      <c r="O43" s="2">
        <f t="shared" si="7"/>
        <v>1.5929594012405506</v>
      </c>
      <c r="P43" s="3">
        <f t="shared" si="8"/>
        <v>0.4963219616204691</v>
      </c>
      <c r="Q43" s="2">
        <f t="shared" si="9"/>
        <v>0.19984202364799381</v>
      </c>
      <c r="R43" s="3">
        <f t="shared" si="10"/>
        <v>0.18839406861794922</v>
      </c>
      <c r="T43" s="6">
        <f t="shared" si="11"/>
        <v>417.807744059112</v>
      </c>
      <c r="U43" s="6">
        <f t="shared" si="12"/>
        <v>1214.7928204858849</v>
      </c>
      <c r="V43" s="6">
        <f t="shared" si="13"/>
        <v>1214.7928204858849</v>
      </c>
      <c r="W43" s="6">
        <f t="shared" si="14"/>
        <v>24.791690213997651</v>
      </c>
      <c r="X43" s="6">
        <f t="shared" si="15"/>
        <v>176.88679245283001</v>
      </c>
      <c r="Y43" s="6">
        <f t="shared" si="0"/>
        <v>78.712500803382909</v>
      </c>
      <c r="Z43" s="6">
        <f t="shared" si="16"/>
        <v>78.712500803382909</v>
      </c>
      <c r="AA43" s="6">
        <f t="shared" si="17"/>
        <v>83.495545068576007</v>
      </c>
      <c r="AB43" s="6">
        <f t="shared" si="1"/>
        <v>690.34246402406586</v>
      </c>
      <c r="AC43" s="6">
        <f t="shared" si="18"/>
        <v>549.24204667581671</v>
      </c>
      <c r="AD43" s="6">
        <f t="shared" si="2"/>
        <v>207.36715911164137</v>
      </c>
      <c r="AE43" s="6">
        <f t="shared" si="3"/>
        <v>796.98507642677293</v>
      </c>
      <c r="AI43" s="58"/>
      <c r="AJ43" s="21">
        <f t="shared" si="28"/>
        <v>85853.818496401262</v>
      </c>
      <c r="AK43" s="21">
        <f t="shared" si="29"/>
        <v>14547.263456567067</v>
      </c>
      <c r="AL43" s="19">
        <f t="shared" si="30"/>
        <v>56537.028915040137</v>
      </c>
      <c r="AM43" s="19">
        <f t="shared" si="31"/>
        <v>6694.6724141466539</v>
      </c>
      <c r="AN43" s="19">
        <f t="shared" si="20"/>
        <v>18937.499999999982</v>
      </c>
      <c r="AO43" s="19">
        <f t="shared" si="21"/>
        <v>6074.1238436086105</v>
      </c>
      <c r="AP43" s="19">
        <f t="shared" si="22"/>
        <v>6233.9692079141005</v>
      </c>
      <c r="AQ43" s="19">
        <f t="shared" si="23"/>
        <v>5198.9066844629742</v>
      </c>
      <c r="AR43" s="1">
        <f>AD42*$AW$4</f>
        <v>1044.8307027725355</v>
      </c>
      <c r="AS43" s="23">
        <f>AL43+AM43+AN43+AO43+AP43+AQ43+AR43-AJ43-AK43</f>
        <v>319.94981497666595</v>
      </c>
      <c r="AT43" s="23">
        <f t="shared" si="32"/>
        <v>2559598.5198133276</v>
      </c>
      <c r="AU43">
        <f>M42</f>
        <v>0.34147333333333335</v>
      </c>
      <c r="BB43" s="10">
        <f t="shared" si="24"/>
        <v>644.76484460303914</v>
      </c>
      <c r="BC43" s="10">
        <f t="shared" si="25"/>
        <v>160.38261409112494</v>
      </c>
      <c r="BD43" s="9">
        <f t="shared" si="26"/>
        <v>397.27403147244695</v>
      </c>
      <c r="BE43" s="10">
        <f t="shared" si="27"/>
        <v>150.79751349574505</v>
      </c>
    </row>
    <row r="44" spans="1:57">
      <c r="A44">
        <v>38</v>
      </c>
      <c r="B44" t="s">
        <v>54</v>
      </c>
      <c r="C44">
        <v>7.4810100000000004</v>
      </c>
      <c r="D44">
        <v>429.46100000000001</v>
      </c>
      <c r="E44">
        <v>199.29</v>
      </c>
      <c r="F44">
        <v>199.29</v>
      </c>
      <c r="G44">
        <v>210.96199999999999</v>
      </c>
      <c r="H44">
        <v>1961</v>
      </c>
      <c r="I44">
        <v>1332.87</v>
      </c>
      <c r="J44">
        <v>1728.36</v>
      </c>
      <c r="K44">
        <v>525.02700000000004</v>
      </c>
      <c r="M44" s="4">
        <f t="shared" si="5"/>
        <v>0.34633333333333333</v>
      </c>
      <c r="N44" s="2">
        <f t="shared" si="6"/>
        <v>0.41334071222329166</v>
      </c>
      <c r="O44" s="2">
        <f t="shared" si="7"/>
        <v>1.6045577576515881</v>
      </c>
      <c r="P44" s="3">
        <f t="shared" si="8"/>
        <v>0.50531953801732443</v>
      </c>
      <c r="Q44" s="2">
        <f t="shared" si="9"/>
        <v>0.20304331087584215</v>
      </c>
      <c r="R44" s="3">
        <f t="shared" si="10"/>
        <v>0.19180943214629451</v>
      </c>
      <c r="T44" s="6">
        <f t="shared" si="11"/>
        <v>427.94427749781789</v>
      </c>
      <c r="U44" s="6">
        <f t="shared" si="12"/>
        <v>1235.6427646712741</v>
      </c>
      <c r="V44" s="6">
        <f t="shared" si="13"/>
        <v>1235.6427646712741</v>
      </c>
      <c r="W44" s="6">
        <f t="shared" si="14"/>
        <v>25.217199279005595</v>
      </c>
      <c r="X44" s="6">
        <f t="shared" si="15"/>
        <v>176.88679245283001</v>
      </c>
      <c r="Y44" s="6">
        <f t="shared" si="0"/>
        <v>82.083748857112724</v>
      </c>
      <c r="Z44" s="6">
        <f t="shared" si="16"/>
        <v>82.083748857112724</v>
      </c>
      <c r="AA44" s="6">
        <f t="shared" si="17"/>
        <v>86.891222973527107</v>
      </c>
      <c r="AB44" s="6">
        <f t="shared" si="1"/>
        <v>711.87850958073329</v>
      </c>
      <c r="AC44" s="6">
        <f t="shared" si="18"/>
        <v>548.98145436954644</v>
      </c>
      <c r="AD44" s="6">
        <f t="shared" si="2"/>
        <v>216.24860460235502</v>
      </c>
      <c r="AE44" s="6">
        <f t="shared" si="3"/>
        <v>807.69848717345621</v>
      </c>
      <c r="AI44" s="58"/>
      <c r="AJ44" s="21">
        <f t="shared" si="28"/>
        <v>87315.663558063941</v>
      </c>
      <c r="AK44" s="21">
        <f t="shared" si="29"/>
        <v>14794.961760697593</v>
      </c>
      <c r="AL44" s="19">
        <f t="shared" si="30"/>
        <v>57284.896338327155</v>
      </c>
      <c r="AM44" s="19">
        <f t="shared" si="31"/>
        <v>6689.2188864647715</v>
      </c>
      <c r="AN44" s="19">
        <f t="shared" si="20"/>
        <v>18937.499999999982</v>
      </c>
      <c r="AO44" s="19">
        <f t="shared" si="21"/>
        <v>6341.0790647205276</v>
      </c>
      <c r="AP44" s="19">
        <f t="shared" si="22"/>
        <v>6507.9495664236993</v>
      </c>
      <c r="AQ44" s="19">
        <f t="shared" si="23"/>
        <v>5413.1247310043718</v>
      </c>
      <c r="AR44" s="1">
        <f>AD43*$AW$4</f>
        <v>1090.7512569272335</v>
      </c>
      <c r="AS44" s="23">
        <f>AL44+AM44+AN44+AO44+AP44+AQ44+AR44-AJ44-AK44</f>
        <v>153.89452510621231</v>
      </c>
      <c r="AT44" s="23">
        <f t="shared" si="32"/>
        <v>1231156.2008496984</v>
      </c>
      <c r="AU44">
        <f>M43</f>
        <v>0.34393333333333331</v>
      </c>
      <c r="BB44" s="10">
        <f t="shared" si="24"/>
        <v>665.55077381006822</v>
      </c>
      <c r="BC44" s="10">
        <f t="shared" si="25"/>
        <v>166.99109013715201</v>
      </c>
      <c r="BD44" s="9">
        <f t="shared" si="26"/>
        <v>414.73431822328274</v>
      </c>
      <c r="BE44" s="10">
        <f t="shared" si="27"/>
        <v>157.42500160676582</v>
      </c>
    </row>
    <row r="45" spans="1:57">
      <c r="A45">
        <v>39</v>
      </c>
      <c r="B45" t="s">
        <v>54</v>
      </c>
      <c r="C45">
        <v>7.6829299999999998</v>
      </c>
      <c r="D45">
        <v>422.15600000000001</v>
      </c>
      <c r="E45">
        <v>204.102</v>
      </c>
      <c r="F45">
        <v>204.102</v>
      </c>
      <c r="G45">
        <v>215.7</v>
      </c>
      <c r="H45">
        <v>1953.94</v>
      </c>
      <c r="I45">
        <v>1309.93</v>
      </c>
      <c r="J45">
        <v>1751.29</v>
      </c>
      <c r="K45">
        <v>537.70500000000004</v>
      </c>
      <c r="M45" s="4">
        <f t="shared" si="5"/>
        <v>0.34868666666666664</v>
      </c>
      <c r="N45" s="2">
        <f t="shared" si="6"/>
        <v>0.40356767298242935</v>
      </c>
      <c r="O45" s="2">
        <f t="shared" si="7"/>
        <v>1.615648729709577</v>
      </c>
      <c r="P45" s="3">
        <f t="shared" si="8"/>
        <v>0.51402883199816463</v>
      </c>
      <c r="Q45" s="2">
        <f t="shared" si="9"/>
        <v>0.20620232109056841</v>
      </c>
      <c r="R45" s="3">
        <f t="shared" si="10"/>
        <v>0.19511500296350115</v>
      </c>
      <c r="T45" s="6">
        <f t="shared" si="11"/>
        <v>438.30763536040547</v>
      </c>
      <c r="U45" s="6">
        <f t="shared" si="12"/>
        <v>1257.0243638808638</v>
      </c>
      <c r="V45" s="6">
        <f t="shared" si="13"/>
        <v>1257.0243638808638</v>
      </c>
      <c r="W45" s="6">
        <f t="shared" si="14"/>
        <v>25.653558446548242</v>
      </c>
      <c r="X45" s="6">
        <f t="shared" si="15"/>
        <v>176.88679245283001</v>
      </c>
      <c r="Y45" s="6">
        <f t="shared" si="0"/>
        <v>85.520395572270701</v>
      </c>
      <c r="Z45" s="6">
        <f t="shared" si="16"/>
        <v>85.520395572270701</v>
      </c>
      <c r="AA45" s="6">
        <f t="shared" si="17"/>
        <v>90.380051763034103</v>
      </c>
      <c r="AB45" s="6">
        <f t="shared" si="1"/>
        <v>733.80473273859582</v>
      </c>
      <c r="AC45" s="6">
        <f t="shared" si="18"/>
        <v>548.87318958881622</v>
      </c>
      <c r="AD45" s="6">
        <f t="shared" si="2"/>
        <v>225.30276186018668</v>
      </c>
      <c r="AE45" s="6">
        <f t="shared" si="3"/>
        <v>818.71672852045833</v>
      </c>
      <c r="AI45" s="58"/>
      <c r="AJ45" s="21">
        <f t="shared" si="28"/>
        <v>88814.294996277167</v>
      </c>
      <c r="AK45" s="21">
        <f t="shared" si="29"/>
        <v>15048.893230931448</v>
      </c>
      <c r="AL45" s="19">
        <f t="shared" si="30"/>
        <v>58054.944162566506</v>
      </c>
      <c r="AM45" s="19">
        <f t="shared" si="31"/>
        <v>6686.045132766706</v>
      </c>
      <c r="AN45" s="19">
        <f t="shared" si="20"/>
        <v>18937.499999999982</v>
      </c>
      <c r="AO45" s="19">
        <f t="shared" si="21"/>
        <v>6612.6668079290012</v>
      </c>
      <c r="AP45" s="19">
        <f t="shared" si="22"/>
        <v>6786.6843555060805</v>
      </c>
      <c r="AQ45" s="19">
        <f t="shared" si="23"/>
        <v>5633.2709439636283</v>
      </c>
      <c r="AR45" s="1">
        <f>AD44*$AW$4</f>
        <v>1137.4676602083873</v>
      </c>
      <c r="AS45" s="23">
        <f>AL45+AM45+AN45+AO45+AP45+AQ45+AR45-AJ45-AK45</f>
        <v>-14.609164268338645</v>
      </c>
      <c r="AT45" s="23">
        <f t="shared" si="32"/>
        <v>-116873.31414670916</v>
      </c>
      <c r="AU45">
        <f>M44</f>
        <v>0.34633333333333333</v>
      </c>
      <c r="BB45" s="10">
        <f t="shared" si="24"/>
        <v>686.66131030172767</v>
      </c>
      <c r="BC45" s="10">
        <f t="shared" si="25"/>
        <v>173.78244594705421</v>
      </c>
      <c r="BD45" s="9">
        <f t="shared" si="26"/>
        <v>432.49720920471003</v>
      </c>
      <c r="BE45" s="10">
        <f t="shared" si="27"/>
        <v>164.16749771422545</v>
      </c>
    </row>
    <row r="46" spans="1:57">
      <c r="A46">
        <v>40</v>
      </c>
      <c r="B46" t="s">
        <v>54</v>
      </c>
      <c r="C46">
        <v>7.8848500000000001</v>
      </c>
      <c r="D46">
        <v>415.005</v>
      </c>
      <c r="E46">
        <v>208.80500000000001</v>
      </c>
      <c r="F46">
        <v>208.80500000000001</v>
      </c>
      <c r="G46">
        <v>220.41800000000001</v>
      </c>
      <c r="H46">
        <v>1946.97</v>
      </c>
      <c r="I46">
        <v>1287.6199999999999</v>
      </c>
      <c r="J46">
        <v>1773.61</v>
      </c>
      <c r="K46">
        <v>550.09400000000005</v>
      </c>
      <c r="M46" s="4">
        <f t="shared" si="5"/>
        <v>0.35100999999999999</v>
      </c>
      <c r="N46" s="2">
        <f t="shared" si="6"/>
        <v>0.39410558103757726</v>
      </c>
      <c r="O46" s="2">
        <f t="shared" si="7"/>
        <v>1.6261507366361831</v>
      </c>
      <c r="P46" s="3">
        <f t="shared" si="8"/>
        <v>0.52239157478894249</v>
      </c>
      <c r="Q46" s="2">
        <f t="shared" si="9"/>
        <v>0.20931787318499948</v>
      </c>
      <c r="R46" s="3">
        <f t="shared" si="10"/>
        <v>0.19828969734955321</v>
      </c>
      <c r="T46" s="6">
        <f t="shared" si="11"/>
        <v>448.83097566680783</v>
      </c>
      <c r="U46" s="6">
        <f t="shared" si="12"/>
        <v>1278.6842986433658</v>
      </c>
      <c r="V46" s="6">
        <f t="shared" si="13"/>
        <v>1278.6842986433658</v>
      </c>
      <c r="W46" s="6">
        <f t="shared" si="14"/>
        <v>26.095597931497259</v>
      </c>
      <c r="X46" s="6">
        <f t="shared" si="15"/>
        <v>176.88679245283001</v>
      </c>
      <c r="Y46" s="6">
        <f t="shared" si="0"/>
        <v>88.998558326076008</v>
      </c>
      <c r="Z46" s="6">
        <f t="shared" si="16"/>
        <v>88.998558326076008</v>
      </c>
      <c r="AA46" s="6">
        <f t="shared" si="17"/>
        <v>93.948345246124461</v>
      </c>
      <c r="AB46" s="6">
        <f t="shared" si="1"/>
        <v>755.96241963721366</v>
      </c>
      <c r="AC46" s="6">
        <f t="shared" si="18"/>
        <v>548.81747693764942</v>
      </c>
      <c r="AD46" s="6">
        <f t="shared" si="2"/>
        <v>234.46552019264126</v>
      </c>
      <c r="AE46" s="6">
        <f t="shared" si="3"/>
        <v>829.85332297655793</v>
      </c>
      <c r="AI46" s="58"/>
      <c r="AJ46" s="21">
        <f t="shared" si="28"/>
        <v>90351.140202664843</v>
      </c>
      <c r="AK46" s="21">
        <f t="shared" si="29"/>
        <v>15309.29972770504</v>
      </c>
      <c r="AL46" s="19">
        <f t="shared" si="30"/>
        <v>58846.90229586498</v>
      </c>
      <c r="AM46" s="19">
        <f t="shared" si="31"/>
        <v>6684.7265760021928</v>
      </c>
      <c r="AN46" s="19">
        <f t="shared" si="20"/>
        <v>18937.499999999982</v>
      </c>
      <c r="AO46" s="19">
        <f t="shared" si="21"/>
        <v>6889.5230673021279</v>
      </c>
      <c r="AP46" s="19">
        <f t="shared" si="22"/>
        <v>7070.8263059153423</v>
      </c>
      <c r="AQ46" s="19">
        <f t="shared" si="23"/>
        <v>5859.4562498647929</v>
      </c>
      <c r="AR46" s="1">
        <f>AD45*$AW$4</f>
        <v>1185.0925273845819</v>
      </c>
      <c r="AS46" s="23">
        <f>AL46+AM46+AN46+AO46+AP46+AQ46+AR46-AJ46-AK46</f>
        <v>-186.41290803589254</v>
      </c>
      <c r="AT46" s="23">
        <f t="shared" si="32"/>
        <v>-1491303.2642871402</v>
      </c>
      <c r="AU46">
        <f>M45</f>
        <v>0.34868666666666664</v>
      </c>
      <c r="BB46" s="10">
        <f t="shared" si="24"/>
        <v>708.15117429204759</v>
      </c>
      <c r="BC46" s="10">
        <f t="shared" si="25"/>
        <v>180.76010352606821</v>
      </c>
      <c r="BD46" s="9">
        <f t="shared" si="26"/>
        <v>450.60552372037336</v>
      </c>
      <c r="BE46" s="10">
        <f t="shared" si="27"/>
        <v>171.0407911445414</v>
      </c>
    </row>
    <row r="47" spans="1:57">
      <c r="A47">
        <v>41</v>
      </c>
      <c r="B47" t="s">
        <v>54</v>
      </c>
      <c r="C47">
        <v>8.0867699999999996</v>
      </c>
      <c r="D47">
        <v>407.86900000000003</v>
      </c>
      <c r="E47">
        <v>213.435</v>
      </c>
      <c r="F47">
        <v>213.435</v>
      </c>
      <c r="G47">
        <v>225.10499999999999</v>
      </c>
      <c r="H47">
        <v>1940.16</v>
      </c>
      <c r="I47">
        <v>1265.78</v>
      </c>
      <c r="J47">
        <v>1795.45</v>
      </c>
      <c r="K47">
        <v>562.29300000000001</v>
      </c>
      <c r="M47" s="4">
        <f t="shared" si="5"/>
        <v>0.35327999999999998</v>
      </c>
      <c r="N47" s="2">
        <f t="shared" si="6"/>
        <v>0.38484016455314013</v>
      </c>
      <c r="O47" s="2">
        <f t="shared" si="7"/>
        <v>1.636308792081824</v>
      </c>
      <c r="P47" s="3">
        <f t="shared" si="8"/>
        <v>0.53054517663043488</v>
      </c>
      <c r="Q47" s="2">
        <f t="shared" si="9"/>
        <v>0.21239526721014493</v>
      </c>
      <c r="R47" s="3">
        <f t="shared" si="10"/>
        <v>0.20138417119565219</v>
      </c>
      <c r="T47" s="6">
        <f t="shared" si="11"/>
        <v>459.63703569824463</v>
      </c>
      <c r="U47" s="6">
        <f t="shared" si="12"/>
        <v>1301.0559207943973</v>
      </c>
      <c r="V47" s="6">
        <f t="shared" si="13"/>
        <v>1301.0559207943973</v>
      </c>
      <c r="W47" s="6">
        <f t="shared" si="14"/>
        <v>26.552161648865251</v>
      </c>
      <c r="X47" s="6">
        <f t="shared" si="15"/>
        <v>176.88679245283001</v>
      </c>
      <c r="Y47" s="6">
        <f t="shared" si="0"/>
        <v>92.5636234849174</v>
      </c>
      <c r="Z47" s="6">
        <f t="shared" si="16"/>
        <v>92.5636234849174</v>
      </c>
      <c r="AA47" s="6">
        <f t="shared" si="17"/>
        <v>97.624731016807587</v>
      </c>
      <c r="AB47" s="6">
        <f t="shared" si="1"/>
        <v>778.66028432833014</v>
      </c>
      <c r="AC47" s="6">
        <f t="shared" si="18"/>
        <v>548.94779811493231</v>
      </c>
      <c r="AD47" s="6">
        <f t="shared" si="2"/>
        <v>243.85821229041471</v>
      </c>
      <c r="AE47" s="6">
        <f t="shared" si="3"/>
        <v>841.41888509615262</v>
      </c>
      <c r="AI47" s="58"/>
      <c r="AJ47" s="21">
        <f t="shared" si="28"/>
        <v>91907.991333589191</v>
      </c>
      <c r="AK47" s="21">
        <f t="shared" si="29"/>
        <v>15573.096073177552</v>
      </c>
      <c r="AL47" s="19">
        <f t="shared" si="30"/>
        <v>59647.367295586053</v>
      </c>
      <c r="AM47" s="19">
        <f t="shared" si="31"/>
        <v>6684.0480516236321</v>
      </c>
      <c r="AN47" s="19">
        <f t="shared" si="20"/>
        <v>18937.499999999982</v>
      </c>
      <c r="AO47" s="19">
        <f t="shared" si="21"/>
        <v>7169.7238587486836</v>
      </c>
      <c r="AP47" s="19">
        <f t="shared" si="22"/>
        <v>7358.400802399965</v>
      </c>
      <c r="AQ47" s="19">
        <f t="shared" si="23"/>
        <v>6090.7933551550686</v>
      </c>
      <c r="AR47" s="1">
        <f>AD46*$AW$4</f>
        <v>1233.2886362132931</v>
      </c>
      <c r="AS47" s="23">
        <f>AL47+AM47+AN47+AO47+AP47+AQ47+AR47-AJ47-AK47</f>
        <v>-359.96540704006838</v>
      </c>
      <c r="AT47" s="23">
        <f t="shared" si="32"/>
        <v>-2879723.2563205473</v>
      </c>
      <c r="AU47">
        <f>M46</f>
        <v>0.35100999999999999</v>
      </c>
      <c r="BB47" s="10">
        <f t="shared" si="24"/>
        <v>729.86682170571635</v>
      </c>
      <c r="BC47" s="10">
        <f t="shared" si="25"/>
        <v>187.89669049224892</v>
      </c>
      <c r="BD47" s="9">
        <f t="shared" si="26"/>
        <v>468.93104038528253</v>
      </c>
      <c r="BE47" s="10">
        <f t="shared" si="27"/>
        <v>177.99711665215202</v>
      </c>
    </row>
    <row r="48" spans="1:57">
      <c r="A48">
        <v>42</v>
      </c>
      <c r="B48" t="s">
        <v>54</v>
      </c>
      <c r="C48">
        <v>8.2886900000000008</v>
      </c>
      <c r="D48">
        <v>400.82900000000001</v>
      </c>
      <c r="E48">
        <v>217.97800000000001</v>
      </c>
      <c r="F48">
        <v>217.97800000000001</v>
      </c>
      <c r="G48">
        <v>229.768</v>
      </c>
      <c r="H48">
        <v>1933.45</v>
      </c>
      <c r="I48">
        <v>1244.46</v>
      </c>
      <c r="J48">
        <v>1816.76</v>
      </c>
      <c r="K48">
        <v>574.26</v>
      </c>
      <c r="M48" s="4">
        <f t="shared" si="5"/>
        <v>0.35551666666666665</v>
      </c>
      <c r="N48" s="2">
        <f t="shared" si="6"/>
        <v>0.37581829262575595</v>
      </c>
      <c r="O48" s="2">
        <f t="shared" si="7"/>
        <v>1.6459945714687545</v>
      </c>
      <c r="P48" s="3">
        <f t="shared" si="8"/>
        <v>0.53842764052318226</v>
      </c>
      <c r="Q48" s="2">
        <f t="shared" si="9"/>
        <v>0.21543106277249074</v>
      </c>
      <c r="R48" s="3">
        <f t="shared" si="10"/>
        <v>0.20437672870470208</v>
      </c>
      <c r="T48" s="6">
        <f t="shared" si="11"/>
        <v>470.67105546396556</v>
      </c>
      <c r="U48" s="6">
        <f t="shared" si="12"/>
        <v>1323.907145836479</v>
      </c>
      <c r="V48" s="6">
        <f t="shared" si="13"/>
        <v>1323.907145836479</v>
      </c>
      <c r="W48" s="6">
        <f t="shared" si="14"/>
        <v>27.018513180336306</v>
      </c>
      <c r="X48" s="6">
        <f t="shared" si="15"/>
        <v>176.88679245283001</v>
      </c>
      <c r="Y48" s="6">
        <f t="shared" si="0"/>
        <v>96.194210611714681</v>
      </c>
      <c r="Z48" s="6">
        <f t="shared" si="16"/>
        <v>96.194210611714681</v>
      </c>
      <c r="AA48" s="6">
        <f t="shared" si="17"/>
        <v>101.39716569485203</v>
      </c>
      <c r="AB48" s="6">
        <f t="shared" si="1"/>
        <v>801.74051542149266</v>
      </c>
      <c r="AC48" s="6">
        <f t="shared" si="18"/>
        <v>549.18514359532264</v>
      </c>
      <c r="AD48" s="6">
        <f t="shared" si="2"/>
        <v>253.42230585601882</v>
      </c>
      <c r="AE48" s="6">
        <f t="shared" si="3"/>
        <v>853.23609037251344</v>
      </c>
      <c r="AI48" s="58"/>
      <c r="AJ48" s="21">
        <f t="shared" si="28"/>
        <v>93515.996418938885</v>
      </c>
      <c r="AK48" s="21">
        <f t="shared" si="29"/>
        <v>15845.560059354964</v>
      </c>
      <c r="AL48" s="19">
        <f t="shared" si="30"/>
        <v>60478.66520405616</v>
      </c>
      <c r="AM48" s="19">
        <f t="shared" si="31"/>
        <v>6685.6352332417609</v>
      </c>
      <c r="AN48" s="19">
        <f t="shared" si="20"/>
        <v>18937.499999999982</v>
      </c>
      <c r="AO48" s="19">
        <f t="shared" si="21"/>
        <v>7456.9255079449458</v>
      </c>
      <c r="AP48" s="19">
        <f t="shared" si="22"/>
        <v>7653.1603897329715</v>
      </c>
      <c r="AQ48" s="19">
        <f t="shared" si="23"/>
        <v>6329.1382239699578</v>
      </c>
      <c r="AR48" s="1">
        <f>AD47*$AW$4</f>
        <v>1282.6941966475813</v>
      </c>
      <c r="AS48" s="23">
        <f>AL48+AM48+AN48+AO48+AP48+AQ48+AR48-AJ48-AK48</f>
        <v>-537.8377227004712</v>
      </c>
      <c r="AT48" s="23">
        <f t="shared" si="32"/>
        <v>-4302701.7816037694</v>
      </c>
      <c r="AU48">
        <f>M47</f>
        <v>0.35327999999999998</v>
      </c>
      <c r="BB48" s="10">
        <f t="shared" si="24"/>
        <v>752.10812267946494</v>
      </c>
      <c r="BC48" s="10">
        <f t="shared" si="25"/>
        <v>195.24946203361517</v>
      </c>
      <c r="BD48" s="9">
        <f t="shared" si="26"/>
        <v>487.71642458082943</v>
      </c>
      <c r="BE48" s="10">
        <f t="shared" si="27"/>
        <v>185.1272469698348</v>
      </c>
    </row>
    <row r="49" spans="1:57">
      <c r="A49">
        <v>43</v>
      </c>
      <c r="B49" t="s">
        <v>54</v>
      </c>
      <c r="C49">
        <v>8.4906100000000002</v>
      </c>
      <c r="D49">
        <v>393.88900000000001</v>
      </c>
      <c r="E49">
        <v>222.434</v>
      </c>
      <c r="F49">
        <v>222.434</v>
      </c>
      <c r="G49">
        <v>234.40600000000001</v>
      </c>
      <c r="H49">
        <v>1926.84</v>
      </c>
      <c r="I49">
        <v>1223.6500000000001</v>
      </c>
      <c r="J49">
        <v>1837.58</v>
      </c>
      <c r="K49">
        <v>586</v>
      </c>
      <c r="M49" s="4">
        <f t="shared" si="5"/>
        <v>0.35772000000000004</v>
      </c>
      <c r="N49" s="2">
        <f t="shared" si="6"/>
        <v>0.36703660218420364</v>
      </c>
      <c r="O49" s="2">
        <f t="shared" si="7"/>
        <v>1.6552569143464162</v>
      </c>
      <c r="P49" s="3">
        <f t="shared" si="8"/>
        <v>0.54605091505460501</v>
      </c>
      <c r="Q49" s="2">
        <f t="shared" si="9"/>
        <v>0.21842595698684258</v>
      </c>
      <c r="R49" s="3">
        <f t="shared" si="10"/>
        <v>0.20727011815572699</v>
      </c>
      <c r="T49" s="6">
        <f t="shared" si="11"/>
        <v>481.93229612575891</v>
      </c>
      <c r="U49" s="6">
        <f t="shared" si="12"/>
        <v>1347.2333001391</v>
      </c>
      <c r="V49" s="6">
        <f t="shared" si="13"/>
        <v>1347.2333001391</v>
      </c>
      <c r="W49" s="6">
        <f t="shared" si="14"/>
        <v>27.494557145695918</v>
      </c>
      <c r="X49" s="6">
        <f t="shared" si="15"/>
        <v>176.88679245283001</v>
      </c>
      <c r="Y49" s="6">
        <f t="shared" si="0"/>
        <v>99.890163961046852</v>
      </c>
      <c r="Z49" s="6">
        <f t="shared" si="16"/>
        <v>99.890163961046852</v>
      </c>
      <c r="AA49" s="6">
        <f t="shared" si="17"/>
        <v>105.26652298413529</v>
      </c>
      <c r="AB49" s="6">
        <f t="shared" si="1"/>
        <v>825.21632255470297</v>
      </c>
      <c r="AC49" s="6">
        <f t="shared" si="18"/>
        <v>549.51153473009299</v>
      </c>
      <c r="AD49" s="6">
        <f t="shared" si="2"/>
        <v>263.15957129383753</v>
      </c>
      <c r="AE49" s="6">
        <f t="shared" si="3"/>
        <v>865.30100401334107</v>
      </c>
      <c r="AI49" s="58"/>
      <c r="AJ49" s="21">
        <f t="shared" si="28"/>
        <v>95158.473921288591</v>
      </c>
      <c r="AK49" s="21">
        <f t="shared" si="29"/>
        <v>16123.865129142478</v>
      </c>
      <c r="AL49" s="19">
        <f t="shared" si="30"/>
        <v>61328.050467705143</v>
      </c>
      <c r="AM49" s="19">
        <f t="shared" si="31"/>
        <v>6688.5258638474343</v>
      </c>
      <c r="AN49" s="19">
        <f t="shared" si="20"/>
        <v>18937.499999999982</v>
      </c>
      <c r="AO49" s="19">
        <f t="shared" si="21"/>
        <v>7749.4056068797345</v>
      </c>
      <c r="AP49" s="19">
        <f t="shared" si="22"/>
        <v>7953.3373333765703</v>
      </c>
      <c r="AQ49" s="19">
        <f t="shared" si="23"/>
        <v>6573.710068312661</v>
      </c>
      <c r="AR49" s="1">
        <f>AD48*$AW$4</f>
        <v>1333.0013288026589</v>
      </c>
      <c r="AS49" s="23">
        <f>AL49+AM49+AN49+AO49+AP49+AQ49+AR49-AJ49-AK49</f>
        <v>-718.80838150688396</v>
      </c>
      <c r="AT49" s="23">
        <f t="shared" si="32"/>
        <v>-5750467.052055072</v>
      </c>
      <c r="AU49">
        <f>M48</f>
        <v>0.35551666666666665</v>
      </c>
      <c r="BB49" s="10">
        <f t="shared" si="24"/>
        <v>774.72200224115636</v>
      </c>
      <c r="BC49" s="10">
        <f t="shared" si="25"/>
        <v>202.79433138970407</v>
      </c>
      <c r="BD49" s="9">
        <f t="shared" si="26"/>
        <v>506.84461171203765</v>
      </c>
      <c r="BE49" s="10">
        <f t="shared" si="27"/>
        <v>192.38842122342936</v>
      </c>
    </row>
    <row r="50" spans="1:57">
      <c r="A50">
        <v>44</v>
      </c>
      <c r="B50" t="s">
        <v>54</v>
      </c>
      <c r="C50">
        <v>8.6925299999999996</v>
      </c>
      <c r="D50">
        <v>387.05500000000001</v>
      </c>
      <c r="E50">
        <v>226.80500000000001</v>
      </c>
      <c r="F50">
        <v>226.80500000000001</v>
      </c>
      <c r="G50">
        <v>239.02099999999999</v>
      </c>
      <c r="H50">
        <v>1920.31</v>
      </c>
      <c r="I50">
        <v>1203.32</v>
      </c>
      <c r="J50">
        <v>1857.9</v>
      </c>
      <c r="K50">
        <v>597.51599999999996</v>
      </c>
      <c r="M50" s="4">
        <f t="shared" si="5"/>
        <v>0.3598966666666667</v>
      </c>
      <c r="N50" s="2">
        <f t="shared" si="6"/>
        <v>0.35848715835100814</v>
      </c>
      <c r="O50" s="2">
        <f t="shared" si="7"/>
        <v>1.6640660839685466</v>
      </c>
      <c r="P50" s="3">
        <f t="shared" si="8"/>
        <v>0.55341440598690361</v>
      </c>
      <c r="Q50" s="2">
        <f t="shared" si="9"/>
        <v>0.22137928479470956</v>
      </c>
      <c r="R50" s="3">
        <f t="shared" si="10"/>
        <v>0.21006492604358659</v>
      </c>
      <c r="T50" s="6">
        <f t="shared" si="11"/>
        <v>493.42574296520144</v>
      </c>
      <c r="U50" s="6">
        <f t="shared" si="12"/>
        <v>1371.0205974822441</v>
      </c>
      <c r="V50" s="6">
        <f t="shared" si="13"/>
        <v>1371.0205974822441</v>
      </c>
      <c r="W50" s="6">
        <f t="shared" si="14"/>
        <v>27.980012193515186</v>
      </c>
      <c r="X50" s="6">
        <f t="shared" si="15"/>
        <v>176.88679245283001</v>
      </c>
      <c r="Y50" s="6">
        <f t="shared" si="0"/>
        <v>103.6514422039868</v>
      </c>
      <c r="Z50" s="6">
        <f t="shared" si="16"/>
        <v>103.6514422039868</v>
      </c>
      <c r="AA50" s="6">
        <f t="shared" si="17"/>
        <v>109.23423807693449</v>
      </c>
      <c r="AB50" s="6">
        <f t="shared" si="1"/>
        <v>849.07305601888856</v>
      </c>
      <c r="AC50" s="6">
        <f t="shared" si="18"/>
        <v>549.92755365687071</v>
      </c>
      <c r="AD50" s="6">
        <f t="shared" si="2"/>
        <v>273.06891444173351</v>
      </c>
      <c r="AE50" s="6">
        <f t="shared" si="3"/>
        <v>877.59485451704268</v>
      </c>
      <c r="AI50" s="58"/>
      <c r="AJ50" s="21">
        <f t="shared" si="28"/>
        <v>96835.087914098083</v>
      </c>
      <c r="AK50" s="21">
        <f t="shared" si="29"/>
        <v>16407.954362394099</v>
      </c>
      <c r="AL50" s="19">
        <f t="shared" si="30"/>
        <v>62195.240265466913</v>
      </c>
      <c r="AM50" s="19">
        <f t="shared" si="31"/>
        <v>6692.5009814778023</v>
      </c>
      <c r="AN50" s="19">
        <f t="shared" si="20"/>
        <v>18937.499999999982</v>
      </c>
      <c r="AO50" s="19">
        <f t="shared" si="21"/>
        <v>8047.1516087019345</v>
      </c>
      <c r="AP50" s="19">
        <f t="shared" si="22"/>
        <v>8258.9187562993538</v>
      </c>
      <c r="AQ50" s="19">
        <f t="shared" si="23"/>
        <v>6824.5655315413705</v>
      </c>
      <c r="AR50" s="1">
        <f>AD49*$AW$4</f>
        <v>1384.2193450055854</v>
      </c>
      <c r="AS50" s="23">
        <f>AL50+AM50+AN50+AO50+AP50+AQ50+AR50-AJ50-AK50</f>
        <v>-902.94578799922601</v>
      </c>
      <c r="AT50" s="23">
        <f t="shared" si="32"/>
        <v>-7223566.3039938081</v>
      </c>
      <c r="AU50">
        <f>M49</f>
        <v>0.35772000000000004</v>
      </c>
      <c r="BB50" s="10">
        <f t="shared" si="24"/>
        <v>797.72176540900705</v>
      </c>
      <c r="BC50" s="10">
        <f t="shared" si="25"/>
        <v>210.53304596827059</v>
      </c>
      <c r="BD50" s="9">
        <f t="shared" si="26"/>
        <v>526.31914258767506</v>
      </c>
      <c r="BE50" s="10">
        <f t="shared" si="27"/>
        <v>199.7803279220937</v>
      </c>
    </row>
    <row r="51" spans="1:57">
      <c r="A51">
        <v>45</v>
      </c>
      <c r="B51" t="s">
        <v>54</v>
      </c>
      <c r="C51">
        <v>8.8944399999999995</v>
      </c>
      <c r="D51">
        <v>380.33</v>
      </c>
      <c r="E51">
        <v>231.09299999999999</v>
      </c>
      <c r="F51">
        <v>231.09299999999999</v>
      </c>
      <c r="G51">
        <v>243.61199999999999</v>
      </c>
      <c r="H51">
        <v>1913.87</v>
      </c>
      <c r="I51">
        <v>1183.47</v>
      </c>
      <c r="J51">
        <v>1877.76</v>
      </c>
      <c r="K51">
        <v>608.81299999999999</v>
      </c>
      <c r="M51" s="4">
        <f t="shared" si="5"/>
        <v>0.36204333333333338</v>
      </c>
      <c r="N51" s="2">
        <f t="shared" si="6"/>
        <v>0.35016986916851567</v>
      </c>
      <c r="O51" s="2">
        <f t="shared" si="7"/>
        <v>1.6724844265419425</v>
      </c>
      <c r="P51" s="3">
        <f t="shared" si="8"/>
        <v>0.5605341901982267</v>
      </c>
      <c r="Q51" s="2">
        <f t="shared" si="9"/>
        <v>0.2242935928480016</v>
      </c>
      <c r="R51" s="3">
        <f t="shared" si="10"/>
        <v>0.21276734829164093</v>
      </c>
      <c r="T51" s="6">
        <f t="shared" si="11"/>
        <v>505.14566793782319</v>
      </c>
      <c r="U51" s="6">
        <f t="shared" si="12"/>
        <v>1395.2630014947283</v>
      </c>
      <c r="V51" s="6">
        <f t="shared" si="13"/>
        <v>1395.2630014947283</v>
      </c>
      <c r="W51" s="6">
        <f t="shared" si="14"/>
        <v>28.474755132545475</v>
      </c>
      <c r="X51" s="6">
        <f t="shared" si="15"/>
        <v>176.88679245283001</v>
      </c>
      <c r="Y51" s="6">
        <f t="shared" si="0"/>
        <v>107.47850426814043</v>
      </c>
      <c r="Z51" s="6">
        <f t="shared" si="16"/>
        <v>107.47850426814043</v>
      </c>
      <c r="AA51" s="6">
        <f t="shared" si="17"/>
        <v>113.30093677337793</v>
      </c>
      <c r="AB51" s="6">
        <f t="shared" si="1"/>
        <v>873.32301789368228</v>
      </c>
      <c r="AC51" s="6">
        <f t="shared" si="18"/>
        <v>550.41473873359155</v>
      </c>
      <c r="AD51" s="6">
        <f t="shared" si="2"/>
        <v>283.15141790967004</v>
      </c>
      <c r="AE51" s="6">
        <f t="shared" si="3"/>
        <v>890.11733355690512</v>
      </c>
      <c r="AI51" s="58"/>
      <c r="AJ51" s="21">
        <f t="shared" si="28"/>
        <v>98544.84748523125</v>
      </c>
      <c r="AK51" s="21">
        <f t="shared" si="29"/>
        <v>16697.659856736253</v>
      </c>
      <c r="AL51" s="19">
        <f t="shared" si="30"/>
        <v>63078.885358121472</v>
      </c>
      <c r="AM51" s="19">
        <f t="shared" si="31"/>
        <v>6697.5676759870285</v>
      </c>
      <c r="AN51" s="19">
        <f t="shared" si="20"/>
        <v>18937.499999999982</v>
      </c>
      <c r="AO51" s="19">
        <f t="shared" si="21"/>
        <v>8350.1601839531777</v>
      </c>
      <c r="AP51" s="19">
        <f t="shared" si="22"/>
        <v>8569.9012414256304</v>
      </c>
      <c r="AQ51" s="19">
        <f t="shared" si="23"/>
        <v>7081.7976590371627</v>
      </c>
      <c r="AR51" s="1">
        <f>AD50*$AW$4</f>
        <v>1436.3424899635181</v>
      </c>
      <c r="AS51" s="23">
        <f>AL51+AM51+AN51+AO51+AP51+AQ51+AR51-AJ51-AK51</f>
        <v>-1090.3527334795217</v>
      </c>
      <c r="AT51" s="23">
        <f t="shared" si="32"/>
        <v>-8722821.8678361736</v>
      </c>
      <c r="AU51">
        <f>M50</f>
        <v>0.3598966666666667</v>
      </c>
      <c r="BB51" s="10">
        <f t="shared" si="24"/>
        <v>821.09304382537334</v>
      </c>
      <c r="BC51" s="10">
        <f t="shared" si="25"/>
        <v>218.46847615386898</v>
      </c>
      <c r="BD51" s="9">
        <f t="shared" si="26"/>
        <v>546.13782888346702</v>
      </c>
      <c r="BE51" s="10">
        <f t="shared" si="27"/>
        <v>207.30288440797361</v>
      </c>
    </row>
    <row r="52" spans="1:57">
      <c r="A52">
        <v>46</v>
      </c>
      <c r="B52" t="s">
        <v>54</v>
      </c>
      <c r="C52">
        <v>9.0963600000000007</v>
      </c>
      <c r="D52">
        <v>373.71899999999999</v>
      </c>
      <c r="E52">
        <v>235.3</v>
      </c>
      <c r="F52">
        <v>235.3</v>
      </c>
      <c r="G52">
        <v>248.18</v>
      </c>
      <c r="H52">
        <v>1907.5</v>
      </c>
      <c r="I52">
        <v>1164.07</v>
      </c>
      <c r="J52">
        <v>1897.15</v>
      </c>
      <c r="K52">
        <v>619.89499999999998</v>
      </c>
      <c r="M52" s="4">
        <f t="shared" si="5"/>
        <v>0.36416666666666669</v>
      </c>
      <c r="N52" s="2">
        <f t="shared" si="6"/>
        <v>0.34207688787185353</v>
      </c>
      <c r="O52" s="2">
        <f t="shared" si="7"/>
        <v>1.6804810162013732</v>
      </c>
      <c r="P52" s="3">
        <f t="shared" si="8"/>
        <v>0.56740961098398168</v>
      </c>
      <c r="Q52" s="2">
        <f t="shared" si="9"/>
        <v>0.22716704805491991</v>
      </c>
      <c r="R52" s="3">
        <f t="shared" si="10"/>
        <v>0.2153775743707094</v>
      </c>
      <c r="T52" s="6">
        <f t="shared" si="11"/>
        <v>517.09659063284664</v>
      </c>
      <c r="U52" s="6">
        <f t="shared" si="12"/>
        <v>1419.9448713030113</v>
      </c>
      <c r="V52" s="6">
        <f t="shared" si="13"/>
        <v>1419.9448713030113</v>
      </c>
      <c r="W52" s="6">
        <f t="shared" si="14"/>
        <v>28.978466761285944</v>
      </c>
      <c r="X52" s="6">
        <f t="shared" si="15"/>
        <v>176.88679245283001</v>
      </c>
      <c r="Y52" s="6">
        <f t="shared" si="0"/>
        <v>111.3710094058662</v>
      </c>
      <c r="Z52" s="6">
        <f t="shared" si="16"/>
        <v>111.3710094058662</v>
      </c>
      <c r="AA52" s="6">
        <f t="shared" si="17"/>
        <v>117.46730605332712</v>
      </c>
      <c r="AB52" s="6">
        <f t="shared" si="1"/>
        <v>897.9494708622376</v>
      </c>
      <c r="AC52" s="6">
        <f t="shared" si="18"/>
        <v>550.97386720205964</v>
      </c>
      <c r="AD52" s="6">
        <f t="shared" si="2"/>
        <v>293.40557533212672</v>
      </c>
      <c r="AE52" s="6">
        <f t="shared" si="3"/>
        <v>902.84828067016463</v>
      </c>
      <c r="AI52" s="58"/>
      <c r="AJ52" s="21">
        <f t="shared" si="28"/>
        <v>100287.31875843658</v>
      </c>
      <c r="AK52" s="21">
        <f t="shared" si="29"/>
        <v>16992.908095204297</v>
      </c>
      <c r="AL52" s="19">
        <f t="shared" si="30"/>
        <v>63978.963584069665</v>
      </c>
      <c r="AM52" s="19">
        <f t="shared" si="31"/>
        <v>6703.5011030364112</v>
      </c>
      <c r="AN52" s="19">
        <f t="shared" si="20"/>
        <v>18937.499999999982</v>
      </c>
      <c r="AO52" s="19">
        <f t="shared" si="21"/>
        <v>8658.4683038413932</v>
      </c>
      <c r="AP52" s="19">
        <f t="shared" si="22"/>
        <v>8886.322732889852</v>
      </c>
      <c r="AQ52" s="19">
        <f t="shared" si="23"/>
        <v>7345.4470222358959</v>
      </c>
      <c r="AR52" s="1">
        <f>AD51*$AW$4</f>
        <v>1489.3764582048643</v>
      </c>
      <c r="AS52" s="23">
        <f>AL52+AM52+AN52+AO52+AP52+AQ52+AR52-AJ52-AK52</f>
        <v>-1280.6476493628106</v>
      </c>
      <c r="AT52" s="23">
        <f t="shared" si="32"/>
        <v>-10245181.194902485</v>
      </c>
      <c r="AU52">
        <f>M51</f>
        <v>0.36204333333333338</v>
      </c>
      <c r="BB52" s="10">
        <f t="shared" si="24"/>
        <v>844.84826276113677</v>
      </c>
      <c r="BC52" s="10">
        <f t="shared" si="25"/>
        <v>226.60187354675585</v>
      </c>
      <c r="BD52" s="9">
        <f t="shared" si="26"/>
        <v>566.30283581934009</v>
      </c>
      <c r="BE52" s="10">
        <f t="shared" si="27"/>
        <v>214.95700853628085</v>
      </c>
    </row>
    <row r="53" spans="1:57">
      <c r="A53">
        <v>47</v>
      </c>
      <c r="B53" t="s">
        <v>54</v>
      </c>
      <c r="C53">
        <v>9.2982800000000001</v>
      </c>
      <c r="D53">
        <v>367.22300000000001</v>
      </c>
      <c r="E53">
        <v>239.42599999999999</v>
      </c>
      <c r="F53">
        <v>239.42599999999999</v>
      </c>
      <c r="G53">
        <v>252.72499999999999</v>
      </c>
      <c r="H53">
        <v>1901.2</v>
      </c>
      <c r="I53">
        <v>1145.1199999999999</v>
      </c>
      <c r="J53">
        <v>1916.11</v>
      </c>
      <c r="K53">
        <v>630.76599999999996</v>
      </c>
      <c r="M53" s="4">
        <f t="shared" si="5"/>
        <v>0.36626666666666663</v>
      </c>
      <c r="N53" s="2">
        <f t="shared" si="6"/>
        <v>0.33420367673825996</v>
      </c>
      <c r="O53" s="2">
        <f t="shared" si="7"/>
        <v>1.688101119585002</v>
      </c>
      <c r="P53" s="3">
        <f t="shared" si="8"/>
        <v>0.57404987258827811</v>
      </c>
      <c r="Q53" s="2">
        <f t="shared" si="9"/>
        <v>0.23000091008372769</v>
      </c>
      <c r="R53" s="3">
        <f t="shared" si="10"/>
        <v>0.21789770658900617</v>
      </c>
      <c r="T53" s="6">
        <f t="shared" si="11"/>
        <v>529.27841542378769</v>
      </c>
      <c r="U53" s="6">
        <f t="shared" si="12"/>
        <v>1445.0630199047719</v>
      </c>
      <c r="V53" s="6">
        <f t="shared" si="13"/>
        <v>1445.0630199047719</v>
      </c>
      <c r="W53" s="6">
        <f t="shared" si="14"/>
        <v>29.491082038872896</v>
      </c>
      <c r="X53" s="6">
        <f t="shared" si="15"/>
        <v>176.88679245283001</v>
      </c>
      <c r="Y53" s="6">
        <f t="shared" si="0"/>
        <v>115.32855286790661</v>
      </c>
      <c r="Z53" s="6">
        <f t="shared" si="16"/>
        <v>115.32855286790661</v>
      </c>
      <c r="AA53" s="6">
        <f t="shared" si="17"/>
        <v>121.73451723514447</v>
      </c>
      <c r="AB53" s="6">
        <f t="shared" si="1"/>
        <v>922.96656768794469</v>
      </c>
      <c r="AC53" s="6">
        <f t="shared" si="18"/>
        <v>551.58753425570012</v>
      </c>
      <c r="AD53" s="6">
        <f t="shared" si="2"/>
        <v>303.83220693775104</v>
      </c>
      <c r="AE53" s="6">
        <f t="shared" si="3"/>
        <v>915.78460448098417</v>
      </c>
      <c r="AI53" s="58"/>
      <c r="AJ53" s="21">
        <f t="shared" si="28"/>
        <v>102061.37751464653</v>
      </c>
      <c r="AK53" s="21">
        <f t="shared" si="29"/>
        <v>17293.508587599375</v>
      </c>
      <c r="AL53" s="19">
        <f t="shared" si="30"/>
        <v>64894.025869729419</v>
      </c>
      <c r="AM53" s="19">
        <f t="shared" si="31"/>
        <v>6710.3107286538843</v>
      </c>
      <c r="AN53" s="19">
        <f t="shared" si="20"/>
        <v>18937.499999999982</v>
      </c>
      <c r="AO53" s="19">
        <f t="shared" si="21"/>
        <v>8972.0485177365808</v>
      </c>
      <c r="AP53" s="19">
        <f t="shared" si="22"/>
        <v>9208.1550576770187</v>
      </c>
      <c r="AQ53" s="19">
        <f t="shared" si="23"/>
        <v>7615.5581589350668</v>
      </c>
      <c r="AR53" s="1">
        <f>AD52*$AW$4</f>
        <v>1543.3133262469864</v>
      </c>
      <c r="AS53" s="23">
        <f>AL53+AM53+AN53+AO53+AP53+AQ53+AR53-AJ53-AK53</f>
        <v>-1473.9744432669613</v>
      </c>
      <c r="AT53" s="23">
        <f t="shared" si="32"/>
        <v>-11791795.54613569</v>
      </c>
      <c r="AU53">
        <f>M52</f>
        <v>0.36416666666666669</v>
      </c>
      <c r="BB53" s="10">
        <f t="shared" si="24"/>
        <v>868.97100410095163</v>
      </c>
      <c r="BC53" s="10">
        <f t="shared" si="25"/>
        <v>234.93461210665424</v>
      </c>
      <c r="BD53" s="9">
        <f t="shared" si="26"/>
        <v>586.81115066425343</v>
      </c>
      <c r="BE53" s="10">
        <f t="shared" si="27"/>
        <v>222.74201881173241</v>
      </c>
    </row>
    <row r="54" spans="1:57">
      <c r="A54">
        <v>48</v>
      </c>
      <c r="B54" t="s">
        <v>54</v>
      </c>
      <c r="C54">
        <v>9.5001999999999995</v>
      </c>
      <c r="D54">
        <v>360.84399999999999</v>
      </c>
      <c r="E54">
        <v>243.47499999999999</v>
      </c>
      <c r="F54">
        <v>243.47499999999999</v>
      </c>
      <c r="G54">
        <v>257.24799999999999</v>
      </c>
      <c r="H54">
        <v>1894.96</v>
      </c>
      <c r="I54">
        <v>1126.5899999999999</v>
      </c>
      <c r="J54">
        <v>1934.63</v>
      </c>
      <c r="K54">
        <v>641.43200000000002</v>
      </c>
      <c r="M54" s="4">
        <f t="shared" si="5"/>
        <v>0.36834666666666666</v>
      </c>
      <c r="N54" s="2">
        <f t="shared" si="6"/>
        <v>0.32654383551726635</v>
      </c>
      <c r="O54" s="2">
        <f t="shared" si="7"/>
        <v>1.6953282326431625</v>
      </c>
      <c r="P54" s="3">
        <f t="shared" si="8"/>
        <v>0.58046043582132778</v>
      </c>
      <c r="Q54" s="2">
        <f t="shared" si="9"/>
        <v>0.23279519293419243</v>
      </c>
      <c r="R54" s="3">
        <f t="shared" si="10"/>
        <v>0.22033139071888799</v>
      </c>
      <c r="T54" s="6">
        <f t="shared" si="11"/>
        <v>541.69386530488316</v>
      </c>
      <c r="U54" s="6">
        <f t="shared" si="12"/>
        <v>1470.6088430415637</v>
      </c>
      <c r="V54" s="6">
        <f t="shared" si="13"/>
        <v>1470.6088430415637</v>
      </c>
      <c r="W54" s="6">
        <f t="shared" si="14"/>
        <v>30.012425368195178</v>
      </c>
      <c r="X54" s="6">
        <f t="shared" si="15"/>
        <v>176.88679245283001</v>
      </c>
      <c r="Y54" s="6">
        <f t="shared" si="0"/>
        <v>119.3521626865149</v>
      </c>
      <c r="Z54" s="6">
        <f t="shared" si="16"/>
        <v>119.3521626865149</v>
      </c>
      <c r="AA54" s="6">
        <f t="shared" si="17"/>
        <v>126.10372788491873</v>
      </c>
      <c r="AB54" s="6">
        <f t="shared" si="1"/>
        <v>948.36132866916603</v>
      </c>
      <c r="AC54" s="6">
        <f t="shared" si="18"/>
        <v>552.25993974059281</v>
      </c>
      <c r="AD54" s="6">
        <f t="shared" si="2"/>
        <v>314.43185713661211</v>
      </c>
      <c r="AE54" s="6">
        <f t="shared" si="3"/>
        <v>928.9149777366805</v>
      </c>
      <c r="AI54" s="58"/>
      <c r="AJ54" s="21">
        <f t="shared" si="28"/>
        <v>103866.79468169528</v>
      </c>
      <c r="AK54" s="21">
        <f t="shared" si="29"/>
        <v>17599.422519420215</v>
      </c>
      <c r="AL54" s="19">
        <f t="shared" si="30"/>
        <v>65823.850016279699</v>
      </c>
      <c r="AM54" s="19">
        <f t="shared" si="31"/>
        <v>6717.7845797001719</v>
      </c>
      <c r="AN54" s="19">
        <f t="shared" si="20"/>
        <v>18937.499999999982</v>
      </c>
      <c r="AO54" s="19">
        <f t="shared" si="21"/>
        <v>9290.8682190385571</v>
      </c>
      <c r="AP54" s="19">
        <f t="shared" si="22"/>
        <v>9535.3647511185191</v>
      </c>
      <c r="AQ54" s="19">
        <f t="shared" si="23"/>
        <v>7892.2070072268216</v>
      </c>
      <c r="AR54" s="1">
        <f>AD53*$AW$4</f>
        <v>1598.1574084925703</v>
      </c>
      <c r="AS54" s="23">
        <f>AL54+AM54+AN54+AO54+AP54+AQ54+AR54-AJ54-AK54</f>
        <v>-1670.4852192591643</v>
      </c>
      <c r="AT54" s="23">
        <f t="shared" si="32"/>
        <v>-13363881.754073314</v>
      </c>
      <c r="AU54">
        <f>M53</f>
        <v>0.36626666666666663</v>
      </c>
      <c r="BB54" s="10">
        <f t="shared" si="24"/>
        <v>893.47548564907174</v>
      </c>
      <c r="BC54" s="10">
        <f t="shared" si="25"/>
        <v>243.46903447028893</v>
      </c>
      <c r="BD54" s="9">
        <f t="shared" si="26"/>
        <v>607.66441387550208</v>
      </c>
      <c r="BE54" s="10">
        <f t="shared" si="27"/>
        <v>230.65710573581322</v>
      </c>
    </row>
    <row r="55" spans="1:57">
      <c r="A55">
        <v>49</v>
      </c>
      <c r="B55" t="s">
        <v>54</v>
      </c>
      <c r="C55">
        <v>9.7021200000000007</v>
      </c>
      <c r="D55">
        <v>354.59</v>
      </c>
      <c r="E55">
        <v>247.45099999999999</v>
      </c>
      <c r="F55">
        <v>247.45099999999999</v>
      </c>
      <c r="G55">
        <v>261.74799999999999</v>
      </c>
      <c r="H55">
        <v>1888.76</v>
      </c>
      <c r="I55">
        <v>1108.44</v>
      </c>
      <c r="J55">
        <v>1952.78</v>
      </c>
      <c r="K55">
        <v>651.90700000000004</v>
      </c>
      <c r="M55" s="4">
        <f t="shared" si="5"/>
        <v>0.37041333333333332</v>
      </c>
      <c r="N55" s="2">
        <f t="shared" si="6"/>
        <v>0.31909398509772863</v>
      </c>
      <c r="O55" s="2">
        <f t="shared" si="7"/>
        <v>1.702202503689572</v>
      </c>
      <c r="P55" s="3">
        <f t="shared" si="8"/>
        <v>0.58664824880313882</v>
      </c>
      <c r="Q55" s="2">
        <f t="shared" si="9"/>
        <v>0.23554587667830532</v>
      </c>
      <c r="R55" s="3">
        <f t="shared" si="10"/>
        <v>0.22268006911198301</v>
      </c>
      <c r="T55" s="6">
        <f t="shared" si="11"/>
        <v>554.3407294206911</v>
      </c>
      <c r="U55" s="6">
        <f t="shared" si="12"/>
        <v>1496.5463700569394</v>
      </c>
      <c r="V55" s="6">
        <f t="shared" si="13"/>
        <v>1496.5463700569394</v>
      </c>
      <c r="W55" s="6">
        <f t="shared" si="14"/>
        <v>30.541762654223252</v>
      </c>
      <c r="X55" s="6">
        <f t="shared" si="15"/>
        <v>176.88679245283001</v>
      </c>
      <c r="Y55" s="6">
        <f t="shared" si="0"/>
        <v>123.44063193898657</v>
      </c>
      <c r="Z55" s="6">
        <f t="shared" si="16"/>
        <v>123.44063193898657</v>
      </c>
      <c r="AA55" s="6">
        <f t="shared" si="17"/>
        <v>130.57267308988793</v>
      </c>
      <c r="AB55" s="6">
        <f t="shared" si="1"/>
        <v>974.14194017122725</v>
      </c>
      <c r="AC55" s="6">
        <f t="shared" si="18"/>
        <v>552.9461925399354</v>
      </c>
      <c r="AD55" s="6">
        <f t="shared" si="2"/>
        <v>325.20301815490308</v>
      </c>
      <c r="AE55" s="6">
        <f t="shared" si="3"/>
        <v>942.20564063624829</v>
      </c>
      <c r="AI55" s="58"/>
      <c r="AJ55" s="21">
        <f t="shared" si="28"/>
        <v>105702.95181129847</v>
      </c>
      <c r="AK55" s="21">
        <f t="shared" si="29"/>
        <v>17910.545099403203</v>
      </c>
      <c r="AL55" s="19">
        <f t="shared" si="30"/>
        <v>66767.621854779383</v>
      </c>
      <c r="AM55" s="19">
        <f t="shared" si="31"/>
        <v>6725.9738061006801</v>
      </c>
      <c r="AN55" s="19">
        <f t="shared" si="20"/>
        <v>18937.499999999982</v>
      </c>
      <c r="AO55" s="19">
        <f t="shared" si="21"/>
        <v>9615.0102260256408</v>
      </c>
      <c r="AP55" s="19">
        <f t="shared" si="22"/>
        <v>9868.0368109210522</v>
      </c>
      <c r="AQ55" s="19">
        <f t="shared" si="23"/>
        <v>8175.4686136255314</v>
      </c>
      <c r="AR55" s="1">
        <f>AD54*$AW$4</f>
        <v>1653.9115685385796</v>
      </c>
      <c r="AS55" s="23">
        <f>AL55+AM55+AN55+AO55+AP55+AQ55+AR55-AJ55-AK55</f>
        <v>-1869.9740307108186</v>
      </c>
      <c r="AT55" s="23">
        <f t="shared" si="32"/>
        <v>-14959792.24568655</v>
      </c>
      <c r="AU55">
        <f>M54</f>
        <v>0.36834666666666666</v>
      </c>
      <c r="BB55" s="10">
        <f t="shared" si="24"/>
        <v>918.34890330097085</v>
      </c>
      <c r="BC55" s="10">
        <f t="shared" si="25"/>
        <v>252.20745576983745</v>
      </c>
      <c r="BD55" s="9">
        <f t="shared" si="26"/>
        <v>628.86371427322422</v>
      </c>
      <c r="BE55" s="10">
        <f t="shared" si="27"/>
        <v>238.7043253730298</v>
      </c>
    </row>
    <row r="56" spans="1:57">
      <c r="A56">
        <v>50</v>
      </c>
      <c r="B56" t="s">
        <v>54</v>
      </c>
      <c r="C56">
        <v>9.9040400000000002</v>
      </c>
      <c r="D56">
        <v>348.45</v>
      </c>
      <c r="E56">
        <v>251.34800000000001</v>
      </c>
      <c r="F56">
        <v>251.34800000000001</v>
      </c>
      <c r="G56">
        <v>266.22699999999998</v>
      </c>
      <c r="H56">
        <v>1882.63</v>
      </c>
      <c r="I56">
        <v>1090.73</v>
      </c>
      <c r="J56">
        <v>1970.49</v>
      </c>
      <c r="K56">
        <v>662.17499999999995</v>
      </c>
      <c r="M56" s="4">
        <f t="shared" si="5"/>
        <v>0.3724566666666666</v>
      </c>
      <c r="N56" s="2">
        <f t="shared" si="6"/>
        <v>0.31184835819826917</v>
      </c>
      <c r="O56" s="2">
        <f t="shared" si="7"/>
        <v>1.7087137744883076</v>
      </c>
      <c r="P56" s="3">
        <f t="shared" si="8"/>
        <v>0.59261927562043015</v>
      </c>
      <c r="Q56" s="2">
        <f t="shared" si="9"/>
        <v>0.23826216920089138</v>
      </c>
      <c r="R56" s="3">
        <f t="shared" si="10"/>
        <v>0.22494607873846625</v>
      </c>
      <c r="T56" s="6">
        <f t="shared" si="11"/>
        <v>567.22053460473137</v>
      </c>
      <c r="U56" s="6">
        <f t="shared" si="12"/>
        <v>1522.9168528009473</v>
      </c>
      <c r="V56" s="6">
        <f t="shared" si="13"/>
        <v>1522.9168528009473</v>
      </c>
      <c r="W56" s="6">
        <f t="shared" si="14"/>
        <v>31.079935771447904</v>
      </c>
      <c r="X56" s="6">
        <f t="shared" si="15"/>
        <v>176.88679245283001</v>
      </c>
      <c r="Y56" s="6">
        <f t="shared" si="0"/>
        <v>127.59403503927082</v>
      </c>
      <c r="Z56" s="6">
        <f t="shared" si="16"/>
        <v>127.59403503927082</v>
      </c>
      <c r="AA56" s="6">
        <f t="shared" si="17"/>
        <v>135.14719499021257</v>
      </c>
      <c r="AB56" s="6">
        <f t="shared" si="1"/>
        <v>1000.2974764231742</v>
      </c>
      <c r="AC56" s="6">
        <f t="shared" si="18"/>
        <v>553.69931214922099</v>
      </c>
      <c r="AD56" s="6">
        <f t="shared" si="2"/>
        <v>336.14582233448903</v>
      </c>
      <c r="AE56" s="6">
        <f t="shared" si="3"/>
        <v>955.69631819621588</v>
      </c>
      <c r="AI56" s="58"/>
      <c r="AJ56" s="21">
        <f t="shared" si="28"/>
        <v>107567.26344058262</v>
      </c>
      <c r="AK56" s="21">
        <f t="shared" si="29"/>
        <v>18226.438240923464</v>
      </c>
      <c r="AL56" s="19">
        <f t="shared" si="30"/>
        <v>67722.914832011607</v>
      </c>
      <c r="AM56" s="19">
        <f t="shared" si="31"/>
        <v>6734.3316789438732</v>
      </c>
      <c r="AN56" s="19">
        <f t="shared" si="20"/>
        <v>18937.499999999982</v>
      </c>
      <c r="AO56" s="19">
        <f t="shared" si="21"/>
        <v>9944.377309004758</v>
      </c>
      <c r="AP56" s="19">
        <f t="shared" si="22"/>
        <v>10206.071448715411</v>
      </c>
      <c r="AQ56" s="19">
        <f t="shared" si="23"/>
        <v>8465.1961408924508</v>
      </c>
      <c r="AR56" s="1">
        <f>AD55*$AW$4</f>
        <v>1710.5678754947901</v>
      </c>
      <c r="AS56" s="23">
        <f>AL56+AM56+AN56+AO56+AP56+AQ56+AR56-AJ56-AK56</f>
        <v>-2072.7423964432201</v>
      </c>
      <c r="AT56" s="23">
        <f t="shared" si="32"/>
        <v>-16581939.171545761</v>
      </c>
      <c r="AU56">
        <f>M55</f>
        <v>0.37041333333333332</v>
      </c>
      <c r="BB56" s="10">
        <f t="shared" si="24"/>
        <v>943.600177517004</v>
      </c>
      <c r="BC56" s="10">
        <f t="shared" si="25"/>
        <v>261.14534617977586</v>
      </c>
      <c r="BD56" s="9">
        <f t="shared" si="26"/>
        <v>650.40603630980615</v>
      </c>
      <c r="BE56" s="10">
        <f t="shared" si="27"/>
        <v>246.88126387797314</v>
      </c>
    </row>
    <row r="57" spans="1:57">
      <c r="A57">
        <v>51</v>
      </c>
      <c r="B57" t="s">
        <v>54</v>
      </c>
      <c r="C57">
        <v>10.106</v>
      </c>
      <c r="D57">
        <v>342.43</v>
      </c>
      <c r="E57">
        <v>255.172</v>
      </c>
      <c r="F57">
        <v>255.172</v>
      </c>
      <c r="G57">
        <v>270.68599999999998</v>
      </c>
      <c r="H57">
        <v>1876.54</v>
      </c>
      <c r="I57">
        <v>1073.4100000000001</v>
      </c>
      <c r="J57">
        <v>1987.81</v>
      </c>
      <c r="K57">
        <v>672.24900000000002</v>
      </c>
      <c r="M57" s="4">
        <f t="shared" si="5"/>
        <v>0.37448666666666669</v>
      </c>
      <c r="N57" s="2">
        <f t="shared" si="6"/>
        <v>0.30479945881473303</v>
      </c>
      <c r="O57" s="2">
        <f t="shared" si="7"/>
        <v>1.7148679171488082</v>
      </c>
      <c r="P57" s="3">
        <f t="shared" si="8"/>
        <v>0.59837377387712953</v>
      </c>
      <c r="Q57" s="2">
        <f t="shared" si="9"/>
        <v>0.24093959731543621</v>
      </c>
      <c r="R57" s="3">
        <f t="shared" si="10"/>
        <v>0.22713047193491534</v>
      </c>
      <c r="T57" s="6">
        <f t="shared" si="11"/>
        <v>580.33827599525864</v>
      </c>
      <c r="U57" s="6">
        <f t="shared" si="12"/>
        <v>1549.690089532138</v>
      </c>
      <c r="V57" s="6">
        <f t="shared" si="13"/>
        <v>1549.690089532138</v>
      </c>
      <c r="W57" s="6">
        <f t="shared" si="14"/>
        <v>31.626328357798734</v>
      </c>
      <c r="X57" s="6">
        <f t="shared" si="15"/>
        <v>176.88679245283001</v>
      </c>
      <c r="Y57" s="6">
        <f t="shared" si="0"/>
        <v>131.81250650869825</v>
      </c>
      <c r="Z57" s="6">
        <f t="shared" si="16"/>
        <v>131.81250650869825</v>
      </c>
      <c r="AA57" s="6">
        <f t="shared" si="17"/>
        <v>139.82647052503211</v>
      </c>
      <c r="AB57" s="6">
        <f t="shared" si="1"/>
        <v>1026.829818955518</v>
      </c>
      <c r="AC57" s="6">
        <f t="shared" si="18"/>
        <v>554.48659893441868</v>
      </c>
      <c r="AD57" s="6">
        <f t="shared" si="2"/>
        <v>347.25920433263008</v>
      </c>
      <c r="AE57" s="6">
        <f t="shared" si="3"/>
        <v>969.35181353687938</v>
      </c>
      <c r="AI57" s="58"/>
      <c r="AJ57" s="21">
        <f t="shared" si="28"/>
        <v>109462.69462877368</v>
      </c>
      <c r="AK57" s="21">
        <f t="shared" si="29"/>
        <v>18547.604350262736</v>
      </c>
      <c r="AL57" s="19">
        <f t="shared" si="30"/>
        <v>68692.584262989403</v>
      </c>
      <c r="AM57" s="19">
        <f t="shared" si="31"/>
        <v>6743.5039226653626</v>
      </c>
      <c r="AN57" s="19">
        <f t="shared" si="20"/>
        <v>18937.499999999982</v>
      </c>
      <c r="AO57" s="19">
        <f t="shared" si="21"/>
        <v>10278.975462763658</v>
      </c>
      <c r="AP57" s="19">
        <f t="shared" si="22"/>
        <v>10549.474817046912</v>
      </c>
      <c r="AQ57" s="19">
        <f t="shared" si="23"/>
        <v>8761.7683425689684</v>
      </c>
      <c r="AR57" s="1">
        <f>AD56*$AW$4</f>
        <v>1768.1270254794122</v>
      </c>
      <c r="AS57" s="23">
        <f>AL57+AM57+AN57+AO57+AP57+AQ57+AR57-AJ57-AK57</f>
        <v>-2278.36514552273</v>
      </c>
      <c r="AT57" s="23">
        <f t="shared" si="32"/>
        <v>-18226921.16418184</v>
      </c>
      <c r="AU57">
        <f>M56</f>
        <v>0.3724566666666666</v>
      </c>
      <c r="BB57" s="10">
        <f t="shared" si="24"/>
        <v>969.21754065172627</v>
      </c>
      <c r="BC57" s="10">
        <f t="shared" si="25"/>
        <v>270.29438998042514</v>
      </c>
      <c r="BD57" s="9">
        <f t="shared" si="26"/>
        <v>672.29164466897805</v>
      </c>
      <c r="BE57" s="10">
        <f t="shared" si="27"/>
        <v>255.18807007854164</v>
      </c>
    </row>
    <row r="58" spans="1:57">
      <c r="A58">
        <v>52</v>
      </c>
      <c r="B58" t="s">
        <v>54</v>
      </c>
      <c r="C58">
        <v>10.3079</v>
      </c>
      <c r="D58">
        <v>336.54500000000002</v>
      </c>
      <c r="E58">
        <v>258.92399999999998</v>
      </c>
      <c r="F58">
        <v>258.92399999999998</v>
      </c>
      <c r="G58">
        <v>275.12299999999999</v>
      </c>
      <c r="H58">
        <v>1870.48</v>
      </c>
      <c r="I58">
        <v>1056.46</v>
      </c>
      <c r="J58">
        <v>2004.76</v>
      </c>
      <c r="K58">
        <v>682.13400000000001</v>
      </c>
      <c r="M58" s="4">
        <f t="shared" si="5"/>
        <v>0.37650666666666666</v>
      </c>
      <c r="N58" s="2">
        <f t="shared" si="6"/>
        <v>0.29795399815850981</v>
      </c>
      <c r="O58" s="2">
        <f t="shared" si="7"/>
        <v>1.7206738350803883</v>
      </c>
      <c r="P58" s="3">
        <f t="shared" si="8"/>
        <v>0.60391493731850698</v>
      </c>
      <c r="Q58" s="2">
        <f t="shared" si="9"/>
        <v>0.24357514696508251</v>
      </c>
      <c r="R58" s="3">
        <f t="shared" si="10"/>
        <v>0.22923365677455909</v>
      </c>
      <c r="T58" s="6">
        <f t="shared" si="11"/>
        <v>593.67148467907873</v>
      </c>
      <c r="U58" s="6">
        <f t="shared" si="12"/>
        <v>1576.7887722547953</v>
      </c>
      <c r="V58" s="6">
        <f t="shared" si="13"/>
        <v>1576.7887722547953</v>
      </c>
      <c r="W58" s="6">
        <f t="shared" si="14"/>
        <v>32.179362699077451</v>
      </c>
      <c r="X58" s="6">
        <f t="shared" si="15"/>
        <v>176.88679245283001</v>
      </c>
      <c r="Y58" s="6">
        <f t="shared" si="0"/>
        <v>136.08948535576684</v>
      </c>
      <c r="Z58" s="6">
        <f t="shared" si="16"/>
        <v>136.08948535576684</v>
      </c>
      <c r="AA58" s="6">
        <f t="shared" si="17"/>
        <v>144.60361912968534</v>
      </c>
      <c r="AB58" s="6">
        <f t="shared" si="1"/>
        <v>1053.6943530196959</v>
      </c>
      <c r="AC58" s="6">
        <f t="shared" si="18"/>
        <v>555.2737819341769</v>
      </c>
      <c r="AD58" s="6">
        <f t="shared" si="2"/>
        <v>358.52707745775081</v>
      </c>
      <c r="AE58" s="6">
        <f t="shared" si="3"/>
        <v>983.11728757571655</v>
      </c>
      <c r="AI58" s="58"/>
      <c r="AJ58" s="21">
        <f t="shared" si="28"/>
        <v>111387.07456530147</v>
      </c>
      <c r="AK58" s="21">
        <f t="shared" si="29"/>
        <v>18873.675600411909</v>
      </c>
      <c r="AL58" s="19">
        <f t="shared" si="30"/>
        <v>69674.100301590268</v>
      </c>
      <c r="AM58" s="19">
        <f t="shared" si="31"/>
        <v>6753.0922884222855</v>
      </c>
      <c r="AN58" s="19">
        <f t="shared" si="20"/>
        <v>18937.499999999982</v>
      </c>
      <c r="AO58" s="19">
        <f t="shared" si="21"/>
        <v>10618.815524340731</v>
      </c>
      <c r="AP58" s="19">
        <f t="shared" si="22"/>
        <v>10898.258038139173</v>
      </c>
      <c r="AQ58" s="19">
        <f t="shared" si="23"/>
        <v>9065.1318585495137</v>
      </c>
      <c r="AR58" s="1">
        <f>AD57*$AW$4</f>
        <v>1826.5834147896342</v>
      </c>
      <c r="AS58" s="23">
        <f>AL58+AM58+AN58+AO58+AP58+AQ58+AR58-AJ58-AK58</f>
        <v>-2487.2687398817943</v>
      </c>
      <c r="AT58" s="23">
        <f t="shared" si="32"/>
        <v>-19898149.919054355</v>
      </c>
      <c r="AU58">
        <f>M57</f>
        <v>0.37448666666666669</v>
      </c>
      <c r="BB58" s="10">
        <f t="shared" si="24"/>
        <v>995.20349059771934</v>
      </c>
      <c r="BC58" s="10">
        <f t="shared" si="25"/>
        <v>279.65294105006421</v>
      </c>
      <c r="BD58" s="9">
        <f t="shared" si="26"/>
        <v>694.51840866526015</v>
      </c>
      <c r="BE58" s="10">
        <f t="shared" si="27"/>
        <v>263.6250130173965</v>
      </c>
    </row>
    <row r="59" spans="1:57">
      <c r="A59">
        <v>53</v>
      </c>
      <c r="B59" t="s">
        <v>54</v>
      </c>
      <c r="C59">
        <v>10.5098</v>
      </c>
      <c r="D59">
        <v>330.762</v>
      </c>
      <c r="E59">
        <v>262.60700000000003</v>
      </c>
      <c r="F59">
        <v>262.60700000000003</v>
      </c>
      <c r="G59">
        <v>279.53899999999999</v>
      </c>
      <c r="H59">
        <v>1864.48</v>
      </c>
      <c r="I59">
        <v>1039.8900000000001</v>
      </c>
      <c r="J59">
        <v>2021.33</v>
      </c>
      <c r="K59">
        <v>691.83699999999999</v>
      </c>
      <c r="M59" s="4">
        <f t="shared" si="5"/>
        <v>0.37850666666666666</v>
      </c>
      <c r="N59" s="2">
        <f t="shared" si="6"/>
        <v>0.29128681132873047</v>
      </c>
      <c r="O59" s="2">
        <f t="shared" si="7"/>
        <v>1.7261743608214739</v>
      </c>
      <c r="P59" s="3">
        <f t="shared" si="8"/>
        <v>0.60926888121741585</v>
      </c>
      <c r="Q59" s="2">
        <f t="shared" si="9"/>
        <v>0.24617708186557699</v>
      </c>
      <c r="R59" s="3">
        <f t="shared" si="10"/>
        <v>0.23126585176835285</v>
      </c>
      <c r="T59" s="6">
        <f t="shared" si="11"/>
        <v>607.25987436899493</v>
      </c>
      <c r="U59" s="6">
        <f t="shared" si="12"/>
        <v>1604.3571430771672</v>
      </c>
      <c r="V59" s="6">
        <f t="shared" si="13"/>
        <v>1604.3571430771672</v>
      </c>
      <c r="W59" s="6">
        <f t="shared" si="14"/>
        <v>32.741982511778922</v>
      </c>
      <c r="X59" s="6">
        <f t="shared" si="15"/>
        <v>176.88679245283001</v>
      </c>
      <c r="Y59" s="6">
        <f t="shared" si="0"/>
        <v>140.43847209068855</v>
      </c>
      <c r="Z59" s="6">
        <f t="shared" si="16"/>
        <v>140.43847209068855</v>
      </c>
      <c r="AA59" s="6">
        <f t="shared" si="17"/>
        <v>149.49346380621606</v>
      </c>
      <c r="AB59" s="6">
        <f t="shared" si="1"/>
        <v>1080.9784080032073</v>
      </c>
      <c r="AC59" s="6">
        <f t="shared" si="18"/>
        <v>556.1207175857387</v>
      </c>
      <c r="AD59" s="6">
        <f t="shared" si="2"/>
        <v>369.98454426502605</v>
      </c>
      <c r="AE59" s="6">
        <f t="shared" si="3"/>
        <v>997.09726870817224</v>
      </c>
      <c r="AI59" s="58"/>
      <c r="AJ59" s="21">
        <f t="shared" si="28"/>
        <v>113334.84658335791</v>
      </c>
      <c r="AK59" s="21">
        <f t="shared" si="29"/>
        <v>19203.710457291152</v>
      </c>
      <c r="AL59" s="19">
        <f t="shared" si="30"/>
        <v>70663.521279079767</v>
      </c>
      <c r="AM59" s="19">
        <f t="shared" si="31"/>
        <v>6762.6793901763403</v>
      </c>
      <c r="AN59" s="19">
        <f t="shared" si="20"/>
        <v>18937.499999999982</v>
      </c>
      <c r="AO59" s="19">
        <f t="shared" si="21"/>
        <v>10963.368940260578</v>
      </c>
      <c r="AP59" s="19">
        <f t="shared" si="22"/>
        <v>11251.878649214803</v>
      </c>
      <c r="AQ59" s="19">
        <f t="shared" si="23"/>
        <v>9374.8406128823699</v>
      </c>
      <c r="AR59" s="1">
        <f>AD58*$AW$4</f>
        <v>1885.8524274277693</v>
      </c>
      <c r="AS59" s="23">
        <f>AL59+AM59+AN59+AO59+AP59+AQ59+AR59-AJ59-AK59</f>
        <v>-2698.915741607434</v>
      </c>
      <c r="AT59" s="23">
        <f t="shared" si="32"/>
        <v>-21591325.932859473</v>
      </c>
      <c r="AU59">
        <f>M58</f>
        <v>0.37650666666666666</v>
      </c>
      <c r="BB59" s="10">
        <f t="shared" si="24"/>
        <v>1021.5149903206184</v>
      </c>
      <c r="BC59" s="10">
        <f t="shared" si="25"/>
        <v>289.20723825937068</v>
      </c>
      <c r="BD59" s="9">
        <f t="shared" si="26"/>
        <v>717.05415491550161</v>
      </c>
      <c r="BE59" s="10">
        <f t="shared" si="27"/>
        <v>272.17897071153368</v>
      </c>
    </row>
    <row r="60" spans="1:57">
      <c r="A60">
        <v>54</v>
      </c>
      <c r="B60" t="s">
        <v>54</v>
      </c>
      <c r="C60">
        <v>10.7117</v>
      </c>
      <c r="D60">
        <v>325.096</v>
      </c>
      <c r="E60">
        <v>266.22199999999998</v>
      </c>
      <c r="F60">
        <v>266.22199999999998</v>
      </c>
      <c r="G60">
        <v>283.935</v>
      </c>
      <c r="H60">
        <v>1858.52</v>
      </c>
      <c r="I60">
        <v>1023.68</v>
      </c>
      <c r="J60">
        <v>2037.55</v>
      </c>
      <c r="K60">
        <v>701.35900000000004</v>
      </c>
      <c r="M60" s="4">
        <f t="shared" si="5"/>
        <v>0.38049333333333335</v>
      </c>
      <c r="N60" s="2">
        <f t="shared" si="6"/>
        <v>0.28480218663489504</v>
      </c>
      <c r="O60" s="2">
        <f t="shared" si="7"/>
        <v>1.7313711236289728</v>
      </c>
      <c r="P60" s="3">
        <f t="shared" si="8"/>
        <v>0.614429512562638</v>
      </c>
      <c r="Q60" s="2">
        <f t="shared" si="9"/>
        <v>0.24874286014647651</v>
      </c>
      <c r="R60" s="3">
        <f t="shared" si="10"/>
        <v>0.23322528647019655</v>
      </c>
      <c r="T60" s="6">
        <f t="shared" si="11"/>
        <v>621.08649706257972</v>
      </c>
      <c r="U60" s="6">
        <f t="shared" si="12"/>
        <v>1632.3189991832876</v>
      </c>
      <c r="V60" s="6">
        <f t="shared" si="13"/>
        <v>1632.3189991832876</v>
      </c>
      <c r="W60" s="6">
        <f t="shared" si="14"/>
        <v>33.312632636393623</v>
      </c>
      <c r="X60" s="6">
        <f t="shared" si="15"/>
        <v>176.88679245283001</v>
      </c>
      <c r="Y60" s="6">
        <f t="shared" si="0"/>
        <v>144.85307620019105</v>
      </c>
      <c r="Z60" s="6">
        <f t="shared" si="16"/>
        <v>144.85307620019105</v>
      </c>
      <c r="AA60" s="6">
        <f t="shared" si="17"/>
        <v>154.49083167770226</v>
      </c>
      <c r="AB60" s="6">
        <f t="shared" si="1"/>
        <v>1108.6438589264149</v>
      </c>
      <c r="AC60" s="6">
        <f t="shared" si="18"/>
        <v>556.98777289326631</v>
      </c>
      <c r="AD60" s="6">
        <f t="shared" si="2"/>
        <v>381.61387364939714</v>
      </c>
      <c r="AE60" s="6">
        <f t="shared" si="3"/>
        <v>1011.2325021207079</v>
      </c>
      <c r="AI60" s="58"/>
      <c r="AJ60" s="21">
        <f t="shared" si="28"/>
        <v>115316.37837295754</v>
      </c>
      <c r="AK60" s="21">
        <f t="shared" si="29"/>
        <v>19539.46564553682</v>
      </c>
      <c r="AL60" s="19">
        <f t="shared" si="30"/>
        <v>71668.360382937288</v>
      </c>
      <c r="AM60" s="19">
        <f t="shared" si="31"/>
        <v>6772.9942194767118</v>
      </c>
      <c r="AN60" s="19">
        <f t="shared" si="20"/>
        <v>18937.499999999982</v>
      </c>
      <c r="AO60" s="19">
        <f t="shared" si="21"/>
        <v>11313.72331162587</v>
      </c>
      <c r="AP60" s="19">
        <f t="shared" si="22"/>
        <v>11611.452872458131</v>
      </c>
      <c r="AQ60" s="19">
        <f t="shared" si="23"/>
        <v>9691.8556000599347</v>
      </c>
      <c r="AR60" s="1">
        <f>AD59*$AW$4</f>
        <v>1946.1187028340369</v>
      </c>
      <c r="AS60" s="23">
        <f>AL60+AM60+AN60+AO60+AP60+AQ60+AR60-AJ60-AK60</f>
        <v>-2913.8389291024032</v>
      </c>
      <c r="AT60" s="23">
        <f t="shared" si="32"/>
        <v>-23310711.432819225</v>
      </c>
      <c r="AU60">
        <f>M59</f>
        <v>0.37850666666666666</v>
      </c>
      <c r="BB60" s="10">
        <f t="shared" si="24"/>
        <v>1048.2364254914285</v>
      </c>
      <c r="BC60" s="10">
        <f t="shared" si="25"/>
        <v>298.98692761243211</v>
      </c>
      <c r="BD60" s="9">
        <f t="shared" si="26"/>
        <v>739.96908853005209</v>
      </c>
      <c r="BE60" s="10">
        <f t="shared" si="27"/>
        <v>280.8769441813771</v>
      </c>
    </row>
    <row r="61" spans="1:57">
      <c r="A61">
        <v>55</v>
      </c>
      <c r="B61" t="s">
        <v>54</v>
      </c>
      <c r="C61">
        <v>10.913600000000001</v>
      </c>
      <c r="D61">
        <v>319.54700000000003</v>
      </c>
      <c r="E61">
        <v>269.77</v>
      </c>
      <c r="F61">
        <v>269.77</v>
      </c>
      <c r="G61">
        <v>288.31099999999998</v>
      </c>
      <c r="H61">
        <v>1852.6</v>
      </c>
      <c r="I61">
        <v>1007.81</v>
      </c>
      <c r="J61">
        <v>2053.41</v>
      </c>
      <c r="K61">
        <v>710.70699999999999</v>
      </c>
      <c r="M61" s="4">
        <f t="shared" si="5"/>
        <v>0.38246666666666668</v>
      </c>
      <c r="N61" s="2">
        <f t="shared" si="6"/>
        <v>0.27849660101098134</v>
      </c>
      <c r="O61" s="2">
        <f t="shared" si="7"/>
        <v>1.7362606852013245</v>
      </c>
      <c r="P61" s="3">
        <f t="shared" si="8"/>
        <v>0.61940648422520472</v>
      </c>
      <c r="Q61" s="2">
        <f t="shared" si="9"/>
        <v>0.25127331357852534</v>
      </c>
      <c r="R61" s="3">
        <f t="shared" si="10"/>
        <v>0.23511417116960079</v>
      </c>
      <c r="T61" s="6">
        <f t="shared" si="11"/>
        <v>635.1488377621356</v>
      </c>
      <c r="U61" s="6">
        <f t="shared" si="12"/>
        <v>1660.6645575095056</v>
      </c>
      <c r="V61" s="6">
        <f t="shared" si="13"/>
        <v>1660.6645575095056</v>
      </c>
      <c r="W61" s="6">
        <f t="shared" si="14"/>
        <v>33.891113418561339</v>
      </c>
      <c r="X61" s="6">
        <f t="shared" si="15"/>
        <v>176.88679245283001</v>
      </c>
      <c r="Y61" s="6">
        <f t="shared" si="0"/>
        <v>149.33249255977975</v>
      </c>
      <c r="Z61" s="6">
        <f t="shared" si="16"/>
        <v>149.33249255977975</v>
      </c>
      <c r="AA61" s="6">
        <f t="shared" si="17"/>
        <v>159.595953080041</v>
      </c>
      <c r="AB61" s="6">
        <f t="shared" si="1"/>
        <v>1136.675069676272</v>
      </c>
      <c r="AC61" s="6">
        <f t="shared" si="18"/>
        <v>557.88060125179504</v>
      </c>
      <c r="AD61" s="6">
        <f t="shared" si="2"/>
        <v>393.41530855796935</v>
      </c>
      <c r="AE61" s="6">
        <f t="shared" si="3"/>
        <v>1025.51571974737</v>
      </c>
      <c r="AI61" s="58"/>
      <c r="AJ61" s="21">
        <f t="shared" si="28"/>
        <v>117326.19270429715</v>
      </c>
      <c r="AK61" s="21">
        <f t="shared" si="29"/>
        <v>19880.013091053261</v>
      </c>
      <c r="AL61" s="19">
        <f t="shared" si="30"/>
        <v>72684.358554930121</v>
      </c>
      <c r="AM61" s="19">
        <f t="shared" si="31"/>
        <v>6783.5540860670908</v>
      </c>
      <c r="AN61" s="19">
        <f t="shared" si="20"/>
        <v>18937.499999999982</v>
      </c>
      <c r="AO61" s="19">
        <f t="shared" si="21"/>
        <v>11669.363818687392</v>
      </c>
      <c r="AP61" s="19">
        <f t="shared" si="22"/>
        <v>11976.452340231797</v>
      </c>
      <c r="AQ61" s="19">
        <f t="shared" si="23"/>
        <v>10015.841455746619</v>
      </c>
      <c r="AR61" s="1">
        <f>AD60*$AW$4</f>
        <v>2007.2889753958289</v>
      </c>
      <c r="AS61" s="23">
        <f>AL61+AM61+AN61+AO61+AP61+AQ61+AR61-AJ61-AK61</f>
        <v>-3131.8465642915835</v>
      </c>
      <c r="AT61" s="23">
        <f t="shared" si="32"/>
        <v>-25054772.514332667</v>
      </c>
      <c r="AU61">
        <f>M60</f>
        <v>0.38049333333333335</v>
      </c>
      <c r="BB61" s="10">
        <f t="shared" si="24"/>
        <v>1075.3312262900213</v>
      </c>
      <c r="BC61" s="10">
        <f t="shared" si="25"/>
        <v>308.98166335540452</v>
      </c>
      <c r="BD61" s="9">
        <f t="shared" si="26"/>
        <v>763.22774729879427</v>
      </c>
      <c r="BE61" s="10">
        <f t="shared" si="27"/>
        <v>289.70615240038211</v>
      </c>
    </row>
    <row r="62" spans="1:57">
      <c r="A62">
        <v>56</v>
      </c>
      <c r="B62" t="s">
        <v>54</v>
      </c>
      <c r="C62">
        <v>11.115600000000001</v>
      </c>
      <c r="D62">
        <v>314.02199999999999</v>
      </c>
      <c r="E62">
        <v>273.25700000000001</v>
      </c>
      <c r="F62">
        <v>273.25700000000001</v>
      </c>
      <c r="G62">
        <v>292.66699999999997</v>
      </c>
      <c r="H62">
        <v>1846.8</v>
      </c>
      <c r="I62">
        <v>992.34400000000005</v>
      </c>
      <c r="J62">
        <v>2068.88</v>
      </c>
      <c r="K62">
        <v>719.89300000000003</v>
      </c>
      <c r="M62" s="4">
        <f t="shared" si="5"/>
        <v>0.38440000000000002</v>
      </c>
      <c r="N62" s="2">
        <f t="shared" si="6"/>
        <v>0.2723048907388137</v>
      </c>
      <c r="O62" s="2">
        <f t="shared" si="7"/>
        <v>1.7409430369406869</v>
      </c>
      <c r="P62" s="3">
        <f t="shared" si="8"/>
        <v>0.62425685050294832</v>
      </c>
      <c r="Q62" s="2">
        <f t="shared" si="9"/>
        <v>0.25378685397155737</v>
      </c>
      <c r="R62" s="3">
        <f t="shared" si="10"/>
        <v>0.23695542837322234</v>
      </c>
      <c r="T62" s="6">
        <f t="shared" si="11"/>
        <v>649.59094922204042</v>
      </c>
      <c r="U62" s="6">
        <f t="shared" si="12"/>
        <v>1689.8828023466192</v>
      </c>
      <c r="V62" s="6">
        <f t="shared" si="13"/>
        <v>1689.8828023466192</v>
      </c>
      <c r="W62" s="6">
        <f t="shared" si="14"/>
        <v>34.487404129522844</v>
      </c>
      <c r="X62" s="6">
        <f t="shared" si="15"/>
        <v>176.88679245283001</v>
      </c>
      <c r="Y62" s="6">
        <f t="shared" si="0"/>
        <v>153.92410164027672</v>
      </c>
      <c r="Z62" s="6">
        <f t="shared" si="16"/>
        <v>153.92410164027672</v>
      </c>
      <c r="AA62" s="6">
        <f t="shared" si="17"/>
        <v>164.85764337145932</v>
      </c>
      <c r="AB62" s="6">
        <f t="shared" si="1"/>
        <v>1165.3882440373254</v>
      </c>
      <c r="AC62" s="6">
        <f t="shared" si="18"/>
        <v>558.98196243881671</v>
      </c>
      <c r="AD62" s="6">
        <f t="shared" si="2"/>
        <v>405.5116000765716</v>
      </c>
      <c r="AE62" s="6">
        <f t="shared" si="3"/>
        <v>1040.2918531245787</v>
      </c>
      <c r="AI62" s="58"/>
      <c r="AJ62" s="21">
        <f t="shared" si="28"/>
        <v>119363.58640011073</v>
      </c>
      <c r="AK62" s="21">
        <f t="shared" si="29"/>
        <v>20225.233645908269</v>
      </c>
      <c r="AL62" s="19">
        <f t="shared" si="30"/>
        <v>73710.993388281713</v>
      </c>
      <c r="AM62" s="19">
        <f t="shared" si="31"/>
        <v>6794.4278426456121</v>
      </c>
      <c r="AN62" s="19">
        <f t="shared" si="20"/>
        <v>18937.499999999982</v>
      </c>
      <c r="AO62" s="19">
        <f t="shared" si="21"/>
        <v>12030.225600615857</v>
      </c>
      <c r="AP62" s="19">
        <f t="shared" si="22"/>
        <v>12346.81048484259</v>
      </c>
      <c r="AQ62" s="19">
        <f t="shared" si="23"/>
        <v>10346.813112918062</v>
      </c>
      <c r="AR62" s="1">
        <f>AD61*$AW$4</f>
        <v>2069.3645230149186</v>
      </c>
      <c r="AS62" s="23">
        <f>AL62+AM62+AN62+AO62+AP62+AQ62+AR62-AJ62-AK62</f>
        <v>-3352.6850937002564</v>
      </c>
      <c r="AT62" s="23">
        <f t="shared" si="32"/>
        <v>-26821480.74960205</v>
      </c>
      <c r="AU62">
        <f>M61</f>
        <v>0.38246666666666668</v>
      </c>
      <c r="BB62" s="10">
        <f t="shared" si="24"/>
        <v>1102.7839562577105</v>
      </c>
      <c r="BC62" s="10">
        <f t="shared" si="25"/>
        <v>319.191906160082</v>
      </c>
      <c r="BD62" s="9">
        <f t="shared" si="26"/>
        <v>786.83061711593871</v>
      </c>
      <c r="BE62" s="10">
        <f t="shared" si="27"/>
        <v>298.6649851195595</v>
      </c>
    </row>
    <row r="63" spans="1:57">
      <c r="A63">
        <v>57</v>
      </c>
      <c r="B63" t="s">
        <v>54</v>
      </c>
      <c r="C63">
        <v>11.317500000000001</v>
      </c>
      <c r="D63">
        <v>308.70999999999998</v>
      </c>
      <c r="E63">
        <v>276.67500000000001</v>
      </c>
      <c r="F63">
        <v>276.67500000000001</v>
      </c>
      <c r="G63">
        <v>297.00299999999999</v>
      </c>
      <c r="H63">
        <v>1840.94</v>
      </c>
      <c r="I63">
        <v>977.14499999999998</v>
      </c>
      <c r="J63">
        <v>2084.08</v>
      </c>
      <c r="K63">
        <v>728.899</v>
      </c>
      <c r="M63" s="4">
        <f t="shared" si="5"/>
        <v>0.38635333333333333</v>
      </c>
      <c r="N63" s="2">
        <f t="shared" si="6"/>
        <v>0.26634514175279966</v>
      </c>
      <c r="O63" s="2">
        <f t="shared" si="7"/>
        <v>1.7452552156057497</v>
      </c>
      <c r="P63" s="3">
        <f t="shared" si="8"/>
        <v>0.62887080910392912</v>
      </c>
      <c r="Q63" s="2">
        <f t="shared" si="9"/>
        <v>0.25624471554535572</v>
      </c>
      <c r="R63" s="3">
        <f t="shared" si="10"/>
        <v>0.23870636550308011</v>
      </c>
      <c r="T63" s="6">
        <f t="shared" si="11"/>
        <v>664.12622092053118</v>
      </c>
      <c r="U63" s="6">
        <f t="shared" si="12"/>
        <v>1718.9607636891908</v>
      </c>
      <c r="V63" s="6">
        <f t="shared" si="13"/>
        <v>1718.9607636891908</v>
      </c>
      <c r="W63" s="6">
        <f t="shared" si="14"/>
        <v>35.080831912024301</v>
      </c>
      <c r="X63" s="6">
        <f t="shared" si="15"/>
        <v>176.88679245283001</v>
      </c>
      <c r="Y63" s="6">
        <f t="shared" si="0"/>
        <v>158.53115643123564</v>
      </c>
      <c r="Z63" s="6">
        <f t="shared" si="16"/>
        <v>158.53115643123564</v>
      </c>
      <c r="AA63" s="6">
        <f t="shared" si="17"/>
        <v>170.17883456599358</v>
      </c>
      <c r="AB63" s="6">
        <f t="shared" si="1"/>
        <v>1194.1505827941176</v>
      </c>
      <c r="AC63" s="6">
        <f t="shared" si="18"/>
        <v>559.89101280709747</v>
      </c>
      <c r="AD63" s="6">
        <f t="shared" si="2"/>
        <v>417.64959389742921</v>
      </c>
      <c r="AE63" s="6">
        <f t="shared" si="3"/>
        <v>1054.8345427686595</v>
      </c>
      <c r="AI63" s="58"/>
      <c r="AJ63" s="21">
        <f t="shared" si="28"/>
        <v>121463.70618426794</v>
      </c>
      <c r="AK63" s="21">
        <f t="shared" si="29"/>
        <v>20581.082649779477</v>
      </c>
      <c r="AL63" s="19">
        <f t="shared" si="30"/>
        <v>74773.057527035329</v>
      </c>
      <c r="AM63" s="19">
        <f t="shared" si="31"/>
        <v>6807.8413205423485</v>
      </c>
      <c r="AN63" s="19">
        <f t="shared" si="20"/>
        <v>18937.499999999982</v>
      </c>
      <c r="AO63" s="19">
        <f t="shared" si="21"/>
        <v>12400.125628140693</v>
      </c>
      <c r="AP63" s="19">
        <f t="shared" si="22"/>
        <v>12726.44472361808</v>
      </c>
      <c r="AQ63" s="19">
        <f t="shared" si="23"/>
        <v>10687.935334708091</v>
      </c>
      <c r="AR63" s="1">
        <f>AD62*$AW$4</f>
        <v>2132.9910164027665</v>
      </c>
      <c r="AS63" s="23">
        <f>AL63+AM63+AN63+AO63+AP63+AQ63+AR63-AJ63-AK63</f>
        <v>-3578.8932836001331</v>
      </c>
      <c r="AT63" s="23">
        <f t="shared" si="32"/>
        <v>-28631146.268801063</v>
      </c>
      <c r="AU63">
        <f>M62</f>
        <v>0.38440000000000002</v>
      </c>
      <c r="BB63" s="10">
        <f t="shared" si="24"/>
        <v>1130.9008399078025</v>
      </c>
      <c r="BC63" s="10">
        <f t="shared" si="25"/>
        <v>329.71528674291864</v>
      </c>
      <c r="BD63" s="9">
        <f t="shared" si="26"/>
        <v>811.02320015314319</v>
      </c>
      <c r="BE63" s="10">
        <f t="shared" si="27"/>
        <v>307.84820328055343</v>
      </c>
    </row>
    <row r="64" spans="1:57">
      <c r="A64">
        <v>58</v>
      </c>
      <c r="B64" t="s">
        <v>54</v>
      </c>
      <c r="C64">
        <v>11.519399999999999</v>
      </c>
      <c r="D64">
        <v>303.51299999999998</v>
      </c>
      <c r="E64">
        <v>280.03199999999998</v>
      </c>
      <c r="F64">
        <v>280.03199999999998</v>
      </c>
      <c r="G64">
        <v>301.32</v>
      </c>
      <c r="H64">
        <v>1835.1</v>
      </c>
      <c r="I64">
        <v>962.25800000000004</v>
      </c>
      <c r="J64">
        <v>2098.9699999999998</v>
      </c>
      <c r="K64">
        <v>737.74199999999996</v>
      </c>
      <c r="M64" s="4">
        <f t="shared" si="5"/>
        <v>0.38830000000000003</v>
      </c>
      <c r="N64" s="2">
        <f t="shared" si="6"/>
        <v>0.26054854493947976</v>
      </c>
      <c r="O64" s="2">
        <f t="shared" si="7"/>
        <v>1.7492879304661342</v>
      </c>
      <c r="P64" s="3">
        <f t="shared" si="8"/>
        <v>0.6333092969353592</v>
      </c>
      <c r="Q64" s="2">
        <f t="shared" si="9"/>
        <v>0.25866597991243884</v>
      </c>
      <c r="R64" s="3">
        <f t="shared" si="10"/>
        <v>0.24039144990986347</v>
      </c>
      <c r="T64" s="6">
        <f t="shared" si="11"/>
        <v>678.90147877785034</v>
      </c>
      <c r="U64" s="6">
        <f t="shared" si="12"/>
        <v>1748.3942281170494</v>
      </c>
      <c r="V64" s="6">
        <f t="shared" si="13"/>
        <v>1748.3942281170494</v>
      </c>
      <c r="W64" s="6">
        <f t="shared" si="14"/>
        <v>35.681514859531617</v>
      </c>
      <c r="X64" s="6">
        <f t="shared" si="15"/>
        <v>176.88679245283001</v>
      </c>
      <c r="Y64" s="6">
        <f t="shared" si="0"/>
        <v>163.20211082935785</v>
      </c>
      <c r="Z64" s="6">
        <f t="shared" si="16"/>
        <v>163.20211082935785</v>
      </c>
      <c r="AA64" s="6">
        <f t="shared" si="17"/>
        <v>175.60871627207646</v>
      </c>
      <c r="AB64" s="6">
        <f t="shared" si="1"/>
        <v>1223.2756776612357</v>
      </c>
      <c r="AC64" s="6">
        <f t="shared" si="18"/>
        <v>560.80006531534536</v>
      </c>
      <c r="AD64" s="6">
        <f t="shared" si="2"/>
        <v>429.9546182131761</v>
      </c>
      <c r="AE64" s="6">
        <f t="shared" si="3"/>
        <v>1069.492749339199</v>
      </c>
      <c r="AI64" s="58"/>
      <c r="AJ64" s="21">
        <f t="shared" si="28"/>
        <v>123553.74281168796</v>
      </c>
      <c r="AK64" s="21">
        <f t="shared" si="29"/>
        <v>20935.223140970655</v>
      </c>
      <c r="AL64" s="19">
        <f t="shared" si="30"/>
        <v>75818.342430582939</v>
      </c>
      <c r="AM64" s="19">
        <f t="shared" si="31"/>
        <v>6818.9126449776404</v>
      </c>
      <c r="AN64" s="19">
        <f t="shared" si="20"/>
        <v>18937.499999999982</v>
      </c>
      <c r="AO64" s="19">
        <f t="shared" si="21"/>
        <v>12771.269962100343</v>
      </c>
      <c r="AP64" s="19">
        <f t="shared" si="22"/>
        <v>13107.356013734565</v>
      </c>
      <c r="AQ64" s="19">
        <f t="shared" si="23"/>
        <v>11032.9150773983</v>
      </c>
      <c r="AR64" s="1">
        <f>AD63*$AW$4</f>
        <v>2196.8368639004775</v>
      </c>
      <c r="AS64" s="23">
        <f>AL64+AM64+AN64+AO64+AP64+AQ64+AR64-AJ64-AK64</f>
        <v>-3805.832959964373</v>
      </c>
      <c r="AT64" s="23">
        <f t="shared" si="32"/>
        <v>-30446663.679714985</v>
      </c>
      <c r="AU64">
        <f>M63</f>
        <v>0.38635333333333333</v>
      </c>
      <c r="BB64" s="10">
        <f t="shared" si="24"/>
        <v>1159.0697508820933</v>
      </c>
      <c r="BC64" s="10">
        <f t="shared" si="25"/>
        <v>340.35766913198717</v>
      </c>
      <c r="BD64" s="9">
        <f t="shared" si="26"/>
        <v>835.29918779485843</v>
      </c>
      <c r="BE64" s="10">
        <f t="shared" si="27"/>
        <v>317.06231286247129</v>
      </c>
    </row>
    <row r="65" spans="1:57">
      <c r="A65">
        <v>59</v>
      </c>
      <c r="B65" t="s">
        <v>54</v>
      </c>
      <c r="C65">
        <v>11.721299999999999</v>
      </c>
      <c r="D65">
        <v>298.42700000000002</v>
      </c>
      <c r="E65">
        <v>283.32799999999997</v>
      </c>
      <c r="F65">
        <v>283.32799999999997</v>
      </c>
      <c r="G65">
        <v>305.61799999999999</v>
      </c>
      <c r="H65">
        <v>1829.3</v>
      </c>
      <c r="I65">
        <v>947.68799999999999</v>
      </c>
      <c r="J65">
        <v>2113.54</v>
      </c>
      <c r="K65">
        <v>746.42399999999998</v>
      </c>
      <c r="M65" s="4">
        <f t="shared" si="5"/>
        <v>0.39023333333333332</v>
      </c>
      <c r="N65" s="2">
        <f t="shared" si="6"/>
        <v>0.25491329973520116</v>
      </c>
      <c r="O65" s="2">
        <f t="shared" si="7"/>
        <v>1.7530669771931322</v>
      </c>
      <c r="P65" s="3">
        <f t="shared" si="8"/>
        <v>0.63758776800204997</v>
      </c>
      <c r="Q65" s="2">
        <f t="shared" si="9"/>
        <v>0.26105577859400358</v>
      </c>
      <c r="R65" s="3">
        <f t="shared" si="10"/>
        <v>0.24201588793029807</v>
      </c>
      <c r="T65" s="6">
        <f t="shared" si="11"/>
        <v>693.90962588682692</v>
      </c>
      <c r="U65" s="6">
        <f t="shared" si="12"/>
        <v>1778.191575690169</v>
      </c>
      <c r="V65" s="6">
        <f t="shared" si="13"/>
        <v>1778.191575690169</v>
      </c>
      <c r="W65" s="6">
        <f t="shared" si="14"/>
        <v>36.289623993676919</v>
      </c>
      <c r="X65" s="6">
        <f t="shared" si="15"/>
        <v>176.88679245283001</v>
      </c>
      <c r="Y65" s="6">
        <f t="shared" si="0"/>
        <v>167.93715425238136</v>
      </c>
      <c r="Z65" s="6">
        <f t="shared" si="16"/>
        <v>167.93715425238136</v>
      </c>
      <c r="AA65" s="6">
        <f t="shared" si="17"/>
        <v>181.14911765975936</v>
      </c>
      <c r="AB65" s="6">
        <f t="shared" si="1"/>
        <v>1252.7596742923138</v>
      </c>
      <c r="AC65" s="6">
        <f t="shared" si="18"/>
        <v>561.72152539153217</v>
      </c>
      <c r="AD65" s="6">
        <f t="shared" si="2"/>
        <v>442.42828956431947</v>
      </c>
      <c r="AE65" s="6">
        <f t="shared" si="3"/>
        <v>1084.2819498033421</v>
      </c>
      <c r="AI65" s="58"/>
      <c r="AJ65" s="21">
        <f t="shared" si="28"/>
        <v>125669.33193436915</v>
      </c>
      <c r="AK65" s="21">
        <f t="shared" si="29"/>
        <v>21293.693304237546</v>
      </c>
      <c r="AL65" s="19">
        <f t="shared" si="30"/>
        <v>76871.930344253604</v>
      </c>
      <c r="AM65" s="19">
        <f t="shared" si="31"/>
        <v>6829.9839954755917</v>
      </c>
      <c r="AN65" s="19">
        <f t="shared" si="20"/>
        <v>18937.499999999982</v>
      </c>
      <c r="AO65" s="19">
        <f t="shared" si="21"/>
        <v>13147.562048413069</v>
      </c>
      <c r="AP65" s="19">
        <f t="shared" si="22"/>
        <v>13493.550523371308</v>
      </c>
      <c r="AQ65" s="19">
        <f t="shared" si="23"/>
        <v>11384.94136724987</v>
      </c>
      <c r="AR65" s="1">
        <f>AD64*$AW$4</f>
        <v>2261.5612918013062</v>
      </c>
      <c r="AS65" s="23">
        <f>AL65+AM65+AN65+AO65+AP65+AQ65+AR65-AJ65-AK65</f>
        <v>-4035.9956680419855</v>
      </c>
      <c r="AT65" s="23">
        <f t="shared" si="32"/>
        <v>-32287965.344335884</v>
      </c>
      <c r="AU65">
        <f>M64</f>
        <v>0.38830000000000003</v>
      </c>
      <c r="BB65" s="10">
        <f t="shared" si="24"/>
        <v>1187.594162801704</v>
      </c>
      <c r="BC65" s="10">
        <f t="shared" si="25"/>
        <v>351.21743254415293</v>
      </c>
      <c r="BD65" s="9">
        <f t="shared" si="26"/>
        <v>859.90923642635221</v>
      </c>
      <c r="BE65" s="10">
        <f t="shared" si="27"/>
        <v>326.4042216587157</v>
      </c>
    </row>
    <row r="66" spans="1:57">
      <c r="A66">
        <v>60</v>
      </c>
      <c r="B66" t="s">
        <v>54</v>
      </c>
      <c r="C66">
        <v>11.9232</v>
      </c>
      <c r="D66">
        <v>293.48599999999999</v>
      </c>
      <c r="E66">
        <v>286.565</v>
      </c>
      <c r="F66">
        <v>286.565</v>
      </c>
      <c r="G66">
        <v>309.89699999999999</v>
      </c>
      <c r="H66">
        <v>1823.49</v>
      </c>
      <c r="I66">
        <v>933.37199999999996</v>
      </c>
      <c r="J66">
        <v>2127.85</v>
      </c>
      <c r="K66">
        <v>754.95399999999995</v>
      </c>
      <c r="M66" s="4">
        <f t="shared" si="5"/>
        <v>0.39217000000000002</v>
      </c>
      <c r="N66" s="2">
        <f t="shared" si="6"/>
        <v>0.24945474326610059</v>
      </c>
      <c r="O66" s="2">
        <f t="shared" si="7"/>
        <v>1.7565728384799109</v>
      </c>
      <c r="P66" s="3">
        <f t="shared" si="8"/>
        <v>0.64168940340498593</v>
      </c>
      <c r="Q66" s="2">
        <f t="shared" si="9"/>
        <v>0.26340362597852973</v>
      </c>
      <c r="R66" s="3">
        <f t="shared" si="10"/>
        <v>0.24357209033497379</v>
      </c>
      <c r="T66" s="6">
        <f t="shared" si="11"/>
        <v>709.09372231956218</v>
      </c>
      <c r="U66" s="6">
        <f t="shared" si="12"/>
        <v>1808.1284196128265</v>
      </c>
      <c r="V66" s="6">
        <f t="shared" si="13"/>
        <v>1808.1284196128265</v>
      </c>
      <c r="W66" s="6">
        <f t="shared" si="14"/>
        <v>36.9005799920985</v>
      </c>
      <c r="X66" s="6">
        <f t="shared" si="15"/>
        <v>176.88679245283001</v>
      </c>
      <c r="Y66" s="6">
        <f t="shared" si="0"/>
        <v>172.71544018878322</v>
      </c>
      <c r="Z66" s="6">
        <f t="shared" si="16"/>
        <v>172.71544018878322</v>
      </c>
      <c r="AA66" s="6">
        <f t="shared" si="17"/>
        <v>186.77785761758537</v>
      </c>
      <c r="AB66" s="6">
        <f t="shared" si="1"/>
        <v>1282.4753525552576</v>
      </c>
      <c r="AC66" s="6">
        <f t="shared" si="18"/>
        <v>562.55364704966746</v>
      </c>
      <c r="AD66" s="6">
        <f t="shared" si="2"/>
        <v>455.0179276334606</v>
      </c>
      <c r="AE66" s="6">
        <f t="shared" si="3"/>
        <v>1099.0346972932643</v>
      </c>
      <c r="AI66" s="58"/>
      <c r="AJ66" s="21">
        <f t="shared" si="28"/>
        <v>127811.07588588227</v>
      </c>
      <c r="AK66" s="21">
        <f t="shared" si="29"/>
        <v>21656.595200330568</v>
      </c>
      <c r="AL66" s="19">
        <f t="shared" si="30"/>
        <v>77934.93370601481</v>
      </c>
      <c r="AM66" s="19">
        <f t="shared" si="31"/>
        <v>6841.2064577434703</v>
      </c>
      <c r="AN66" s="19">
        <f t="shared" si="20"/>
        <v>18937.499999999982</v>
      </c>
      <c r="AO66" s="19">
        <f t="shared" si="21"/>
        <v>13529.017146571843</v>
      </c>
      <c r="AP66" s="19">
        <f t="shared" si="22"/>
        <v>13885.043913586893</v>
      </c>
      <c r="AQ66" s="19">
        <f t="shared" si="23"/>
        <v>11744.132791735157</v>
      </c>
      <c r="AR66" s="1">
        <f>AD65*$AW$4</f>
        <v>2327.1728031083203</v>
      </c>
      <c r="AS66" s="23">
        <f>AL66+AM66+AN66+AO66+AP66+AQ66+AR66-AJ66-AK66</f>
        <v>-4268.6642674523864</v>
      </c>
      <c r="AT66" s="23">
        <f t="shared" si="32"/>
        <v>-34149314.13961909</v>
      </c>
      <c r="AU66">
        <f>M65</f>
        <v>0.39023333333333332</v>
      </c>
      <c r="BB66" s="10">
        <f t="shared" si="24"/>
        <v>1216.4700502986368</v>
      </c>
      <c r="BC66" s="10">
        <f t="shared" si="25"/>
        <v>362.29823531951871</v>
      </c>
      <c r="BD66" s="9">
        <f t="shared" si="26"/>
        <v>884.85657912863894</v>
      </c>
      <c r="BE66" s="10">
        <f t="shared" si="27"/>
        <v>335.87430850476272</v>
      </c>
    </row>
    <row r="67" spans="1:57">
      <c r="A67">
        <v>61</v>
      </c>
      <c r="B67" t="s">
        <v>54</v>
      </c>
      <c r="C67">
        <v>12.1252</v>
      </c>
      <c r="D67">
        <v>288.61099999999999</v>
      </c>
      <c r="E67">
        <v>289.745</v>
      </c>
      <c r="F67">
        <v>289.745</v>
      </c>
      <c r="G67">
        <v>314.15699999999998</v>
      </c>
      <c r="H67">
        <v>1817.74</v>
      </c>
      <c r="I67">
        <v>919.39599999999996</v>
      </c>
      <c r="J67">
        <v>2141.83</v>
      </c>
      <c r="K67">
        <v>763.33</v>
      </c>
      <c r="M67" s="4">
        <f t="shared" si="5"/>
        <v>0.39408666666666664</v>
      </c>
      <c r="N67" s="2">
        <f t="shared" si="6"/>
        <v>0.24411804510006258</v>
      </c>
      <c r="O67" s="2">
        <f t="shared" si="7"/>
        <v>1.7598544399709033</v>
      </c>
      <c r="P67" s="3">
        <f t="shared" si="8"/>
        <v>0.6456532404039721</v>
      </c>
      <c r="Q67" s="2">
        <f t="shared" si="9"/>
        <v>0.26572581327288414</v>
      </c>
      <c r="R67" s="3">
        <f t="shared" si="10"/>
        <v>0.24507722497589363</v>
      </c>
      <c r="T67" s="6">
        <f t="shared" si="11"/>
        <v>724.59531772968739</v>
      </c>
      <c r="U67" s="6">
        <f t="shared" si="12"/>
        <v>1838.6699653114056</v>
      </c>
      <c r="V67" s="6">
        <f t="shared" si="13"/>
        <v>1838.6699653114056</v>
      </c>
      <c r="W67" s="6">
        <f t="shared" si="14"/>
        <v>37.523876843089909</v>
      </c>
      <c r="X67" s="6">
        <f t="shared" si="15"/>
        <v>176.88679245283001</v>
      </c>
      <c r="Y67" s="6">
        <f t="shared" si="0"/>
        <v>177.58180969971772</v>
      </c>
      <c r="Z67" s="6">
        <f t="shared" si="16"/>
        <v>177.58180969971772</v>
      </c>
      <c r="AA67" s="6">
        <f t="shared" si="17"/>
        <v>192.54368009744508</v>
      </c>
      <c r="AB67" s="6">
        <f t="shared" si="1"/>
        <v>1312.7061639318076</v>
      </c>
      <c r="AC67" s="6">
        <f t="shared" si="18"/>
        <v>563.48767822268792</v>
      </c>
      <c r="AD67" s="6">
        <f t="shared" si="2"/>
        <v>467.83731487371841</v>
      </c>
      <c r="AE67" s="6">
        <f t="shared" si="3"/>
        <v>1114.0746475817182</v>
      </c>
      <c r="AI67" s="58"/>
      <c r="AJ67" s="21">
        <f t="shared" si="28"/>
        <v>129962.84641651112</v>
      </c>
      <c r="AK67" s="21">
        <f t="shared" si="29"/>
        <v>22021.196022464614</v>
      </c>
      <c r="AL67" s="19">
        <f t="shared" si="30"/>
        <v>78995.316937347961</v>
      </c>
      <c r="AM67" s="19">
        <f t="shared" si="31"/>
        <v>6851.3408674179</v>
      </c>
      <c r="AN67" s="19">
        <f t="shared" si="20"/>
        <v>18937.499999999982</v>
      </c>
      <c r="AO67" s="19">
        <f t="shared" si="21"/>
        <v>13913.955861608376</v>
      </c>
      <c r="AP67" s="19">
        <f t="shared" si="22"/>
        <v>14280.112594808597</v>
      </c>
      <c r="AQ67" s="19">
        <f t="shared" si="23"/>
        <v>12109.051320562961</v>
      </c>
      <c r="AR67" s="1">
        <f>AD66*$AW$4</f>
        <v>2393.3942993520027</v>
      </c>
      <c r="AS67" s="23">
        <f>AL67+AM67+AN67+AO67+AP67+AQ67+AR67-AJ67-AK67</f>
        <v>-4503.3705578779882</v>
      </c>
      <c r="AT67" s="23">
        <f t="shared" si="32"/>
        <v>-36026964.463023908</v>
      </c>
      <c r="AU67">
        <f>M66</f>
        <v>0.39217000000000002</v>
      </c>
      <c r="BB67" s="10">
        <f t="shared" si="24"/>
        <v>1245.5747725631591</v>
      </c>
      <c r="BC67" s="10">
        <f t="shared" si="25"/>
        <v>373.55571523517074</v>
      </c>
      <c r="BD67" s="9">
        <f t="shared" si="26"/>
        <v>910.0358552669212</v>
      </c>
      <c r="BE67" s="10">
        <f t="shared" si="27"/>
        <v>345.43088037756644</v>
      </c>
    </row>
    <row r="68" spans="1:57">
      <c r="A68">
        <v>62</v>
      </c>
      <c r="B68" t="s">
        <v>54</v>
      </c>
      <c r="C68">
        <v>12.3271</v>
      </c>
      <c r="D68">
        <v>283.83999999999997</v>
      </c>
      <c r="E68">
        <v>292.86799999999999</v>
      </c>
      <c r="F68">
        <v>292.86799999999999</v>
      </c>
      <c r="G68">
        <v>318.39800000000002</v>
      </c>
      <c r="H68">
        <v>1812.03</v>
      </c>
      <c r="I68">
        <v>905.70699999999999</v>
      </c>
      <c r="J68">
        <v>2155.52</v>
      </c>
      <c r="K68">
        <v>771.55799999999999</v>
      </c>
      <c r="M68" s="4">
        <f t="shared" si="5"/>
        <v>0.39599000000000001</v>
      </c>
      <c r="N68" s="2">
        <f t="shared" si="6"/>
        <v>0.23892859247287387</v>
      </c>
      <c r="O68" s="2">
        <f t="shared" si="7"/>
        <v>1.7629195267557263</v>
      </c>
      <c r="P68" s="3">
        <f t="shared" si="8"/>
        <v>0.6494759968686078</v>
      </c>
      <c r="Q68" s="2">
        <f t="shared" si="9"/>
        <v>0.26801855265705365</v>
      </c>
      <c r="R68" s="3">
        <f t="shared" si="10"/>
        <v>0.24652811097923347</v>
      </c>
      <c r="T68" s="6">
        <f t="shared" si="11"/>
        <v>740.3332963295818</v>
      </c>
      <c r="U68" s="6">
        <f t="shared" si="12"/>
        <v>1869.5757375933276</v>
      </c>
      <c r="V68" s="6">
        <f t="shared" si="13"/>
        <v>1869.5757375933276</v>
      </c>
      <c r="W68" s="6">
        <f t="shared" si="14"/>
        <v>38.154606889659746</v>
      </c>
      <c r="X68" s="6">
        <f t="shared" si="15"/>
        <v>176.88679245283001</v>
      </c>
      <c r="Y68" s="6">
        <f t="shared" si="0"/>
        <v>182.51296903916088</v>
      </c>
      <c r="Z68" s="6">
        <f t="shared" si="16"/>
        <v>182.51296903916088</v>
      </c>
      <c r="AA68" s="6">
        <f t="shared" si="17"/>
        <v>198.42305856608013</v>
      </c>
      <c r="AB68" s="6">
        <f t="shared" si="1"/>
        <v>1343.302631296513</v>
      </c>
      <c r="AC68" s="6">
        <f t="shared" si="18"/>
        <v>564.42771318647442</v>
      </c>
      <c r="AD68" s="6">
        <f t="shared" si="2"/>
        <v>480.82870564867756</v>
      </c>
      <c r="AE68" s="6">
        <f t="shared" si="3"/>
        <v>1129.2424412637458</v>
      </c>
      <c r="AI68" s="58"/>
      <c r="AJ68" s="21">
        <f t="shared" si="28"/>
        <v>132158.08109668788</v>
      </c>
      <c r="AK68" s="21">
        <f t="shared" si="29"/>
        <v>22393.16150752761</v>
      </c>
      <c r="AL68" s="19">
        <f t="shared" si="30"/>
        <v>80076.343444231155</v>
      </c>
      <c r="AM68" s="19">
        <f t="shared" si="31"/>
        <v>6862.7164330741161</v>
      </c>
      <c r="AN68" s="19">
        <f t="shared" si="20"/>
        <v>18937.499999999982</v>
      </c>
      <c r="AO68" s="19">
        <f t="shared" si="21"/>
        <v>14305.990589409261</v>
      </c>
      <c r="AP68" s="19">
        <f t="shared" si="22"/>
        <v>14682.464025972662</v>
      </c>
      <c r="AQ68" s="19">
        <f t="shared" si="23"/>
        <v>12482.85708750149</v>
      </c>
      <c r="AR68" s="1">
        <f>AD67*$AW$4</f>
        <v>2460.8242762357586</v>
      </c>
      <c r="AS68" s="23">
        <f>AL68+AM68+AN68+AO68+AP68+AQ68+AR68-AJ68-AK68</f>
        <v>-4742.5467477910315</v>
      </c>
      <c r="AT68" s="23">
        <f t="shared" si="32"/>
        <v>-37940373.982328251</v>
      </c>
      <c r="AU68">
        <f>M67</f>
        <v>0.39408666666666664</v>
      </c>
      <c r="BB68" s="10">
        <f t="shared" si="24"/>
        <v>1275.1822870887177</v>
      </c>
      <c r="BC68" s="10">
        <f t="shared" si="25"/>
        <v>385.08736019489015</v>
      </c>
      <c r="BD68" s="9">
        <f t="shared" si="26"/>
        <v>935.67462974743682</v>
      </c>
      <c r="BE68" s="10">
        <f t="shared" si="27"/>
        <v>355.16361939943545</v>
      </c>
    </row>
    <row r="69" spans="1:57">
      <c r="A69">
        <v>63</v>
      </c>
      <c r="B69" t="s">
        <v>54</v>
      </c>
      <c r="C69">
        <v>12.529</v>
      </c>
      <c r="D69">
        <v>279.16399999999999</v>
      </c>
      <c r="E69">
        <v>295.93200000000002</v>
      </c>
      <c r="F69">
        <v>295.93200000000002</v>
      </c>
      <c r="G69">
        <v>322.62200000000001</v>
      </c>
      <c r="H69">
        <v>1806.35</v>
      </c>
      <c r="I69">
        <v>892.33299999999997</v>
      </c>
      <c r="J69">
        <v>2168.89</v>
      </c>
      <c r="K69">
        <v>779.63</v>
      </c>
      <c r="M69" s="4">
        <f t="shared" si="5"/>
        <v>0.39788333333333337</v>
      </c>
      <c r="N69" s="2">
        <f t="shared" si="6"/>
        <v>0.23387425124617767</v>
      </c>
      <c r="O69" s="2">
        <f t="shared" si="7"/>
        <v>1.7657315881539812</v>
      </c>
      <c r="P69" s="3">
        <f t="shared" si="8"/>
        <v>0.65314790767813002</v>
      </c>
      <c r="Q69" s="2">
        <f t="shared" si="9"/>
        <v>0.27028190843211997</v>
      </c>
      <c r="R69" s="3">
        <f t="shared" si="10"/>
        <v>0.24792192016085116</v>
      </c>
      <c r="T69" s="6">
        <f t="shared" si="11"/>
        <v>756.33290757877296</v>
      </c>
      <c r="U69" s="6">
        <f t="shared" si="12"/>
        <v>1900.8911512891707</v>
      </c>
      <c r="V69" s="6">
        <f t="shared" si="13"/>
        <v>1900.8911512891707</v>
      </c>
      <c r="W69" s="6">
        <f t="shared" si="14"/>
        <v>38.793696965085118</v>
      </c>
      <c r="X69" s="6">
        <f t="shared" si="15"/>
        <v>176.88679245283001</v>
      </c>
      <c r="Y69" s="6">
        <f t="shared" si="0"/>
        <v>187.51150672776896</v>
      </c>
      <c r="Z69" s="6">
        <f t="shared" si="16"/>
        <v>187.51150672776896</v>
      </c>
      <c r="AA69" s="6">
        <f t="shared" si="17"/>
        <v>204.42310167040498</v>
      </c>
      <c r="AB69" s="6">
        <f t="shared" si="1"/>
        <v>1374.27460303727</v>
      </c>
      <c r="AC69" s="6">
        <f t="shared" si="18"/>
        <v>565.41024521698569</v>
      </c>
      <c r="AD69" s="6">
        <f t="shared" si="2"/>
        <v>493.99725609319205</v>
      </c>
      <c r="AE69" s="6">
        <f t="shared" si="3"/>
        <v>1144.5582437103976</v>
      </c>
      <c r="AI69" s="58"/>
      <c r="AJ69" s="21">
        <f t="shared" si="28"/>
        <v>134379.4952909956</v>
      </c>
      <c r="AK69" s="21">
        <f t="shared" si="29"/>
        <v>22769.562908149139</v>
      </c>
      <c r="AL69" s="19">
        <f t="shared" si="30"/>
        <v>81166.558950714258</v>
      </c>
      <c r="AM69" s="19">
        <f t="shared" si="31"/>
        <v>6874.1651188980723</v>
      </c>
      <c r="AN69" s="19">
        <f t="shared" si="20"/>
        <v>18937.499999999982</v>
      </c>
      <c r="AO69" s="19">
        <f t="shared" si="21"/>
        <v>14703.244785794801</v>
      </c>
      <c r="AP69" s="19">
        <f t="shared" si="22"/>
        <v>15090.172280157823</v>
      </c>
      <c r="AQ69" s="19">
        <f t="shared" si="23"/>
        <v>12864.02483681511</v>
      </c>
      <c r="AR69" s="1">
        <f>AD68*$AW$4</f>
        <v>2529.1589917120436</v>
      </c>
      <c r="AS69" s="23">
        <f>AL69+AM69+AN69+AO69+AP69+AQ69+AR69-AJ69-AK69</f>
        <v>-4984.2332350526303</v>
      </c>
      <c r="AT69" s="23">
        <f t="shared" si="32"/>
        <v>-39873865.880421042</v>
      </c>
      <c r="AU69">
        <f>M68</f>
        <v>0.39599000000000001</v>
      </c>
      <c r="BB69" s="10">
        <f t="shared" si="24"/>
        <v>1305.1480244068532</v>
      </c>
      <c r="BC69" s="10">
        <f t="shared" si="25"/>
        <v>396.84611713216026</v>
      </c>
      <c r="BD69" s="9">
        <f t="shared" si="26"/>
        <v>961.65741129735511</v>
      </c>
      <c r="BE69" s="10">
        <f t="shared" si="27"/>
        <v>365.02593807832176</v>
      </c>
    </row>
    <row r="70" spans="1:57">
      <c r="A70">
        <v>64</v>
      </c>
      <c r="B70" t="s">
        <v>54</v>
      </c>
      <c r="C70">
        <v>12.7309</v>
      </c>
      <c r="D70">
        <v>274.608</v>
      </c>
      <c r="E70">
        <v>298.94600000000003</v>
      </c>
      <c r="F70">
        <v>298.94600000000003</v>
      </c>
      <c r="G70">
        <v>326.827</v>
      </c>
      <c r="H70">
        <v>1800.67</v>
      </c>
      <c r="I70">
        <v>879.18899999999996</v>
      </c>
      <c r="J70">
        <v>2182.04</v>
      </c>
      <c r="K70">
        <v>787.56899999999996</v>
      </c>
      <c r="M70" s="4">
        <f t="shared" si="5"/>
        <v>0.39977666666666667</v>
      </c>
      <c r="N70" s="2">
        <f t="shared" si="6"/>
        <v>0.22896784037754414</v>
      </c>
      <c r="O70" s="2">
        <f t="shared" si="7"/>
        <v>1.7683335780810954</v>
      </c>
      <c r="P70" s="3">
        <f t="shared" si="8"/>
        <v>0.65667414306321026</v>
      </c>
      <c r="Q70" s="2">
        <f t="shared" si="9"/>
        <v>0.27250798362419021</v>
      </c>
      <c r="R70" s="3">
        <f t="shared" si="10"/>
        <v>0.24926083730082632</v>
      </c>
      <c r="T70" s="6">
        <f t="shared" si="11"/>
        <v>772.53989975693571</v>
      </c>
      <c r="U70" s="6">
        <f t="shared" si="12"/>
        <v>1932.4286887435544</v>
      </c>
      <c r="V70" s="6">
        <f t="shared" si="13"/>
        <v>1932.4286887435544</v>
      </c>
      <c r="W70" s="6">
        <f t="shared" si="14"/>
        <v>39.437320178439883</v>
      </c>
      <c r="X70" s="6">
        <f t="shared" si="15"/>
        <v>176.88679245283001</v>
      </c>
      <c r="Y70" s="6">
        <f t="shared" si="0"/>
        <v>192.56394226171022</v>
      </c>
      <c r="Z70" s="6">
        <f t="shared" si="16"/>
        <v>192.56394226171022</v>
      </c>
      <c r="AA70" s="6">
        <f t="shared" si="17"/>
        <v>210.52329035199659</v>
      </c>
      <c r="AB70" s="6">
        <f t="shared" si="1"/>
        <v>1405.5455653260328</v>
      </c>
      <c r="AC70" s="6">
        <f t="shared" si="18"/>
        <v>566.32044359596148</v>
      </c>
      <c r="AD70" s="6">
        <f t="shared" si="2"/>
        <v>507.30697665502413</v>
      </c>
      <c r="AE70" s="6">
        <f t="shared" si="3"/>
        <v>1159.8887889866187</v>
      </c>
      <c r="AI70" s="58"/>
      <c r="AJ70" s="21">
        <f t="shared" si="28"/>
        <v>136630.35328121172</v>
      </c>
      <c r="AK70" s="21">
        <f t="shared" si="29"/>
        <v>23150.953331550809</v>
      </c>
      <c r="AL70" s="19">
        <f t="shared" si="30"/>
        <v>82267.412883172248</v>
      </c>
      <c r="AM70" s="19">
        <f t="shared" si="31"/>
        <v>6886.1313764976685</v>
      </c>
      <c r="AN70" s="19">
        <f t="shared" si="20"/>
        <v>18937.499999999982</v>
      </c>
      <c r="AO70" s="19">
        <f t="shared" si="21"/>
        <v>15105.926981989069</v>
      </c>
      <c r="AP70" s="19">
        <f t="shared" si="22"/>
        <v>15503.451376251938</v>
      </c>
      <c r="AQ70" s="19">
        <f t="shared" si="23"/>
        <v>13253.015431324526</v>
      </c>
      <c r="AR70" s="1">
        <f>AD69*$AW$4</f>
        <v>2598.4255670501902</v>
      </c>
      <c r="AS70" s="23">
        <f>AL70+AM70+AN70+AO70+AP70+AQ70+AR70-AJ70-AK70</f>
        <v>-5229.4429964769151</v>
      </c>
      <c r="AT70" s="23">
        <f t="shared" si="32"/>
        <v>-41835543.971815318</v>
      </c>
      <c r="AU70">
        <f>M69</f>
        <v>0.39788333333333337</v>
      </c>
      <c r="BB70" s="10">
        <f t="shared" si="24"/>
        <v>1335.480906072185</v>
      </c>
      <c r="BC70" s="10">
        <f t="shared" si="25"/>
        <v>408.84620334080995</v>
      </c>
      <c r="BD70" s="9">
        <f t="shared" si="26"/>
        <v>987.9945121863841</v>
      </c>
      <c r="BE70" s="10">
        <f t="shared" si="27"/>
        <v>375.02301345553792</v>
      </c>
    </row>
    <row r="71" spans="1:57">
      <c r="A71">
        <v>65</v>
      </c>
      <c r="B71" t="s">
        <v>54</v>
      </c>
      <c r="C71">
        <v>12.9328</v>
      </c>
      <c r="D71">
        <v>270.15100000000001</v>
      </c>
      <c r="E71">
        <v>301.90699999999998</v>
      </c>
      <c r="F71">
        <v>301.90699999999998</v>
      </c>
      <c r="G71">
        <v>331.01400000000001</v>
      </c>
      <c r="H71">
        <v>1795.02</v>
      </c>
      <c r="I71">
        <v>866.30799999999999</v>
      </c>
      <c r="J71">
        <v>2194.92</v>
      </c>
      <c r="K71">
        <v>795.37</v>
      </c>
      <c r="M71" s="4">
        <f t="shared" si="5"/>
        <v>0.40166000000000002</v>
      </c>
      <c r="N71" s="2">
        <f t="shared" si="6"/>
        <v>0.22419542233066109</v>
      </c>
      <c r="O71" s="2">
        <f t="shared" si="7"/>
        <v>1.7707310579428706</v>
      </c>
      <c r="P71" s="3">
        <f t="shared" si="8"/>
        <v>0.66006904678915834</v>
      </c>
      <c r="Q71" s="2">
        <f t="shared" si="9"/>
        <v>0.27470497435642088</v>
      </c>
      <c r="R71" s="3">
        <f t="shared" si="10"/>
        <v>0.25054938671181265</v>
      </c>
      <c r="T71" s="6">
        <f t="shared" si="11"/>
        <v>788.98485354417016</v>
      </c>
      <c r="U71" s="6">
        <f t="shared" si="12"/>
        <v>1964.3102463381222</v>
      </c>
      <c r="V71" s="6">
        <f t="shared" si="13"/>
        <v>1964.3102463381222</v>
      </c>
      <c r="W71" s="6">
        <f t="shared" si="14"/>
        <v>40.087964210982086</v>
      </c>
      <c r="X71" s="6">
        <f t="shared" si="15"/>
        <v>176.88679245283001</v>
      </c>
      <c r="Y71" s="6">
        <f t="shared" ref="Y71:Y107" si="33">R71*T71</f>
        <v>197.67967118040116</v>
      </c>
      <c r="Z71" s="6">
        <f t="shared" si="16"/>
        <v>197.67967118040116</v>
      </c>
      <c r="AA71" s="6">
        <f t="shared" si="17"/>
        <v>216.73806396045575</v>
      </c>
      <c r="AB71" s="6">
        <f t="shared" ref="AB71:AB107" si="34">O71*T71+(U71/98)*2</f>
        <v>1437.1679486281514</v>
      </c>
      <c r="AC71" s="6">
        <f t="shared" si="18"/>
        <v>567.2302619209529</v>
      </c>
      <c r="AD71" s="6">
        <f t="shared" ref="AD71:AD107" si="35">T71*P71</f>
        <v>520.78448020998405</v>
      </c>
      <c r="AE71" s="6">
        <f t="shared" ref="AE71:AE107" si="36">U71-T71</f>
        <v>1175.325392793952</v>
      </c>
      <c r="AI71" s="58"/>
      <c r="AJ71" s="21">
        <f t="shared" si="28"/>
        <v>138897.17686082044</v>
      </c>
      <c r="AK71" s="21">
        <f t="shared" si="29"/>
        <v>23535.049000207749</v>
      </c>
      <c r="AL71" s="19">
        <f t="shared" si="30"/>
        <v>83369.326485991187</v>
      </c>
      <c r="AM71" s="19">
        <f t="shared" si="31"/>
        <v>6897.2166825552149</v>
      </c>
      <c r="AN71" s="19">
        <f t="shared" si="20"/>
        <v>18937.499999999982</v>
      </c>
      <c r="AO71" s="19">
        <f t="shared" si="21"/>
        <v>15512.951188603376</v>
      </c>
      <c r="AP71" s="19">
        <f t="shared" si="22"/>
        <v>15921.186746198202</v>
      </c>
      <c r="AQ71" s="19">
        <f t="shared" si="23"/>
        <v>13648.498593797396</v>
      </c>
      <c r="AR71" s="1">
        <f>AD70*$AW$4</f>
        <v>2668.4346972054268</v>
      </c>
      <c r="AS71" s="23">
        <f>AL71+AM71+AN71+AO71+AP71+AQ71+AR71-AJ71-AK71</f>
        <v>-5477.1114666774301</v>
      </c>
      <c r="AT71" s="23">
        <f t="shared" si="32"/>
        <v>-43816891.733419441</v>
      </c>
      <c r="AU71">
        <f>M70</f>
        <v>0.39977666666666667</v>
      </c>
      <c r="BB71" s="10">
        <f t="shared" si="24"/>
        <v>1366.1082451475929</v>
      </c>
      <c r="BC71" s="10">
        <f t="shared" si="25"/>
        <v>421.04658070399319</v>
      </c>
      <c r="BD71" s="9">
        <f t="shared" si="26"/>
        <v>1014.6139533100483</v>
      </c>
      <c r="BE71" s="10">
        <f t="shared" si="27"/>
        <v>385.12788452342045</v>
      </c>
    </row>
    <row r="72" spans="1:57">
      <c r="A72">
        <v>66</v>
      </c>
      <c r="B72" t="s">
        <v>54</v>
      </c>
      <c r="C72">
        <v>13.1347</v>
      </c>
      <c r="D72">
        <v>265.79300000000001</v>
      </c>
      <c r="E72">
        <v>304.81700000000001</v>
      </c>
      <c r="F72">
        <v>304.81700000000001</v>
      </c>
      <c r="G72">
        <v>335.18299999999999</v>
      </c>
      <c r="H72">
        <v>1789.39</v>
      </c>
      <c r="I72">
        <v>853.68399999999997</v>
      </c>
      <c r="J72">
        <v>2207.54</v>
      </c>
      <c r="K72">
        <v>803.03599999999994</v>
      </c>
      <c r="M72" s="4">
        <f t="shared" ref="M72:M107" si="37">($M$2-H72)/$M$2</f>
        <v>0.40353666666666665</v>
      </c>
      <c r="N72" s="2">
        <f t="shared" ref="N72:N107" si="38">(D72/($M$2-H72))</f>
        <v>0.21955295264370855</v>
      </c>
      <c r="O72" s="2">
        <f t="shared" ref="O72:O107" si="39">(J72-$M$3)/($M$2-H72)</f>
        <v>1.7729206847787482</v>
      </c>
      <c r="P72" s="3">
        <f t="shared" ref="P72:P107" si="40">K72/($M$2-H72)</f>
        <v>0.66333170880795633</v>
      </c>
      <c r="Q72" s="2">
        <f t="shared" ref="Q72:Q107" si="41">G72/($M$2-H72)</f>
        <v>0.27687116412387147</v>
      </c>
      <c r="R72" s="3">
        <f t="shared" ref="R72:R107" si="42">F72/($M$2-H72)</f>
        <v>0.25178794161621004</v>
      </c>
      <c r="T72" s="6">
        <f t="shared" ref="T72:T107" si="43">$O$3/N72</f>
        <v>805.66801914015991</v>
      </c>
      <c r="U72" s="6">
        <f t="shared" ref="U72:U107" si="44">T72/M72</f>
        <v>1996.5175055719676</v>
      </c>
      <c r="V72" s="6">
        <f t="shared" ref="V72:V107" si="45">U72</f>
        <v>1996.5175055719676</v>
      </c>
      <c r="W72" s="6">
        <f t="shared" ref="W72:W107" si="46">(U72/98)*2</f>
        <v>40.74525521575444</v>
      </c>
      <c r="X72" s="6">
        <f t="shared" ref="X72:X107" si="47">$O$3</f>
        <v>176.88679245283001</v>
      </c>
      <c r="Y72" s="6">
        <f t="shared" si="33"/>
        <v>202.85749216531019</v>
      </c>
      <c r="Z72" s="6">
        <f t="shared" ref="Z72:Z107" si="48">Y72</f>
        <v>202.85749216531019</v>
      </c>
      <c r="AA72" s="6">
        <f t="shared" ref="AA72:AA107" si="49">Q72*T72</f>
        <v>223.06624235670964</v>
      </c>
      <c r="AB72" s="6">
        <f t="shared" si="34"/>
        <v>1469.1307514140644</v>
      </c>
      <c r="AC72" s="6">
        <f t="shared" ref="AC72:AC107" si="50">U72-O72*T72</f>
        <v>568.13200937365764</v>
      </c>
      <c r="AD72" s="6">
        <f t="shared" si="35"/>
        <v>534.42514386816356</v>
      </c>
      <c r="AE72" s="6">
        <f t="shared" si="36"/>
        <v>1190.8494864318077</v>
      </c>
      <c r="AI72" s="58"/>
      <c r="AJ72" s="21">
        <f t="shared" si="28"/>
        <v>141188.7275760452</v>
      </c>
      <c r="AK72" s="21">
        <f t="shared" si="29"/>
        <v>23923.334490151992</v>
      </c>
      <c r="AL72" s="19">
        <f t="shared" si="30"/>
        <v>84478.863257850884</v>
      </c>
      <c r="AM72" s="19">
        <f t="shared" si="31"/>
        <v>6908.2973599352854</v>
      </c>
      <c r="AN72" s="19">
        <f t="shared" ref="AN72:AN108" si="51">X71*$AP$4</f>
        <v>18937.499999999982</v>
      </c>
      <c r="AO72" s="19">
        <f t="shared" ref="AO72:AO108" si="52">Y71*$AQ$4</f>
        <v>15925.074310293117</v>
      </c>
      <c r="AP72" s="19">
        <f t="shared" ref="AP72:AP108" si="53">Z71*$AR$4</f>
        <v>16344.155213195569</v>
      </c>
      <c r="AQ72" s="19">
        <f t="shared" ref="AQ72:AQ108" si="54">AA71*$AS$4</f>
        <v>14051.410446039494</v>
      </c>
      <c r="AR72" s="1">
        <f>AD71*$AW$4</f>
        <v>2739.326365904516</v>
      </c>
      <c r="AS72" s="23">
        <f>AL72+AM72+AN72+AO72+AP72+AQ72+AR72-AJ72-AK72</f>
        <v>-5727.4351129783645</v>
      </c>
      <c r="AT72" s="23">
        <f t="shared" si="32"/>
        <v>-45819480.903826915</v>
      </c>
      <c r="AU72">
        <f>M71</f>
        <v>0.40166000000000002</v>
      </c>
      <c r="BB72" s="10">
        <f t="shared" ref="BB72:BB108" si="55">U71-AC71</f>
        <v>1397.0799844171693</v>
      </c>
      <c r="BC72" s="10">
        <f t="shared" ref="BC72:BC108" si="56">2*AA71</f>
        <v>433.47612792091149</v>
      </c>
      <c r="BD72" s="9">
        <f t="shared" ref="BD72:BD108" si="57">2*AD71</f>
        <v>1041.5689604199681</v>
      </c>
      <c r="BE72" s="10">
        <f t="shared" ref="BE72:BE108" si="58">Y71*2</f>
        <v>395.35934236080232</v>
      </c>
    </row>
    <row r="73" spans="1:57">
      <c r="A73">
        <v>67</v>
      </c>
      <c r="B73" t="s">
        <v>54</v>
      </c>
      <c r="C73">
        <v>13.3367</v>
      </c>
      <c r="D73">
        <v>261.50299999999999</v>
      </c>
      <c r="E73">
        <v>307.69</v>
      </c>
      <c r="F73">
        <v>307.69</v>
      </c>
      <c r="G73">
        <v>339.32799999999997</v>
      </c>
      <c r="H73">
        <v>1783.79</v>
      </c>
      <c r="I73">
        <v>841.23</v>
      </c>
      <c r="J73">
        <v>2219.9899999999998</v>
      </c>
      <c r="K73">
        <v>810.60699999999997</v>
      </c>
      <c r="M73" s="4">
        <f t="shared" si="37"/>
        <v>0.40540333333333334</v>
      </c>
      <c r="N73" s="2">
        <f t="shared" si="38"/>
        <v>0.21501467674168109</v>
      </c>
      <c r="O73" s="2">
        <f t="shared" si="39"/>
        <v>1.7749940472451302</v>
      </c>
      <c r="P73" s="3">
        <f t="shared" si="40"/>
        <v>0.66650249545719897</v>
      </c>
      <c r="Q73" s="2">
        <f t="shared" si="41"/>
        <v>0.27900444824495768</v>
      </c>
      <c r="R73" s="3">
        <f t="shared" si="42"/>
        <v>0.25299084861989296</v>
      </c>
      <c r="T73" s="6">
        <f t="shared" si="43"/>
        <v>822.673108335493</v>
      </c>
      <c r="U73" s="6">
        <f t="shared" si="44"/>
        <v>2029.2707057222676</v>
      </c>
      <c r="V73" s="6">
        <f t="shared" si="45"/>
        <v>2029.2707057222676</v>
      </c>
      <c r="W73" s="6">
        <f t="shared" si="46"/>
        <v>41.413687871883013</v>
      </c>
      <c r="X73" s="6">
        <f t="shared" si="47"/>
        <v>176.88679245283001</v>
      </c>
      <c r="Y73" s="6">
        <f t="shared" si="33"/>
        <v>208.12876781456151</v>
      </c>
      <c r="Z73" s="6">
        <f t="shared" si="48"/>
        <v>208.12876781456151</v>
      </c>
      <c r="AA73" s="6">
        <f t="shared" si="49"/>
        <v>229.52945667710853</v>
      </c>
      <c r="AB73" s="6">
        <f t="shared" si="34"/>
        <v>1501.6535579960312</v>
      </c>
      <c r="AC73" s="6">
        <f t="shared" si="50"/>
        <v>569.03083559811944</v>
      </c>
      <c r="AD73" s="6">
        <f t="shared" si="35"/>
        <v>548.31367965113668</v>
      </c>
      <c r="AE73" s="6">
        <f t="shared" si="36"/>
        <v>1206.5975973867746</v>
      </c>
      <c r="AI73" s="58"/>
      <c r="AJ73" s="21">
        <f t="shared" ref="AJ73:AJ108" si="59">U72*$AT$4</f>
        <v>143503.68874799632</v>
      </c>
      <c r="AK73" s="21">
        <f t="shared" ref="AK73:AK108" si="60">V72*$AU$4</f>
        <v>24315.586700360993</v>
      </c>
      <c r="AL73" s="19">
        <f t="shared" ref="AL73:AL108" si="61">AE72*$AT$4</f>
        <v>85594.68853625904</v>
      </c>
      <c r="AM73" s="19">
        <f t="shared" ref="AM73:AM108" si="62">AC72*$AU$4</f>
        <v>6919.2797421617761</v>
      </c>
      <c r="AN73" s="19">
        <f t="shared" si="51"/>
        <v>18937.499999999982</v>
      </c>
      <c r="AO73" s="19">
        <f t="shared" si="52"/>
        <v>16342.19956883739</v>
      </c>
      <c r="AP73" s="19">
        <f t="shared" si="53"/>
        <v>16772.257452227848</v>
      </c>
      <c r="AQ73" s="19">
        <f t="shared" si="54"/>
        <v>14461.674478100549</v>
      </c>
      <c r="AR73" s="1">
        <f>AD72*$AW$4</f>
        <v>2811.0762567465404</v>
      </c>
      <c r="AS73" s="23">
        <f>AL73+AM73+AN73+AO73+AP73+AQ73+AR73-AJ73-AK73</f>
        <v>-5980.5994140241855</v>
      </c>
      <c r="AT73" s="23">
        <f t="shared" ref="AT73:AT108" si="63">AS73*8000</f>
        <v>-47844795.312193483</v>
      </c>
      <c r="AU73">
        <f>M72</f>
        <v>0.40353666666666665</v>
      </c>
      <c r="BB73" s="10">
        <f t="shared" si="55"/>
        <v>1428.38549619831</v>
      </c>
      <c r="BC73" s="10">
        <f t="shared" si="56"/>
        <v>446.13248471341927</v>
      </c>
      <c r="BD73" s="9">
        <f t="shared" si="57"/>
        <v>1068.8502877363271</v>
      </c>
      <c r="BE73" s="10">
        <f t="shared" si="58"/>
        <v>405.71498433062038</v>
      </c>
    </row>
    <row r="74" spans="1:57">
      <c r="A74">
        <v>68</v>
      </c>
      <c r="B74" t="s">
        <v>54</v>
      </c>
      <c r="C74">
        <v>13.538600000000001</v>
      </c>
      <c r="D74">
        <v>257.34699999999998</v>
      </c>
      <c r="E74">
        <v>310.49400000000003</v>
      </c>
      <c r="F74">
        <v>310.49400000000003</v>
      </c>
      <c r="G74">
        <v>343.464</v>
      </c>
      <c r="H74">
        <v>1778.2</v>
      </c>
      <c r="I74">
        <v>829.13800000000003</v>
      </c>
      <c r="J74">
        <v>2232.09</v>
      </c>
      <c r="K74">
        <v>817.995</v>
      </c>
      <c r="M74" s="4">
        <f t="shared" si="37"/>
        <v>0.40726666666666667</v>
      </c>
      <c r="N74" s="2">
        <f t="shared" si="38"/>
        <v>0.2106293992470126</v>
      </c>
      <c r="O74" s="2">
        <f t="shared" si="39"/>
        <v>1.7767764856768704</v>
      </c>
      <c r="P74" s="3">
        <f t="shared" si="40"/>
        <v>0.66949991815354393</v>
      </c>
      <c r="Q74" s="2">
        <f t="shared" si="41"/>
        <v>0.28111311180225895</v>
      </c>
      <c r="R74" s="3">
        <f t="shared" si="42"/>
        <v>0.25412833524308398</v>
      </c>
      <c r="T74" s="6">
        <f t="shared" si="43"/>
        <v>839.80105856632372</v>
      </c>
      <c r="U74" s="6">
        <f t="shared" si="44"/>
        <v>2062.04221288179</v>
      </c>
      <c r="V74" s="6">
        <f t="shared" si="45"/>
        <v>2062.04221288179</v>
      </c>
      <c r="W74" s="6">
        <f t="shared" si="46"/>
        <v>42.082494140444695</v>
      </c>
      <c r="X74" s="6">
        <f t="shared" si="47"/>
        <v>176.88679245283001</v>
      </c>
      <c r="Y74" s="6">
        <f t="shared" si="33"/>
        <v>213.41724494883951</v>
      </c>
      <c r="Z74" s="6">
        <f t="shared" si="48"/>
        <v>213.41724494883951</v>
      </c>
      <c r="AA74" s="6">
        <f t="shared" si="49"/>
        <v>236.07908886841037</v>
      </c>
      <c r="AB74" s="6">
        <f t="shared" si="34"/>
        <v>1534.2212676476329</v>
      </c>
      <c r="AC74" s="6">
        <f t="shared" si="50"/>
        <v>569.9034393746017</v>
      </c>
      <c r="AD74" s="6">
        <f t="shared" si="35"/>
        <v>562.24673997541333</v>
      </c>
      <c r="AE74" s="6">
        <f t="shared" si="36"/>
        <v>1222.2411543154662</v>
      </c>
      <c r="AI74" s="58"/>
      <c r="AJ74" s="21">
        <f t="shared" si="59"/>
        <v>145857.89051519943</v>
      </c>
      <c r="AK74" s="21">
        <f t="shared" si="60"/>
        <v>24714.487924991499</v>
      </c>
      <c r="AL74" s="19">
        <f t="shared" si="61"/>
        <v>86726.615507369192</v>
      </c>
      <c r="AM74" s="19">
        <f t="shared" si="62"/>
        <v>6930.2265467494972</v>
      </c>
      <c r="AN74" s="19">
        <f t="shared" si="51"/>
        <v>18937.499999999982</v>
      </c>
      <c r="AO74" s="19">
        <f t="shared" si="52"/>
        <v>16766.853535141076</v>
      </c>
      <c r="AP74" s="19">
        <f t="shared" si="53"/>
        <v>17208.086522907946</v>
      </c>
      <c r="AQ74" s="19">
        <f t="shared" si="54"/>
        <v>14880.693064670626</v>
      </c>
      <c r="AR74" s="1">
        <f>AD73*$AW$4</f>
        <v>2884.1299549649789</v>
      </c>
      <c r="AS74" s="23">
        <f>AL74+AM74+AN74+AO74+AP74+AQ74+AR74-AJ74-AK74</f>
        <v>-6238.2733083876119</v>
      </c>
      <c r="AT74" s="23">
        <f t="shared" si="63"/>
        <v>-49906186.467100896</v>
      </c>
      <c r="AU74">
        <f>M73</f>
        <v>0.40540333333333334</v>
      </c>
      <c r="BB74" s="10">
        <f t="shared" si="55"/>
        <v>1460.2398701241482</v>
      </c>
      <c r="BC74" s="10">
        <f t="shared" si="56"/>
        <v>459.05891335421705</v>
      </c>
      <c r="BD74" s="9">
        <f t="shared" si="57"/>
        <v>1096.6273593022734</v>
      </c>
      <c r="BE74" s="10">
        <f t="shared" si="58"/>
        <v>416.25753562912303</v>
      </c>
    </row>
    <row r="75" spans="1:57">
      <c r="A75">
        <v>69</v>
      </c>
      <c r="B75" t="s">
        <v>54</v>
      </c>
      <c r="C75">
        <v>13.740500000000001</v>
      </c>
      <c r="D75">
        <v>253.25899999999999</v>
      </c>
      <c r="E75">
        <v>313.26499999999999</v>
      </c>
      <c r="F75">
        <v>313.26499999999999</v>
      </c>
      <c r="G75">
        <v>347.57799999999997</v>
      </c>
      <c r="H75">
        <v>1772.63</v>
      </c>
      <c r="I75">
        <v>817.2</v>
      </c>
      <c r="J75">
        <v>2244.02</v>
      </c>
      <c r="K75">
        <v>825.29499999999996</v>
      </c>
      <c r="M75" s="4">
        <f t="shared" si="37"/>
        <v>0.40912333333333328</v>
      </c>
      <c r="N75" s="2">
        <f t="shared" si="38"/>
        <v>0.20634283060527797</v>
      </c>
      <c r="O75" s="2">
        <f t="shared" si="39"/>
        <v>1.7784331621271501</v>
      </c>
      <c r="P75" s="3">
        <f t="shared" si="40"/>
        <v>0.67240929792971971</v>
      </c>
      <c r="Q75" s="2">
        <f t="shared" si="41"/>
        <v>0.28318925833285807</v>
      </c>
      <c r="R75" s="3">
        <f t="shared" si="42"/>
        <v>0.25523273340557451</v>
      </c>
      <c r="T75" s="6">
        <f t="shared" si="43"/>
        <v>857.24709665926957</v>
      </c>
      <c r="U75" s="6">
        <f t="shared" si="44"/>
        <v>2095.3268288925174</v>
      </c>
      <c r="V75" s="6">
        <f t="shared" si="45"/>
        <v>2095.3268288925174</v>
      </c>
      <c r="W75" s="6">
        <f t="shared" si="46"/>
        <v>42.761772018214643</v>
      </c>
      <c r="X75" s="6">
        <f t="shared" si="47"/>
        <v>176.88679245283001</v>
      </c>
      <c r="Y75" s="6">
        <f t="shared" si="33"/>
        <v>218.79751968433811</v>
      </c>
      <c r="Z75" s="6">
        <f t="shared" si="48"/>
        <v>218.79751968433811</v>
      </c>
      <c r="AA75" s="6">
        <f t="shared" si="49"/>
        <v>242.76316951093446</v>
      </c>
      <c r="AB75" s="6">
        <f t="shared" si="34"/>
        <v>1567.3184368542782</v>
      </c>
      <c r="AC75" s="6">
        <f t="shared" si="50"/>
        <v>570.77016405645395</v>
      </c>
      <c r="AD75" s="6">
        <f t="shared" si="35"/>
        <v>576.42091841695003</v>
      </c>
      <c r="AE75" s="6">
        <f t="shared" si="36"/>
        <v>1238.0797322332478</v>
      </c>
      <c r="AI75" s="58"/>
      <c r="AJ75" s="21">
        <f t="shared" si="59"/>
        <v>148213.4081353044</v>
      </c>
      <c r="AK75" s="21">
        <f t="shared" si="60"/>
        <v>25113.612110687322</v>
      </c>
      <c r="AL75" s="19">
        <f t="shared" si="61"/>
        <v>87851.027448732755</v>
      </c>
      <c r="AM75" s="19">
        <f t="shared" si="62"/>
        <v>6940.8539881432744</v>
      </c>
      <c r="AN75" s="19">
        <f t="shared" si="51"/>
        <v>18937.499999999982</v>
      </c>
      <c r="AO75" s="19">
        <f t="shared" si="52"/>
        <v>17192.893253078513</v>
      </c>
      <c r="AP75" s="19">
        <f t="shared" si="53"/>
        <v>17645.337812370053</v>
      </c>
      <c r="AQ75" s="19">
        <f t="shared" si="54"/>
        <v>15305.314234154574</v>
      </c>
      <c r="AR75" s="1">
        <f>AD74*$AW$4</f>
        <v>2957.4178522706738</v>
      </c>
      <c r="AS75" s="23">
        <f>AL75+AM75+AN75+AO75+AP75+AQ75+AR75-AJ75-AK75</f>
        <v>-6496.6756572419145</v>
      </c>
      <c r="AT75" s="23">
        <f t="shared" si="63"/>
        <v>-51973405.257935315</v>
      </c>
      <c r="AU75">
        <f>M74</f>
        <v>0.40726666666666667</v>
      </c>
      <c r="BB75" s="10">
        <f t="shared" si="55"/>
        <v>1492.1387735071883</v>
      </c>
      <c r="BC75" s="10">
        <f t="shared" si="56"/>
        <v>472.15817773682073</v>
      </c>
      <c r="BD75" s="9">
        <f t="shared" si="57"/>
        <v>1124.4934799508267</v>
      </c>
      <c r="BE75" s="10">
        <f t="shared" si="58"/>
        <v>426.83448989767902</v>
      </c>
    </row>
    <row r="76" spans="1:57">
      <c r="A76">
        <v>70</v>
      </c>
      <c r="B76" t="s">
        <v>54</v>
      </c>
      <c r="C76">
        <v>13.942399999999999</v>
      </c>
      <c r="D76">
        <v>249.26499999999999</v>
      </c>
      <c r="E76">
        <v>315.98200000000003</v>
      </c>
      <c r="F76">
        <v>315.98200000000003</v>
      </c>
      <c r="G76">
        <v>351.678</v>
      </c>
      <c r="H76">
        <v>1767.09</v>
      </c>
      <c r="I76">
        <v>805.54300000000001</v>
      </c>
      <c r="J76">
        <v>2255.6799999999998</v>
      </c>
      <c r="K76">
        <v>832.45299999999997</v>
      </c>
      <c r="M76" s="4">
        <f t="shared" si="37"/>
        <v>0.41097</v>
      </c>
      <c r="N76" s="2">
        <f t="shared" si="38"/>
        <v>0.2021761523549975</v>
      </c>
      <c r="O76" s="2">
        <f t="shared" si="39"/>
        <v>1.7798991898840952</v>
      </c>
      <c r="P76" s="3">
        <f t="shared" si="40"/>
        <v>0.6751936475492939</v>
      </c>
      <c r="Q76" s="2">
        <f t="shared" si="41"/>
        <v>0.2852422317930749</v>
      </c>
      <c r="R76" s="3">
        <f t="shared" si="42"/>
        <v>0.25628959129214623</v>
      </c>
      <c r="T76" s="6">
        <f t="shared" si="43"/>
        <v>874.9142289652325</v>
      </c>
      <c r="U76" s="6">
        <f t="shared" si="44"/>
        <v>2128.9004768358577</v>
      </c>
      <c r="V76" s="6">
        <f t="shared" si="45"/>
        <v>2128.9004768358577</v>
      </c>
      <c r="W76" s="6">
        <f t="shared" si="46"/>
        <v>43.446948506854241</v>
      </c>
      <c r="X76" s="6">
        <f t="shared" si="47"/>
        <v>176.88679245283001</v>
      </c>
      <c r="Y76" s="6">
        <f t="shared" si="33"/>
        <v>224.23141015718269</v>
      </c>
      <c r="Z76" s="6">
        <f t="shared" si="48"/>
        <v>224.23141015718269</v>
      </c>
      <c r="AA76" s="6">
        <f t="shared" si="49"/>
        <v>249.56248729756024</v>
      </c>
      <c r="AB76" s="6">
        <f t="shared" si="34"/>
        <v>1600.7060758601392</v>
      </c>
      <c r="AC76" s="6">
        <f t="shared" si="50"/>
        <v>571.64134948257265</v>
      </c>
      <c r="AD76" s="6">
        <f t="shared" si="35"/>
        <v>590.73652954781346</v>
      </c>
      <c r="AE76" s="6">
        <f t="shared" si="36"/>
        <v>1253.9862478706252</v>
      </c>
      <c r="AI76" s="58"/>
      <c r="AJ76" s="21">
        <f t="shared" si="59"/>
        <v>150605.80648030745</v>
      </c>
      <c r="AK76" s="21">
        <f t="shared" si="60"/>
        <v>25518.985449081971</v>
      </c>
      <c r="AL76" s="19">
        <f t="shared" si="61"/>
        <v>88989.45691372914</v>
      </c>
      <c r="AM76" s="19">
        <f t="shared" si="62"/>
        <v>6951.4098280435528</v>
      </c>
      <c r="AN76" s="19">
        <f t="shared" si="51"/>
        <v>18937.499999999982</v>
      </c>
      <c r="AO76" s="19">
        <f t="shared" si="52"/>
        <v>17626.328185770279</v>
      </c>
      <c r="AP76" s="19">
        <f t="shared" si="53"/>
        <v>18090.178927501078</v>
      </c>
      <c r="AQ76" s="19">
        <f t="shared" si="54"/>
        <v>15738.651871514245</v>
      </c>
      <c r="AR76" s="1">
        <f>AD75*$AW$4</f>
        <v>3031.9740308731571</v>
      </c>
      <c r="AS76" s="23">
        <f>AL76+AM76+AN76+AO76+AP76+AQ76+AR76-AJ76-AK76</f>
        <v>-6759.2921719579754</v>
      </c>
      <c r="AT76" s="23">
        <f t="shared" si="63"/>
        <v>-54074337.375663802</v>
      </c>
      <c r="AU76">
        <f>M75</f>
        <v>0.40912333333333328</v>
      </c>
      <c r="BB76" s="10">
        <f t="shared" si="55"/>
        <v>1524.5566648360634</v>
      </c>
      <c r="BC76" s="10">
        <f t="shared" si="56"/>
        <v>485.52633902186892</v>
      </c>
      <c r="BD76" s="9">
        <f t="shared" si="57"/>
        <v>1152.8418368339001</v>
      </c>
      <c r="BE76" s="10">
        <f t="shared" si="58"/>
        <v>437.59503936867623</v>
      </c>
    </row>
    <row r="77" spans="1:57">
      <c r="A77">
        <v>71</v>
      </c>
      <c r="B77" t="s">
        <v>54</v>
      </c>
      <c r="C77">
        <v>14.144299999999999</v>
      </c>
      <c r="D77">
        <v>245.36099999999999</v>
      </c>
      <c r="E77">
        <v>318.654</v>
      </c>
      <c r="F77">
        <v>318.654</v>
      </c>
      <c r="G77">
        <v>355.76</v>
      </c>
      <c r="H77">
        <v>1761.57</v>
      </c>
      <c r="I77">
        <v>794.11099999999999</v>
      </c>
      <c r="J77">
        <v>2267.11</v>
      </c>
      <c r="K77">
        <v>839.49</v>
      </c>
      <c r="M77" s="4">
        <f t="shared" si="37"/>
        <v>0.41281000000000001</v>
      </c>
      <c r="N77" s="2">
        <f t="shared" si="38"/>
        <v>0.19812262299847386</v>
      </c>
      <c r="O77" s="2">
        <f t="shared" si="39"/>
        <v>1.7811951504727761</v>
      </c>
      <c r="P77" s="3">
        <f t="shared" si="40"/>
        <v>0.67786633075749136</v>
      </c>
      <c r="Q77" s="2">
        <f t="shared" si="41"/>
        <v>0.28726694282276749</v>
      </c>
      <c r="R77" s="3">
        <f t="shared" si="42"/>
        <v>0.25730481335238969</v>
      </c>
      <c r="T77" s="6">
        <f t="shared" si="43"/>
        <v>892.81471129217061</v>
      </c>
      <c r="U77" s="6">
        <f t="shared" si="44"/>
        <v>2162.7739427149791</v>
      </c>
      <c r="V77" s="6">
        <f t="shared" si="45"/>
        <v>2162.7739427149791</v>
      </c>
      <c r="W77" s="6">
        <f t="shared" si="46"/>
        <v>44.138243728877121</v>
      </c>
      <c r="X77" s="6">
        <f t="shared" si="47"/>
        <v>176.88679245283001</v>
      </c>
      <c r="Y77" s="6">
        <f t="shared" si="33"/>
        <v>229.72552264729964</v>
      </c>
      <c r="Z77" s="6">
        <f t="shared" si="48"/>
        <v>229.72552264729964</v>
      </c>
      <c r="AA77" s="6">
        <f t="shared" si="49"/>
        <v>256.47615262009361</v>
      </c>
      <c r="AB77" s="6">
        <f t="shared" si="34"/>
        <v>1634.4154777532431</v>
      </c>
      <c r="AC77" s="6">
        <f t="shared" si="50"/>
        <v>572.4967086906131</v>
      </c>
      <c r="AD77" s="6">
        <f t="shared" si="35"/>
        <v>605.20903238993264</v>
      </c>
      <c r="AE77" s="6">
        <f t="shared" si="36"/>
        <v>1269.9592314228084</v>
      </c>
      <c r="AI77" s="58"/>
      <c r="AJ77" s="21">
        <f t="shared" si="59"/>
        <v>153018.97957353093</v>
      </c>
      <c r="AK77" s="21">
        <f t="shared" si="60"/>
        <v>25927.878907383911</v>
      </c>
      <c r="AL77" s="19">
        <f t="shared" si="61"/>
        <v>90132.769538196924</v>
      </c>
      <c r="AM77" s="19">
        <f t="shared" si="62"/>
        <v>6962.0199953482525</v>
      </c>
      <c r="AN77" s="19">
        <f t="shared" si="51"/>
        <v>18937.499999999982</v>
      </c>
      <c r="AO77" s="19">
        <f t="shared" si="52"/>
        <v>18064.082402262637</v>
      </c>
      <c r="AP77" s="19">
        <f t="shared" si="53"/>
        <v>18539.452991795868</v>
      </c>
      <c r="AQ77" s="19">
        <f t="shared" si="54"/>
        <v>16179.460482734317</v>
      </c>
      <c r="AR77" s="1">
        <f>AD76*$AW$4</f>
        <v>3107.2741454214988</v>
      </c>
      <c r="AS77" s="23">
        <f>AL77+AM77+AN77+AO77+AP77+AQ77+AR77-AJ77-AK77</f>
        <v>-7024.2989251553627</v>
      </c>
      <c r="AT77" s="23">
        <f t="shared" si="63"/>
        <v>-56194391.401242904</v>
      </c>
      <c r="AU77">
        <f>M76</f>
        <v>0.41097</v>
      </c>
      <c r="BB77" s="10">
        <f t="shared" si="55"/>
        <v>1557.2591273532851</v>
      </c>
      <c r="BC77" s="10">
        <f t="shared" si="56"/>
        <v>499.12497459512048</v>
      </c>
      <c r="BD77" s="9">
        <f t="shared" si="57"/>
        <v>1181.4730590956269</v>
      </c>
      <c r="BE77" s="10">
        <f t="shared" si="58"/>
        <v>448.46282031436539</v>
      </c>
    </row>
    <row r="78" spans="1:57">
      <c r="A78">
        <v>72</v>
      </c>
      <c r="B78" t="s">
        <v>54</v>
      </c>
      <c r="C78">
        <v>14.346299999999999</v>
      </c>
      <c r="D78">
        <v>241.54499999999999</v>
      </c>
      <c r="E78">
        <v>321.27999999999997</v>
      </c>
      <c r="F78">
        <v>321.27999999999997</v>
      </c>
      <c r="G78">
        <v>359.82600000000002</v>
      </c>
      <c r="H78">
        <v>1756.07</v>
      </c>
      <c r="I78">
        <v>782.89800000000002</v>
      </c>
      <c r="J78">
        <v>2278.33</v>
      </c>
      <c r="K78">
        <v>846.41</v>
      </c>
      <c r="M78" s="4">
        <f t="shared" si="37"/>
        <v>0.41464333333333336</v>
      </c>
      <c r="N78" s="2">
        <f t="shared" si="38"/>
        <v>0.19417893289815341</v>
      </c>
      <c r="O78" s="2">
        <f t="shared" si="39"/>
        <v>1.782339448522023</v>
      </c>
      <c r="P78" s="3">
        <f t="shared" si="40"/>
        <v>0.68043217865957084</v>
      </c>
      <c r="Q78" s="2">
        <f t="shared" si="41"/>
        <v>0.28926547313755596</v>
      </c>
      <c r="R78" s="3">
        <f t="shared" si="42"/>
        <v>0.2582781989340236</v>
      </c>
      <c r="T78" s="6">
        <f t="shared" si="43"/>
        <v>910.94739173176367</v>
      </c>
      <c r="U78" s="6">
        <f t="shared" si="44"/>
        <v>2196.9420909498854</v>
      </c>
      <c r="V78" s="6">
        <f t="shared" si="45"/>
        <v>2196.9420909498854</v>
      </c>
      <c r="W78" s="6">
        <f t="shared" si="46"/>
        <v>44.835552876528276</v>
      </c>
      <c r="X78" s="6">
        <f t="shared" si="47"/>
        <v>176.88679245283001</v>
      </c>
      <c r="Y78" s="6">
        <f t="shared" si="33"/>
        <v>235.27785166012637</v>
      </c>
      <c r="Z78" s="6">
        <f t="shared" si="48"/>
        <v>235.27785166012637</v>
      </c>
      <c r="AA78" s="6">
        <f t="shared" si="49"/>
        <v>263.50562827271114</v>
      </c>
      <c r="AB78" s="6">
        <f t="shared" si="34"/>
        <v>1668.453024688295</v>
      </c>
      <c r="AC78" s="6">
        <f t="shared" si="50"/>
        <v>573.32461913811858</v>
      </c>
      <c r="AD78" s="6">
        <f t="shared" si="35"/>
        <v>619.83791840029744</v>
      </c>
      <c r="AE78" s="6">
        <f t="shared" si="36"/>
        <v>1285.9946992181217</v>
      </c>
      <c r="AI78" s="58"/>
      <c r="AJ78" s="21">
        <f t="shared" si="59"/>
        <v>155453.70268052453</v>
      </c>
      <c r="AK78" s="21">
        <f t="shared" si="60"/>
        <v>26340.423848325732</v>
      </c>
      <c r="AL78" s="19">
        <f t="shared" si="61"/>
        <v>91280.859676977198</v>
      </c>
      <c r="AM78" s="19">
        <f t="shared" si="62"/>
        <v>6972.4374151429774</v>
      </c>
      <c r="AN78" s="19">
        <f t="shared" si="51"/>
        <v>18937.499999999982</v>
      </c>
      <c r="AO78" s="19">
        <f t="shared" si="52"/>
        <v>18506.688104466459</v>
      </c>
      <c r="AP78" s="19">
        <f t="shared" si="53"/>
        <v>18993.706212478737</v>
      </c>
      <c r="AQ78" s="19">
        <f t="shared" si="54"/>
        <v>16627.682393359075</v>
      </c>
      <c r="AR78" s="1">
        <f>AD77*$AW$4</f>
        <v>3183.3995103710454</v>
      </c>
      <c r="AS78" s="23">
        <f>AL78+AM78+AN78+AO78+AP78+AQ78+AR78-AJ78-AK78</f>
        <v>-7291.8532160547875</v>
      </c>
      <c r="AT78" s="23">
        <f t="shared" si="63"/>
        <v>-58334825.728438303</v>
      </c>
      <c r="AU78">
        <f>M77</f>
        <v>0.41281000000000001</v>
      </c>
      <c r="BB78" s="10">
        <f t="shared" si="55"/>
        <v>1590.277234024366</v>
      </c>
      <c r="BC78" s="10">
        <f t="shared" si="56"/>
        <v>512.95230524018723</v>
      </c>
      <c r="BD78" s="9">
        <f t="shared" si="57"/>
        <v>1210.4180647798653</v>
      </c>
      <c r="BE78" s="10">
        <f t="shared" si="58"/>
        <v>459.45104529459928</v>
      </c>
    </row>
    <row r="79" spans="1:57">
      <c r="A79">
        <v>73</v>
      </c>
      <c r="B79" t="s">
        <v>54</v>
      </c>
      <c r="C79">
        <v>14.5482</v>
      </c>
      <c r="D79">
        <v>237.81200000000001</v>
      </c>
      <c r="E79">
        <v>323.86399999999998</v>
      </c>
      <c r="F79">
        <v>323.86399999999998</v>
      </c>
      <c r="G79">
        <v>363.87400000000002</v>
      </c>
      <c r="H79">
        <v>1750.59</v>
      </c>
      <c r="I79">
        <v>771.90099999999995</v>
      </c>
      <c r="J79">
        <v>2289.3200000000002</v>
      </c>
      <c r="K79">
        <v>853.21699999999998</v>
      </c>
      <c r="M79" s="4">
        <f t="shared" si="37"/>
        <v>0.41647000000000001</v>
      </c>
      <c r="N79" s="2">
        <f t="shared" si="38"/>
        <v>0.19033944021578184</v>
      </c>
      <c r="O79" s="2">
        <f t="shared" si="39"/>
        <v>1.7833181343193989</v>
      </c>
      <c r="P79" s="3">
        <f t="shared" si="40"/>
        <v>0.68289592687748613</v>
      </c>
      <c r="Q79" s="2">
        <f t="shared" si="41"/>
        <v>0.29123666370526891</v>
      </c>
      <c r="R79" s="3">
        <f t="shared" si="42"/>
        <v>0.25921354879503122</v>
      </c>
      <c r="T79" s="6">
        <f t="shared" si="43"/>
        <v>929.3228573767949</v>
      </c>
      <c r="U79" s="6">
        <f t="shared" si="44"/>
        <v>2231.4280917636202</v>
      </c>
      <c r="V79" s="6">
        <f t="shared" si="45"/>
        <v>2231.4280917636202</v>
      </c>
      <c r="W79" s="6">
        <f t="shared" si="46"/>
        <v>45.53934881150245</v>
      </c>
      <c r="X79" s="6">
        <f t="shared" si="47"/>
        <v>176.88679245283001</v>
      </c>
      <c r="Y79" s="6">
        <f t="shared" si="33"/>
        <v>240.89307583697766</v>
      </c>
      <c r="Z79" s="6">
        <f t="shared" si="48"/>
        <v>240.89307583697766</v>
      </c>
      <c r="AA79" s="6">
        <f t="shared" si="49"/>
        <v>270.65288848746519</v>
      </c>
      <c r="AB79" s="6">
        <f t="shared" si="34"/>
        <v>1702.8176530090611</v>
      </c>
      <c r="AC79" s="6">
        <f t="shared" si="50"/>
        <v>574.14978756606138</v>
      </c>
      <c r="AD79" s="6">
        <f t="shared" si="35"/>
        <v>634.63079405676024</v>
      </c>
      <c r="AE79" s="6">
        <f t="shared" si="36"/>
        <v>1302.1052343868253</v>
      </c>
      <c r="AI79" s="58"/>
      <c r="AJ79" s="21">
        <f t="shared" si="59"/>
        <v>157909.60667120491</v>
      </c>
      <c r="AK79" s="21">
        <f t="shared" si="60"/>
        <v>26756.557725678653</v>
      </c>
      <c r="AL79" s="19">
        <f t="shared" si="61"/>
        <v>92433.440995700934</v>
      </c>
      <c r="AM79" s="19">
        <f t="shared" si="62"/>
        <v>6982.5205364831463</v>
      </c>
      <c r="AN79" s="19">
        <f t="shared" si="51"/>
        <v>18937.499999999982</v>
      </c>
      <c r="AO79" s="19">
        <f t="shared" si="52"/>
        <v>18953.983729739783</v>
      </c>
      <c r="AP79" s="19">
        <f t="shared" si="53"/>
        <v>19452.772775259251</v>
      </c>
      <c r="AQ79" s="19">
        <f t="shared" si="54"/>
        <v>17083.412438236617</v>
      </c>
      <c r="AR79" s="1">
        <f>AD78*$AW$4</f>
        <v>3260.3474507855644</v>
      </c>
      <c r="AS79" s="23">
        <f>AL79+AM79+AN79+AO79+AP79+AQ79+AR79-AJ79-AK79</f>
        <v>-7562.186470678269</v>
      </c>
      <c r="AT79" s="23">
        <f t="shared" si="63"/>
        <v>-60497491.765426151</v>
      </c>
      <c r="AU79">
        <f>M78</f>
        <v>0.41464333333333336</v>
      </c>
      <c r="BB79" s="10">
        <f t="shared" si="55"/>
        <v>1623.6174718117668</v>
      </c>
      <c r="BC79" s="10">
        <f t="shared" si="56"/>
        <v>527.01125654542227</v>
      </c>
      <c r="BD79" s="9">
        <f t="shared" si="57"/>
        <v>1239.6758368005949</v>
      </c>
      <c r="BE79" s="10">
        <f t="shared" si="58"/>
        <v>470.55570332025275</v>
      </c>
    </row>
    <row r="80" spans="1:57">
      <c r="A80">
        <v>74</v>
      </c>
      <c r="B80" t="s">
        <v>54</v>
      </c>
      <c r="C80">
        <v>14.7501</v>
      </c>
      <c r="D80">
        <v>234.18799999999999</v>
      </c>
      <c r="E80">
        <v>326.39699999999999</v>
      </c>
      <c r="F80">
        <v>326.39699999999999</v>
      </c>
      <c r="G80">
        <v>367.90899999999999</v>
      </c>
      <c r="H80">
        <v>1745.11</v>
      </c>
      <c r="I80">
        <v>761.149</v>
      </c>
      <c r="J80">
        <v>2300.08</v>
      </c>
      <c r="K80">
        <v>859.89</v>
      </c>
      <c r="M80" s="4">
        <f t="shared" si="37"/>
        <v>0.41829666666666671</v>
      </c>
      <c r="N80" s="2">
        <f t="shared" si="38"/>
        <v>0.18662034122512727</v>
      </c>
      <c r="O80" s="2">
        <f t="shared" si="39"/>
        <v>1.7841049894413055</v>
      </c>
      <c r="P80" s="3">
        <f t="shared" si="40"/>
        <v>0.68523137486154162</v>
      </c>
      <c r="Q80" s="2">
        <f t="shared" si="41"/>
        <v>0.29318027874953179</v>
      </c>
      <c r="R80" s="3">
        <f t="shared" si="42"/>
        <v>0.26010008845396804</v>
      </c>
      <c r="T80" s="6">
        <f t="shared" si="43"/>
        <v>947.84304482352593</v>
      </c>
      <c r="U80" s="6">
        <f t="shared" si="44"/>
        <v>2265.9588764517825</v>
      </c>
      <c r="V80" s="6">
        <f t="shared" si="45"/>
        <v>2265.9588764517825</v>
      </c>
      <c r="W80" s="6">
        <f t="shared" si="46"/>
        <v>46.2440587030976</v>
      </c>
      <c r="X80" s="6">
        <f t="shared" si="47"/>
        <v>176.88679245283001</v>
      </c>
      <c r="Y80" s="6">
        <f t="shared" si="33"/>
        <v>246.53405979907748</v>
      </c>
      <c r="Z80" s="6">
        <f t="shared" si="48"/>
        <v>246.53405979907748</v>
      </c>
      <c r="AA80" s="6">
        <f t="shared" si="49"/>
        <v>277.88888809216627</v>
      </c>
      <c r="AB80" s="6">
        <f t="shared" si="34"/>
        <v>1737.2955641799892</v>
      </c>
      <c r="AC80" s="6">
        <f t="shared" si="50"/>
        <v>574.90737097489091</v>
      </c>
      <c r="AD80" s="6">
        <f t="shared" si="35"/>
        <v>649.49179275737447</v>
      </c>
      <c r="AE80" s="6">
        <f t="shared" si="36"/>
        <v>1318.1158316282567</v>
      </c>
      <c r="AI80" s="58"/>
      <c r="AJ80" s="21">
        <f t="shared" si="59"/>
        <v>160388.35695169371</v>
      </c>
      <c r="AK80" s="21">
        <f t="shared" si="60"/>
        <v>27176.562729589132</v>
      </c>
      <c r="AL80" s="19">
        <f t="shared" si="61"/>
        <v>93591.417932021839</v>
      </c>
      <c r="AM80" s="19">
        <f t="shared" si="62"/>
        <v>6992.5702627670616</v>
      </c>
      <c r="AN80" s="19">
        <f t="shared" si="51"/>
        <v>18937.499999999982</v>
      </c>
      <c r="AO80" s="19">
        <f t="shared" si="52"/>
        <v>19406.34618942692</v>
      </c>
      <c r="AP80" s="19">
        <f t="shared" si="53"/>
        <v>19917.039510201314</v>
      </c>
      <c r="AQ80" s="19">
        <f t="shared" si="54"/>
        <v>17546.778609397403</v>
      </c>
      <c r="AR80" s="1">
        <f>AD79*$AW$4</f>
        <v>3338.1579767385588</v>
      </c>
      <c r="AS80" s="23">
        <f>AL80+AM80+AN80+AO80+AP80+AQ80+AR80-AJ80-AK80</f>
        <v>-7835.1092007297702</v>
      </c>
      <c r="AT80" s="23">
        <f t="shared" si="63"/>
        <v>-62680873.605838165</v>
      </c>
      <c r="AU80">
        <f>M79</f>
        <v>0.41647000000000001</v>
      </c>
      <c r="BB80" s="10">
        <f t="shared" si="55"/>
        <v>1657.2783041975588</v>
      </c>
      <c r="BC80" s="10">
        <f t="shared" si="56"/>
        <v>541.30577697493038</v>
      </c>
      <c r="BD80" s="9">
        <f t="shared" si="57"/>
        <v>1269.2615881135205</v>
      </c>
      <c r="BE80" s="10">
        <f t="shared" si="58"/>
        <v>481.78615167395532</v>
      </c>
    </row>
    <row r="81" spans="1:57">
      <c r="A81">
        <v>75</v>
      </c>
      <c r="B81" t="s">
        <v>54</v>
      </c>
      <c r="C81">
        <v>14.952</v>
      </c>
      <c r="D81">
        <v>230.61699999999999</v>
      </c>
      <c r="E81">
        <v>328.89699999999999</v>
      </c>
      <c r="F81">
        <v>328.89699999999999</v>
      </c>
      <c r="G81">
        <v>371.92500000000001</v>
      </c>
      <c r="H81">
        <v>1739.66</v>
      </c>
      <c r="I81">
        <v>750.56100000000004</v>
      </c>
      <c r="J81">
        <v>2310.66</v>
      </c>
      <c r="K81">
        <v>866.47699999999998</v>
      </c>
      <c r="M81" s="4">
        <f t="shared" si="37"/>
        <v>0.42011333333333328</v>
      </c>
      <c r="N81" s="2">
        <f t="shared" si="38"/>
        <v>0.18297998952663566</v>
      </c>
      <c r="O81" s="2">
        <f t="shared" si="39"/>
        <v>1.7847846693749307</v>
      </c>
      <c r="P81" s="3">
        <f t="shared" si="40"/>
        <v>0.68749464430233109</v>
      </c>
      <c r="Q81" s="2">
        <f t="shared" si="41"/>
        <v>0.2950989415554533</v>
      </c>
      <c r="R81" s="3">
        <f t="shared" si="42"/>
        <v>0.26095894758557214</v>
      </c>
      <c r="T81" s="6">
        <f t="shared" si="43"/>
        <v>966.70019989853211</v>
      </c>
      <c r="U81" s="6">
        <f t="shared" si="44"/>
        <v>2301.0462253801329</v>
      </c>
      <c r="V81" s="6">
        <f t="shared" si="45"/>
        <v>2301.0462253801329</v>
      </c>
      <c r="W81" s="6">
        <f t="shared" si="46"/>
        <v>46.960127048574144</v>
      </c>
      <c r="X81" s="6">
        <f t="shared" si="47"/>
        <v>176.88679245283001</v>
      </c>
      <c r="Y81" s="6">
        <f t="shared" si="33"/>
        <v>252.26906679628314</v>
      </c>
      <c r="Z81" s="6">
        <f t="shared" si="48"/>
        <v>252.26906679628314</v>
      </c>
      <c r="AA81" s="6">
        <f t="shared" si="49"/>
        <v>285.27220579150196</v>
      </c>
      <c r="AB81" s="6">
        <f t="shared" si="34"/>
        <v>1772.3118237091553</v>
      </c>
      <c r="AC81" s="6">
        <f t="shared" si="50"/>
        <v>575.69452871955173</v>
      </c>
      <c r="AD81" s="6">
        <f t="shared" si="35"/>
        <v>664.60121007623366</v>
      </c>
      <c r="AE81" s="6">
        <f t="shared" si="36"/>
        <v>1334.3460254816009</v>
      </c>
      <c r="AI81" s="58"/>
      <c r="AJ81" s="21">
        <f t="shared" si="59"/>
        <v>162870.32616272476</v>
      </c>
      <c r="AK81" s="21">
        <f t="shared" si="60"/>
        <v>27597.113156306259</v>
      </c>
      <c r="AL81" s="19">
        <f t="shared" si="61"/>
        <v>94742.211629944199</v>
      </c>
      <c r="AM81" s="19">
        <f t="shared" si="62"/>
        <v>7001.7968711031963</v>
      </c>
      <c r="AN81" s="19">
        <f t="shared" si="51"/>
        <v>18937.499999999982</v>
      </c>
      <c r="AO81" s="19">
        <f t="shared" si="52"/>
        <v>19860.783857413684</v>
      </c>
      <c r="AP81" s="19">
        <f t="shared" si="53"/>
        <v>20383.436064187728</v>
      </c>
      <c r="AQ81" s="19">
        <f t="shared" si="54"/>
        <v>18015.897870569657</v>
      </c>
      <c r="AR81" s="1">
        <f>AD80*$AW$4</f>
        <v>3416.3268299037895</v>
      </c>
      <c r="AS81" s="23">
        <f>AL81+AM81+AN81+AO81+AP81+AQ81+AR81-AJ81-AK81</f>
        <v>-8109.4861959087648</v>
      </c>
      <c r="AT81" s="23">
        <f t="shared" si="63"/>
        <v>-64875889.567270115</v>
      </c>
      <c r="AU81">
        <f>M80</f>
        <v>0.41829666666666671</v>
      </c>
      <c r="BB81" s="10">
        <f t="shared" si="55"/>
        <v>1691.0515054768916</v>
      </c>
      <c r="BC81" s="10">
        <f t="shared" si="56"/>
        <v>555.77777618433254</v>
      </c>
      <c r="BD81" s="9">
        <f t="shared" si="57"/>
        <v>1298.9835855147489</v>
      </c>
      <c r="BE81" s="10">
        <f t="shared" si="58"/>
        <v>493.06811959815496</v>
      </c>
    </row>
    <row r="82" spans="1:57">
      <c r="A82">
        <v>76</v>
      </c>
      <c r="B82" t="s">
        <v>54</v>
      </c>
      <c r="C82">
        <v>15.1539</v>
      </c>
      <c r="D82">
        <v>227.12299999999999</v>
      </c>
      <c r="E82">
        <v>331.35700000000003</v>
      </c>
      <c r="F82">
        <v>331.35700000000003</v>
      </c>
      <c r="G82">
        <v>375.92399999999998</v>
      </c>
      <c r="H82">
        <v>1734.24</v>
      </c>
      <c r="I82">
        <v>740.173</v>
      </c>
      <c r="J82">
        <v>2321.0500000000002</v>
      </c>
      <c r="K82">
        <v>872.95699999999999</v>
      </c>
      <c r="M82" s="4">
        <f t="shared" si="37"/>
        <v>0.42192000000000002</v>
      </c>
      <c r="N82" s="2">
        <f t="shared" si="38"/>
        <v>0.17943607002907344</v>
      </c>
      <c r="O82" s="2">
        <f t="shared" si="39"/>
        <v>1.7853507064530403</v>
      </c>
      <c r="P82" s="3">
        <f t="shared" si="40"/>
        <v>0.6896702376437871</v>
      </c>
      <c r="Q82" s="2">
        <f t="shared" si="41"/>
        <v>0.29699469093667047</v>
      </c>
      <c r="R82" s="3">
        <f t="shared" si="42"/>
        <v>0.26178501453672104</v>
      </c>
      <c r="T82" s="6">
        <f t="shared" si="43"/>
        <v>985.79283654713129</v>
      </c>
      <c r="U82" s="6">
        <f t="shared" si="44"/>
        <v>2336.4449102842514</v>
      </c>
      <c r="V82" s="6">
        <f t="shared" si="45"/>
        <v>2336.4449102842514</v>
      </c>
      <c r="W82" s="6">
        <f t="shared" si="46"/>
        <v>47.682549189474514</v>
      </c>
      <c r="X82" s="6">
        <f t="shared" si="47"/>
        <v>176.88679245283001</v>
      </c>
      <c r="Y82" s="6">
        <f t="shared" si="33"/>
        <v>258.06579204568624</v>
      </c>
      <c r="Z82" s="6">
        <f t="shared" si="48"/>
        <v>258.06579204568624</v>
      </c>
      <c r="AA82" s="6">
        <f t="shared" si="49"/>
        <v>292.77523881789898</v>
      </c>
      <c r="AB82" s="6">
        <f t="shared" si="34"/>
        <v>1807.6684863352418</v>
      </c>
      <c r="AC82" s="6">
        <f t="shared" si="50"/>
        <v>576.458973138484</v>
      </c>
      <c r="AD82" s="6">
        <f t="shared" si="35"/>
        <v>679.87197984900297</v>
      </c>
      <c r="AE82" s="6">
        <f t="shared" si="36"/>
        <v>1350.6520737371202</v>
      </c>
      <c r="AI82" s="58"/>
      <c r="AJ82" s="21">
        <f t="shared" si="59"/>
        <v>165392.29954164781</v>
      </c>
      <c r="AK82" s="21">
        <f t="shared" si="60"/>
        <v>28024.441978904641</v>
      </c>
      <c r="AL82" s="19">
        <f t="shared" si="61"/>
        <v>95908.789273541028</v>
      </c>
      <c r="AM82" s="19">
        <f t="shared" si="62"/>
        <v>7011.3836652754208</v>
      </c>
      <c r="AN82" s="19">
        <f t="shared" si="51"/>
        <v>18937.499999999982</v>
      </c>
      <c r="AO82" s="19">
        <f t="shared" si="52"/>
        <v>20322.79602110857</v>
      </c>
      <c r="AP82" s="19">
        <f t="shared" si="53"/>
        <v>20857.606442716693</v>
      </c>
      <c r="AQ82" s="19">
        <f t="shared" si="54"/>
        <v>18494.5679553306</v>
      </c>
      <c r="AR82" s="1">
        <f>AD81*$AW$4</f>
        <v>3495.8023650009891</v>
      </c>
      <c r="AS82" s="23">
        <f>AL82+AM82+AN82+AO82+AP82+AQ82+AR82-AJ82-AK82</f>
        <v>-8388.2957975791542</v>
      </c>
      <c r="AT82" s="23">
        <f t="shared" si="63"/>
        <v>-67106366.380633235</v>
      </c>
      <c r="AU82">
        <f>M81</f>
        <v>0.42011333333333328</v>
      </c>
      <c r="BB82" s="10">
        <f t="shared" si="55"/>
        <v>1725.3516966605812</v>
      </c>
      <c r="BC82" s="10">
        <f t="shared" si="56"/>
        <v>570.54441158300392</v>
      </c>
      <c r="BD82" s="9">
        <f t="shared" si="57"/>
        <v>1329.2024201524673</v>
      </c>
      <c r="BE82" s="10">
        <f t="shared" si="58"/>
        <v>504.53813359256628</v>
      </c>
    </row>
    <row r="83" spans="1:57">
      <c r="A83">
        <v>77</v>
      </c>
      <c r="B83" t="s">
        <v>54</v>
      </c>
      <c r="C83">
        <v>15.3559</v>
      </c>
      <c r="D83">
        <v>223.70500000000001</v>
      </c>
      <c r="E83">
        <v>333.77800000000002</v>
      </c>
      <c r="F83">
        <v>333.77800000000002</v>
      </c>
      <c r="G83">
        <v>379.90800000000002</v>
      </c>
      <c r="H83">
        <v>1728.83</v>
      </c>
      <c r="I83">
        <v>729.97900000000004</v>
      </c>
      <c r="J83">
        <v>2331.25</v>
      </c>
      <c r="K83">
        <v>879.33399999999995</v>
      </c>
      <c r="M83" s="4">
        <f t="shared" si="37"/>
        <v>0.42372333333333334</v>
      </c>
      <c r="N83" s="2">
        <f t="shared" si="38"/>
        <v>0.17598354272048586</v>
      </c>
      <c r="O83" s="2">
        <f t="shared" si="39"/>
        <v>1.785776497400033</v>
      </c>
      <c r="P83" s="3">
        <f t="shared" si="40"/>
        <v>0.69175169332190023</v>
      </c>
      <c r="Q83" s="2">
        <f t="shared" si="41"/>
        <v>0.29886482531840747</v>
      </c>
      <c r="R83" s="3">
        <f t="shared" si="42"/>
        <v>0.26257542264213285</v>
      </c>
      <c r="T83" s="6">
        <f t="shared" si="43"/>
        <v>1005.1325806855632</v>
      </c>
      <c r="U83" s="6">
        <f t="shared" si="44"/>
        <v>2372.1435701414362</v>
      </c>
      <c r="V83" s="6">
        <f t="shared" si="45"/>
        <v>2372.1435701414362</v>
      </c>
      <c r="W83" s="6">
        <f t="shared" si="46"/>
        <v>48.411093268192573</v>
      </c>
      <c r="X83" s="6">
        <f t="shared" si="47"/>
        <v>176.88679245283001</v>
      </c>
      <c r="Y83" s="6">
        <f t="shared" si="33"/>
        <v>263.92311218488948</v>
      </c>
      <c r="Z83" s="6">
        <f t="shared" si="48"/>
        <v>263.92311218488948</v>
      </c>
      <c r="AA83" s="6">
        <f t="shared" si="49"/>
        <v>300.39877314843096</v>
      </c>
      <c r="AB83" s="6">
        <f t="shared" si="34"/>
        <v>1843.3532326275138</v>
      </c>
      <c r="AC83" s="6">
        <f t="shared" si="50"/>
        <v>577.20143078211504</v>
      </c>
      <c r="AD83" s="6">
        <f t="shared" si="35"/>
        <v>695.3021647022498</v>
      </c>
      <c r="AE83" s="6">
        <f t="shared" si="36"/>
        <v>1367.010989455873</v>
      </c>
      <c r="AI83" s="58"/>
      <c r="AJ83" s="21">
        <f t="shared" si="59"/>
        <v>167936.65081650112</v>
      </c>
      <c r="AK83" s="21">
        <f t="shared" si="60"/>
        <v>28455.562562351897</v>
      </c>
      <c r="AL83" s="19">
        <f t="shared" si="61"/>
        <v>97080.819104002978</v>
      </c>
      <c r="AM83" s="19">
        <f t="shared" si="62"/>
        <v>7020.6938338535965</v>
      </c>
      <c r="AN83" s="19">
        <f t="shared" si="51"/>
        <v>18937.499999999982</v>
      </c>
      <c r="AO83" s="19">
        <f t="shared" si="52"/>
        <v>20789.780207200485</v>
      </c>
      <c r="AP83" s="19">
        <f t="shared" si="53"/>
        <v>21336.879686337339</v>
      </c>
      <c r="AQ83" s="19">
        <f t="shared" si="54"/>
        <v>18980.999340374852</v>
      </c>
      <c r="AR83" s="1">
        <f>AD82*$AW$4</f>
        <v>3576.1266140057555</v>
      </c>
      <c r="AS83" s="23">
        <f>AL83+AM83+AN83+AO83+AP83+AQ83+AR83-AJ83-AK83</f>
        <v>-8669.4145930780178</v>
      </c>
      <c r="AT83" s="23">
        <f t="shared" si="63"/>
        <v>-69355316.744624138</v>
      </c>
      <c r="AU83">
        <f>M82</f>
        <v>0.42192000000000002</v>
      </c>
      <c r="BB83" s="10">
        <f t="shared" si="55"/>
        <v>1759.9859371457674</v>
      </c>
      <c r="BC83" s="10">
        <f t="shared" si="56"/>
        <v>585.55047763579796</v>
      </c>
      <c r="BD83" s="9">
        <f t="shared" si="57"/>
        <v>1359.7439596980059</v>
      </c>
      <c r="BE83" s="10">
        <f t="shared" si="58"/>
        <v>516.13158409137247</v>
      </c>
    </row>
    <row r="84" spans="1:57">
      <c r="A84">
        <v>78</v>
      </c>
      <c r="B84" t="s">
        <v>54</v>
      </c>
      <c r="C84">
        <v>15.5578</v>
      </c>
      <c r="D84">
        <v>220.36099999999999</v>
      </c>
      <c r="E84">
        <v>336.16</v>
      </c>
      <c r="F84">
        <v>336.16</v>
      </c>
      <c r="G84">
        <v>383.875</v>
      </c>
      <c r="H84">
        <v>1723.44</v>
      </c>
      <c r="I84">
        <v>719.97400000000005</v>
      </c>
      <c r="J84">
        <v>2341.25</v>
      </c>
      <c r="K84">
        <v>885.61</v>
      </c>
      <c r="M84" s="4">
        <f t="shared" si="37"/>
        <v>0.42552000000000001</v>
      </c>
      <c r="N84" s="2">
        <f t="shared" si="38"/>
        <v>0.17262095005326816</v>
      </c>
      <c r="O84" s="2">
        <f t="shared" si="39"/>
        <v>1.7860699929498027</v>
      </c>
      <c r="P84" s="3">
        <f t="shared" si="40"/>
        <v>0.69374725825656458</v>
      </c>
      <c r="Q84" s="2">
        <f t="shared" si="41"/>
        <v>0.30071050322742371</v>
      </c>
      <c r="R84" s="3">
        <f t="shared" si="42"/>
        <v>0.26333270664911956</v>
      </c>
      <c r="T84" s="6">
        <f t="shared" si="43"/>
        <v>1024.7121939616568</v>
      </c>
      <c r="U84" s="6">
        <f t="shared" si="44"/>
        <v>2408.1410837602389</v>
      </c>
      <c r="V84" s="6">
        <f t="shared" si="45"/>
        <v>2408.1410837602389</v>
      </c>
      <c r="W84" s="6">
        <f t="shared" si="46"/>
        <v>49.145736403270178</v>
      </c>
      <c r="X84" s="6">
        <f t="shared" si="47"/>
        <v>176.88679245283001</v>
      </c>
      <c r="Y84" s="6">
        <f t="shared" si="33"/>
        <v>269.84023557228068</v>
      </c>
      <c r="Z84" s="6">
        <f t="shared" si="48"/>
        <v>269.84023557228068</v>
      </c>
      <c r="AA84" s="6">
        <f t="shared" si="49"/>
        <v>308.14171950948725</v>
      </c>
      <c r="AB84" s="6">
        <f t="shared" si="34"/>
        <v>1879.3534374479434</v>
      </c>
      <c r="AC84" s="6">
        <f t="shared" si="50"/>
        <v>577.93338271556559</v>
      </c>
      <c r="AD84" s="6">
        <f t="shared" si="35"/>
        <v>710.89127506296836</v>
      </c>
      <c r="AE84" s="6">
        <f t="shared" si="36"/>
        <v>1383.4288897985821</v>
      </c>
      <c r="AI84" s="58"/>
      <c r="AJ84" s="21">
        <f t="shared" si="59"/>
        <v>170502.563391056</v>
      </c>
      <c r="AK84" s="21">
        <f t="shared" si="60"/>
        <v>28890.336540752553</v>
      </c>
      <c r="AL84" s="19">
        <f t="shared" si="61"/>
        <v>98256.648889119781</v>
      </c>
      <c r="AM84" s="19">
        <f t="shared" si="62"/>
        <v>7029.7362254953796</v>
      </c>
      <c r="AN84" s="19">
        <f t="shared" si="51"/>
        <v>18937.499999999982</v>
      </c>
      <c r="AO84" s="19">
        <f t="shared" si="52"/>
        <v>21261.645917614696</v>
      </c>
      <c r="AP84" s="19">
        <f t="shared" si="53"/>
        <v>21821.162915446665</v>
      </c>
      <c r="AQ84" s="19">
        <f t="shared" si="54"/>
        <v>19475.24298161787</v>
      </c>
      <c r="AR84" s="1">
        <f>AD83*$AW$4</f>
        <v>3657.2893863338336</v>
      </c>
      <c r="AS84" s="23">
        <f>AL84+AM84+AN84+AO84+AP84+AQ84+AR84-AJ84-AK84</f>
        <v>-8953.6736161803383</v>
      </c>
      <c r="AT84" s="23">
        <f t="shared" si="63"/>
        <v>-71629388.929442704</v>
      </c>
      <c r="AU84">
        <f>M83</f>
        <v>0.42372333333333334</v>
      </c>
      <c r="BB84" s="10">
        <f t="shared" si="55"/>
        <v>1794.9421393593211</v>
      </c>
      <c r="BC84" s="10">
        <f t="shared" si="56"/>
        <v>600.79754629686192</v>
      </c>
      <c r="BD84" s="9">
        <f t="shared" si="57"/>
        <v>1390.6043294044996</v>
      </c>
      <c r="BE84" s="10">
        <f t="shared" si="58"/>
        <v>527.84622436977895</v>
      </c>
    </row>
    <row r="85" spans="1:57">
      <c r="A85">
        <v>79</v>
      </c>
      <c r="B85" t="s">
        <v>54</v>
      </c>
      <c r="C85">
        <v>15.7597</v>
      </c>
      <c r="D85">
        <v>217.089</v>
      </c>
      <c r="E85">
        <v>338.505</v>
      </c>
      <c r="F85">
        <v>338.505</v>
      </c>
      <c r="G85">
        <v>387.82600000000002</v>
      </c>
      <c r="H85">
        <v>1718.08</v>
      </c>
      <c r="I85">
        <v>710.154</v>
      </c>
      <c r="J85">
        <v>2351.0700000000002</v>
      </c>
      <c r="K85">
        <v>891.78700000000003</v>
      </c>
      <c r="M85" s="4">
        <f t="shared" si="37"/>
        <v>0.42730666666666667</v>
      </c>
      <c r="N85" s="2">
        <f t="shared" si="38"/>
        <v>0.16934676110833749</v>
      </c>
      <c r="O85" s="2">
        <f t="shared" si="39"/>
        <v>1.7862624112269097</v>
      </c>
      <c r="P85" s="3">
        <f t="shared" si="40"/>
        <v>0.69566509610584126</v>
      </c>
      <c r="Q85" s="2">
        <f t="shared" si="41"/>
        <v>0.30253525961058414</v>
      </c>
      <c r="R85" s="3">
        <f t="shared" si="42"/>
        <v>0.26406093984023959</v>
      </c>
      <c r="T85" s="6">
        <f t="shared" si="43"/>
        <v>1044.524213484478</v>
      </c>
      <c r="U85" s="6">
        <f t="shared" si="44"/>
        <v>2444.436969899396</v>
      </c>
      <c r="V85" s="6">
        <f t="shared" si="45"/>
        <v>2444.436969899396</v>
      </c>
      <c r="W85" s="6">
        <f t="shared" si="46"/>
        <v>49.886468773457061</v>
      </c>
      <c r="X85" s="6">
        <f t="shared" si="47"/>
        <v>176.88679245283001</v>
      </c>
      <c r="Y85" s="6">
        <f t="shared" si="33"/>
        <v>275.81804549859834</v>
      </c>
      <c r="Z85" s="6">
        <f t="shared" si="48"/>
        <v>275.81804549859834</v>
      </c>
      <c r="AA85" s="6">
        <f t="shared" si="49"/>
        <v>316.00540409606776</v>
      </c>
      <c r="AB85" s="6">
        <f t="shared" si="34"/>
        <v>1915.6808089371318</v>
      </c>
      <c r="AC85" s="6">
        <f t="shared" si="50"/>
        <v>578.64262973572113</v>
      </c>
      <c r="AD85" s="6">
        <f t="shared" si="35"/>
        <v>726.63903735855763</v>
      </c>
      <c r="AE85" s="6">
        <f t="shared" si="36"/>
        <v>1399.912756414918</v>
      </c>
      <c r="AI85" s="58"/>
      <c r="AJ85" s="21">
        <f t="shared" si="59"/>
        <v>173089.95667743467</v>
      </c>
      <c r="AK85" s="21">
        <f t="shared" si="60"/>
        <v>29328.75025911595</v>
      </c>
      <c r="AL85" s="19">
        <f t="shared" si="61"/>
        <v>99436.718312052675</v>
      </c>
      <c r="AM85" s="19">
        <f t="shared" si="62"/>
        <v>7038.6506680928733</v>
      </c>
      <c r="AN85" s="19">
        <f t="shared" si="51"/>
        <v>18937.499999999982</v>
      </c>
      <c r="AO85" s="19">
        <f t="shared" si="52"/>
        <v>21738.329377702932</v>
      </c>
      <c r="AP85" s="19">
        <f t="shared" si="53"/>
        <v>22310.390677116167</v>
      </c>
      <c r="AQ85" s="19">
        <f t="shared" si="54"/>
        <v>19977.228260035419</v>
      </c>
      <c r="AR85" s="1">
        <f>AD84*$AW$4</f>
        <v>3739.2881068312136</v>
      </c>
      <c r="AS85" s="23">
        <f>AL85+AM85+AN85+AO85+AP85+AQ85+AR85-AJ85-AK85</f>
        <v>-9240.6015347193534</v>
      </c>
      <c r="AT85" s="23">
        <f t="shared" si="63"/>
        <v>-73924812.277754828</v>
      </c>
      <c r="AU85">
        <f>M84</f>
        <v>0.42552000000000001</v>
      </c>
      <c r="BB85" s="10">
        <f t="shared" si="55"/>
        <v>1830.2077010446733</v>
      </c>
      <c r="BC85" s="10">
        <f t="shared" si="56"/>
        <v>616.28343901897449</v>
      </c>
      <c r="BD85" s="9">
        <f t="shared" si="57"/>
        <v>1421.7825501259367</v>
      </c>
      <c r="BE85" s="10">
        <f t="shared" si="58"/>
        <v>539.68047114456135</v>
      </c>
    </row>
    <row r="86" spans="1:57">
      <c r="A86">
        <v>80</v>
      </c>
      <c r="B86" t="s">
        <v>54</v>
      </c>
      <c r="C86">
        <v>15.961600000000001</v>
      </c>
      <c r="D86">
        <v>213.887</v>
      </c>
      <c r="E86">
        <v>340.81200000000001</v>
      </c>
      <c r="F86">
        <v>340.81200000000001</v>
      </c>
      <c r="G86">
        <v>391.762</v>
      </c>
      <c r="H86">
        <v>1712.73</v>
      </c>
      <c r="I86">
        <v>700.51499999999999</v>
      </c>
      <c r="J86">
        <v>2360.71</v>
      </c>
      <c r="K86">
        <v>897.86699999999996</v>
      </c>
      <c r="M86" s="4">
        <f t="shared" si="37"/>
        <v>0.42908999999999997</v>
      </c>
      <c r="N86" s="2">
        <f t="shared" si="38"/>
        <v>0.1661555073916117</v>
      </c>
      <c r="O86" s="2">
        <f t="shared" si="39"/>
        <v>1.7863272741538296</v>
      </c>
      <c r="P86" s="3">
        <f t="shared" si="40"/>
        <v>0.69749702859539953</v>
      </c>
      <c r="Q86" s="2">
        <f t="shared" si="41"/>
        <v>0.30433553178431877</v>
      </c>
      <c r="R86" s="3">
        <f t="shared" si="42"/>
        <v>0.26475564566874082</v>
      </c>
      <c r="T86" s="6">
        <f t="shared" si="43"/>
        <v>1064.585792127406</v>
      </c>
      <c r="U86" s="6">
        <f t="shared" si="44"/>
        <v>2481.0314668890119</v>
      </c>
      <c r="V86" s="6">
        <f t="shared" si="45"/>
        <v>2481.0314668890119</v>
      </c>
      <c r="W86" s="6">
        <f t="shared" si="46"/>
        <v>50.633295242632897</v>
      </c>
      <c r="X86" s="6">
        <f t="shared" si="47"/>
        <v>176.88679245283001</v>
      </c>
      <c r="Y86" s="6">
        <f t="shared" si="33"/>
        <v>281.85509876445929</v>
      </c>
      <c r="Z86" s="6">
        <f t="shared" si="48"/>
        <v>281.85509876445929</v>
      </c>
      <c r="AA86" s="6">
        <f t="shared" si="49"/>
        <v>323.99128317712433</v>
      </c>
      <c r="AB86" s="6">
        <f t="shared" si="34"/>
        <v>1952.3319313964773</v>
      </c>
      <c r="AC86" s="6">
        <f t="shared" si="50"/>
        <v>579.33283073516736</v>
      </c>
      <c r="AD86" s="6">
        <f t="shared" si="35"/>
        <v>742.5454266937453</v>
      </c>
      <c r="AE86" s="6">
        <f t="shared" si="36"/>
        <v>1416.4456747616059</v>
      </c>
      <c r="AI86" s="58"/>
      <c r="AJ86" s="21">
        <f t="shared" si="59"/>
        <v>175698.79608545886</v>
      </c>
      <c r="AK86" s="21">
        <f t="shared" si="60"/>
        <v>29770.797856404744</v>
      </c>
      <c r="AL86" s="19">
        <f t="shared" si="61"/>
        <v>100621.52919283505</v>
      </c>
      <c r="AM86" s="19">
        <f t="shared" si="62"/>
        <v>7047.2885875513475</v>
      </c>
      <c r="AN86" s="19">
        <f t="shared" si="51"/>
        <v>18937.499999999982</v>
      </c>
      <c r="AO86" s="19">
        <f t="shared" si="52"/>
        <v>22219.901745367082</v>
      </c>
      <c r="AP86" s="19">
        <f t="shared" si="53"/>
        <v>22804.636001824114</v>
      </c>
      <c r="AQ86" s="19">
        <f t="shared" si="54"/>
        <v>20487.041154573399</v>
      </c>
      <c r="AR86" s="1">
        <f>AD85*$AW$4</f>
        <v>3822.121336506013</v>
      </c>
      <c r="AS86" s="23">
        <f>AL86+AM86+AN86+AO86+AP86+AQ86+AR86-AJ86-AK86</f>
        <v>-9529.5759232066121</v>
      </c>
      <c r="AT86" s="23">
        <f t="shared" si="63"/>
        <v>-76236607.3856529</v>
      </c>
      <c r="AU86">
        <f>M85</f>
        <v>0.42730666666666667</v>
      </c>
      <c r="BB86" s="10">
        <f t="shared" si="55"/>
        <v>1865.7943401636749</v>
      </c>
      <c r="BC86" s="10">
        <f t="shared" si="56"/>
        <v>632.01080819213553</v>
      </c>
      <c r="BD86" s="9">
        <f t="shared" si="57"/>
        <v>1453.2780747171153</v>
      </c>
      <c r="BE86" s="10">
        <f t="shared" si="58"/>
        <v>551.63609099719667</v>
      </c>
    </row>
    <row r="87" spans="1:57">
      <c r="A87">
        <v>81</v>
      </c>
      <c r="B87" t="s">
        <v>54</v>
      </c>
      <c r="C87">
        <v>16.163499999999999</v>
      </c>
      <c r="D87">
        <v>210.755</v>
      </c>
      <c r="E87">
        <v>343.08499999999998</v>
      </c>
      <c r="F87">
        <v>343.08499999999998</v>
      </c>
      <c r="G87">
        <v>395.68099999999998</v>
      </c>
      <c r="H87">
        <v>1707.39</v>
      </c>
      <c r="I87">
        <v>691.05200000000002</v>
      </c>
      <c r="J87">
        <v>2370.17</v>
      </c>
      <c r="K87">
        <v>903.85299999999995</v>
      </c>
      <c r="M87" s="4">
        <f t="shared" si="37"/>
        <v>0.43086999999999998</v>
      </c>
      <c r="N87" s="2">
        <f t="shared" si="38"/>
        <v>0.16304608505272281</v>
      </c>
      <c r="O87" s="2">
        <f t="shared" si="39"/>
        <v>1.7862661670573494</v>
      </c>
      <c r="P87" s="3">
        <f t="shared" si="40"/>
        <v>0.69924648579231174</v>
      </c>
      <c r="Q87" s="2">
        <f t="shared" si="41"/>
        <v>0.30611011828780532</v>
      </c>
      <c r="R87" s="3">
        <f t="shared" si="42"/>
        <v>0.26542035107263601</v>
      </c>
      <c r="T87" s="6">
        <f t="shared" si="43"/>
        <v>1084.8883148321634</v>
      </c>
      <c r="U87" s="6">
        <f t="shared" si="44"/>
        <v>2517.901721707623</v>
      </c>
      <c r="V87" s="6">
        <f t="shared" si="45"/>
        <v>2517.901721707623</v>
      </c>
      <c r="W87" s="6">
        <f t="shared" si="46"/>
        <v>51.385749422604547</v>
      </c>
      <c r="X87" s="6">
        <f t="shared" si="47"/>
        <v>176.88679245283001</v>
      </c>
      <c r="Y87" s="6">
        <f t="shared" si="33"/>
        <v>287.95143739735329</v>
      </c>
      <c r="Z87" s="6">
        <f t="shared" si="48"/>
        <v>287.95143739735329</v>
      </c>
      <c r="AA87" s="6">
        <f t="shared" si="49"/>
        <v>332.09529038233131</v>
      </c>
      <c r="AB87" s="6">
        <f t="shared" si="34"/>
        <v>1989.2850412431599</v>
      </c>
      <c r="AC87" s="6">
        <f t="shared" si="50"/>
        <v>580.00242988706759</v>
      </c>
      <c r="AD87" s="6">
        <f t="shared" si="35"/>
        <v>758.6043416235334</v>
      </c>
      <c r="AE87" s="6">
        <f t="shared" si="36"/>
        <v>1433.0134068754596</v>
      </c>
      <c r="AI87" s="58"/>
      <c r="AJ87" s="21">
        <f t="shared" si="59"/>
        <v>178329.09874558149</v>
      </c>
      <c r="AK87" s="21">
        <f t="shared" si="60"/>
        <v>30216.482235241278</v>
      </c>
      <c r="AL87" s="19">
        <f t="shared" si="61"/>
        <v>101809.86576483994</v>
      </c>
      <c r="AM87" s="19">
        <f t="shared" si="62"/>
        <v>7055.6945455236037</v>
      </c>
      <c r="AN87" s="19">
        <f t="shared" si="51"/>
        <v>18937.499999999982</v>
      </c>
      <c r="AO87" s="19">
        <f t="shared" si="52"/>
        <v>22706.24675646484</v>
      </c>
      <c r="AP87" s="19">
        <f t="shared" si="53"/>
        <v>23303.779565845496</v>
      </c>
      <c r="AQ87" s="19">
        <f t="shared" si="54"/>
        <v>21004.776077041101</v>
      </c>
      <c r="AR87" s="1">
        <f>AD86*$AW$4</f>
        <v>3905.7889444091002</v>
      </c>
      <c r="AS87" s="23">
        <f>AL87+AM87+AN87+AO87+AP87+AQ87+AR87-AJ87-AK87</f>
        <v>-9821.9293266986824</v>
      </c>
      <c r="AT87" s="23">
        <f t="shared" si="63"/>
        <v>-78575434.613589466</v>
      </c>
      <c r="AU87">
        <f>M86</f>
        <v>0.42908999999999997</v>
      </c>
      <c r="BB87" s="10">
        <f t="shared" si="55"/>
        <v>1901.6986361538445</v>
      </c>
      <c r="BC87" s="10">
        <f t="shared" si="56"/>
        <v>647.98256635424866</v>
      </c>
      <c r="BD87" s="9">
        <f t="shared" si="57"/>
        <v>1485.0908533874906</v>
      </c>
      <c r="BE87" s="10">
        <f t="shared" si="58"/>
        <v>563.71019752891857</v>
      </c>
    </row>
    <row r="88" spans="1:57">
      <c r="A88">
        <v>82</v>
      </c>
      <c r="B88" t="s">
        <v>54</v>
      </c>
      <c r="C88">
        <v>16.365500000000001</v>
      </c>
      <c r="D88">
        <v>207.68899999999999</v>
      </c>
      <c r="E88">
        <v>345.32100000000003</v>
      </c>
      <c r="F88">
        <v>345.32100000000003</v>
      </c>
      <c r="G88">
        <v>399.58600000000001</v>
      </c>
      <c r="H88">
        <v>1702.08</v>
      </c>
      <c r="I88">
        <v>681.76199999999994</v>
      </c>
      <c r="J88">
        <v>2379.46</v>
      </c>
      <c r="K88">
        <v>909.74599999999998</v>
      </c>
      <c r="M88" s="4">
        <f t="shared" si="37"/>
        <v>0.43264000000000002</v>
      </c>
      <c r="N88" s="2">
        <f t="shared" si="38"/>
        <v>0.16001679610453648</v>
      </c>
      <c r="O88" s="2">
        <f t="shared" si="39"/>
        <v>1.7861158701614892</v>
      </c>
      <c r="P88" s="3">
        <f t="shared" si="40"/>
        <v>0.70092609714003939</v>
      </c>
      <c r="Q88" s="2">
        <f t="shared" si="41"/>
        <v>0.30786643244575934</v>
      </c>
      <c r="R88" s="3">
        <f t="shared" si="42"/>
        <v>0.26605723002958581</v>
      </c>
      <c r="T88" s="6">
        <f t="shared" si="43"/>
        <v>1105.4264099705672</v>
      </c>
      <c r="U88" s="6">
        <f t="shared" si="44"/>
        <v>2555.0721384304898</v>
      </c>
      <c r="V88" s="6">
        <f t="shared" si="45"/>
        <v>2555.0721384304898</v>
      </c>
      <c r="W88" s="6">
        <f t="shared" si="46"/>
        <v>52.144329355724281</v>
      </c>
      <c r="X88" s="6">
        <f t="shared" si="47"/>
        <v>176.88679245283001</v>
      </c>
      <c r="Y88" s="6">
        <f t="shared" si="33"/>
        <v>294.10668863831842</v>
      </c>
      <c r="Z88" s="6">
        <f t="shared" si="48"/>
        <v>294.10668863831842</v>
      </c>
      <c r="AA88" s="6">
        <f t="shared" si="49"/>
        <v>340.3236851689619</v>
      </c>
      <c r="AB88" s="6">
        <f t="shared" si="34"/>
        <v>2026.5639834997951</v>
      </c>
      <c r="AC88" s="6">
        <f t="shared" si="50"/>
        <v>580.65248428641894</v>
      </c>
      <c r="AD88" s="6">
        <f t="shared" si="35"/>
        <v>774.82221921619475</v>
      </c>
      <c r="AE88" s="6">
        <f t="shared" si="36"/>
        <v>1449.6457284599226</v>
      </c>
      <c r="AI88" s="58"/>
      <c r="AJ88" s="21">
        <f t="shared" si="59"/>
        <v>180979.2220511788</v>
      </c>
      <c r="AK88" s="21">
        <f t="shared" si="60"/>
        <v>30665.52506867714</v>
      </c>
      <c r="AL88" s="19">
        <f t="shared" si="61"/>
        <v>103000.70464598741</v>
      </c>
      <c r="AM88" s="19">
        <f t="shared" si="62"/>
        <v>7063.8495935945966</v>
      </c>
      <c r="AN88" s="19">
        <f t="shared" si="51"/>
        <v>18937.499999999982</v>
      </c>
      <c r="AO88" s="19">
        <f t="shared" si="52"/>
        <v>23197.367796730781</v>
      </c>
      <c r="AP88" s="19">
        <f t="shared" si="53"/>
        <v>23807.824844013172</v>
      </c>
      <c r="AQ88" s="19">
        <f t="shared" si="54"/>
        <v>21530.169399364037</v>
      </c>
      <c r="AR88" s="1">
        <f>AD87*$AW$4</f>
        <v>3990.2588369397854</v>
      </c>
      <c r="AS88" s="23">
        <f>AL88+AM88+AN88+AO88+AP88+AQ88+AR88-AJ88-AK88</f>
        <v>-10117.072003226167</v>
      </c>
      <c r="AT88" s="23">
        <f t="shared" si="63"/>
        <v>-80936576.025809333</v>
      </c>
      <c r="AU88">
        <f>M87</f>
        <v>0.43086999999999998</v>
      </c>
      <c r="BB88" s="10">
        <f t="shared" si="55"/>
        <v>1937.8992918205554</v>
      </c>
      <c r="BC88" s="10">
        <f t="shared" si="56"/>
        <v>664.19058076466263</v>
      </c>
      <c r="BD88" s="9">
        <f t="shared" si="57"/>
        <v>1517.2086832470668</v>
      </c>
      <c r="BE88" s="10">
        <f t="shared" si="58"/>
        <v>575.90287479470658</v>
      </c>
    </row>
    <row r="89" spans="1:57">
      <c r="A89">
        <v>83</v>
      </c>
      <c r="B89" t="s">
        <v>54</v>
      </c>
      <c r="C89">
        <v>16.567399999999999</v>
      </c>
      <c r="D89">
        <v>204.69</v>
      </c>
      <c r="E89">
        <v>347.524</v>
      </c>
      <c r="F89">
        <v>347.524</v>
      </c>
      <c r="G89">
        <v>403.47500000000002</v>
      </c>
      <c r="H89">
        <v>1696.79</v>
      </c>
      <c r="I89">
        <v>672.64200000000005</v>
      </c>
      <c r="J89">
        <v>2388.58</v>
      </c>
      <c r="K89">
        <v>915.548</v>
      </c>
      <c r="M89" s="4">
        <f t="shared" si="37"/>
        <v>0.43440333333333336</v>
      </c>
      <c r="N89" s="2">
        <f t="shared" si="38"/>
        <v>0.15706601391947575</v>
      </c>
      <c r="O89" s="2">
        <f t="shared" si="39"/>
        <v>1.7858637596396589</v>
      </c>
      <c r="P89" s="3">
        <f t="shared" si="40"/>
        <v>0.70253297626629629</v>
      </c>
      <c r="Q89" s="2">
        <f t="shared" si="41"/>
        <v>0.30960090852587074</v>
      </c>
      <c r="R89" s="3">
        <f t="shared" si="42"/>
        <v>0.26666768978138594</v>
      </c>
      <c r="T89" s="6">
        <f t="shared" si="43"/>
        <v>1126.1939361593268</v>
      </c>
      <c r="U89" s="6">
        <f t="shared" si="44"/>
        <v>2592.5075839488495</v>
      </c>
      <c r="V89" s="6">
        <f t="shared" si="45"/>
        <v>2592.5075839488495</v>
      </c>
      <c r="W89" s="6">
        <f t="shared" si="46"/>
        <v>52.908318039772439</v>
      </c>
      <c r="X89" s="6">
        <f t="shared" si="47"/>
        <v>176.88679245283001</v>
      </c>
      <c r="Y89" s="6">
        <f t="shared" si="33"/>
        <v>300.31953520141332</v>
      </c>
      <c r="Z89" s="6">
        <f t="shared" si="48"/>
        <v>300.31953520141332</v>
      </c>
      <c r="AA89" s="6">
        <f t="shared" si="49"/>
        <v>348.67066581125403</v>
      </c>
      <c r="AB89" s="6">
        <f t="shared" si="34"/>
        <v>2064.1372549526541</v>
      </c>
      <c r="AC89" s="6">
        <f t="shared" si="50"/>
        <v>581.27864703596811</v>
      </c>
      <c r="AD89" s="6">
        <f t="shared" si="35"/>
        <v>791.18837782306707</v>
      </c>
      <c r="AE89" s="6">
        <f t="shared" si="36"/>
        <v>1466.3136477895227</v>
      </c>
      <c r="AI89" s="58"/>
      <c r="AJ89" s="21">
        <f t="shared" si="59"/>
        <v>183650.92009396831</v>
      </c>
      <c r="AK89" s="21">
        <f t="shared" si="60"/>
        <v>31118.223573944935</v>
      </c>
      <c r="AL89" s="19">
        <f t="shared" si="61"/>
        <v>104196.18602451385</v>
      </c>
      <c r="AM89" s="19">
        <f t="shared" si="62"/>
        <v>7071.7666061242962</v>
      </c>
      <c r="AN89" s="19">
        <f t="shared" si="51"/>
        <v>18937.499999999982</v>
      </c>
      <c r="AO89" s="19">
        <f t="shared" si="52"/>
        <v>23693.234836702934</v>
      </c>
      <c r="AP89" s="19">
        <f t="shared" si="53"/>
        <v>24316.741016616168</v>
      </c>
      <c r="AQ89" s="19">
        <f t="shared" si="54"/>
        <v>22063.626930294518</v>
      </c>
      <c r="AR89" s="1">
        <f>AD88*$AW$4</f>
        <v>4075.5648730771841</v>
      </c>
      <c r="AS89" s="23">
        <f>AL89+AM89+AN89+AO89+AP89+AQ89+AR89-AJ89-AK89</f>
        <v>-10414.523380584284</v>
      </c>
      <c r="AT89" s="23">
        <f t="shared" si="63"/>
        <v>-83316187.044674262</v>
      </c>
      <c r="AU89">
        <f>M88</f>
        <v>0.43264000000000002</v>
      </c>
      <c r="BB89" s="10">
        <f t="shared" si="55"/>
        <v>1974.4196541440708</v>
      </c>
      <c r="BC89" s="10">
        <f t="shared" si="56"/>
        <v>680.6473703379238</v>
      </c>
      <c r="BD89" s="9">
        <f t="shared" si="57"/>
        <v>1549.6444384323895</v>
      </c>
      <c r="BE89" s="10">
        <f t="shared" si="58"/>
        <v>588.21337727663683</v>
      </c>
    </row>
    <row r="90" spans="1:57">
      <c r="A90">
        <v>84</v>
      </c>
      <c r="B90" t="s">
        <v>54</v>
      </c>
      <c r="C90">
        <v>16.769300000000001</v>
      </c>
      <c r="D90">
        <v>201.75299999999999</v>
      </c>
      <c r="E90">
        <v>349.69200000000001</v>
      </c>
      <c r="F90">
        <v>349.69200000000001</v>
      </c>
      <c r="G90">
        <v>407.34899999999999</v>
      </c>
      <c r="H90">
        <v>1691.51</v>
      </c>
      <c r="I90">
        <v>663.68899999999996</v>
      </c>
      <c r="J90">
        <v>2397.54</v>
      </c>
      <c r="K90">
        <v>921.26099999999997</v>
      </c>
      <c r="M90" s="4">
        <f t="shared" si="37"/>
        <v>0.43616333333333335</v>
      </c>
      <c r="N90" s="2">
        <f t="shared" si="38"/>
        <v>0.15418765141498977</v>
      </c>
      <c r="O90" s="2">
        <f t="shared" si="39"/>
        <v>1.785505055598438</v>
      </c>
      <c r="P90" s="3">
        <f t="shared" si="40"/>
        <v>0.70406422670406343</v>
      </c>
      <c r="Q90" s="2">
        <f t="shared" si="41"/>
        <v>0.31131227598223904</v>
      </c>
      <c r="R90" s="3">
        <f t="shared" si="42"/>
        <v>0.26724850782199328</v>
      </c>
      <c r="T90" s="6">
        <f t="shared" si="43"/>
        <v>1147.2176327321208</v>
      </c>
      <c r="U90" s="6">
        <f t="shared" si="44"/>
        <v>2630.2477651310764</v>
      </c>
      <c r="V90" s="6">
        <f t="shared" si="45"/>
        <v>2630.2477651310764</v>
      </c>
      <c r="W90" s="6">
        <f t="shared" si="46"/>
        <v>53.678525819001557</v>
      </c>
      <c r="X90" s="6">
        <f t="shared" si="47"/>
        <v>176.88679245283001</v>
      </c>
      <c r="Y90" s="6">
        <f t="shared" si="33"/>
        <v>306.59220049473879</v>
      </c>
      <c r="Z90" s="6">
        <f t="shared" si="48"/>
        <v>306.59220049473879</v>
      </c>
      <c r="AA90" s="6">
        <f t="shared" si="49"/>
        <v>357.14293229279292</v>
      </c>
      <c r="AB90" s="6">
        <f t="shared" si="34"/>
        <v>2102.0414089338756</v>
      </c>
      <c r="AC90" s="6">
        <f t="shared" si="50"/>
        <v>581.88488201620248</v>
      </c>
      <c r="AD90" s="6">
        <f t="shared" si="35"/>
        <v>807.71489545080692</v>
      </c>
      <c r="AE90" s="6">
        <f t="shared" si="36"/>
        <v>1483.0301323989556</v>
      </c>
      <c r="AI90" s="58"/>
      <c r="AJ90" s="21">
        <f t="shared" si="59"/>
        <v>186341.66761149146</v>
      </c>
      <c r="AK90" s="21">
        <f t="shared" si="60"/>
        <v>31574.149864913037</v>
      </c>
      <c r="AL90" s="19">
        <f t="shared" si="61"/>
        <v>105394.22606216752</v>
      </c>
      <c r="AM90" s="19">
        <f t="shared" si="62"/>
        <v>7079.3926422510558</v>
      </c>
      <c r="AN90" s="19">
        <f t="shared" si="51"/>
        <v>18937.499999999982</v>
      </c>
      <c r="AO90" s="19">
        <f t="shared" si="52"/>
        <v>24193.741755825857</v>
      </c>
      <c r="AP90" s="19">
        <f t="shared" si="53"/>
        <v>24830.419170452857</v>
      </c>
      <c r="AQ90" s="19">
        <f t="shared" si="54"/>
        <v>22604.772536409153</v>
      </c>
      <c r="AR90" s="1">
        <f>AD89*$AW$4</f>
        <v>4161.6508673493327</v>
      </c>
      <c r="AS90" s="23">
        <f>AL90+AM90+AN90+AO90+AP90+AQ90+AR90-AJ90-AK90</f>
        <v>-10714.114441948754</v>
      </c>
      <c r="AT90" s="23">
        <f t="shared" si="63"/>
        <v>-85712915.535590023</v>
      </c>
      <c r="AU90">
        <f>M89</f>
        <v>0.43440333333333336</v>
      </c>
      <c r="BB90" s="10">
        <f t="shared" si="55"/>
        <v>2011.2289369128814</v>
      </c>
      <c r="BC90" s="10">
        <f t="shared" si="56"/>
        <v>697.34133162250805</v>
      </c>
      <c r="BD90" s="9">
        <f t="shared" si="57"/>
        <v>1582.3767556461341</v>
      </c>
      <c r="BE90" s="10">
        <f t="shared" si="58"/>
        <v>600.63907040282663</v>
      </c>
    </row>
    <row r="91" spans="1:57">
      <c r="A91">
        <v>85</v>
      </c>
      <c r="B91" t="s">
        <v>54</v>
      </c>
      <c r="C91">
        <v>16.9712</v>
      </c>
      <c r="D91">
        <v>198.876</v>
      </c>
      <c r="E91">
        <v>351.82799999999997</v>
      </c>
      <c r="F91">
        <v>351.82799999999997</v>
      </c>
      <c r="G91">
        <v>411.20699999999999</v>
      </c>
      <c r="H91">
        <v>1686.26</v>
      </c>
      <c r="I91">
        <v>654.89700000000005</v>
      </c>
      <c r="J91">
        <v>2406.33</v>
      </c>
      <c r="K91">
        <v>926.88900000000001</v>
      </c>
      <c r="M91" s="4">
        <f t="shared" si="37"/>
        <v>0.43791333333333332</v>
      </c>
      <c r="N91" s="2">
        <f t="shared" si="38"/>
        <v>0.15138155190524763</v>
      </c>
      <c r="O91" s="2">
        <f t="shared" si="39"/>
        <v>1.7850605981396623</v>
      </c>
      <c r="P91" s="3">
        <f t="shared" si="40"/>
        <v>0.70553458066284047</v>
      </c>
      <c r="Q91" s="2">
        <f t="shared" si="41"/>
        <v>0.313004856364273</v>
      </c>
      <c r="R91" s="3">
        <f t="shared" si="42"/>
        <v>0.26780641527242832</v>
      </c>
      <c r="T91" s="6">
        <f t="shared" si="43"/>
        <v>1168.4831488816189</v>
      </c>
      <c r="U91" s="6">
        <f t="shared" si="44"/>
        <v>2668.2977199787301</v>
      </c>
      <c r="V91" s="6">
        <f t="shared" si="45"/>
        <v>2668.2977199787301</v>
      </c>
      <c r="W91" s="6">
        <f t="shared" si="46"/>
        <v>54.455055509770006</v>
      </c>
      <c r="X91" s="6">
        <f t="shared" si="47"/>
        <v>176.88679245283001</v>
      </c>
      <c r="Y91" s="6">
        <f t="shared" si="33"/>
        <v>312.92728340822555</v>
      </c>
      <c r="Z91" s="6">
        <f t="shared" si="48"/>
        <v>312.92728340822555</v>
      </c>
      <c r="AA91" s="6">
        <f t="shared" si="49"/>
        <v>365.74090017976454</v>
      </c>
      <c r="AB91" s="6">
        <f t="shared" si="34"/>
        <v>2140.2682841685087</v>
      </c>
      <c r="AC91" s="6">
        <f t="shared" si="50"/>
        <v>582.48449131999132</v>
      </c>
      <c r="AD91" s="6">
        <f t="shared" si="35"/>
        <v>824.40526845778845</v>
      </c>
      <c r="AE91" s="6">
        <f t="shared" si="36"/>
        <v>1499.8145710971112</v>
      </c>
      <c r="AI91" s="58"/>
      <c r="AJ91" s="21">
        <f t="shared" si="59"/>
        <v>189054.31861432636</v>
      </c>
      <c r="AK91" s="21">
        <f t="shared" si="60"/>
        <v>32033.787531531379</v>
      </c>
      <c r="AL91" s="19">
        <f t="shared" si="61"/>
        <v>106595.75682643973</v>
      </c>
      <c r="AM91" s="19">
        <f t="shared" si="62"/>
        <v>7086.7759780753304</v>
      </c>
      <c r="AN91" s="19">
        <f t="shared" si="51"/>
        <v>18937.499999999982</v>
      </c>
      <c r="AO91" s="19">
        <f t="shared" si="52"/>
        <v>24699.067671856159</v>
      </c>
      <c r="AP91" s="19">
        <f t="shared" si="53"/>
        <v>25349.043136905006</v>
      </c>
      <c r="AQ91" s="19">
        <f t="shared" si="54"/>
        <v>23154.040586353745</v>
      </c>
      <c r="AR91" s="1">
        <f>AD90*$AW$4</f>
        <v>4248.5803500712445</v>
      </c>
      <c r="AS91" s="23">
        <f>AL91+AM91+AN91+AO91+AP91+AQ91+AR91-AJ91-AK91</f>
        <v>-11017.341596156555</v>
      </c>
      <c r="AT91" s="23">
        <f t="shared" si="63"/>
        <v>-88138732.769252434</v>
      </c>
      <c r="AU91">
        <f>M90</f>
        <v>0.43616333333333335</v>
      </c>
      <c r="BB91" s="10">
        <f t="shared" si="55"/>
        <v>2048.362883114874</v>
      </c>
      <c r="BC91" s="10">
        <f t="shared" si="56"/>
        <v>714.28586458558584</v>
      </c>
      <c r="BD91" s="9">
        <f t="shared" si="57"/>
        <v>1615.4297909016138</v>
      </c>
      <c r="BE91" s="10">
        <f t="shared" si="58"/>
        <v>613.18440098947758</v>
      </c>
    </row>
    <row r="92" spans="1:57">
      <c r="A92">
        <v>86</v>
      </c>
      <c r="B92" t="s">
        <v>54</v>
      </c>
      <c r="C92">
        <v>17.173100000000002</v>
      </c>
      <c r="D92">
        <v>196.059</v>
      </c>
      <c r="E92">
        <v>353.93299999999999</v>
      </c>
      <c r="F92">
        <v>353.93299999999999</v>
      </c>
      <c r="G92">
        <v>415.05099999999999</v>
      </c>
      <c r="H92">
        <v>1681.02</v>
      </c>
      <c r="I92">
        <v>646.26199999999994</v>
      </c>
      <c r="J92">
        <v>2414.96</v>
      </c>
      <c r="K92">
        <v>932.43200000000002</v>
      </c>
      <c r="M92" s="4">
        <f t="shared" si="37"/>
        <v>0.43966</v>
      </c>
      <c r="N92" s="2">
        <f t="shared" si="38"/>
        <v>0.14864440704180504</v>
      </c>
      <c r="O92" s="2">
        <f t="shared" si="39"/>
        <v>1.7845119032889052</v>
      </c>
      <c r="P92" s="3">
        <f t="shared" si="40"/>
        <v>0.70693414608257898</v>
      </c>
      <c r="Q92" s="2">
        <f t="shared" si="41"/>
        <v>0.314675734279519</v>
      </c>
      <c r="R92" s="3">
        <f t="shared" si="42"/>
        <v>0.26833841301611849</v>
      </c>
      <c r="T92" s="6">
        <f t="shared" si="43"/>
        <v>1189.9996506634927</v>
      </c>
      <c r="U92" s="6">
        <f t="shared" si="44"/>
        <v>2706.6361521709791</v>
      </c>
      <c r="V92" s="6">
        <f t="shared" si="45"/>
        <v>2706.6361521709791</v>
      </c>
      <c r="W92" s="6">
        <f t="shared" si="46"/>
        <v>55.237472493285289</v>
      </c>
      <c r="X92" s="6">
        <f t="shared" si="47"/>
        <v>176.88679245283001</v>
      </c>
      <c r="Y92" s="6">
        <f t="shared" si="33"/>
        <v>319.32261774877702</v>
      </c>
      <c r="Z92" s="6">
        <f t="shared" si="48"/>
        <v>319.32261774877702</v>
      </c>
      <c r="AA92" s="6">
        <f t="shared" si="49"/>
        <v>374.46401386490567</v>
      </c>
      <c r="AB92" s="6">
        <f t="shared" si="34"/>
        <v>2178.8060140119269</v>
      </c>
      <c r="AC92" s="6">
        <f t="shared" si="50"/>
        <v>583.06761065233741</v>
      </c>
      <c r="AD92" s="6">
        <f t="shared" si="35"/>
        <v>841.2513868803635</v>
      </c>
      <c r="AE92" s="6">
        <f t="shared" si="36"/>
        <v>1516.6365015074864</v>
      </c>
      <c r="AI92" s="58"/>
      <c r="AJ92" s="21">
        <f t="shared" si="59"/>
        <v>191789.23521891117</v>
      </c>
      <c r="AK92" s="21">
        <f t="shared" si="60"/>
        <v>32497.197931620954</v>
      </c>
      <c r="AL92" s="19">
        <f t="shared" si="61"/>
        <v>107802.17192674705</v>
      </c>
      <c r="AM92" s="19">
        <f t="shared" si="62"/>
        <v>7094.0786197861744</v>
      </c>
      <c r="AN92" s="19">
        <f t="shared" si="51"/>
        <v>18937.499999999982</v>
      </c>
      <c r="AO92" s="19">
        <f t="shared" si="52"/>
        <v>25209.42195136665</v>
      </c>
      <c r="AP92" s="19">
        <f t="shared" si="53"/>
        <v>25872.827792192089</v>
      </c>
      <c r="AQ92" s="19">
        <f t="shared" si="54"/>
        <v>23711.458021824368</v>
      </c>
      <c r="AR92" s="1">
        <f>AD91*$AW$4</f>
        <v>4336.3717120879674</v>
      </c>
      <c r="AS92" s="23">
        <f>AL92+AM92+AN92+AO92+AP92+AQ92+AR92-AJ92-AK92</f>
        <v>-11322.603126527851</v>
      </c>
      <c r="AT92" s="23">
        <f t="shared" si="63"/>
        <v>-90580825.012222812</v>
      </c>
      <c r="AU92">
        <f>M91</f>
        <v>0.43791333333333332</v>
      </c>
      <c r="BB92" s="10">
        <f t="shared" si="55"/>
        <v>2085.8132286587388</v>
      </c>
      <c r="BC92" s="10">
        <f t="shared" si="56"/>
        <v>731.48180035952907</v>
      </c>
      <c r="BD92" s="9">
        <f t="shared" si="57"/>
        <v>1648.8105369155769</v>
      </c>
      <c r="BE92" s="10">
        <f t="shared" si="58"/>
        <v>625.8545668164511</v>
      </c>
    </row>
    <row r="93" spans="1:57">
      <c r="A93">
        <v>87</v>
      </c>
      <c r="B93" t="s">
        <v>54</v>
      </c>
      <c r="C93">
        <v>17.3751</v>
      </c>
      <c r="D93">
        <v>193.30199999999999</v>
      </c>
      <c r="E93">
        <v>356.005</v>
      </c>
      <c r="F93">
        <v>356.005</v>
      </c>
      <c r="G93">
        <v>418.88</v>
      </c>
      <c r="H93">
        <v>1675.81</v>
      </c>
      <c r="I93">
        <v>637.78099999999995</v>
      </c>
      <c r="J93">
        <v>2423.44</v>
      </c>
      <c r="K93">
        <v>937.89300000000003</v>
      </c>
      <c r="M93" s="4">
        <f t="shared" si="37"/>
        <v>0.44139666666666666</v>
      </c>
      <c r="N93" s="2">
        <f t="shared" si="38"/>
        <v>0.14597754098732055</v>
      </c>
      <c r="O93" s="2">
        <f t="shared" si="39"/>
        <v>1.7838946904900355</v>
      </c>
      <c r="P93" s="3">
        <f t="shared" si="40"/>
        <v>0.70827675786707345</v>
      </c>
      <c r="Q93" s="2">
        <f t="shared" si="41"/>
        <v>0.31632922767880739</v>
      </c>
      <c r="R93" s="3">
        <f t="shared" si="42"/>
        <v>0.26884737084557353</v>
      </c>
      <c r="T93" s="6">
        <f t="shared" si="43"/>
        <v>1211.7397735052559</v>
      </c>
      <c r="U93" s="6">
        <f t="shared" si="44"/>
        <v>2745.2399735051372</v>
      </c>
      <c r="V93" s="6">
        <f t="shared" si="45"/>
        <v>2745.2399735051372</v>
      </c>
      <c r="W93" s="6">
        <f t="shared" si="46"/>
        <v>56.025305581737491</v>
      </c>
      <c r="X93" s="6">
        <f t="shared" si="47"/>
        <v>176.88679245283001</v>
      </c>
      <c r="Y93" s="6">
        <f t="shared" si="33"/>
        <v>325.77305225589879</v>
      </c>
      <c r="Z93" s="6">
        <f t="shared" si="48"/>
        <v>325.77305225589879</v>
      </c>
      <c r="AA93" s="6">
        <f t="shared" si="49"/>
        <v>383.30870670061063</v>
      </c>
      <c r="AB93" s="6">
        <f t="shared" si="34"/>
        <v>2217.6414537933615</v>
      </c>
      <c r="AC93" s="6">
        <f t="shared" si="50"/>
        <v>583.62382529351316</v>
      </c>
      <c r="AD93" s="6">
        <f t="shared" si="35"/>
        <v>858.24711815688454</v>
      </c>
      <c r="AE93" s="6">
        <f t="shared" si="36"/>
        <v>1533.5001999998813</v>
      </c>
      <c r="AI93" s="58"/>
      <c r="AJ93" s="21">
        <f t="shared" si="59"/>
        <v>194544.88670959344</v>
      </c>
      <c r="AK93" s="21">
        <f t="shared" si="60"/>
        <v>32964.121697290357</v>
      </c>
      <c r="AL93" s="19">
        <f t="shared" si="61"/>
        <v>109011.28181885359</v>
      </c>
      <c r="AM93" s="19">
        <f t="shared" si="62"/>
        <v>7101.1804301348175</v>
      </c>
      <c r="AN93" s="19">
        <f t="shared" si="51"/>
        <v>18937.499999999982</v>
      </c>
      <c r="AO93" s="19">
        <f t="shared" si="52"/>
        <v>25724.630085841476</v>
      </c>
      <c r="AP93" s="19">
        <f t="shared" si="53"/>
        <v>26401.594035468886</v>
      </c>
      <c r="AQ93" s="19">
        <f t="shared" si="54"/>
        <v>24276.988822079857</v>
      </c>
      <c r="AR93" s="1">
        <f>AD92*$AW$4</f>
        <v>4424.982294990712</v>
      </c>
      <c r="AS93" s="23">
        <f>AL93+AM93+AN93+AO93+AP93+AQ93+AR93-AJ93-AK93</f>
        <v>-11630.850919514509</v>
      </c>
      <c r="AT93" s="23">
        <f t="shared" si="63"/>
        <v>-93046807.356116071</v>
      </c>
      <c r="AU93">
        <f>M92</f>
        <v>0.43966</v>
      </c>
      <c r="BB93" s="10">
        <f t="shared" si="55"/>
        <v>2123.5685415186417</v>
      </c>
      <c r="BC93" s="10">
        <f t="shared" si="56"/>
        <v>748.92802772981133</v>
      </c>
      <c r="BD93" s="9">
        <f t="shared" si="57"/>
        <v>1682.502773760727</v>
      </c>
      <c r="BE93" s="10">
        <f t="shared" si="58"/>
        <v>638.64523549755404</v>
      </c>
    </row>
    <row r="94" spans="1:57">
      <c r="A94">
        <v>88</v>
      </c>
      <c r="B94" t="s">
        <v>54</v>
      </c>
      <c r="C94">
        <v>17.577000000000002</v>
      </c>
      <c r="D94">
        <v>190.601</v>
      </c>
      <c r="E94">
        <v>358.048</v>
      </c>
      <c r="F94">
        <v>358.048</v>
      </c>
      <c r="G94">
        <v>422.69299999999998</v>
      </c>
      <c r="H94">
        <v>1670.61</v>
      </c>
      <c r="I94">
        <v>629.44899999999996</v>
      </c>
      <c r="J94">
        <v>2431.7800000000002</v>
      </c>
      <c r="K94">
        <v>943.27300000000002</v>
      </c>
      <c r="M94" s="4">
        <f t="shared" si="37"/>
        <v>0.44313000000000002</v>
      </c>
      <c r="N94" s="2">
        <f t="shared" si="38"/>
        <v>0.14337478091455477</v>
      </c>
      <c r="O94" s="2">
        <f t="shared" si="39"/>
        <v>1.7831904183121583</v>
      </c>
      <c r="P94" s="3">
        <f t="shared" si="40"/>
        <v>0.70955325374795952</v>
      </c>
      <c r="Q94" s="2">
        <f t="shared" si="41"/>
        <v>0.317960117046164</v>
      </c>
      <c r="R94" s="3">
        <f t="shared" si="42"/>
        <v>0.26933255101964054</v>
      </c>
      <c r="T94" s="6">
        <f t="shared" si="43"/>
        <v>1233.7371420867032</v>
      </c>
      <c r="U94" s="6">
        <f t="shared" si="44"/>
        <v>2784.1426716464766</v>
      </c>
      <c r="V94" s="6">
        <f t="shared" si="45"/>
        <v>2784.1426716464766</v>
      </c>
      <c r="W94" s="6">
        <f t="shared" si="46"/>
        <v>56.81923819686687</v>
      </c>
      <c r="X94" s="6">
        <f t="shared" si="47"/>
        <v>176.88679245283001</v>
      </c>
      <c r="Y94" s="6">
        <f t="shared" si="33"/>
        <v>332.28557176589248</v>
      </c>
      <c r="Z94" s="6">
        <f t="shared" si="48"/>
        <v>332.28557176589248</v>
      </c>
      <c r="AA94" s="6">
        <f t="shared" si="49"/>
        <v>392.27920610208804</v>
      </c>
      <c r="AB94" s="6">
        <f t="shared" si="34"/>
        <v>2256.8074886817021</v>
      </c>
      <c r="AC94" s="6">
        <f t="shared" si="50"/>
        <v>584.15442116164149</v>
      </c>
      <c r="AD94" s="6">
        <f t="shared" si="35"/>
        <v>875.40220343732892</v>
      </c>
      <c r="AE94" s="6">
        <f t="shared" si="36"/>
        <v>1550.4055295597734</v>
      </c>
      <c r="AI94" s="58"/>
      <c r="AJ94" s="21">
        <f t="shared" si="59"/>
        <v>197319.61357562873</v>
      </c>
      <c r="AK94" s="21">
        <f t="shared" si="60"/>
        <v>33434.277637319065</v>
      </c>
      <c r="AL94" s="19">
        <f t="shared" si="61"/>
        <v>110223.39387539146</v>
      </c>
      <c r="AM94" s="19">
        <f t="shared" si="62"/>
        <v>7107.9545682496973</v>
      </c>
      <c r="AN94" s="19">
        <f t="shared" si="51"/>
        <v>18937.499999999982</v>
      </c>
      <c r="AO94" s="19">
        <f t="shared" si="52"/>
        <v>26244.277089735206</v>
      </c>
      <c r="AP94" s="19">
        <f t="shared" si="53"/>
        <v>26934.915960517716</v>
      </c>
      <c r="AQ94" s="19">
        <f t="shared" si="54"/>
        <v>24850.401756719297</v>
      </c>
      <c r="AR94" s="1">
        <f>AD93*$AW$4</f>
        <v>4514.3798415052124</v>
      </c>
      <c r="AS94" s="23">
        <f>AL94+AM94+AN94+AO94+AP94+AQ94+AR94-AJ94-AK94</f>
        <v>-11941.068120829244</v>
      </c>
      <c r="AT94" s="23">
        <f t="shared" si="63"/>
        <v>-95528544.966633961</v>
      </c>
      <c r="AU94">
        <f>M93</f>
        <v>0.44139666666666666</v>
      </c>
      <c r="BB94" s="10">
        <f t="shared" si="55"/>
        <v>2161.616148211624</v>
      </c>
      <c r="BC94" s="10">
        <f t="shared" si="56"/>
        <v>766.61741340122126</v>
      </c>
      <c r="BD94" s="9">
        <f t="shared" si="57"/>
        <v>1716.4942363137691</v>
      </c>
      <c r="BE94" s="10">
        <f t="shared" si="58"/>
        <v>651.54610451179758</v>
      </c>
    </row>
    <row r="95" spans="1:57">
      <c r="A95">
        <v>89</v>
      </c>
      <c r="B95" t="s">
        <v>54</v>
      </c>
      <c r="C95">
        <v>17.7789</v>
      </c>
      <c r="D95">
        <v>187.958</v>
      </c>
      <c r="E95">
        <v>360.06</v>
      </c>
      <c r="F95">
        <v>360.06</v>
      </c>
      <c r="G95">
        <v>426.49200000000002</v>
      </c>
      <c r="H95">
        <v>1665.43</v>
      </c>
      <c r="I95">
        <v>621.26499999999999</v>
      </c>
      <c r="J95">
        <v>2439.96</v>
      </c>
      <c r="K95">
        <v>948.57500000000005</v>
      </c>
      <c r="M95" s="4">
        <f t="shared" si="37"/>
        <v>0.44485666666666662</v>
      </c>
      <c r="N95" s="2">
        <f t="shared" si="38"/>
        <v>0.14083787287291039</v>
      </c>
      <c r="O95" s="2">
        <f t="shared" si="39"/>
        <v>1.7823984580801309</v>
      </c>
      <c r="P95" s="3">
        <f t="shared" si="40"/>
        <v>0.71077200896168813</v>
      </c>
      <c r="Q95" s="2">
        <f t="shared" si="41"/>
        <v>0.31957259641682345</v>
      </c>
      <c r="R95" s="3">
        <f t="shared" si="42"/>
        <v>0.26979476535513314</v>
      </c>
      <c r="T95" s="6">
        <f t="shared" si="43"/>
        <v>1255.9604092604375</v>
      </c>
      <c r="U95" s="6">
        <f t="shared" si="44"/>
        <v>2823.2923172117708</v>
      </c>
      <c r="V95" s="6">
        <f t="shared" si="45"/>
        <v>2823.2923172117708</v>
      </c>
      <c r="W95" s="6">
        <f t="shared" si="46"/>
        <v>57.618210555342259</v>
      </c>
      <c r="X95" s="6">
        <f t="shared" si="47"/>
        <v>176.88679245283001</v>
      </c>
      <c r="Y95" s="6">
        <f t="shared" si="33"/>
        <v>338.85154391175672</v>
      </c>
      <c r="Z95" s="6">
        <f t="shared" si="48"/>
        <v>338.85154391175672</v>
      </c>
      <c r="AA95" s="6">
        <f t="shared" si="49"/>
        <v>401.37052898409422</v>
      </c>
      <c r="AB95" s="6">
        <f t="shared" si="34"/>
        <v>2296.2401074308359</v>
      </c>
      <c r="AC95" s="6">
        <f t="shared" si="50"/>
        <v>584.67042033627695</v>
      </c>
      <c r="AD95" s="6">
        <f t="shared" si="35"/>
        <v>892.7015032663852</v>
      </c>
      <c r="AE95" s="6">
        <f t="shared" si="36"/>
        <v>1567.3319079513333</v>
      </c>
      <c r="AI95" s="58"/>
      <c r="AJ95" s="21">
        <f t="shared" si="59"/>
        <v>200115.8228099338</v>
      </c>
      <c r="AK95" s="21">
        <f t="shared" si="60"/>
        <v>33908.073597982439</v>
      </c>
      <c r="AL95" s="19">
        <f t="shared" si="61"/>
        <v>111438.49824816783</v>
      </c>
      <c r="AM95" s="19">
        <f t="shared" si="62"/>
        <v>7114.4166953276317</v>
      </c>
      <c r="AN95" s="19">
        <f t="shared" si="51"/>
        <v>18937.499999999982</v>
      </c>
      <c r="AO95" s="19">
        <f t="shared" si="52"/>
        <v>26768.9256614603</v>
      </c>
      <c r="AP95" s="19">
        <f t="shared" si="53"/>
        <v>27473.371073603994</v>
      </c>
      <c r="AQ95" s="19">
        <f t="shared" si="54"/>
        <v>25431.970894566301</v>
      </c>
      <c r="AR95" s="1">
        <f>AD94*$AW$4</f>
        <v>4604.6155900803496</v>
      </c>
      <c r="AS95" s="23">
        <f>AL95+AM95+AN95+AO95+AP95+AQ95+AR95-AJ95-AK95</f>
        <v>-12254.598244709865</v>
      </c>
      <c r="AT95" s="23">
        <f t="shared" si="63"/>
        <v>-98036785.957678914</v>
      </c>
      <c r="AU95">
        <f>M94</f>
        <v>0.44313000000000002</v>
      </c>
      <c r="BB95" s="10">
        <f t="shared" si="55"/>
        <v>2199.9882504848351</v>
      </c>
      <c r="BC95" s="10">
        <f t="shared" si="56"/>
        <v>784.55841220417608</v>
      </c>
      <c r="BD95" s="9">
        <f t="shared" si="57"/>
        <v>1750.8044068746578</v>
      </c>
      <c r="BE95" s="10">
        <f t="shared" si="58"/>
        <v>664.57114353178497</v>
      </c>
    </row>
    <row r="96" spans="1:57">
      <c r="A96">
        <v>90</v>
      </c>
      <c r="B96" t="s">
        <v>54</v>
      </c>
      <c r="C96">
        <v>17.980799999999999</v>
      </c>
      <c r="D96">
        <v>185.369</v>
      </c>
      <c r="E96">
        <v>362.04300000000001</v>
      </c>
      <c r="F96">
        <v>362.04300000000001</v>
      </c>
      <c r="G96">
        <v>430.27699999999999</v>
      </c>
      <c r="H96">
        <v>1660.27</v>
      </c>
      <c r="I96">
        <v>613.22299999999996</v>
      </c>
      <c r="J96">
        <v>2448</v>
      </c>
      <c r="K96">
        <v>953.79899999999998</v>
      </c>
      <c r="M96" s="4">
        <f t="shared" si="37"/>
        <v>0.44657666666666668</v>
      </c>
      <c r="N96" s="2">
        <f t="shared" si="38"/>
        <v>0.13836295372948279</v>
      </c>
      <c r="O96" s="2">
        <f t="shared" si="39"/>
        <v>1.7815347198316078</v>
      </c>
      <c r="P96" s="3">
        <f t="shared" si="40"/>
        <v>0.71193374784471497</v>
      </c>
      <c r="Q96" s="2">
        <f t="shared" si="41"/>
        <v>0.32116695154993913</v>
      </c>
      <c r="R96" s="3">
        <f t="shared" si="42"/>
        <v>0.27023579377934359</v>
      </c>
      <c r="T96" s="6">
        <f t="shared" si="43"/>
        <v>1278.425963633779</v>
      </c>
      <c r="U96" s="6">
        <f t="shared" si="44"/>
        <v>2862.7244973997276</v>
      </c>
      <c r="V96" s="6">
        <f t="shared" si="45"/>
        <v>2862.7244973997276</v>
      </c>
      <c r="W96" s="6">
        <f t="shared" si="46"/>
        <v>58.422948926525052</v>
      </c>
      <c r="X96" s="6">
        <f t="shared" si="47"/>
        <v>176.88679245283001</v>
      </c>
      <c r="Y96" s="6">
        <f t="shared" si="33"/>
        <v>345.47645507069655</v>
      </c>
      <c r="Z96" s="6">
        <f t="shared" si="48"/>
        <v>345.47645507069655</v>
      </c>
      <c r="AA96" s="6">
        <f t="shared" si="49"/>
        <v>410.58816952255415</v>
      </c>
      <c r="AB96" s="6">
        <f t="shared" si="34"/>
        <v>2335.9831898742827</v>
      </c>
      <c r="AC96" s="6">
        <f t="shared" si="50"/>
        <v>585.16425645196978</v>
      </c>
      <c r="AD96" s="6">
        <f t="shared" si="35"/>
        <v>910.15458763178754</v>
      </c>
      <c r="AE96" s="6">
        <f t="shared" si="36"/>
        <v>1584.2985337659486</v>
      </c>
      <c r="AI96" s="58"/>
      <c r="AJ96" s="21">
        <f t="shared" si="59"/>
        <v>202929.78188423044</v>
      </c>
      <c r="AK96" s="21">
        <f t="shared" si="60"/>
        <v>34384.877131322159</v>
      </c>
      <c r="AL96" s="19">
        <f t="shared" si="61"/>
        <v>112655.11554781797</v>
      </c>
      <c r="AM96" s="19">
        <f t="shared" si="62"/>
        <v>7120.7010492755171</v>
      </c>
      <c r="AN96" s="19">
        <f t="shared" si="51"/>
        <v>18937.499999999982</v>
      </c>
      <c r="AO96" s="19">
        <f t="shared" si="52"/>
        <v>27297.880377531121</v>
      </c>
      <c r="AP96" s="19">
        <f t="shared" si="53"/>
        <v>28016.245650624049</v>
      </c>
      <c r="AQ96" s="19">
        <f t="shared" si="54"/>
        <v>26021.373175726509</v>
      </c>
      <c r="AR96" s="1">
        <f>AD95*$AW$4</f>
        <v>4695.6099071811859</v>
      </c>
      <c r="AS96" s="23">
        <f>AL96+AM96+AN96+AO96+AP96+AQ96+AR96-AJ96-AK96</f>
        <v>-12570.233307396287</v>
      </c>
      <c r="AT96" s="23">
        <f t="shared" si="63"/>
        <v>-100561866.4591703</v>
      </c>
      <c r="AU96">
        <f>M95</f>
        <v>0.44485666666666662</v>
      </c>
      <c r="BB96" s="10">
        <f t="shared" si="55"/>
        <v>2238.6218968754938</v>
      </c>
      <c r="BC96" s="10">
        <f t="shared" si="56"/>
        <v>802.74105796818844</v>
      </c>
      <c r="BD96" s="9">
        <f t="shared" si="57"/>
        <v>1785.4030065327704</v>
      </c>
      <c r="BE96" s="10">
        <f t="shared" si="58"/>
        <v>677.70308782351344</v>
      </c>
    </row>
    <row r="97" spans="1:57">
      <c r="A97">
        <v>91</v>
      </c>
      <c r="B97" t="s">
        <v>54</v>
      </c>
      <c r="C97">
        <v>18.182700000000001</v>
      </c>
      <c r="D97">
        <v>182.852</v>
      </c>
      <c r="E97">
        <v>364.00200000000001</v>
      </c>
      <c r="F97">
        <v>364.00200000000001</v>
      </c>
      <c r="G97">
        <v>434.04399999999998</v>
      </c>
      <c r="H97">
        <v>1655.1</v>
      </c>
      <c r="I97">
        <v>605.27099999999996</v>
      </c>
      <c r="J97">
        <v>2455.9499999999998</v>
      </c>
      <c r="K97">
        <v>958.95899999999995</v>
      </c>
      <c r="M97" s="4">
        <f t="shared" si="37"/>
        <v>0.44830000000000003</v>
      </c>
      <c r="N97" s="2">
        <f t="shared" si="38"/>
        <v>0.13595955089597739</v>
      </c>
      <c r="O97" s="2">
        <f t="shared" si="39"/>
        <v>1.7805974497732171</v>
      </c>
      <c r="P97" s="3">
        <f t="shared" si="40"/>
        <v>0.71303368280169521</v>
      </c>
      <c r="Q97" s="2">
        <f t="shared" si="41"/>
        <v>0.3227332887203509</v>
      </c>
      <c r="R97" s="3">
        <f t="shared" si="42"/>
        <v>0.27065358019183583</v>
      </c>
      <c r="T97" s="6">
        <f t="shared" si="43"/>
        <v>1301.0251305417009</v>
      </c>
      <c r="U97" s="6">
        <f t="shared" si="44"/>
        <v>2902.1305611012735</v>
      </c>
      <c r="V97" s="6">
        <f t="shared" si="45"/>
        <v>2902.1305611012735</v>
      </c>
      <c r="W97" s="6">
        <f t="shared" si="46"/>
        <v>59.227154308189256</v>
      </c>
      <c r="X97" s="6">
        <f t="shared" si="47"/>
        <v>176.88679245283001</v>
      </c>
      <c r="Y97" s="6">
        <f t="shared" si="33"/>
        <v>352.12710950066196</v>
      </c>
      <c r="Z97" s="6">
        <f t="shared" si="48"/>
        <v>352.12710950066196</v>
      </c>
      <c r="AA97" s="6">
        <f t="shared" si="49"/>
        <v>419.88411908754699</v>
      </c>
      <c r="AB97" s="6">
        <f t="shared" si="34"/>
        <v>2375.8291838416089</v>
      </c>
      <c r="AC97" s="6">
        <f t="shared" si="50"/>
        <v>585.52853156785386</v>
      </c>
      <c r="AD97" s="6">
        <f t="shared" si="35"/>
        <v>927.67474024770524</v>
      </c>
      <c r="AE97" s="6">
        <f t="shared" si="36"/>
        <v>1601.1054305595726</v>
      </c>
      <c r="AI97" s="58"/>
      <c r="AJ97" s="21">
        <f t="shared" si="59"/>
        <v>205764.04869960021</v>
      </c>
      <c r="AK97" s="21">
        <f t="shared" si="60"/>
        <v>34865.12165383128</v>
      </c>
      <c r="AL97" s="19">
        <f t="shared" si="61"/>
        <v>113874.62571149509</v>
      </c>
      <c r="AM97" s="19">
        <f t="shared" si="62"/>
        <v>7126.7154793285399</v>
      </c>
      <c r="AN97" s="19">
        <f t="shared" si="51"/>
        <v>18937.499999999982</v>
      </c>
      <c r="AO97" s="19">
        <f t="shared" si="52"/>
        <v>27831.583220495315</v>
      </c>
      <c r="AP97" s="19">
        <f t="shared" si="53"/>
        <v>28563.993305245192</v>
      </c>
      <c r="AQ97" s="19">
        <f t="shared" si="54"/>
        <v>26618.964794767566</v>
      </c>
      <c r="AR97" s="1">
        <f>AD96*$AW$4</f>
        <v>4787.4131309432023</v>
      </c>
      <c r="AS97" s="23">
        <f>AL97+AM97+AN97+AO97+AP97+AQ97+AR97-AJ97-AK97</f>
        <v>-12888.374711156626</v>
      </c>
      <c r="AT97" s="23">
        <f t="shared" si="63"/>
        <v>-103106997.68925302</v>
      </c>
      <c r="AU97">
        <f>M96</f>
        <v>0.44657666666666668</v>
      </c>
      <c r="BB97" s="10">
        <f t="shared" si="55"/>
        <v>2277.5602409477578</v>
      </c>
      <c r="BC97" s="10">
        <f t="shared" si="56"/>
        <v>821.17633904510831</v>
      </c>
      <c r="BD97" s="9">
        <f t="shared" si="57"/>
        <v>1820.3091752635751</v>
      </c>
      <c r="BE97" s="10">
        <f t="shared" si="58"/>
        <v>690.95291014139309</v>
      </c>
    </row>
    <row r="98" spans="1:57">
      <c r="A98">
        <v>92</v>
      </c>
      <c r="B98" t="s">
        <v>54</v>
      </c>
      <c r="C98">
        <v>18.384599999999999</v>
      </c>
      <c r="D98">
        <v>180.37</v>
      </c>
      <c r="E98">
        <v>365.928</v>
      </c>
      <c r="F98">
        <v>365.928</v>
      </c>
      <c r="G98">
        <v>437.8</v>
      </c>
      <c r="H98">
        <v>1649.97</v>
      </c>
      <c r="I98">
        <v>597.50400000000002</v>
      </c>
      <c r="J98">
        <v>2463.7199999999998</v>
      </c>
      <c r="K98">
        <v>964.03399999999999</v>
      </c>
      <c r="M98" s="4">
        <f t="shared" si="37"/>
        <v>0.45000999999999997</v>
      </c>
      <c r="N98" s="2">
        <f t="shared" si="38"/>
        <v>0.13360443841988698</v>
      </c>
      <c r="O98" s="2">
        <f t="shared" si="39"/>
        <v>1.7795867574794635</v>
      </c>
      <c r="P98" s="3">
        <f t="shared" si="40"/>
        <v>0.71408339073946503</v>
      </c>
      <c r="Q98" s="2">
        <f t="shared" si="41"/>
        <v>0.32428908987207694</v>
      </c>
      <c r="R98" s="3">
        <f t="shared" si="42"/>
        <v>0.27105175440545765</v>
      </c>
      <c r="T98" s="6">
        <f t="shared" si="43"/>
        <v>1323.9589533464216</v>
      </c>
      <c r="U98" s="6">
        <f t="shared" si="44"/>
        <v>2942.0656282003106</v>
      </c>
      <c r="V98" s="6">
        <f t="shared" si="45"/>
        <v>2942.0656282003106</v>
      </c>
      <c r="W98" s="6">
        <f t="shared" si="46"/>
        <v>60.042155677557361</v>
      </c>
      <c r="X98" s="6">
        <f t="shared" si="47"/>
        <v>176.88679245283001</v>
      </c>
      <c r="Y98" s="6">
        <f t="shared" si="33"/>
        <v>358.86139706536102</v>
      </c>
      <c r="Z98" s="6">
        <f t="shared" si="48"/>
        <v>358.86139706536102</v>
      </c>
      <c r="AA98" s="6">
        <f t="shared" si="49"/>
        <v>429.34544400869862</v>
      </c>
      <c r="AB98" s="6">
        <f t="shared" si="34"/>
        <v>2416.1419764992202</v>
      </c>
      <c r="AC98" s="6">
        <f t="shared" si="50"/>
        <v>585.9658073786477</v>
      </c>
      <c r="AD98" s="6">
        <f t="shared" si="35"/>
        <v>945.41709860548588</v>
      </c>
      <c r="AE98" s="6">
        <f t="shared" si="36"/>
        <v>1618.106674853889</v>
      </c>
      <c r="AI98" s="58"/>
      <c r="AJ98" s="21">
        <f t="shared" si="59"/>
        <v>208596.43834027622</v>
      </c>
      <c r="AK98" s="21">
        <f t="shared" si="60"/>
        <v>35345.048103652414</v>
      </c>
      <c r="AL98" s="19">
        <f t="shared" si="61"/>
        <v>115082.6550323304</v>
      </c>
      <c r="AM98" s="19">
        <f t="shared" si="62"/>
        <v>7131.1519859648924</v>
      </c>
      <c r="AN98" s="19">
        <f t="shared" si="51"/>
        <v>18937.499999999982</v>
      </c>
      <c r="AO98" s="19">
        <f t="shared" si="52"/>
        <v>28367.359941373328</v>
      </c>
      <c r="AP98" s="19">
        <f t="shared" si="53"/>
        <v>29113.869413514734</v>
      </c>
      <c r="AQ98" s="19">
        <f t="shared" si="54"/>
        <v>27221.633289800484</v>
      </c>
      <c r="AR98" s="1">
        <f>AD97*$AW$4</f>
        <v>4879.5691337029293</v>
      </c>
      <c r="AS98" s="23">
        <f>AL98+AM98+AN98+AO98+AP98+AQ98+AR98-AJ98-AK98</f>
        <v>-13207.747647241878</v>
      </c>
      <c r="AT98" s="23">
        <f t="shared" si="63"/>
        <v>-105661981.17793503</v>
      </c>
      <c r="AU98">
        <f>M97</f>
        <v>0.44830000000000003</v>
      </c>
      <c r="BB98" s="10">
        <f t="shared" si="55"/>
        <v>2316.6020295334197</v>
      </c>
      <c r="BC98" s="10">
        <f t="shared" si="56"/>
        <v>839.76823817509398</v>
      </c>
      <c r="BD98" s="9">
        <f t="shared" si="57"/>
        <v>1855.3494804954105</v>
      </c>
      <c r="BE98" s="10">
        <f t="shared" si="58"/>
        <v>704.25421900132392</v>
      </c>
    </row>
    <row r="99" spans="1:57">
      <c r="A99">
        <v>93</v>
      </c>
      <c r="B99" t="s">
        <v>54</v>
      </c>
      <c r="C99">
        <v>18.586600000000001</v>
      </c>
      <c r="D99">
        <v>177.94</v>
      </c>
      <c r="E99">
        <v>367.827</v>
      </c>
      <c r="F99">
        <v>367.827</v>
      </c>
      <c r="G99">
        <v>441.541</v>
      </c>
      <c r="H99">
        <v>1644.86</v>
      </c>
      <c r="I99">
        <v>589.87099999999998</v>
      </c>
      <c r="J99">
        <v>2471.35</v>
      </c>
      <c r="K99">
        <v>969.03800000000001</v>
      </c>
      <c r="M99" s="4">
        <f t="shared" si="37"/>
        <v>0.45171333333333336</v>
      </c>
      <c r="N99" s="2">
        <f t="shared" si="38"/>
        <v>0.13130746638723673</v>
      </c>
      <c r="O99" s="2">
        <f t="shared" si="39"/>
        <v>1.7785066562864351</v>
      </c>
      <c r="P99" s="3">
        <f t="shared" si="40"/>
        <v>0.71508331242528445</v>
      </c>
      <c r="Q99" s="2">
        <f t="shared" si="41"/>
        <v>0.32582685183818644</v>
      </c>
      <c r="R99" s="3">
        <f t="shared" si="42"/>
        <v>0.2714309960594477</v>
      </c>
      <c r="T99" s="6">
        <f t="shared" si="43"/>
        <v>1347.1190734209738</v>
      </c>
      <c r="U99" s="6">
        <f t="shared" si="44"/>
        <v>2982.2433256068903</v>
      </c>
      <c r="V99" s="6">
        <f t="shared" si="45"/>
        <v>2982.2433256068903</v>
      </c>
      <c r="W99" s="6">
        <f t="shared" si="46"/>
        <v>60.862108685854906</v>
      </c>
      <c r="X99" s="6">
        <f t="shared" si="47"/>
        <v>176.88679245283001</v>
      </c>
      <c r="Y99" s="6">
        <f t="shared" si="33"/>
        <v>365.64987190933516</v>
      </c>
      <c r="Z99" s="6">
        <f t="shared" si="48"/>
        <v>365.64987190933516</v>
      </c>
      <c r="AA99" s="6">
        <f t="shared" si="49"/>
        <v>438.92756674393064</v>
      </c>
      <c r="AB99" s="6">
        <f t="shared" si="34"/>
        <v>2456.7223475754718</v>
      </c>
      <c r="AC99" s="6">
        <f t="shared" si="50"/>
        <v>586.38308671727327</v>
      </c>
      <c r="AD99" s="6">
        <f t="shared" si="35"/>
        <v>963.30236925314989</v>
      </c>
      <c r="AE99" s="6">
        <f t="shared" si="36"/>
        <v>1635.1242521859165</v>
      </c>
      <c r="AI99" s="58"/>
      <c r="AJ99" s="21">
        <f t="shared" si="59"/>
        <v>211466.8511581537</v>
      </c>
      <c r="AK99" s="21">
        <f t="shared" si="60"/>
        <v>35831.417285851581</v>
      </c>
      <c r="AL99" s="19">
        <f t="shared" si="61"/>
        <v>116304.65346847297</v>
      </c>
      <c r="AM99" s="19">
        <f t="shared" si="62"/>
        <v>7136.4775680645507</v>
      </c>
      <c r="AN99" s="19">
        <f t="shared" si="51"/>
        <v>18937.499999999982</v>
      </c>
      <c r="AO99" s="19">
        <f t="shared" si="52"/>
        <v>28909.874147585484</v>
      </c>
      <c r="AP99" s="19">
        <f t="shared" si="53"/>
        <v>29670.660309364051</v>
      </c>
      <c r="AQ99" s="19">
        <f t="shared" si="54"/>
        <v>27835.023284161143</v>
      </c>
      <c r="AR99" s="1">
        <f>AD98*$AW$4</f>
        <v>4972.8939386648553</v>
      </c>
      <c r="AS99" s="23">
        <f>AL99+AM99+AN99+AO99+AP99+AQ99+AR99-AJ99-AK99</f>
        <v>-13531.185727692267</v>
      </c>
      <c r="AT99" s="23">
        <f t="shared" si="63"/>
        <v>-108249485.82153814</v>
      </c>
      <c r="AU99">
        <f>M98</f>
        <v>0.45000999999999997</v>
      </c>
      <c r="BB99" s="10">
        <f t="shared" si="55"/>
        <v>2356.0998208216629</v>
      </c>
      <c r="BC99" s="10">
        <f t="shared" si="56"/>
        <v>858.69088801739724</v>
      </c>
      <c r="BD99" s="9">
        <f t="shared" si="57"/>
        <v>1890.8341972109718</v>
      </c>
      <c r="BE99" s="10">
        <f t="shared" si="58"/>
        <v>717.72279413072204</v>
      </c>
    </row>
    <row r="100" spans="1:57">
      <c r="A100">
        <v>94</v>
      </c>
      <c r="B100" t="s">
        <v>54</v>
      </c>
      <c r="C100">
        <v>18.788499999999999</v>
      </c>
      <c r="D100">
        <v>175.56</v>
      </c>
      <c r="E100">
        <v>369.7</v>
      </c>
      <c r="F100">
        <v>369.7</v>
      </c>
      <c r="G100">
        <v>445.26799999999997</v>
      </c>
      <c r="H100">
        <v>1639.77</v>
      </c>
      <c r="I100">
        <v>582.36900000000003</v>
      </c>
      <c r="J100">
        <v>2478.86</v>
      </c>
      <c r="K100">
        <v>973.97</v>
      </c>
      <c r="M100" s="4">
        <f t="shared" si="37"/>
        <v>0.45340999999999998</v>
      </c>
      <c r="N100" s="2">
        <f t="shared" si="38"/>
        <v>0.12906640788690149</v>
      </c>
      <c r="O100" s="2">
        <f t="shared" si="39"/>
        <v>1.7773725841953201</v>
      </c>
      <c r="P100" s="3">
        <f t="shared" si="40"/>
        <v>0.71603331789476776</v>
      </c>
      <c r="Q100" s="2">
        <f t="shared" si="41"/>
        <v>0.32734758092381433</v>
      </c>
      <c r="R100" s="3">
        <f t="shared" si="42"/>
        <v>0.2717922704248546</v>
      </c>
      <c r="T100" s="6">
        <f t="shared" si="43"/>
        <v>1370.5099208140405</v>
      </c>
      <c r="U100" s="6">
        <f t="shared" si="44"/>
        <v>3022.672461599966</v>
      </c>
      <c r="V100" s="6">
        <f t="shared" si="45"/>
        <v>3022.672461599966</v>
      </c>
      <c r="W100" s="6">
        <f t="shared" si="46"/>
        <v>61.687193093876857</v>
      </c>
      <c r="X100" s="6">
        <f t="shared" si="47"/>
        <v>176.88679245283001</v>
      </c>
      <c r="Y100" s="6">
        <f t="shared" si="33"/>
        <v>372.49400301783572</v>
      </c>
      <c r="Z100" s="6">
        <f t="shared" si="48"/>
        <v>372.49400301783572</v>
      </c>
      <c r="AA100" s="6">
        <f t="shared" si="49"/>
        <v>448.6331072105645</v>
      </c>
      <c r="AB100" s="6">
        <f t="shared" si="34"/>
        <v>2497.5939527164514</v>
      </c>
      <c r="AC100" s="6">
        <f t="shared" si="50"/>
        <v>586.76570197739147</v>
      </c>
      <c r="AD100" s="6">
        <f t="shared" si="35"/>
        <v>981.33076580817283</v>
      </c>
      <c r="AE100" s="6">
        <f t="shared" si="36"/>
        <v>1652.1625407859256</v>
      </c>
      <c r="AI100" s="58"/>
      <c r="AJ100" s="21">
        <f t="shared" si="59"/>
        <v>214354.70351464645</v>
      </c>
      <c r="AK100" s="21">
        <f t="shared" si="60"/>
        <v>36320.741462566315</v>
      </c>
      <c r="AL100" s="19">
        <f t="shared" si="61"/>
        <v>117527.82587436712</v>
      </c>
      <c r="AM100" s="19">
        <f t="shared" si="62"/>
        <v>7141.5596131296716</v>
      </c>
      <c r="AN100" s="19">
        <f t="shared" si="51"/>
        <v>18937.499999999982</v>
      </c>
      <c r="AO100" s="19">
        <f t="shared" si="52"/>
        <v>29456.753681016042</v>
      </c>
      <c r="AP100" s="19">
        <f t="shared" si="53"/>
        <v>30231.931409463832</v>
      </c>
      <c r="AQ100" s="19">
        <f t="shared" si="54"/>
        <v>28456.24475784579</v>
      </c>
      <c r="AR100" s="1">
        <f>AD99*$AW$4</f>
        <v>5066.9704622715681</v>
      </c>
      <c r="AS100" s="23">
        <f>AL100+AM100+AN100+AO100+AP100+AQ100+AR100-AJ100-AK100</f>
        <v>-13856.65917911876</v>
      </c>
      <c r="AT100" s="23">
        <f t="shared" si="63"/>
        <v>-110853273.43295008</v>
      </c>
      <c r="AU100">
        <f>M99</f>
        <v>0.45171333333333336</v>
      </c>
      <c r="BB100" s="10">
        <f t="shared" si="55"/>
        <v>2395.860238889617</v>
      </c>
      <c r="BC100" s="10">
        <f t="shared" si="56"/>
        <v>877.85513348786128</v>
      </c>
      <c r="BD100" s="9">
        <f t="shared" si="57"/>
        <v>1926.6047385062998</v>
      </c>
      <c r="BE100" s="10">
        <f t="shared" si="58"/>
        <v>731.29974381867032</v>
      </c>
    </row>
    <row r="101" spans="1:57">
      <c r="A101">
        <v>95</v>
      </c>
      <c r="B101" t="s">
        <v>54</v>
      </c>
      <c r="C101">
        <v>18.990400000000001</v>
      </c>
      <c r="D101">
        <v>173.22499999999999</v>
      </c>
      <c r="E101">
        <v>371.54599999999999</v>
      </c>
      <c r="F101">
        <v>371.54599999999999</v>
      </c>
      <c r="G101">
        <v>448.98</v>
      </c>
      <c r="H101">
        <v>1634.7</v>
      </c>
      <c r="I101">
        <v>574.99699999999996</v>
      </c>
      <c r="J101">
        <v>2486.23</v>
      </c>
      <c r="K101">
        <v>978.83399999999995</v>
      </c>
      <c r="M101" s="4">
        <f t="shared" si="37"/>
        <v>0.4551</v>
      </c>
      <c r="N101" s="2">
        <f t="shared" si="38"/>
        <v>0.12687687687687688</v>
      </c>
      <c r="O101" s="2">
        <f t="shared" si="39"/>
        <v>1.7761704462023</v>
      </c>
      <c r="P101" s="3">
        <f t="shared" si="40"/>
        <v>0.71693693693693694</v>
      </c>
      <c r="Q101" s="2">
        <f t="shared" si="41"/>
        <v>0.32885080202153377</v>
      </c>
      <c r="R101" s="3">
        <f t="shared" si="42"/>
        <v>0.27213506189115944</v>
      </c>
      <c r="T101" s="6">
        <f t="shared" si="43"/>
        <v>1394.1609914033702</v>
      </c>
      <c r="U101" s="6">
        <f t="shared" si="44"/>
        <v>3063.4168125760716</v>
      </c>
      <c r="V101" s="6">
        <f t="shared" si="45"/>
        <v>3063.4168125760716</v>
      </c>
      <c r="W101" s="6">
        <f t="shared" si="46"/>
        <v>62.518710460736152</v>
      </c>
      <c r="X101" s="6">
        <f t="shared" si="47"/>
        <v>176.88679245283001</v>
      </c>
      <c r="Y101" s="6">
        <f t="shared" si="33"/>
        <v>379.40008768179632</v>
      </c>
      <c r="Z101" s="6">
        <f t="shared" si="48"/>
        <v>379.40008768179632</v>
      </c>
      <c r="AA101" s="6">
        <f t="shared" si="49"/>
        <v>458.47096017013496</v>
      </c>
      <c r="AB101" s="6">
        <f t="shared" si="34"/>
        <v>2538.7862606395011</v>
      </c>
      <c r="AC101" s="6">
        <f t="shared" si="50"/>
        <v>587.14926239730676</v>
      </c>
      <c r="AD101" s="6">
        <f t="shared" si="35"/>
        <v>999.52551077369549</v>
      </c>
      <c r="AE101" s="6">
        <f t="shared" si="36"/>
        <v>1669.2558211727014</v>
      </c>
      <c r="AI101" s="58"/>
      <c r="AJ101" s="21">
        <f t="shared" si="59"/>
        <v>217260.62852242074</v>
      </c>
      <c r="AK101" s="21">
        <f t="shared" si="60"/>
        <v>36813.127909825984</v>
      </c>
      <c r="AL101" s="19">
        <f t="shared" si="61"/>
        <v>118752.48694406997</v>
      </c>
      <c r="AM101" s="19">
        <f t="shared" si="62"/>
        <v>7146.219484382651</v>
      </c>
      <c r="AN101" s="19">
        <f t="shared" si="51"/>
        <v>18937.499999999982</v>
      </c>
      <c r="AO101" s="19">
        <f t="shared" si="52"/>
        <v>30008.116883116847</v>
      </c>
      <c r="AP101" s="19">
        <f t="shared" si="53"/>
        <v>30797.80416951466</v>
      </c>
      <c r="AQ101" s="19">
        <f t="shared" si="54"/>
        <v>29085.467563500271</v>
      </c>
      <c r="AR101" s="1">
        <f>AD100*$AW$4</f>
        <v>5161.799828150989</v>
      </c>
      <c r="AS101" s="23">
        <f>AL101+AM101+AN101+AO101+AP101+AQ101+AR101-AJ101-AK101</f>
        <v>-14184.361559511352</v>
      </c>
      <c r="AT101" s="23">
        <f t="shared" si="63"/>
        <v>-113474892.47609082</v>
      </c>
      <c r="AU101">
        <f>M100</f>
        <v>0.45340999999999998</v>
      </c>
      <c r="BB101" s="10">
        <f t="shared" si="55"/>
        <v>2435.9067596225746</v>
      </c>
      <c r="BC101" s="10">
        <f t="shared" si="56"/>
        <v>897.26621442112901</v>
      </c>
      <c r="BD101" s="9">
        <f t="shared" si="57"/>
        <v>1962.6615316163457</v>
      </c>
      <c r="BE101" s="10">
        <f t="shared" si="58"/>
        <v>744.98800603567145</v>
      </c>
    </row>
    <row r="102" spans="1:57">
      <c r="A102">
        <v>96</v>
      </c>
      <c r="B102" t="s">
        <v>54</v>
      </c>
      <c r="C102">
        <v>19.192299999999999</v>
      </c>
      <c r="D102">
        <v>170.93700000000001</v>
      </c>
      <c r="E102">
        <v>373.36599999999999</v>
      </c>
      <c r="F102">
        <v>373.36599999999999</v>
      </c>
      <c r="G102">
        <v>452.67899999999997</v>
      </c>
      <c r="H102">
        <v>1629.65</v>
      </c>
      <c r="I102">
        <v>567.75</v>
      </c>
      <c r="J102">
        <v>2493.4699999999998</v>
      </c>
      <c r="K102">
        <v>983.63</v>
      </c>
      <c r="M102" s="4">
        <f t="shared" si="37"/>
        <v>0.45678333333333332</v>
      </c>
      <c r="N102" s="2">
        <f t="shared" si="38"/>
        <v>0.12473966504907508</v>
      </c>
      <c r="O102" s="2">
        <f t="shared" si="39"/>
        <v>1.7749082425657678</v>
      </c>
      <c r="P102" s="3">
        <f t="shared" si="40"/>
        <v>0.71779472397562671</v>
      </c>
      <c r="Q102" s="2">
        <f t="shared" si="41"/>
        <v>0.3303382347575437</v>
      </c>
      <c r="R102" s="3">
        <f t="shared" si="42"/>
        <v>0.27246032035611339</v>
      </c>
      <c r="T102" s="6">
        <f t="shared" si="43"/>
        <v>1418.0476786051911</v>
      </c>
      <c r="U102" s="6">
        <f t="shared" si="44"/>
        <v>3104.4207945529051</v>
      </c>
      <c r="V102" s="6">
        <f t="shared" si="45"/>
        <v>3104.4207945529051</v>
      </c>
      <c r="W102" s="6">
        <f t="shared" si="46"/>
        <v>63.355526419447045</v>
      </c>
      <c r="X102" s="6">
        <f t="shared" si="47"/>
        <v>176.88679245283001</v>
      </c>
      <c r="Y102" s="6">
        <f t="shared" si="33"/>
        <v>386.36172479301331</v>
      </c>
      <c r="Z102" s="6">
        <f t="shared" si="48"/>
        <v>386.36172479301331</v>
      </c>
      <c r="AA102" s="6">
        <f t="shared" si="49"/>
        <v>468.4353669524715</v>
      </c>
      <c r="AB102" s="6">
        <f t="shared" si="34"/>
        <v>2580.2600395270533</v>
      </c>
      <c r="AC102" s="6">
        <f t="shared" si="50"/>
        <v>587.51628144529877</v>
      </c>
      <c r="AD102" s="6">
        <f t="shared" si="35"/>
        <v>1017.8671420486913</v>
      </c>
      <c r="AE102" s="6">
        <f t="shared" si="36"/>
        <v>1686.373115947714</v>
      </c>
      <c r="AI102" s="58"/>
      <c r="AJ102" s="21">
        <f t="shared" si="59"/>
        <v>220189.21023753029</v>
      </c>
      <c r="AK102" s="21">
        <f t="shared" si="60"/>
        <v>37309.353360363973</v>
      </c>
      <c r="AL102" s="19">
        <f t="shared" si="61"/>
        <v>119981.10065843025</v>
      </c>
      <c r="AM102" s="19">
        <f t="shared" si="62"/>
        <v>7150.8908667367996</v>
      </c>
      <c r="AN102" s="19">
        <f t="shared" si="51"/>
        <v>18937.499999999982</v>
      </c>
      <c r="AO102" s="19">
        <f t="shared" si="52"/>
        <v>30564.471063645513</v>
      </c>
      <c r="AP102" s="19">
        <f t="shared" si="53"/>
        <v>31368.799249530923</v>
      </c>
      <c r="AQ102" s="19">
        <f t="shared" si="54"/>
        <v>29723.268360078069</v>
      </c>
      <c r="AR102" s="1">
        <f>AD101*$AW$4</f>
        <v>5257.5041866696383</v>
      </c>
      <c r="AS102" s="23">
        <f>AL102+AM102+AN102+AO102+AP102+AQ102+AR102-AJ102-AK102</f>
        <v>-14515.029212803136</v>
      </c>
      <c r="AT102" s="23">
        <f t="shared" si="63"/>
        <v>-116120233.70242509</v>
      </c>
      <c r="AU102">
        <f>M101</f>
        <v>0.4551</v>
      </c>
      <c r="BB102" s="10">
        <f t="shared" si="55"/>
        <v>2476.2675501787648</v>
      </c>
      <c r="BC102" s="10">
        <f t="shared" si="56"/>
        <v>916.94192034026992</v>
      </c>
      <c r="BD102" s="9">
        <f t="shared" si="57"/>
        <v>1999.051021547391</v>
      </c>
      <c r="BE102" s="10">
        <f t="shared" si="58"/>
        <v>758.80017536359264</v>
      </c>
    </row>
    <row r="103" spans="1:57">
      <c r="A103">
        <v>97</v>
      </c>
      <c r="B103" t="s">
        <v>54</v>
      </c>
      <c r="C103">
        <v>19.394200000000001</v>
      </c>
      <c r="D103">
        <v>168.691</v>
      </c>
      <c r="E103">
        <v>375.15899999999999</v>
      </c>
      <c r="F103">
        <v>375.15899999999999</v>
      </c>
      <c r="G103">
        <v>456.36399999999998</v>
      </c>
      <c r="H103">
        <v>1624.63</v>
      </c>
      <c r="I103">
        <v>560.65200000000004</v>
      </c>
      <c r="J103">
        <v>2500.5700000000002</v>
      </c>
      <c r="K103">
        <v>988.35199999999998</v>
      </c>
      <c r="M103" s="4">
        <f t="shared" si="37"/>
        <v>0.45845666666666662</v>
      </c>
      <c r="N103" s="2">
        <f t="shared" si="38"/>
        <v>0.12265135927059628</v>
      </c>
      <c r="O103" s="2">
        <f t="shared" si="39"/>
        <v>1.7735922044249914</v>
      </c>
      <c r="P103" s="3">
        <f t="shared" si="40"/>
        <v>0.71860808364294704</v>
      </c>
      <c r="Q103" s="2">
        <f t="shared" si="41"/>
        <v>0.33181180336927518</v>
      </c>
      <c r="R103" s="3">
        <f t="shared" si="42"/>
        <v>0.27276950929568045</v>
      </c>
      <c r="T103" s="6">
        <f t="shared" si="43"/>
        <v>1442.1918640345293</v>
      </c>
      <c r="U103" s="6">
        <f t="shared" si="44"/>
        <v>3145.7539368341527</v>
      </c>
      <c r="V103" s="6">
        <f t="shared" si="45"/>
        <v>3145.7539368341527</v>
      </c>
      <c r="W103" s="6">
        <f t="shared" si="46"/>
        <v>64.199059935390878</v>
      </c>
      <c r="X103" s="6">
        <f t="shared" si="47"/>
        <v>176.88679245283001</v>
      </c>
      <c r="Y103" s="6">
        <f t="shared" si="33"/>
        <v>393.38596706292128</v>
      </c>
      <c r="Z103" s="6">
        <f t="shared" si="48"/>
        <v>393.38596706292128</v>
      </c>
      <c r="AA103" s="6">
        <f t="shared" si="49"/>
        <v>478.53628320979368</v>
      </c>
      <c r="AB103" s="6">
        <f t="shared" si="34"/>
        <v>2622.059307272179</v>
      </c>
      <c r="AC103" s="6">
        <f t="shared" si="50"/>
        <v>587.89368949736445</v>
      </c>
      <c r="AD103" s="6">
        <f t="shared" si="35"/>
        <v>1036.3707316593027</v>
      </c>
      <c r="AE103" s="6">
        <f t="shared" si="36"/>
        <v>1703.5620727996234</v>
      </c>
      <c r="AI103" s="58"/>
      <c r="AJ103" s="21">
        <f t="shared" si="59"/>
        <v>223136.45345007913</v>
      </c>
      <c r="AK103" s="21">
        <f t="shared" si="60"/>
        <v>37808.740856859833</v>
      </c>
      <c r="AL103" s="19">
        <f t="shared" si="61"/>
        <v>121211.44045497384</v>
      </c>
      <c r="AM103" s="19">
        <f t="shared" si="62"/>
        <v>7155.3607917222935</v>
      </c>
      <c r="AN103" s="19">
        <f t="shared" si="51"/>
        <v>18937.499999999982</v>
      </c>
      <c r="AO103" s="19">
        <f t="shared" si="52"/>
        <v>31125.300549325155</v>
      </c>
      <c r="AP103" s="19">
        <f t="shared" si="53"/>
        <v>31944.387405886344</v>
      </c>
      <c r="AQ103" s="19">
        <f t="shared" si="54"/>
        <v>30369.273805505763</v>
      </c>
      <c r="AR103" s="1">
        <f>AD102*$AW$4</f>
        <v>5353.9811671761163</v>
      </c>
      <c r="AS103" s="23">
        <f>AL103+AM103+AN103+AO103+AP103+AQ103+AR103-AJ103-AK103</f>
        <v>-14847.950132349448</v>
      </c>
      <c r="AT103" s="23">
        <f t="shared" si="63"/>
        <v>-118783601.05879559</v>
      </c>
      <c r="AU103">
        <f>M102</f>
        <v>0.45678333333333332</v>
      </c>
      <c r="BB103" s="10">
        <f t="shared" si="55"/>
        <v>2516.9045131076064</v>
      </c>
      <c r="BC103" s="10">
        <f t="shared" si="56"/>
        <v>936.87073390494299</v>
      </c>
      <c r="BD103" s="9">
        <f t="shared" si="57"/>
        <v>2035.7342840973827</v>
      </c>
      <c r="BE103" s="10">
        <f t="shared" si="58"/>
        <v>772.72344958602662</v>
      </c>
    </row>
    <row r="104" spans="1:57">
      <c r="A104">
        <v>98</v>
      </c>
      <c r="B104" t="s">
        <v>54</v>
      </c>
      <c r="C104">
        <v>19.5962</v>
      </c>
      <c r="D104">
        <v>166.48599999999999</v>
      </c>
      <c r="E104">
        <v>376.93200000000002</v>
      </c>
      <c r="F104">
        <v>376.93200000000002</v>
      </c>
      <c r="G104">
        <v>460.03500000000003</v>
      </c>
      <c r="H104">
        <v>1619.62</v>
      </c>
      <c r="I104">
        <v>553.64</v>
      </c>
      <c r="J104">
        <v>2507.58</v>
      </c>
      <c r="K104">
        <v>993.02300000000002</v>
      </c>
      <c r="M104" s="4">
        <f t="shared" si="37"/>
        <v>0.46012666666666668</v>
      </c>
      <c r="N104" s="2">
        <f t="shared" si="38"/>
        <v>0.12060881786174819</v>
      </c>
      <c r="O104" s="2">
        <f t="shared" si="39"/>
        <v>1.7722333779104302</v>
      </c>
      <c r="P104" s="3">
        <f t="shared" si="40"/>
        <v>0.7193837928686303</v>
      </c>
      <c r="Q104" s="2">
        <f t="shared" si="41"/>
        <v>0.33326692649850043</v>
      </c>
      <c r="R104" s="3">
        <f t="shared" si="42"/>
        <v>0.27306393891537112</v>
      </c>
      <c r="T104" s="6">
        <f t="shared" si="43"/>
        <v>1466.6157548745091</v>
      </c>
      <c r="U104" s="6">
        <f t="shared" si="44"/>
        <v>3187.4174246392495</v>
      </c>
      <c r="V104" s="6">
        <f t="shared" si="45"/>
        <v>3187.4174246392495</v>
      </c>
      <c r="W104" s="6">
        <f t="shared" si="46"/>
        <v>65.049335196719383</v>
      </c>
      <c r="X104" s="6">
        <f t="shared" si="47"/>
        <v>176.88679245283001</v>
      </c>
      <c r="Y104" s="6">
        <f t="shared" si="33"/>
        <v>400.47987490137388</v>
      </c>
      <c r="Z104" s="6">
        <f t="shared" si="48"/>
        <v>400.47987490137388</v>
      </c>
      <c r="AA104" s="6">
        <f t="shared" si="49"/>
        <v>488.77452498130572</v>
      </c>
      <c r="AB104" s="6">
        <f t="shared" si="34"/>
        <v>2664.2347285546261</v>
      </c>
      <c r="AC104" s="6">
        <f t="shared" si="50"/>
        <v>588.23203128134264</v>
      </c>
      <c r="AD104" s="6">
        <f t="shared" si="35"/>
        <v>1055.0596044225138</v>
      </c>
      <c r="AE104" s="6">
        <f t="shared" si="36"/>
        <v>1720.8016697647404</v>
      </c>
      <c r="AI104" s="58"/>
      <c r="AJ104" s="21">
        <f t="shared" si="59"/>
        <v>226107.35571782838</v>
      </c>
      <c r="AK104" s="21">
        <f t="shared" si="60"/>
        <v>38312.137196703145</v>
      </c>
      <c r="AL104" s="19">
        <f t="shared" si="61"/>
        <v>122446.93110661852</v>
      </c>
      <c r="AM104" s="19">
        <f t="shared" si="62"/>
        <v>7159.9572443884017</v>
      </c>
      <c r="AN104" s="19">
        <f t="shared" si="51"/>
        <v>18937.499999999982</v>
      </c>
      <c r="AO104" s="19">
        <f t="shared" si="52"/>
        <v>31691.173506588941</v>
      </c>
      <c r="AP104" s="19">
        <f t="shared" si="53"/>
        <v>32525.151756762334</v>
      </c>
      <c r="AQ104" s="19">
        <f t="shared" si="54"/>
        <v>31024.129337659095</v>
      </c>
      <c r="AR104" s="1">
        <f>AD103*$AW$4</f>
        <v>5451.3100485279319</v>
      </c>
      <c r="AS104" s="23">
        <f>AL104+AM104+AN104+AO104+AP104+AQ104+AR104-AJ104-AK104</f>
        <v>-15183.339913986332</v>
      </c>
      <c r="AT104" s="23">
        <f t="shared" si="63"/>
        <v>-121466719.31189066</v>
      </c>
      <c r="AU104">
        <f>M103</f>
        <v>0.45845666666666662</v>
      </c>
      <c r="BB104" s="10">
        <f t="shared" si="55"/>
        <v>2557.8602473367882</v>
      </c>
      <c r="BC104" s="10">
        <f t="shared" si="56"/>
        <v>957.07256641958736</v>
      </c>
      <c r="BD104" s="9">
        <f t="shared" si="57"/>
        <v>2072.7414633186054</v>
      </c>
      <c r="BE104" s="10">
        <f t="shared" si="58"/>
        <v>786.77193412584256</v>
      </c>
    </row>
    <row r="105" spans="1:57">
      <c r="A105">
        <v>99</v>
      </c>
      <c r="B105" t="s">
        <v>54</v>
      </c>
      <c r="C105">
        <v>19.798100000000002</v>
      </c>
      <c r="D105">
        <v>164.33500000000001</v>
      </c>
      <c r="E105">
        <v>378.66699999999997</v>
      </c>
      <c r="F105">
        <v>378.66699999999997</v>
      </c>
      <c r="G105">
        <v>463.69799999999998</v>
      </c>
      <c r="H105">
        <v>1614.63</v>
      </c>
      <c r="I105">
        <v>546.84100000000001</v>
      </c>
      <c r="J105">
        <v>2514.38</v>
      </c>
      <c r="K105">
        <v>997.59400000000005</v>
      </c>
      <c r="M105" s="4">
        <f t="shared" si="37"/>
        <v>0.46178999999999998</v>
      </c>
      <c r="N105" s="2">
        <f t="shared" si="38"/>
        <v>0.11862174004056679</v>
      </c>
      <c r="O105" s="2">
        <f t="shared" si="39"/>
        <v>1.7707583607267376</v>
      </c>
      <c r="P105" s="3">
        <f t="shared" si="40"/>
        <v>0.7200921053581355</v>
      </c>
      <c r="Q105" s="2">
        <f t="shared" si="41"/>
        <v>0.33471058273241083</v>
      </c>
      <c r="R105" s="3">
        <f t="shared" si="42"/>
        <v>0.27333275587027295</v>
      </c>
      <c r="T105" s="6">
        <f t="shared" si="43"/>
        <v>1491.1835924202214</v>
      </c>
      <c r="U105" s="6">
        <f t="shared" si="44"/>
        <v>3229.137903419783</v>
      </c>
      <c r="V105" s="6">
        <f t="shared" si="45"/>
        <v>3229.137903419783</v>
      </c>
      <c r="W105" s="6">
        <f t="shared" si="46"/>
        <v>65.900773539179241</v>
      </c>
      <c r="X105" s="6">
        <f t="shared" si="47"/>
        <v>176.88679245283001</v>
      </c>
      <c r="Y105" s="6">
        <f t="shared" si="33"/>
        <v>407.58932082475297</v>
      </c>
      <c r="Z105" s="6">
        <f t="shared" si="48"/>
        <v>407.58932082475297</v>
      </c>
      <c r="AA105" s="6">
        <f t="shared" si="49"/>
        <v>499.11492917998214</v>
      </c>
      <c r="AB105" s="6">
        <f t="shared" si="34"/>
        <v>2706.4265871958182</v>
      </c>
      <c r="AC105" s="6">
        <f t="shared" si="50"/>
        <v>588.61208976314401</v>
      </c>
      <c r="AD105" s="6">
        <f t="shared" si="35"/>
        <v>1073.7895325413851</v>
      </c>
      <c r="AE105" s="6">
        <f t="shared" si="36"/>
        <v>1737.9543109995616</v>
      </c>
      <c r="AI105" s="58"/>
      <c r="AJ105" s="21">
        <f t="shared" si="59"/>
        <v>229102.00223079533</v>
      </c>
      <c r="AK105" s="21">
        <f t="shared" si="60"/>
        <v>38819.556814681418</v>
      </c>
      <c r="AL105" s="19">
        <f t="shared" si="61"/>
        <v>123686.06161768024</v>
      </c>
      <c r="AM105" s="19">
        <f t="shared" si="62"/>
        <v>7164.0779089754724</v>
      </c>
      <c r="AN105" s="19">
        <f t="shared" si="51"/>
        <v>18937.499999999982</v>
      </c>
      <c r="AO105" s="19">
        <f t="shared" si="52"/>
        <v>32262.658722054679</v>
      </c>
      <c r="AP105" s="19">
        <f t="shared" si="53"/>
        <v>33111.676056845594</v>
      </c>
      <c r="AQ105" s="19">
        <f t="shared" si="54"/>
        <v>31687.887861420524</v>
      </c>
      <c r="AR105" s="1">
        <f>AD104*$AW$4</f>
        <v>5549.6135192624224</v>
      </c>
      <c r="AS105" s="23">
        <f>AL105+AM105+AN105+AO105+AP105+AQ105+AR105-AJ105-AK105</f>
        <v>-15522.083359237819</v>
      </c>
      <c r="AT105" s="23">
        <f t="shared" si="63"/>
        <v>-124176666.87390254</v>
      </c>
      <c r="AU105">
        <f>M104</f>
        <v>0.46012666666666668</v>
      </c>
      <c r="BB105" s="10">
        <f t="shared" si="55"/>
        <v>2599.1853933579068</v>
      </c>
      <c r="BC105" s="10">
        <f t="shared" si="56"/>
        <v>977.54904996261143</v>
      </c>
      <c r="BD105" s="9">
        <f t="shared" si="57"/>
        <v>2110.1192088450275</v>
      </c>
      <c r="BE105" s="10">
        <f t="shared" si="58"/>
        <v>800.95974980274775</v>
      </c>
    </row>
    <row r="106" spans="1:57">
      <c r="A106">
        <v>100</v>
      </c>
      <c r="B106" t="s">
        <v>54</v>
      </c>
      <c r="C106">
        <v>20</v>
      </c>
      <c r="D106">
        <v>162.22800000000001</v>
      </c>
      <c r="E106">
        <v>380.38900000000001</v>
      </c>
      <c r="F106">
        <v>380.38900000000001</v>
      </c>
      <c r="G106">
        <v>467.34199999999998</v>
      </c>
      <c r="H106">
        <v>1609.65</v>
      </c>
      <c r="I106">
        <v>540.07299999999998</v>
      </c>
      <c r="J106">
        <v>2521.15</v>
      </c>
      <c r="K106">
        <v>1002.13</v>
      </c>
      <c r="M106" s="4">
        <f t="shared" si="37"/>
        <v>0.46344999999999997</v>
      </c>
      <c r="N106" s="2">
        <f t="shared" si="38"/>
        <v>0.11668141115546446</v>
      </c>
      <c r="O106" s="2">
        <f t="shared" si="39"/>
        <v>1.7692850794404289</v>
      </c>
      <c r="P106" s="3">
        <f t="shared" si="40"/>
        <v>0.7207753443377567</v>
      </c>
      <c r="Q106" s="2">
        <f t="shared" si="41"/>
        <v>0.33613262847484449</v>
      </c>
      <c r="R106" s="3">
        <f t="shared" si="42"/>
        <v>0.27359226094148958</v>
      </c>
      <c r="T106" s="6">
        <f t="shared" si="43"/>
        <v>1515.9809150503747</v>
      </c>
      <c r="U106" s="6">
        <f t="shared" si="44"/>
        <v>3271.0776028705895</v>
      </c>
      <c r="V106" s="6">
        <f t="shared" si="45"/>
        <v>3271.0776028705895</v>
      </c>
      <c r="W106" s="6">
        <f t="shared" si="46"/>
        <v>66.756685772869176</v>
      </c>
      <c r="X106" s="6">
        <f t="shared" si="47"/>
        <v>176.88679245283001</v>
      </c>
      <c r="Y106" s="6">
        <f t="shared" si="33"/>
        <v>414.76064609278029</v>
      </c>
      <c r="Z106" s="6">
        <f t="shared" si="48"/>
        <v>414.76064609278029</v>
      </c>
      <c r="AA106" s="6">
        <f t="shared" si="49"/>
        <v>509.57064969358237</v>
      </c>
      <c r="AB106" s="6">
        <f t="shared" si="34"/>
        <v>2748.9590994879459</v>
      </c>
      <c r="AC106" s="6">
        <f t="shared" si="50"/>
        <v>588.875189155513</v>
      </c>
      <c r="AD106" s="6">
        <f t="shared" si="35"/>
        <v>1092.6816660549014</v>
      </c>
      <c r="AE106" s="6">
        <f t="shared" si="36"/>
        <v>1755.0966878202148</v>
      </c>
      <c r="AI106" s="58"/>
      <c r="AJ106" s="21">
        <f t="shared" si="59"/>
        <v>232100.74508410372</v>
      </c>
      <c r="AK106" s="21">
        <f t="shared" si="60"/>
        <v>39327.670525749541</v>
      </c>
      <c r="AL106" s="19">
        <f t="shared" si="61"/>
        <v>124918.94201171548</v>
      </c>
      <c r="AM106" s="19">
        <f t="shared" si="62"/>
        <v>7168.7066412253307</v>
      </c>
      <c r="AN106" s="19">
        <f t="shared" si="51"/>
        <v>18937.499999999982</v>
      </c>
      <c r="AO106" s="19">
        <f t="shared" si="52"/>
        <v>32835.395685642099</v>
      </c>
      <c r="AP106" s="19">
        <f t="shared" si="53"/>
        <v>33699.485045790578</v>
      </c>
      <c r="AQ106" s="19">
        <f t="shared" si="54"/>
        <v>32358.269708146174</v>
      </c>
      <c r="AR106" s="1">
        <f>AD105*$AW$4</f>
        <v>5648.1329411676852</v>
      </c>
      <c r="AS106" s="23">
        <f>AL106+AM106+AN106+AO106+AP106+AQ106+AR106-AJ106-AK106</f>
        <v>-15861.983576165927</v>
      </c>
      <c r="AT106" s="23">
        <f t="shared" si="63"/>
        <v>-126895868.60932742</v>
      </c>
      <c r="AU106">
        <f>M105</f>
        <v>0.46178999999999998</v>
      </c>
      <c r="BB106" s="10">
        <f t="shared" si="55"/>
        <v>2640.525813656639</v>
      </c>
      <c r="BC106" s="10">
        <f t="shared" si="56"/>
        <v>998.22985835996428</v>
      </c>
      <c r="BD106" s="9">
        <f t="shared" si="57"/>
        <v>2147.5790650827703</v>
      </c>
      <c r="BE106" s="10">
        <f t="shared" si="58"/>
        <v>815.17864164950595</v>
      </c>
    </row>
    <row r="107" spans="1:57">
      <c r="A107">
        <v>101</v>
      </c>
      <c r="B107" t="s">
        <v>54</v>
      </c>
      <c r="C107">
        <v>300</v>
      </c>
      <c r="D107">
        <v>1.2708900000000001</v>
      </c>
      <c r="E107">
        <v>641.55200000000002</v>
      </c>
      <c r="F107">
        <v>641.55200000000002</v>
      </c>
      <c r="G107">
        <v>1675.66</v>
      </c>
      <c r="H107">
        <v>39.964599999999997</v>
      </c>
      <c r="I107">
        <v>10.958299999999999</v>
      </c>
      <c r="J107">
        <v>3050.27</v>
      </c>
      <c r="K107">
        <v>1690.16</v>
      </c>
      <c r="M107" s="4">
        <f t="shared" si="37"/>
        <v>0.9866784666666667</v>
      </c>
      <c r="N107" s="2">
        <f t="shared" si="38"/>
        <v>4.293495949406551E-4</v>
      </c>
      <c r="O107" s="2">
        <f t="shared" si="39"/>
        <v>1.0098005956955785</v>
      </c>
      <c r="P107" s="3">
        <f t="shared" si="40"/>
        <v>0.57099317123031701</v>
      </c>
      <c r="Q107" s="2">
        <f t="shared" si="41"/>
        <v>0.56609458116615763</v>
      </c>
      <c r="R107" s="3">
        <f t="shared" si="42"/>
        <v>0.21673794847183245</v>
      </c>
      <c r="T107" s="6">
        <f t="shared" si="43"/>
        <v>411987.79394977511</v>
      </c>
      <c r="U107" s="6">
        <f t="shared" si="44"/>
        <v>417550.20289599418</v>
      </c>
      <c r="V107" s="6">
        <f t="shared" si="45"/>
        <v>417550.20289599418</v>
      </c>
      <c r="W107" s="6">
        <f t="shared" si="46"/>
        <v>8521.4327121631468</v>
      </c>
      <c r="X107" s="6">
        <f t="shared" si="47"/>
        <v>176.88679245283001</v>
      </c>
      <c r="Y107" s="6">
        <f t="shared" si="33"/>
        <v>89293.389256110284</v>
      </c>
      <c r="Z107" s="6">
        <f t="shared" si="48"/>
        <v>89293.389256110284</v>
      </c>
      <c r="AA107" s="6">
        <f t="shared" si="49"/>
        <v>233224.0576615672</v>
      </c>
      <c r="AB107" s="6">
        <f t="shared" si="34"/>
        <v>424546.95246195327</v>
      </c>
      <c r="AC107" s="6">
        <f t="shared" si="50"/>
        <v>1524.6831462040427</v>
      </c>
      <c r="AD107" s="6">
        <f t="shared" si="35"/>
        <v>235242.21697556449</v>
      </c>
      <c r="AE107" s="6">
        <f t="shared" si="36"/>
        <v>5562.408946219075</v>
      </c>
      <c r="AI107" s="58"/>
      <c r="AJ107" s="21">
        <f t="shared" si="59"/>
        <v>235115.24486152935</v>
      </c>
      <c r="AK107" s="21">
        <f t="shared" si="60"/>
        <v>39838.454125360913</v>
      </c>
      <c r="AL107" s="19">
        <f t="shared" si="61"/>
        <v>126151.08463045357</v>
      </c>
      <c r="AM107" s="19">
        <f t="shared" si="62"/>
        <v>7171.910928724993</v>
      </c>
      <c r="AN107" s="19">
        <f t="shared" si="51"/>
        <v>18937.499999999982</v>
      </c>
      <c r="AO107" s="19">
        <f t="shared" si="52"/>
        <v>33413.11764923438</v>
      </c>
      <c r="AP107" s="19">
        <f t="shared" si="53"/>
        <v>34292.410218951074</v>
      </c>
      <c r="AQ107" s="19">
        <f t="shared" si="54"/>
        <v>33036.127661479542</v>
      </c>
      <c r="AR107" s="1">
        <f>AD106*$AW$4</f>
        <v>5747.5055634487808</v>
      </c>
      <c r="AS107" s="23">
        <f>AL107+AM107+AN107+AO107+AP107+AQ107+AR107-AJ107-AK107</f>
        <v>-16204.042334597973</v>
      </c>
      <c r="AT107" s="23">
        <f t="shared" si="63"/>
        <v>-129632338.67678379</v>
      </c>
      <c r="AU107">
        <f>M106</f>
        <v>0.46344999999999997</v>
      </c>
      <c r="BB107" s="10">
        <f t="shared" si="55"/>
        <v>2682.2024137150765</v>
      </c>
      <c r="BC107" s="10">
        <f t="shared" si="56"/>
        <v>1019.1412993871647</v>
      </c>
      <c r="BD107" s="9">
        <f t="shared" si="57"/>
        <v>2185.3633321098027</v>
      </c>
      <c r="BE107" s="10">
        <f t="shared" si="58"/>
        <v>829.52129218556058</v>
      </c>
    </row>
    <row r="108" spans="1:57">
      <c r="A108">
        <v>102</v>
      </c>
      <c r="B108" t="s">
        <v>54</v>
      </c>
      <c r="C108">
        <v>25</v>
      </c>
      <c r="D108">
        <v>34.146999999999998</v>
      </c>
      <c r="E108">
        <v>520.995</v>
      </c>
      <c r="F108">
        <v>520.995</v>
      </c>
      <c r="G108">
        <v>830.71799999999996</v>
      </c>
      <c r="H108">
        <v>1033.1500000000001</v>
      </c>
      <c r="I108">
        <v>9.4686000000000003</v>
      </c>
      <c r="J108">
        <v>3050.53</v>
      </c>
      <c r="K108">
        <v>1372.56</v>
      </c>
      <c r="AI108" s="58"/>
      <c r="AJ108" s="21">
        <f t="shared" si="59"/>
        <v>30012255.933555372</v>
      </c>
      <c r="AK108" s="21">
        <f t="shared" si="60"/>
        <v>5085343.9210703131</v>
      </c>
      <c r="AL108" s="19">
        <f t="shared" si="61"/>
        <v>399809.26782738842</v>
      </c>
      <c r="AM108" s="19">
        <f t="shared" si="62"/>
        <v>18569.116037619038</v>
      </c>
      <c r="AN108" s="19">
        <f t="shared" si="51"/>
        <v>18937.499999999982</v>
      </c>
      <c r="AO108" s="19">
        <f t="shared" si="52"/>
        <v>7193475.4384722449</v>
      </c>
      <c r="AP108" s="19">
        <f t="shared" si="53"/>
        <v>7382777.4236951992</v>
      </c>
      <c r="AQ108" s="19">
        <f t="shared" si="54"/>
        <v>15120218.849474361</v>
      </c>
      <c r="AR108" s="1">
        <f>AD107*$AW$4</f>
        <v>1237374.0612914693</v>
      </c>
      <c r="AS108" s="23">
        <f>AL108+AM108+AN108+AO108+AP108+AQ108+AR108-AJ108-AK108</f>
        <v>-3726438.1978274044</v>
      </c>
      <c r="AT108" s="23">
        <f t="shared" si="63"/>
        <v>-29811505582.619236</v>
      </c>
      <c r="AU108">
        <f>M107</f>
        <v>0.9866784666666667</v>
      </c>
      <c r="BB108" s="10">
        <f t="shared" si="55"/>
        <v>416025.51974979014</v>
      </c>
      <c r="BC108" s="10">
        <f t="shared" si="56"/>
        <v>466448.11532313441</v>
      </c>
      <c r="BD108" s="9">
        <f t="shared" si="57"/>
        <v>470484.43395112897</v>
      </c>
      <c r="BE108" s="10">
        <f t="shared" si="58"/>
        <v>178586.77851222057</v>
      </c>
    </row>
    <row r="109" spans="1:57">
      <c r="AJ109" s="16"/>
      <c r="AK109" s="16"/>
      <c r="AL109" s="16"/>
      <c r="AM109" s="16"/>
      <c r="AN109" s="16"/>
      <c r="AO109" s="16"/>
      <c r="AP109" s="17"/>
      <c r="AQ109" s="16"/>
      <c r="AR109" s="16"/>
      <c r="AS109" s="16"/>
    </row>
  </sheetData>
  <mergeCells count="6">
    <mergeCell ref="AL6:AQ6"/>
    <mergeCell ref="T4:AE4"/>
    <mergeCell ref="N5:R5"/>
    <mergeCell ref="U5:W5"/>
    <mergeCell ref="X5:AE5"/>
    <mergeCell ref="AG5:AH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1A6C-AA40-4469-8A0B-F7A03EA918E8}">
  <dimension ref="A1:BR135"/>
  <sheetViews>
    <sheetView topLeftCell="T1" zoomScale="55" zoomScaleNormal="55" workbookViewId="0">
      <selection activeCell="AX13" sqref="AX13"/>
    </sheetView>
  </sheetViews>
  <sheetFormatPr defaultRowHeight="14.45"/>
  <cols>
    <col min="1" max="1" width="10" bestFit="1" customWidth="1"/>
    <col min="2" max="2" width="6.7109375" bestFit="1" customWidth="1"/>
    <col min="4" max="7" width="9.140625" bestFit="1" customWidth="1"/>
    <col min="8" max="8" width="9.42578125" bestFit="1" customWidth="1"/>
    <col min="9" max="9" width="10.5703125" bestFit="1" customWidth="1"/>
    <col min="10" max="11" width="9.140625" bestFit="1" customWidth="1"/>
    <col min="12" max="12" width="11.42578125" bestFit="1" customWidth="1"/>
    <col min="13" max="13" width="18.7109375" bestFit="1" customWidth="1"/>
    <col min="14" max="14" width="18.5703125" bestFit="1" customWidth="1"/>
    <col min="15" max="15" width="12.5703125" bestFit="1" customWidth="1"/>
    <col min="16" max="16" width="17.42578125" bestFit="1" customWidth="1"/>
    <col min="17" max="17" width="18.7109375" bestFit="1" customWidth="1"/>
    <col min="18" max="18" width="18.42578125" bestFit="1" customWidth="1"/>
    <col min="19" max="19" width="10.5703125" bestFit="1" customWidth="1"/>
    <col min="20" max="20" width="23.5703125" bestFit="1" customWidth="1"/>
    <col min="21" max="21" width="13.28515625" bestFit="1" customWidth="1"/>
    <col min="22" max="22" width="14.5703125" bestFit="1" customWidth="1"/>
    <col min="23" max="23" width="8.5703125" bestFit="1" customWidth="1"/>
    <col min="25" max="25" width="13.5703125" bestFit="1" customWidth="1"/>
    <col min="26" max="27" width="11.42578125" bestFit="1" customWidth="1"/>
    <col min="28" max="28" width="8.5703125" bestFit="1" customWidth="1"/>
    <col min="29" max="29" width="9.85546875" bestFit="1" customWidth="1"/>
    <col min="30" max="31" width="8.5703125" bestFit="1" customWidth="1"/>
    <col min="33" max="34" width="8.5703125" bestFit="1" customWidth="1"/>
    <col min="36" max="36" width="15.85546875" bestFit="1" customWidth="1"/>
    <col min="37" max="37" width="9.85546875" bestFit="1" customWidth="1"/>
    <col min="38" max="38" width="8.5703125" bestFit="1" customWidth="1"/>
    <col min="39" max="39" width="9.85546875" bestFit="1" customWidth="1"/>
    <col min="40" max="40" width="9.140625" bestFit="1" customWidth="1"/>
    <col min="41" max="41" width="11.5703125" bestFit="1" customWidth="1"/>
    <col min="43" max="43" width="9.140625" bestFit="1" customWidth="1"/>
    <col min="44" max="45" width="12.140625" bestFit="1" customWidth="1"/>
    <col min="46" max="46" width="12" bestFit="1" customWidth="1"/>
    <col min="47" max="47" width="9.85546875" bestFit="1" customWidth="1"/>
    <col min="48" max="48" width="4.7109375" bestFit="1" customWidth="1"/>
    <col min="54" max="54" width="17.5703125" bestFit="1" customWidth="1"/>
    <col min="55" max="55" width="8.5703125" bestFit="1" customWidth="1"/>
    <col min="56" max="56" width="12" bestFit="1" customWidth="1"/>
    <col min="57" max="57" width="8.5703125" bestFit="1" customWidth="1"/>
  </cols>
  <sheetData>
    <row r="1" spans="1:70">
      <c r="A1" t="s">
        <v>0</v>
      </c>
      <c r="B1" t="s">
        <v>1</v>
      </c>
      <c r="U1" s="1">
        <f>U7+V7+U7*0.02</f>
        <v>42632.816654237293</v>
      </c>
      <c r="W1" s="1">
        <f>SUM(X7:AE7)</f>
        <v>42644.444429928561</v>
      </c>
      <c r="AO1" s="11"/>
      <c r="AP1" s="11" t="s">
        <v>2</v>
      </c>
      <c r="AQ1" s="11" t="s">
        <v>3</v>
      </c>
      <c r="AR1" s="11" t="s">
        <v>4</v>
      </c>
      <c r="AS1" s="11" t="s">
        <v>5</v>
      </c>
      <c r="AT1" s="11" t="s">
        <v>6</v>
      </c>
      <c r="AU1" s="11" t="s">
        <v>7</v>
      </c>
      <c r="AV1" s="13" t="s">
        <v>8</v>
      </c>
      <c r="AW1" s="13" t="s">
        <v>66</v>
      </c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</row>
    <row r="2" spans="1:70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M2">
        <v>3000</v>
      </c>
      <c r="S2" s="14">
        <f>U11*8000</f>
        <v>41186349.928381465</v>
      </c>
      <c r="U2" s="1">
        <f>T3+U3</f>
        <v>1352853.2413547575</v>
      </c>
      <c r="W2" s="1">
        <f>SUM(W3:AD3)</f>
        <v>2629004.9368033651</v>
      </c>
      <c r="Z2" s="15">
        <f>AA11*8000</f>
        <v>522915.62747404055</v>
      </c>
      <c r="AA2" s="15">
        <f>X7*8000</f>
        <v>1415094.3396226401</v>
      </c>
      <c r="AO2" s="11" t="s">
        <v>18</v>
      </c>
      <c r="AP2" s="11">
        <v>1.01</v>
      </c>
      <c r="AQ2" s="11">
        <v>0.76</v>
      </c>
      <c r="AR2" s="11">
        <v>0.78</v>
      </c>
      <c r="AS2" s="11">
        <v>0.83</v>
      </c>
      <c r="AT2" s="11">
        <v>0.78</v>
      </c>
      <c r="AU2" s="11">
        <v>0.38</v>
      </c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</row>
    <row r="3" spans="1:70">
      <c r="C3" t="s">
        <v>19</v>
      </c>
      <c r="L3" t="s">
        <v>20</v>
      </c>
      <c r="M3">
        <v>61.224489800000001</v>
      </c>
      <c r="N3" t="s">
        <v>21</v>
      </c>
      <c r="O3" s="1">
        <v>176.88679245283001</v>
      </c>
      <c r="S3" s="1"/>
      <c r="T3" s="1">
        <f>U7*AU3</f>
        <v>676426.62067737873</v>
      </c>
      <c r="U3" s="1">
        <f>V7*AU3</f>
        <v>676426.62067737873</v>
      </c>
      <c r="W3" s="1">
        <f>X7*AP3</f>
        <v>18749.999999999982</v>
      </c>
      <c r="X3" s="1">
        <f>AQ3*Y7</f>
        <v>120.16349220869085</v>
      </c>
      <c r="Y3" s="1">
        <f>Z7*AR3</f>
        <v>120.16349220869085</v>
      </c>
      <c r="Z3" s="1">
        <f>AS3*AA7</f>
        <v>4274.1897246263316</v>
      </c>
      <c r="AA3" s="1">
        <f>AB7*18</f>
        <v>10100.317878018637</v>
      </c>
      <c r="AB3" s="1">
        <f>AC7*AU3</f>
        <v>672247.06847857882</v>
      </c>
      <c r="AC3" s="1">
        <f>AD7*28</f>
        <v>83.622370385356305</v>
      </c>
      <c r="AD3" s="1">
        <f>AE7*AT3</f>
        <v>1923309.4113673388</v>
      </c>
      <c r="AO3" s="11" t="s">
        <v>22</v>
      </c>
      <c r="AP3" s="11">
        <v>106</v>
      </c>
      <c r="AQ3" s="11">
        <v>106</v>
      </c>
      <c r="AR3" s="11">
        <v>106</v>
      </c>
      <c r="AS3" s="11">
        <v>78.11</v>
      </c>
      <c r="AT3" s="11">
        <v>92.15</v>
      </c>
      <c r="AU3" s="11">
        <v>32.049999999999997</v>
      </c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</row>
    <row r="4" spans="1:70">
      <c r="C4" t="s">
        <v>23</v>
      </c>
      <c r="T4" s="80" t="s">
        <v>24</v>
      </c>
      <c r="U4" s="80"/>
      <c r="V4" s="80"/>
      <c r="W4" s="80"/>
      <c r="X4" s="80"/>
      <c r="Y4" s="80"/>
      <c r="Z4" s="80"/>
      <c r="AA4" s="80"/>
      <c r="AB4" s="80"/>
      <c r="AC4" s="80"/>
      <c r="AD4" s="80"/>
      <c r="AE4" s="81"/>
      <c r="AO4" s="11" t="s">
        <v>25</v>
      </c>
      <c r="AP4" s="11">
        <f>AP3*AP2</f>
        <v>107.06</v>
      </c>
      <c r="AQ4" s="11">
        <v>80.56</v>
      </c>
      <c r="AR4" s="11">
        <v>82.68</v>
      </c>
      <c r="AS4" s="11">
        <v>64.831299999999999</v>
      </c>
      <c r="AT4" s="11">
        <v>71.876999999999995</v>
      </c>
      <c r="AU4" s="11">
        <v>12.179</v>
      </c>
      <c r="AV4" s="13">
        <v>21</v>
      </c>
      <c r="AW4">
        <v>5.26</v>
      </c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</row>
    <row r="5" spans="1:70">
      <c r="C5" t="s">
        <v>26</v>
      </c>
      <c r="N5" s="82" t="s">
        <v>27</v>
      </c>
      <c r="O5" s="83"/>
      <c r="P5" s="83"/>
      <c r="Q5" s="83"/>
      <c r="R5" s="84"/>
      <c r="T5" s="7" t="s">
        <v>28</v>
      </c>
      <c r="U5" s="85" t="s">
        <v>29</v>
      </c>
      <c r="V5" s="86"/>
      <c r="W5" s="87"/>
      <c r="X5" s="85" t="s">
        <v>30</v>
      </c>
      <c r="Y5" s="86"/>
      <c r="Z5" s="86"/>
      <c r="AA5" s="86"/>
      <c r="AB5" s="86"/>
      <c r="AC5" s="86"/>
      <c r="AD5" s="86"/>
      <c r="AE5" s="87"/>
      <c r="AG5" s="88" t="s">
        <v>31</v>
      </c>
      <c r="AH5" s="8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</row>
    <row r="6" spans="1:70">
      <c r="C6" t="s">
        <v>32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M6" s="4" t="s">
        <v>34</v>
      </c>
      <c r="N6" s="2" t="s">
        <v>35</v>
      </c>
      <c r="O6" s="2" t="s">
        <v>36</v>
      </c>
      <c r="P6" s="2" t="s">
        <v>37</v>
      </c>
      <c r="Q6" s="2" t="s">
        <v>38</v>
      </c>
      <c r="R6" s="2" t="s">
        <v>39</v>
      </c>
      <c r="T6" s="5" t="s">
        <v>40</v>
      </c>
      <c r="U6" s="5" t="s">
        <v>41</v>
      </c>
      <c r="V6" s="5" t="s">
        <v>42</v>
      </c>
      <c r="W6" s="5" t="s">
        <v>43</v>
      </c>
      <c r="X6" s="8" t="s">
        <v>2</v>
      </c>
      <c r="Y6" s="5" t="s">
        <v>44</v>
      </c>
      <c r="Z6" s="5" t="s">
        <v>45</v>
      </c>
      <c r="AA6" s="5" t="s">
        <v>5</v>
      </c>
      <c r="AB6" s="5" t="s">
        <v>46</v>
      </c>
      <c r="AC6" s="5" t="s">
        <v>7</v>
      </c>
      <c r="AD6" s="5" t="s">
        <v>47</v>
      </c>
      <c r="AE6" s="5" t="s">
        <v>6</v>
      </c>
      <c r="AG6" s="12" t="s">
        <v>48</v>
      </c>
      <c r="AH6" s="55" t="s">
        <v>49</v>
      </c>
      <c r="AI6" s="57"/>
      <c r="AJ6" s="26" t="s">
        <v>50</v>
      </c>
      <c r="AK6" s="27"/>
      <c r="AL6" s="76" t="s">
        <v>51</v>
      </c>
      <c r="AM6" s="77"/>
      <c r="AN6" s="77"/>
      <c r="AO6" s="77"/>
      <c r="AP6" s="77"/>
      <c r="AQ6" s="78"/>
      <c r="AS6" s="69" t="s">
        <v>52</v>
      </c>
      <c r="AT6" s="69"/>
      <c r="BB6" s="24" t="s">
        <v>53</v>
      </c>
      <c r="BC6" s="24"/>
      <c r="BD6" s="24"/>
      <c r="BE6" s="24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</row>
    <row r="7" spans="1:70">
      <c r="A7">
        <v>1</v>
      </c>
      <c r="B7" t="s">
        <v>54</v>
      </c>
      <c r="C7">
        <v>1</v>
      </c>
      <c r="D7">
        <v>25.1434</v>
      </c>
      <c r="E7" s="1">
        <v>0.161137</v>
      </c>
      <c r="F7" s="1">
        <v>0.161137</v>
      </c>
      <c r="G7">
        <v>7.7781399999999996</v>
      </c>
      <c r="H7">
        <v>2966.76</v>
      </c>
      <c r="I7">
        <v>2981.46</v>
      </c>
      <c r="J7">
        <v>79.761099999999999</v>
      </c>
      <c r="K7" s="1">
        <v>0.42451499999999998</v>
      </c>
      <c r="M7" s="4">
        <f>($M$2-H7)/$M$2</f>
        <v>1.1079999999999927E-2</v>
      </c>
      <c r="N7" s="2">
        <f>(D7/($M$2-H7))</f>
        <v>0.75641997593261623</v>
      </c>
      <c r="O7" s="2">
        <f>(J7-$M$3)/($M$2-H7)</f>
        <v>0.55765975330926953</v>
      </c>
      <c r="P7" s="3">
        <f>K7/($M$2-H7)</f>
        <v>1.2771209386281672E-2</v>
      </c>
      <c r="Q7" s="2">
        <f>G7/($M$2-H7)</f>
        <v>0.23399939831528432</v>
      </c>
      <c r="R7" s="3">
        <f>F7/($M$2-H7)</f>
        <v>4.8476835138387808E-3</v>
      </c>
      <c r="T7" s="6">
        <f>$O$3/N7</f>
        <v>233.84733095492382</v>
      </c>
      <c r="U7" s="6">
        <f>T7/M7</f>
        <v>21105.354779325393</v>
      </c>
      <c r="V7" s="6">
        <f>U7</f>
        <v>21105.354779325393</v>
      </c>
      <c r="W7" s="6">
        <f>(U7/98)*2</f>
        <v>430.72152610868147</v>
      </c>
      <c r="X7" s="6">
        <f>$O$3</f>
        <v>176.88679245283001</v>
      </c>
      <c r="Y7" s="6">
        <f t="shared" ref="Y7:Y70" si="0">R7*T7</f>
        <v>1.1336178510253854</v>
      </c>
      <c r="Z7" s="6">
        <f>Y7</f>
        <v>1.1336178510253854</v>
      </c>
      <c r="AA7" s="6">
        <f>Q7*T7</f>
        <v>54.720134741087335</v>
      </c>
      <c r="AB7" s="6">
        <f t="shared" ref="AB7:AB70" si="1">O7*T7+(U7/98)*2</f>
        <v>561.12877100103537</v>
      </c>
      <c r="AC7" s="6">
        <f>U7-O7*T7</f>
        <v>20974.947534433039</v>
      </c>
      <c r="AD7" s="6">
        <f t="shared" ref="AD7:AD70" si="2">T7*P7</f>
        <v>2.9865132280484397</v>
      </c>
      <c r="AE7" s="6">
        <f t="shared" ref="AE7:AE70" si="3">U7-T7</f>
        <v>20871.50744837047</v>
      </c>
      <c r="AG7" s="10">
        <f t="shared" ref="AG7:AG22" si="4">U7*$AT$3+V7*$AU$3+W7*18</f>
        <v>2629038.0510621704</v>
      </c>
      <c r="AH7" s="56">
        <f>SUM(X7:Z7)*106+AA7*$AS$3+AB7*18+AC7*$AU$3+AD7*28+AE7*$AT$3</f>
        <v>2629004.9368033651</v>
      </c>
      <c r="AI7" s="57"/>
      <c r="AJ7" s="20" t="s">
        <v>55</v>
      </c>
      <c r="AK7" s="20" t="s">
        <v>56</v>
      </c>
      <c r="AL7" s="18" t="s">
        <v>55</v>
      </c>
      <c r="AM7" s="18" t="s">
        <v>56</v>
      </c>
      <c r="AN7" s="18" t="s">
        <v>57</v>
      </c>
      <c r="AO7" s="18" t="s">
        <v>3</v>
      </c>
      <c r="AP7" s="18" t="s">
        <v>4</v>
      </c>
      <c r="AQ7" s="18" t="s">
        <v>5</v>
      </c>
      <c r="AR7" s="70" t="s">
        <v>47</v>
      </c>
      <c r="AS7" s="22" t="s">
        <v>58</v>
      </c>
      <c r="AT7" s="22" t="s">
        <v>59</v>
      </c>
      <c r="BB7" s="9" t="s">
        <v>60</v>
      </c>
      <c r="BC7" s="9" t="s">
        <v>61</v>
      </c>
      <c r="BD7" s="9" t="s">
        <v>62</v>
      </c>
      <c r="BE7" s="9" t="s">
        <v>63</v>
      </c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</row>
    <row r="8" spans="1:70">
      <c r="A8">
        <v>2</v>
      </c>
      <c r="B8" t="s">
        <v>54</v>
      </c>
      <c r="C8">
        <v>2</v>
      </c>
      <c r="D8">
        <v>47.847099999999998</v>
      </c>
      <c r="E8">
        <v>0.60369099999999998</v>
      </c>
      <c r="F8">
        <v>0.60369099999999998</v>
      </c>
      <c r="G8">
        <v>15.4732</v>
      </c>
      <c r="H8">
        <v>2935.47</v>
      </c>
      <c r="I8">
        <v>2963.24</v>
      </c>
      <c r="J8">
        <v>97.986599999999996</v>
      </c>
      <c r="K8">
        <v>1.5904199999999999</v>
      </c>
      <c r="M8" s="4">
        <f t="shared" ref="M8:M71" si="5">($M$2-H8)/$M$2</f>
        <v>2.1510000000000067E-2</v>
      </c>
      <c r="N8" s="2">
        <f t="shared" ref="N8:N71" si="6">(D8/($M$2-H8))</f>
        <v>0.74147063381372769</v>
      </c>
      <c r="O8" s="2">
        <f t="shared" ref="O8:O71" si="7">(J8-$M$3)/($M$2-H8)</f>
        <v>0.56969022470168729</v>
      </c>
      <c r="P8" s="3">
        <f t="shared" ref="P8:P71" si="8">K8/($M$2-H8)</f>
        <v>2.4646211064621028E-2</v>
      </c>
      <c r="Q8" s="2">
        <f t="shared" ref="Q8:Q71" si="9">G8/($M$2-H8)</f>
        <v>0.2397830466449706</v>
      </c>
      <c r="R8" s="3">
        <f t="shared" ref="R8:R71" si="10">F8/($M$2-H8)</f>
        <v>9.3551991321865497E-3</v>
      </c>
      <c r="T8" s="6">
        <f t="shared" ref="T8:T71" si="11">$O$3/N8</f>
        <v>238.56210129728149</v>
      </c>
      <c r="U8" s="6">
        <f t="shared" ref="U8:U71" si="12">T8/M8</f>
        <v>11090.753198385901</v>
      </c>
      <c r="V8" s="6">
        <f t="shared" ref="V8:V71" si="13">U8</f>
        <v>11090.753198385901</v>
      </c>
      <c r="W8" s="6">
        <f t="shared" ref="W8:W71" si="14">(U8/98)*2</f>
        <v>226.34190200787552</v>
      </c>
      <c r="X8" s="6">
        <f t="shared" ref="X8:X71" si="15">$O$3</f>
        <v>176.88679245283001</v>
      </c>
      <c r="Y8" s="6">
        <f t="shared" si="0"/>
        <v>2.2317959630289277</v>
      </c>
      <c r="Z8" s="6">
        <f t="shared" ref="Z8:Z71" si="16">Y8</f>
        <v>2.2317959630289277</v>
      </c>
      <c r="AA8" s="6">
        <f t="shared" ref="AA8:AA71" si="17">Q8*T8</f>
        <v>57.20314746308825</v>
      </c>
      <c r="AB8" s="6">
        <f t="shared" si="1"/>
        <v>362.24839910123046</v>
      </c>
      <c r="AC8" s="6">
        <f t="shared" ref="AC8:AC71" si="18">U8-O8*T8</f>
        <v>10954.846701292547</v>
      </c>
      <c r="AD8" s="6">
        <f t="shared" si="2"/>
        <v>5.879651900592302</v>
      </c>
      <c r="AE8" s="6">
        <f t="shared" si="3"/>
        <v>10852.19109708862</v>
      </c>
      <c r="AG8" s="10">
        <f>U8*$AT$3+V8*$AU$3+W8*18</f>
        <v>1381545.7014756708</v>
      </c>
      <c r="AH8" s="56">
        <f t="shared" ref="AH8:AH22" si="19">SUM(X8:Z8)*106+AA8*$AS$3+AB8*18+AC8*$AU$3+AD8*28+AE8*$AT$3</f>
        <v>1381508.6264026852</v>
      </c>
      <c r="AI8" s="58"/>
      <c r="AJ8" s="21">
        <f>U7*$AT$4</f>
        <v>1516989.5854735712</v>
      </c>
      <c r="AK8" s="21">
        <f>V7*$AU$4</f>
        <v>257042.11585740396</v>
      </c>
      <c r="AL8" s="19">
        <f>AE7*$AT$4</f>
        <v>1500181.3408665243</v>
      </c>
      <c r="AM8" s="19">
        <f>AC7*$AU$4</f>
        <v>255453.88602185997</v>
      </c>
      <c r="AN8" s="19">
        <f t="shared" ref="AN8:AN71" si="20">X7*$AP$4</f>
        <v>18937.499999999982</v>
      </c>
      <c r="AO8" s="19">
        <f t="shared" ref="AO8:AO71" si="21">Y7*$AQ$4</f>
        <v>91.324254078605051</v>
      </c>
      <c r="AP8" s="19">
        <f t="shared" ref="AP8:AP71" si="22">Z7*$AR$4</f>
        <v>93.727523922778872</v>
      </c>
      <c r="AQ8" s="19">
        <f t="shared" ref="AQ8:AQ71" si="23">AA7*$AS$4</f>
        <v>3547.5774714398553</v>
      </c>
      <c r="AR8" s="1">
        <f>AD7*$AW$4</f>
        <v>15.709059579534792</v>
      </c>
      <c r="AS8" s="23">
        <f>AL8+AM8+AN8+AO8+AP8+AQ8+AR8-AJ8-AK8</f>
        <v>4289.363866429776</v>
      </c>
      <c r="AT8" s="23">
        <f>AS8*8000</f>
        <v>34314910.931438208</v>
      </c>
      <c r="AU8">
        <f>M7</f>
        <v>1.1079999999999927E-2</v>
      </c>
      <c r="AV8" s="1"/>
      <c r="AW8" s="1"/>
      <c r="AX8" s="1"/>
      <c r="BB8" s="10">
        <f t="shared" ref="BB8:BB71" si="24">U7-AC7</f>
        <v>130.40724489235436</v>
      </c>
      <c r="BC8" s="10">
        <f t="shared" ref="BC8:BC71" si="25">2*AA7</f>
        <v>109.44026948217467</v>
      </c>
      <c r="BD8" s="9">
        <f t="shared" ref="BD8:BD71" si="26">2*AD7</f>
        <v>5.9730264560968793</v>
      </c>
      <c r="BE8" s="10">
        <f t="shared" ref="BE8:BE71" si="27">Y7*2</f>
        <v>2.2672357020507707</v>
      </c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</row>
    <row r="9" spans="1:70">
      <c r="A9">
        <v>3</v>
      </c>
      <c r="B9" t="s">
        <v>54</v>
      </c>
      <c r="C9">
        <v>3</v>
      </c>
      <c r="D9">
        <v>68.288600000000002</v>
      </c>
      <c r="E9">
        <v>1.3047200000000001</v>
      </c>
      <c r="F9">
        <v>1.3047200000000001</v>
      </c>
      <c r="G9">
        <v>23.088000000000001</v>
      </c>
      <c r="H9">
        <v>2906.01</v>
      </c>
      <c r="I9">
        <v>2945.32</v>
      </c>
      <c r="J9">
        <v>115.90900000000001</v>
      </c>
      <c r="K9">
        <v>3.4372799999999999</v>
      </c>
      <c r="M9" s="4">
        <f t="shared" si="5"/>
        <v>3.1329999999999927E-2</v>
      </c>
      <c r="N9" s="2">
        <f t="shared" si="6"/>
        <v>0.72655176082562145</v>
      </c>
      <c r="O9" s="2">
        <f t="shared" si="7"/>
        <v>0.58181200340461892</v>
      </c>
      <c r="P9" s="3">
        <f t="shared" si="8"/>
        <v>3.6570699010533121E-2</v>
      </c>
      <c r="Q9" s="2">
        <f t="shared" si="9"/>
        <v>0.24564315352697152</v>
      </c>
      <c r="R9" s="3">
        <f t="shared" si="10"/>
        <v>1.3881476752846081E-2</v>
      </c>
      <c r="T9" s="6">
        <f t="shared" si="11"/>
        <v>243.46068923131318</v>
      </c>
      <c r="U9" s="6">
        <f t="shared" si="12"/>
        <v>7770.8486827741381</v>
      </c>
      <c r="V9" s="6">
        <f t="shared" si="13"/>
        <v>7770.8486827741381</v>
      </c>
      <c r="W9" s="6">
        <f t="shared" si="14"/>
        <v>158.58874862804365</v>
      </c>
      <c r="X9" s="6">
        <f t="shared" si="15"/>
        <v>176.88679245283001</v>
      </c>
      <c r="Y9" s="6">
        <f t="shared" si="0"/>
        <v>3.379593897796358</v>
      </c>
      <c r="Z9" s="6">
        <f t="shared" si="16"/>
        <v>3.379593897796358</v>
      </c>
      <c r="AA9" s="6">
        <f t="shared" si="17"/>
        <v>59.804451462629764</v>
      </c>
      <c r="AB9" s="6">
        <f t="shared" si="1"/>
        <v>300.23709997998333</v>
      </c>
      <c r="AC9" s="6">
        <f t="shared" si="18"/>
        <v>7629.2003314221984</v>
      </c>
      <c r="AD9" s="6">
        <f t="shared" si="2"/>
        <v>8.9035275867752972</v>
      </c>
      <c r="AE9" s="6">
        <f t="shared" si="3"/>
        <v>7527.3879935428249</v>
      </c>
      <c r="AG9" s="10">
        <f t="shared" si="4"/>
        <v>967994.00387585268</v>
      </c>
      <c r="AH9" s="56">
        <f t="shared" si="19"/>
        <v>967956.04040920106</v>
      </c>
      <c r="AI9" s="58"/>
      <c r="AJ9" s="21">
        <f t="shared" ref="AJ9:AJ72" si="28">U8*$AT$4</f>
        <v>797170.06764038338</v>
      </c>
      <c r="AK9" s="21">
        <f t="shared" ref="AK9:AK72" si="29">V8*$AU$4</f>
        <v>135074.28320314188</v>
      </c>
      <c r="AL9" s="19">
        <f t="shared" ref="AL9:AL72" si="30">AE8*$AT$4</f>
        <v>780022.93948543875</v>
      </c>
      <c r="AM9" s="19">
        <f t="shared" ref="AM9:AM72" si="31">AC8*$AU$4</f>
        <v>133419.07797504193</v>
      </c>
      <c r="AN9" s="19">
        <f t="shared" si="20"/>
        <v>18937.499999999982</v>
      </c>
      <c r="AO9" s="19">
        <f t="shared" si="21"/>
        <v>179.79348278161041</v>
      </c>
      <c r="AP9" s="19">
        <f t="shared" si="22"/>
        <v>184.52489022323175</v>
      </c>
      <c r="AQ9" s="19">
        <f t="shared" si="23"/>
        <v>3708.5544141237133</v>
      </c>
      <c r="AR9" s="1">
        <f>AD8*$AW$4</f>
        <v>30.926968997115509</v>
      </c>
      <c r="AS9" s="23">
        <f>AL9+AM9+AN9+AO9+AP9+AQ9+AR9-AJ9-AK9</f>
        <v>4238.9663730812026</v>
      </c>
      <c r="AT9" s="23">
        <f t="shared" ref="AT9:AT72" si="32">AS9*8000</f>
        <v>33911730.984649621</v>
      </c>
      <c r="AU9">
        <f>M8</f>
        <v>2.1510000000000067E-2</v>
      </c>
      <c r="BB9" s="10">
        <f t="shared" si="24"/>
        <v>135.90649709335412</v>
      </c>
      <c r="BC9" s="10">
        <f t="shared" si="25"/>
        <v>114.4062949261765</v>
      </c>
      <c r="BD9" s="9">
        <f t="shared" si="26"/>
        <v>11.759303801184604</v>
      </c>
      <c r="BE9" s="10">
        <f t="shared" si="27"/>
        <v>4.4635919260578554</v>
      </c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</row>
    <row r="10" spans="1:70">
      <c r="A10">
        <v>4</v>
      </c>
      <c r="B10" t="s">
        <v>54</v>
      </c>
      <c r="C10">
        <v>4</v>
      </c>
      <c r="D10">
        <v>86.644900000000007</v>
      </c>
      <c r="E10">
        <v>2.2414700000000001</v>
      </c>
      <c r="F10">
        <v>2.2414700000000001</v>
      </c>
      <c r="G10">
        <v>30.625699999999998</v>
      </c>
      <c r="H10">
        <v>2878.25</v>
      </c>
      <c r="I10">
        <v>2927.69</v>
      </c>
      <c r="J10">
        <v>133.53700000000001</v>
      </c>
      <c r="K10">
        <v>5.9051299999999998</v>
      </c>
      <c r="M10" s="4">
        <f t="shared" si="5"/>
        <v>4.0583333333333332E-2</v>
      </c>
      <c r="N10" s="2">
        <f t="shared" si="6"/>
        <v>0.71166242299794669</v>
      </c>
      <c r="O10" s="2">
        <f t="shared" si="7"/>
        <v>0.59394258891170437</v>
      </c>
      <c r="P10" s="3">
        <f t="shared" si="8"/>
        <v>4.8502094455852157E-2</v>
      </c>
      <c r="Q10" s="2">
        <f t="shared" si="9"/>
        <v>0.25154579055441478</v>
      </c>
      <c r="R10" s="3">
        <f t="shared" si="10"/>
        <v>1.8410431211498973E-2</v>
      </c>
      <c r="T10" s="6">
        <f t="shared" si="11"/>
        <v>248.55435208687473</v>
      </c>
      <c r="U10" s="6">
        <f t="shared" si="12"/>
        <v>6124.5425565554351</v>
      </c>
      <c r="V10" s="6">
        <f t="shared" si="13"/>
        <v>6124.5425565554351</v>
      </c>
      <c r="W10" s="6">
        <f t="shared" si="14"/>
        <v>124.99066441949867</v>
      </c>
      <c r="X10" s="6">
        <f t="shared" si="15"/>
        <v>176.88679245283001</v>
      </c>
      <c r="Y10" s="6">
        <f t="shared" si="0"/>
        <v>4.5759928014141034</v>
      </c>
      <c r="Z10" s="6">
        <f t="shared" si="16"/>
        <v>4.5759928014141034</v>
      </c>
      <c r="AA10" s="6">
        <f t="shared" si="17"/>
        <v>62.522800991433257</v>
      </c>
      <c r="AB10" s="6">
        <f t="shared" si="1"/>
        <v>272.61767978324838</v>
      </c>
      <c r="AC10" s="6">
        <f t="shared" si="18"/>
        <v>5976.9155411916854</v>
      </c>
      <c r="AD10" s="6">
        <f t="shared" si="2"/>
        <v>12.055406662330732</v>
      </c>
      <c r="AE10" s="6">
        <f t="shared" si="3"/>
        <v>5875.9882044685601</v>
      </c>
      <c r="AG10" s="10">
        <f t="shared" si="4"/>
        <v>762918.01748373604</v>
      </c>
      <c r="AH10" s="56">
        <f t="shared" si="19"/>
        <v>762880.89221895568</v>
      </c>
      <c r="AI10" s="58"/>
      <c r="AJ10" s="21">
        <f t="shared" si="28"/>
        <v>558545.29077175667</v>
      </c>
      <c r="AK10" s="21">
        <f t="shared" si="29"/>
        <v>94641.166107506229</v>
      </c>
      <c r="AL10" s="19">
        <f t="shared" si="30"/>
        <v>541046.06681187754</v>
      </c>
      <c r="AM10" s="19">
        <f t="shared" si="31"/>
        <v>92916.030836390957</v>
      </c>
      <c r="AN10" s="19">
        <f t="shared" si="20"/>
        <v>18937.499999999982</v>
      </c>
      <c r="AO10" s="19">
        <f t="shared" si="21"/>
        <v>272.26008440647462</v>
      </c>
      <c r="AP10" s="19">
        <f t="shared" si="22"/>
        <v>279.4248234698029</v>
      </c>
      <c r="AQ10" s="19">
        <f t="shared" si="23"/>
        <v>3877.200334109189</v>
      </c>
      <c r="AR10" s="1">
        <f>AD9*$AW$4</f>
        <v>46.832555106438065</v>
      </c>
      <c r="AS10" s="23">
        <f>AL10+AM10+AN10+AO10+AP10+AQ10+AR10-AJ10-AK10</f>
        <v>4188.8585660974786</v>
      </c>
      <c r="AT10" s="23">
        <f t="shared" si="32"/>
        <v>33510868.528779827</v>
      </c>
      <c r="AU10">
        <f>M9</f>
        <v>3.1329999999999927E-2</v>
      </c>
      <c r="BB10" s="10">
        <f t="shared" si="24"/>
        <v>141.64835135193971</v>
      </c>
      <c r="BC10" s="10">
        <f t="shared" si="25"/>
        <v>119.60890292525953</v>
      </c>
      <c r="BD10" s="9">
        <f t="shared" si="26"/>
        <v>17.807055173550594</v>
      </c>
      <c r="BE10" s="10">
        <f t="shared" si="27"/>
        <v>6.759187795592716</v>
      </c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</row>
    <row r="11" spans="1:70">
      <c r="A11">
        <v>5</v>
      </c>
      <c r="B11" t="s">
        <v>54</v>
      </c>
      <c r="C11">
        <v>5</v>
      </c>
      <c r="D11">
        <v>103.075</v>
      </c>
      <c r="E11">
        <v>3.39364</v>
      </c>
      <c r="F11">
        <v>3.39364</v>
      </c>
      <c r="G11">
        <v>38.088999999999999</v>
      </c>
      <c r="H11">
        <v>2852.05</v>
      </c>
      <c r="I11">
        <v>2910.35</v>
      </c>
      <c r="J11">
        <v>150.87899999999999</v>
      </c>
      <c r="K11">
        <v>8.9405099999999997</v>
      </c>
      <c r="M11" s="4">
        <f t="shared" si="5"/>
        <v>4.9316666666666606E-2</v>
      </c>
      <c r="N11" s="2">
        <f>(D11/($M$2-H11))</f>
        <v>0.69668807029401913</v>
      </c>
      <c r="O11" s="2">
        <f t="shared" si="7"/>
        <v>0.60597844001351875</v>
      </c>
      <c r="P11" s="3">
        <f t="shared" si="8"/>
        <v>6.0429266644136607E-2</v>
      </c>
      <c r="Q11" s="2">
        <f t="shared" si="9"/>
        <v>0.25744508279824296</v>
      </c>
      <c r="R11" s="3">
        <f t="shared" si="10"/>
        <v>2.2937749239608004E-2</v>
      </c>
      <c r="S11" s="25"/>
      <c r="T11" s="6">
        <f t="shared" si="11"/>
        <v>253.89668632933461</v>
      </c>
      <c r="U11" s="6">
        <f t="shared" si="12"/>
        <v>5148.2937410476834</v>
      </c>
      <c r="V11" s="6">
        <f t="shared" si="13"/>
        <v>5148.2937410476834</v>
      </c>
      <c r="W11" s="6">
        <f t="shared" si="14"/>
        <v>105.06721920505477</v>
      </c>
      <c r="X11" s="6">
        <f t="shared" si="15"/>
        <v>176.88679245283001</v>
      </c>
      <c r="Y11" s="6">
        <f t="shared" si="0"/>
        <v>5.8238185237896873</v>
      </c>
      <c r="Z11" s="6">
        <f t="shared" si="16"/>
        <v>5.8238185237896873</v>
      </c>
      <c r="AA11" s="6">
        <f t="shared" si="17"/>
        <v>65.364453434255068</v>
      </c>
      <c r="AB11" s="6">
        <f t="shared" si="1"/>
        <v>258.92313711150666</v>
      </c>
      <c r="AC11" s="6">
        <f t="shared" si="18"/>
        <v>4994.4378231412311</v>
      </c>
      <c r="AD11" s="6">
        <f t="shared" si="2"/>
        <v>15.342790558258075</v>
      </c>
      <c r="AE11" s="6">
        <f t="shared" si="3"/>
        <v>4894.397054718349</v>
      </c>
      <c r="AG11" s="10">
        <f t="shared" si="4"/>
        <v>641309.29258381319</v>
      </c>
      <c r="AH11" s="56">
        <f t="shared" si="19"/>
        <v>641270.90241240372</v>
      </c>
      <c r="AI11" s="58"/>
      <c r="AJ11" s="21">
        <f t="shared" si="28"/>
        <v>440213.74533753499</v>
      </c>
      <c r="AK11" s="21">
        <f t="shared" si="29"/>
        <v>74590.803796288645</v>
      </c>
      <c r="AL11" s="19">
        <f t="shared" si="30"/>
        <v>422348.40417258668</v>
      </c>
      <c r="AM11" s="19">
        <f t="shared" si="31"/>
        <v>72792.854376173535</v>
      </c>
      <c r="AN11" s="19">
        <f t="shared" si="20"/>
        <v>18937.499999999982</v>
      </c>
      <c r="AO11" s="19">
        <f t="shared" si="21"/>
        <v>368.64198008192017</v>
      </c>
      <c r="AP11" s="19">
        <f t="shared" si="22"/>
        <v>378.34308482091808</v>
      </c>
      <c r="AQ11" s="19">
        <f t="shared" si="23"/>
        <v>4053.4344679159067</v>
      </c>
      <c r="AR11" s="1">
        <f>AD10*$AW$4</f>
        <v>63.411439043859652</v>
      </c>
      <c r="AS11" s="23">
        <f>AL11+AM11+AN11+AO11+AP11+AQ11+AR11-AJ11-AK11</f>
        <v>4138.0403867991699</v>
      </c>
      <c r="AT11" s="23">
        <f t="shared" si="32"/>
        <v>33104323.094393358</v>
      </c>
      <c r="AU11">
        <f>M10</f>
        <v>4.0583333333333332E-2</v>
      </c>
      <c r="BB11" s="10">
        <f t="shared" si="24"/>
        <v>147.62701536374971</v>
      </c>
      <c r="BC11" s="10">
        <f t="shared" si="25"/>
        <v>125.04560198286651</v>
      </c>
      <c r="BD11" s="9">
        <f t="shared" si="26"/>
        <v>24.110813324661464</v>
      </c>
      <c r="BE11" s="10">
        <f t="shared" si="27"/>
        <v>9.1519856028282067</v>
      </c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</row>
    <row r="12" spans="1:70">
      <c r="A12">
        <v>6</v>
      </c>
      <c r="B12" t="s">
        <v>54</v>
      </c>
      <c r="C12">
        <v>6</v>
      </c>
      <c r="D12">
        <v>117.759</v>
      </c>
      <c r="E12">
        <v>4.7382799999999996</v>
      </c>
      <c r="F12">
        <v>4.7382799999999996</v>
      </c>
      <c r="G12">
        <v>45.481299999999997</v>
      </c>
      <c r="H12">
        <v>2827.28</v>
      </c>
      <c r="I12">
        <v>2893.28</v>
      </c>
      <c r="J12">
        <v>167.94499999999999</v>
      </c>
      <c r="K12">
        <v>12.483000000000001</v>
      </c>
      <c r="M12" s="4">
        <f t="shared" si="5"/>
        <v>5.7573333333333268E-2</v>
      </c>
      <c r="N12" s="2">
        <f t="shared" si="6"/>
        <v>0.68179133858267793</v>
      </c>
      <c r="O12" s="2">
        <f t="shared" si="7"/>
        <v>0.61788160143585058</v>
      </c>
      <c r="P12" s="3">
        <f t="shared" si="8"/>
        <v>7.2273043075498006E-2</v>
      </c>
      <c r="Q12" s="2">
        <f t="shared" si="9"/>
        <v>0.26332387679481273</v>
      </c>
      <c r="R12" s="3">
        <f t="shared" si="10"/>
        <v>2.7433302454840235E-2</v>
      </c>
      <c r="T12" s="6">
        <f t="shared" si="11"/>
        <v>259.44417660181188</v>
      </c>
      <c r="U12" s="6">
        <f t="shared" si="12"/>
        <v>4506.3254388920595</v>
      </c>
      <c r="V12" s="6">
        <f t="shared" si="13"/>
        <v>4506.3254388920595</v>
      </c>
      <c r="W12" s="6">
        <f t="shared" si="14"/>
        <v>91.965825283511421</v>
      </c>
      <c r="X12" s="6">
        <f t="shared" si="15"/>
        <v>176.88679245283001</v>
      </c>
      <c r="Y12" s="6">
        <f t="shared" si="0"/>
        <v>7.1174105668644891</v>
      </c>
      <c r="Z12" s="6">
        <f t="shared" si="16"/>
        <v>7.1174105668644891</v>
      </c>
      <c r="AA12" s="6">
        <f t="shared" si="17"/>
        <v>68.317846394627139</v>
      </c>
      <c r="AB12" s="6">
        <f t="shared" si="1"/>
        <v>252.27160860544456</v>
      </c>
      <c r="AC12" s="6">
        <f t="shared" si="18"/>
        <v>4346.0196555701268</v>
      </c>
      <c r="AD12" s="6">
        <f t="shared" si="2"/>
        <v>18.75082015122986</v>
      </c>
      <c r="AE12" s="6">
        <f t="shared" si="3"/>
        <v>4246.8812622902478</v>
      </c>
      <c r="AG12" s="10">
        <f t="shared" si="4"/>
        <v>561341.00436549704</v>
      </c>
      <c r="AH12" s="56">
        <f t="shared" si="19"/>
        <v>561301.14822226099</v>
      </c>
      <c r="AI12" s="58"/>
      <c r="AJ12" s="21">
        <f t="shared" si="28"/>
        <v>370043.9092252843</v>
      </c>
      <c r="AK12" s="21">
        <f t="shared" si="29"/>
        <v>62701.069472219737</v>
      </c>
      <c r="AL12" s="19">
        <f t="shared" si="30"/>
        <v>351794.57710199076</v>
      </c>
      <c r="AM12" s="19">
        <f t="shared" si="31"/>
        <v>60827.258248037055</v>
      </c>
      <c r="AN12" s="19">
        <f t="shared" si="20"/>
        <v>18937.499999999982</v>
      </c>
      <c r="AO12" s="19">
        <f t="shared" si="21"/>
        <v>469.16682027649722</v>
      </c>
      <c r="AP12" s="19">
        <f t="shared" si="22"/>
        <v>481.51331554693138</v>
      </c>
      <c r="AQ12" s="19">
        <f t="shared" si="23"/>
        <v>4237.6624899322205</v>
      </c>
      <c r="AR12" s="1">
        <f>AD11*$AW$4</f>
        <v>80.703078336437471</v>
      </c>
      <c r="AS12" s="23">
        <f>AL12+AM12+AN12+AO12+AP12+AQ12+AR12-AJ12-AK12</f>
        <v>4083.4023566158139</v>
      </c>
      <c r="AT12" s="23">
        <f t="shared" si="32"/>
        <v>32667218.852926511</v>
      </c>
      <c r="AU12">
        <f>M11</f>
        <v>4.9316666666666606E-2</v>
      </c>
      <c r="BB12" s="10">
        <f t="shared" si="24"/>
        <v>153.85591790645231</v>
      </c>
      <c r="BC12" s="10">
        <f t="shared" si="25"/>
        <v>130.72890686851014</v>
      </c>
      <c r="BD12" s="9">
        <f t="shared" si="26"/>
        <v>30.685581116516151</v>
      </c>
      <c r="BE12" s="10">
        <f t="shared" si="27"/>
        <v>11.647637047579375</v>
      </c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</row>
    <row r="13" spans="1:70">
      <c r="A13">
        <v>7</v>
      </c>
      <c r="B13" t="s">
        <v>54</v>
      </c>
      <c r="C13">
        <v>7</v>
      </c>
      <c r="D13">
        <v>130.88</v>
      </c>
      <c r="E13">
        <v>6.2522700000000002</v>
      </c>
      <c r="F13">
        <v>6.2522700000000002</v>
      </c>
      <c r="G13">
        <v>52.806100000000001</v>
      </c>
      <c r="H13">
        <v>2803.81</v>
      </c>
      <c r="I13">
        <v>2876.48</v>
      </c>
      <c r="J13">
        <v>184.74600000000001</v>
      </c>
      <c r="K13">
        <v>16.471599999999999</v>
      </c>
      <c r="M13" s="4">
        <f t="shared" si="5"/>
        <v>6.5396666666666686E-2</v>
      </c>
      <c r="N13" s="2">
        <f t="shared" si="6"/>
        <v>0.66710841531168741</v>
      </c>
      <c r="O13" s="2">
        <f t="shared" si="7"/>
        <v>0.62960145878994844</v>
      </c>
      <c r="P13" s="3">
        <f t="shared" si="8"/>
        <v>8.3957388246087949E-2</v>
      </c>
      <c r="Q13" s="2">
        <f t="shared" si="9"/>
        <v>0.26915795912125995</v>
      </c>
      <c r="R13" s="3">
        <f t="shared" si="10"/>
        <v>3.1868443855446245E-2</v>
      </c>
      <c r="T13" s="6">
        <f t="shared" si="11"/>
        <v>265.15449122341636</v>
      </c>
      <c r="U13" s="6">
        <f t="shared" si="12"/>
        <v>4054.5566729713482</v>
      </c>
      <c r="V13" s="6">
        <f t="shared" si="13"/>
        <v>4054.5566729713482</v>
      </c>
      <c r="W13" s="6">
        <f t="shared" si="14"/>
        <v>82.746054550435673</v>
      </c>
      <c r="X13" s="6">
        <f t="shared" si="15"/>
        <v>176.88679245283001</v>
      </c>
      <c r="Y13" s="6">
        <f t="shared" si="0"/>
        <v>8.4500610165728585</v>
      </c>
      <c r="Z13" s="6">
        <f t="shared" si="16"/>
        <v>8.4500610165728585</v>
      </c>
      <c r="AA13" s="6">
        <f t="shared" si="17"/>
        <v>71.368441709530785</v>
      </c>
      <c r="AB13" s="6">
        <f t="shared" si="1"/>
        <v>249.6877090294052</v>
      </c>
      <c r="AC13" s="6">
        <f t="shared" si="18"/>
        <v>3887.6150184923786</v>
      </c>
      <c r="AD13" s="6">
        <f t="shared" si="2"/>
        <v>22.261678564838288</v>
      </c>
      <c r="AE13" s="6">
        <f t="shared" si="3"/>
        <v>3789.402181747932</v>
      </c>
      <c r="AG13" s="10">
        <f t="shared" si="4"/>
        <v>505065.36776494933</v>
      </c>
      <c r="AH13" s="56">
        <f t="shared" si="19"/>
        <v>505025.18007054238</v>
      </c>
      <c r="AI13" s="58"/>
      <c r="AJ13" s="21">
        <f t="shared" si="28"/>
        <v>323901.15357124456</v>
      </c>
      <c r="AK13" s="21">
        <f t="shared" si="29"/>
        <v>54882.537520266393</v>
      </c>
      <c r="AL13" s="19">
        <f t="shared" si="30"/>
        <v>305253.08448963612</v>
      </c>
      <c r="AM13" s="19">
        <f t="shared" si="31"/>
        <v>52930.173385188573</v>
      </c>
      <c r="AN13" s="19">
        <f t="shared" si="20"/>
        <v>18937.499999999982</v>
      </c>
      <c r="AO13" s="19">
        <f t="shared" si="21"/>
        <v>573.37859526660327</v>
      </c>
      <c r="AP13" s="19">
        <f t="shared" si="22"/>
        <v>588.46750566835601</v>
      </c>
      <c r="AQ13" s="19">
        <f t="shared" si="23"/>
        <v>4429.1347949639903</v>
      </c>
      <c r="AR13" s="1">
        <f>AD12*$AW$4</f>
        <v>98.629313995469062</v>
      </c>
      <c r="AS13" s="23">
        <f>AL13+AM13+AN13+AO13+AP13+AQ13+AR13-AJ13-AK13</f>
        <v>4026.6769932081588</v>
      </c>
      <c r="AT13" s="23">
        <f t="shared" si="32"/>
        <v>32213415.94566527</v>
      </c>
      <c r="AU13">
        <f>M12</f>
        <v>5.7573333333333268E-2</v>
      </c>
      <c r="BB13" s="10">
        <f t="shared" si="24"/>
        <v>160.30578332193272</v>
      </c>
      <c r="BC13" s="10">
        <f t="shared" si="25"/>
        <v>136.63569278925428</v>
      </c>
      <c r="BD13" s="9">
        <f t="shared" si="26"/>
        <v>37.50164030245972</v>
      </c>
      <c r="BE13" s="10">
        <f t="shared" si="27"/>
        <v>14.234821133728978</v>
      </c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</row>
    <row r="14" spans="1:70">
      <c r="A14">
        <v>8</v>
      </c>
      <c r="B14" t="s">
        <v>54</v>
      </c>
      <c r="C14">
        <v>8</v>
      </c>
      <c r="D14">
        <v>142.58699999999999</v>
      </c>
      <c r="E14">
        <v>7.9165900000000002</v>
      </c>
      <c r="F14">
        <v>7.9165900000000002</v>
      </c>
      <c r="G14">
        <v>60.066299999999998</v>
      </c>
      <c r="H14">
        <v>2781.51</v>
      </c>
      <c r="I14">
        <v>2859.93</v>
      </c>
      <c r="J14">
        <v>201.291</v>
      </c>
      <c r="K14">
        <v>20.856200000000001</v>
      </c>
      <c r="M14" s="4">
        <f t="shared" si="5"/>
        <v>7.2829999999999923E-2</v>
      </c>
      <c r="N14" s="2">
        <f t="shared" si="6"/>
        <v>0.6526019497459844</v>
      </c>
      <c r="O14" s="2">
        <f t="shared" si="7"/>
        <v>0.64106599935923891</v>
      </c>
      <c r="P14" s="3">
        <f t="shared" si="8"/>
        <v>9.5456084946679579E-2</v>
      </c>
      <c r="Q14" s="2">
        <f t="shared" si="9"/>
        <v>0.27491555677605412</v>
      </c>
      <c r="R14" s="3">
        <f t="shared" si="10"/>
        <v>3.6233191450409666E-2</v>
      </c>
      <c r="T14" s="6">
        <f t="shared" si="11"/>
        <v>271.04851973194468</v>
      </c>
      <c r="U14" s="6">
        <f t="shared" si="12"/>
        <v>3721.6603011388847</v>
      </c>
      <c r="V14" s="6">
        <f t="shared" si="13"/>
        <v>3721.6603011388847</v>
      </c>
      <c r="W14" s="6">
        <f t="shared" si="14"/>
        <v>75.952251043650705</v>
      </c>
      <c r="X14" s="6">
        <f t="shared" si="15"/>
        <v>176.88679245283001</v>
      </c>
      <c r="Y14" s="6">
        <f t="shared" si="0"/>
        <v>9.8209529077976931</v>
      </c>
      <c r="Z14" s="6">
        <f t="shared" si="16"/>
        <v>9.8209529077976931</v>
      </c>
      <c r="AA14" s="6">
        <f t="shared" si="17"/>
        <v>74.515454715432867</v>
      </c>
      <c r="AB14" s="6">
        <f t="shared" si="1"/>
        <v>249.7122412204522</v>
      </c>
      <c r="AC14" s="6">
        <f t="shared" si="18"/>
        <v>3547.900310962083</v>
      </c>
      <c r="AD14" s="6">
        <f t="shared" si="2"/>
        <v>25.873230524204267</v>
      </c>
      <c r="AE14" s="6">
        <f t="shared" si="3"/>
        <v>3450.6117814069403</v>
      </c>
      <c r="AG14" s="10">
        <f t="shared" si="4"/>
        <v>463597.34992023517</v>
      </c>
      <c r="AH14" s="56">
        <f t="shared" si="19"/>
        <v>463555.79560390575</v>
      </c>
      <c r="AI14" s="58"/>
      <c r="AJ14" s="21">
        <f t="shared" si="28"/>
        <v>291429.36998316157</v>
      </c>
      <c r="AK14" s="21">
        <f t="shared" si="29"/>
        <v>49380.445720118048</v>
      </c>
      <c r="AL14" s="19">
        <f t="shared" si="30"/>
        <v>272370.86061749607</v>
      </c>
      <c r="AM14" s="19">
        <f t="shared" si="31"/>
        <v>47347.263310218681</v>
      </c>
      <c r="AN14" s="19">
        <f t="shared" si="20"/>
        <v>18937.499999999982</v>
      </c>
      <c r="AO14" s="19">
        <f t="shared" si="21"/>
        <v>680.73691549510954</v>
      </c>
      <c r="AP14" s="19">
        <f t="shared" si="22"/>
        <v>698.65104485024403</v>
      </c>
      <c r="AQ14" s="19">
        <f t="shared" si="23"/>
        <v>4626.9088550031029</v>
      </c>
      <c r="AR14" s="1">
        <f>AD13*$AW$4</f>
        <v>117.09642925104939</v>
      </c>
      <c r="AS14" s="23">
        <f>AL14+AM14+AN14+AO14+AP14+AQ14+AR14-AJ14-AK14</f>
        <v>3969.2014690347278</v>
      </c>
      <c r="AT14" s="23">
        <f t="shared" si="32"/>
        <v>31753611.752277821</v>
      </c>
      <c r="AU14">
        <f>M13</f>
        <v>6.5396666666666686E-2</v>
      </c>
      <c r="BB14" s="10">
        <f t="shared" si="24"/>
        <v>166.94165447896967</v>
      </c>
      <c r="BC14" s="10">
        <f t="shared" si="25"/>
        <v>142.73688341906157</v>
      </c>
      <c r="BD14" s="9">
        <f t="shared" si="26"/>
        <v>44.523357129676576</v>
      </c>
      <c r="BE14" s="10">
        <f t="shared" si="27"/>
        <v>16.900122033145717</v>
      </c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</row>
    <row r="15" spans="1:70">
      <c r="A15">
        <v>9</v>
      </c>
      <c r="B15" t="s">
        <v>54</v>
      </c>
      <c r="C15">
        <v>9</v>
      </c>
      <c r="D15">
        <v>153.048</v>
      </c>
      <c r="E15">
        <v>9.7104099999999995</v>
      </c>
      <c r="F15">
        <v>9.7104099999999995</v>
      </c>
      <c r="G15">
        <v>67.265299999999996</v>
      </c>
      <c r="H15">
        <v>2760.27</v>
      </c>
      <c r="I15">
        <v>2843.63</v>
      </c>
      <c r="J15">
        <v>217.59200000000001</v>
      </c>
      <c r="K15">
        <v>25.582000000000001</v>
      </c>
      <c r="M15" s="4">
        <f t="shared" si="5"/>
        <v>7.9910000000000009E-2</v>
      </c>
      <c r="N15" s="2">
        <f t="shared" si="6"/>
        <v>0.6384182204980603</v>
      </c>
      <c r="O15" s="2">
        <f t="shared" si="7"/>
        <v>0.65226509072706806</v>
      </c>
      <c r="P15" s="3">
        <f t="shared" si="8"/>
        <v>0.10671171734868393</v>
      </c>
      <c r="Q15" s="2">
        <f t="shared" si="9"/>
        <v>0.28058774454594748</v>
      </c>
      <c r="R15" s="3">
        <f t="shared" si="10"/>
        <v>4.0505610478454926E-2</v>
      </c>
      <c r="T15" s="6">
        <f t="shared" si="11"/>
        <v>277.07040114680973</v>
      </c>
      <c r="U15" s="6">
        <f t="shared" si="12"/>
        <v>3467.2807051283908</v>
      </c>
      <c r="V15" s="6">
        <f t="shared" si="13"/>
        <v>3467.2807051283908</v>
      </c>
      <c r="W15" s="6">
        <f t="shared" si="14"/>
        <v>70.760830716905929</v>
      </c>
      <c r="X15" s="6">
        <f t="shared" si="15"/>
        <v>176.88679245283001</v>
      </c>
      <c r="Y15" s="6">
        <f t="shared" si="0"/>
        <v>11.222905743961926</v>
      </c>
      <c r="Z15" s="6">
        <f t="shared" si="16"/>
        <v>11.222905743961926</v>
      </c>
      <c r="AA15" s="6">
        <f t="shared" si="17"/>
        <v>77.742558938224249</v>
      </c>
      <c r="AB15" s="6">
        <f t="shared" si="1"/>
        <v>251.48418105871491</v>
      </c>
      <c r="AC15" s="6">
        <f t="shared" si="18"/>
        <v>3286.557354786582</v>
      </c>
      <c r="AD15" s="6">
        <f t="shared" si="2"/>
        <v>29.566658332864829</v>
      </c>
      <c r="AE15" s="6">
        <f t="shared" si="3"/>
        <v>3190.2103039815811</v>
      </c>
      <c r="AG15" s="10">
        <f t="shared" si="4"/>
        <v>431909.95852985041</v>
      </c>
      <c r="AH15" s="56">
        <f t="shared" si="19"/>
        <v>431868.35172157432</v>
      </c>
      <c r="AI15" s="58"/>
      <c r="AJ15" s="21">
        <f t="shared" si="28"/>
        <v>267501.7774649596</v>
      </c>
      <c r="AK15" s="21">
        <f t="shared" si="29"/>
        <v>45326.100807570481</v>
      </c>
      <c r="AL15" s="19">
        <f t="shared" si="30"/>
        <v>248019.62301218664</v>
      </c>
      <c r="AM15" s="19">
        <f t="shared" si="31"/>
        <v>43209.877887207207</v>
      </c>
      <c r="AN15" s="19">
        <f t="shared" si="20"/>
        <v>18937.499999999982</v>
      </c>
      <c r="AO15" s="19">
        <f t="shared" si="21"/>
        <v>791.17596625218221</v>
      </c>
      <c r="AP15" s="19">
        <f t="shared" si="22"/>
        <v>811.99638641671334</v>
      </c>
      <c r="AQ15" s="19">
        <f t="shared" si="23"/>
        <v>4830.933799292643</v>
      </c>
      <c r="AR15" s="1">
        <f>AD14*$AW$4</f>
        <v>136.09319255731444</v>
      </c>
      <c r="AS15" s="23">
        <f>AL15+AM15+AN15+AO15+AP15+AQ15+AR15-AJ15-AK15</f>
        <v>3909.3219713826766</v>
      </c>
      <c r="AT15" s="23">
        <f t="shared" si="32"/>
        <v>31274575.771061413</v>
      </c>
      <c r="AU15">
        <f>M14</f>
        <v>7.2829999999999923E-2</v>
      </c>
      <c r="BB15" s="10">
        <f t="shared" si="24"/>
        <v>173.75999017680169</v>
      </c>
      <c r="BC15" s="10">
        <f t="shared" si="25"/>
        <v>149.03090943086573</v>
      </c>
      <c r="BD15" s="9">
        <f t="shared" si="26"/>
        <v>51.746461048408534</v>
      </c>
      <c r="BE15" s="10">
        <f t="shared" si="27"/>
        <v>19.641905815595386</v>
      </c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</row>
    <row r="16" spans="1:70">
      <c r="A16">
        <v>10</v>
      </c>
      <c r="B16" t="s">
        <v>54</v>
      </c>
      <c r="C16">
        <v>10</v>
      </c>
      <c r="D16">
        <v>162.31200000000001</v>
      </c>
      <c r="E16">
        <v>11.626799999999999</v>
      </c>
      <c r="F16">
        <v>11.626799999999999</v>
      </c>
      <c r="G16">
        <v>74.403599999999997</v>
      </c>
      <c r="H16">
        <v>2740.03</v>
      </c>
      <c r="I16">
        <v>2827.58</v>
      </c>
      <c r="J16">
        <v>233.648</v>
      </c>
      <c r="K16">
        <v>30.630800000000001</v>
      </c>
      <c r="M16" s="4">
        <f t="shared" si="5"/>
        <v>8.6656666666666604E-2</v>
      </c>
      <c r="N16" s="2">
        <f t="shared" si="6"/>
        <v>0.62434896334192458</v>
      </c>
      <c r="O16" s="2">
        <f t="shared" si="7"/>
        <v>0.66324387506250781</v>
      </c>
      <c r="P16" s="3">
        <f t="shared" si="8"/>
        <v>0.11782436434973276</v>
      </c>
      <c r="Q16" s="2">
        <f t="shared" si="9"/>
        <v>0.28620071546716952</v>
      </c>
      <c r="R16" s="3">
        <f t="shared" si="10"/>
        <v>4.4723621956379613E-2</v>
      </c>
      <c r="T16" s="6">
        <f t="shared" si="11"/>
        <v>283.31398438785908</v>
      </c>
      <c r="U16" s="6">
        <f t="shared" si="12"/>
        <v>3269.3847488693996</v>
      </c>
      <c r="V16" s="6">
        <f t="shared" si="13"/>
        <v>3269.3847488693996</v>
      </c>
      <c r="W16" s="6">
        <f t="shared" si="14"/>
        <v>66.722137732028557</v>
      </c>
      <c r="X16" s="6">
        <f t="shared" si="15"/>
        <v>176.88679245283001</v>
      </c>
      <c r="Y16" s="6">
        <f t="shared" si="0"/>
        <v>12.670827532718246</v>
      </c>
      <c r="Z16" s="6">
        <f t="shared" si="16"/>
        <v>12.670827532718246</v>
      </c>
      <c r="AA16" s="6">
        <f t="shared" si="17"/>
        <v>81.084665033659761</v>
      </c>
      <c r="AB16" s="6">
        <f t="shared" si="1"/>
        <v>254.62840259683105</v>
      </c>
      <c r="AC16" s="6">
        <f t="shared" si="18"/>
        <v>3081.4784840045972</v>
      </c>
      <c r="AD16" s="6">
        <f t="shared" si="2"/>
        <v>33.381290121889606</v>
      </c>
      <c r="AE16" s="6">
        <f t="shared" si="3"/>
        <v>2986.0707644815407</v>
      </c>
      <c r="AG16" s="10">
        <f t="shared" si="4"/>
        <v>407258.5842887559</v>
      </c>
      <c r="AH16" s="56">
        <f t="shared" si="19"/>
        <v>407215.53235219262</v>
      </c>
      <c r="AI16" s="58"/>
      <c r="AJ16" s="21">
        <f t="shared" si="28"/>
        <v>249217.73524251333</v>
      </c>
      <c r="AK16" s="21">
        <f t="shared" si="29"/>
        <v>42228.011707758669</v>
      </c>
      <c r="AL16" s="19">
        <f t="shared" si="30"/>
        <v>229302.7460192841</v>
      </c>
      <c r="AM16" s="19">
        <f t="shared" si="31"/>
        <v>40026.982023945784</v>
      </c>
      <c r="AN16" s="19">
        <f t="shared" si="20"/>
        <v>18937.499999999982</v>
      </c>
      <c r="AO16" s="19">
        <f t="shared" si="21"/>
        <v>904.11728673357277</v>
      </c>
      <c r="AP16" s="19">
        <f t="shared" si="22"/>
        <v>927.9098469107721</v>
      </c>
      <c r="AQ16" s="19">
        <f t="shared" si="23"/>
        <v>5040.1511612916975</v>
      </c>
      <c r="AR16" s="1">
        <f>AD15*$AW$4</f>
        <v>155.520622830869</v>
      </c>
      <c r="AS16" s="23">
        <f>AL16+AM16+AN16+AO16+AP16+AQ16+AR16-AJ16-AK16</f>
        <v>3849.1800107248782</v>
      </c>
      <c r="AT16" s="23">
        <f t="shared" si="32"/>
        <v>30793440.085799027</v>
      </c>
      <c r="AU16">
        <f>M15</f>
        <v>7.9910000000000009E-2</v>
      </c>
      <c r="BB16" s="10">
        <f t="shared" si="24"/>
        <v>180.72335034180878</v>
      </c>
      <c r="BC16" s="10">
        <f t="shared" si="25"/>
        <v>155.4851178764485</v>
      </c>
      <c r="BD16" s="9">
        <f t="shared" si="26"/>
        <v>59.133316665729659</v>
      </c>
      <c r="BE16" s="10">
        <f t="shared" si="27"/>
        <v>22.445811487923852</v>
      </c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</row>
    <row r="17" spans="1:70">
      <c r="A17">
        <v>11</v>
      </c>
      <c r="B17" t="s">
        <v>54</v>
      </c>
      <c r="C17">
        <v>11</v>
      </c>
      <c r="D17">
        <v>170.667</v>
      </c>
      <c r="E17">
        <v>13.6302</v>
      </c>
      <c r="F17">
        <v>13.6302</v>
      </c>
      <c r="G17">
        <v>81.487099999999998</v>
      </c>
      <c r="H17">
        <v>2720.59</v>
      </c>
      <c r="I17">
        <v>2811.74</v>
      </c>
      <c r="J17">
        <v>249.483</v>
      </c>
      <c r="K17">
        <v>35.908700000000003</v>
      </c>
      <c r="M17" s="4">
        <f t="shared" si="5"/>
        <v>9.3136666666666618E-2</v>
      </c>
      <c r="N17" s="2">
        <f t="shared" si="6"/>
        <v>0.61081206828674739</v>
      </c>
      <c r="O17" s="2">
        <f t="shared" si="7"/>
        <v>0.67377155506245334</v>
      </c>
      <c r="P17" s="3">
        <f t="shared" si="8"/>
        <v>0.12851615904942565</v>
      </c>
      <c r="Q17" s="2">
        <f t="shared" si="9"/>
        <v>0.29163988404137303</v>
      </c>
      <c r="R17" s="3">
        <f t="shared" si="10"/>
        <v>4.8782076518378036E-2</v>
      </c>
      <c r="T17" s="6">
        <f t="shared" si="11"/>
        <v>289.59282508771588</v>
      </c>
      <c r="U17" s="6">
        <f t="shared" si="12"/>
        <v>3109.3320756706921</v>
      </c>
      <c r="V17" s="6">
        <f t="shared" si="13"/>
        <v>3109.3320756706921</v>
      </c>
      <c r="W17" s="6">
        <f t="shared" si="14"/>
        <v>63.455756646340653</v>
      </c>
      <c r="X17" s="6">
        <f t="shared" si="15"/>
        <v>176.88679245283001</v>
      </c>
      <c r="Y17" s="6">
        <f t="shared" si="0"/>
        <v>14.126939352602223</v>
      </c>
      <c r="Z17" s="6">
        <f t="shared" si="16"/>
        <v>14.126939352602223</v>
      </c>
      <c r="AA17" s="6">
        <f t="shared" si="17"/>
        <v>84.456817927795086</v>
      </c>
      <c r="AB17" s="6">
        <f t="shared" si="1"/>
        <v>258.57516474062004</v>
      </c>
      <c r="AC17" s="6">
        <f t="shared" si="18"/>
        <v>2914.212667576413</v>
      </c>
      <c r="AD17" s="6">
        <f t="shared" si="2"/>
        <v>37.217357568545395</v>
      </c>
      <c r="AE17" s="6">
        <f t="shared" si="3"/>
        <v>2819.7392505829762</v>
      </c>
      <c r="AG17" s="10">
        <f t="shared" si="4"/>
        <v>387321.24741793412</v>
      </c>
      <c r="AH17" s="56">
        <f t="shared" si="19"/>
        <v>387277.76010538742</v>
      </c>
      <c r="AI17" s="58"/>
      <c r="AJ17" s="21">
        <f t="shared" si="28"/>
        <v>234993.56759448582</v>
      </c>
      <c r="AK17" s="21">
        <f t="shared" si="29"/>
        <v>39817.836856480419</v>
      </c>
      <c r="AL17" s="19">
        <f t="shared" si="30"/>
        <v>214629.80833863968</v>
      </c>
      <c r="AM17" s="19">
        <f t="shared" si="31"/>
        <v>37529.32645669199</v>
      </c>
      <c r="AN17" s="19">
        <f t="shared" si="20"/>
        <v>18937.499999999982</v>
      </c>
      <c r="AO17" s="19">
        <f t="shared" si="21"/>
        <v>1020.7618660357818</v>
      </c>
      <c r="AP17" s="19">
        <f t="shared" si="22"/>
        <v>1047.6240204051446</v>
      </c>
      <c r="AQ17" s="19">
        <f t="shared" si="23"/>
        <v>5256.8242441967059</v>
      </c>
      <c r="AR17" s="1">
        <f>AD16*$AW$4</f>
        <v>175.58558604113932</v>
      </c>
      <c r="AS17" s="23">
        <f>AL17+AM17+AN17+AO17+AP17+AQ17+AR17-AJ17-AK17</f>
        <v>3786.0260610441692</v>
      </c>
      <c r="AT17" s="23">
        <f t="shared" si="32"/>
        <v>30288208.488353353</v>
      </c>
      <c r="AU17">
        <f>M16</f>
        <v>8.6656666666666604E-2</v>
      </c>
      <c r="BB17" s="10">
        <f t="shared" si="24"/>
        <v>187.90626486480232</v>
      </c>
      <c r="BC17" s="10">
        <f t="shared" si="25"/>
        <v>162.16933006731952</v>
      </c>
      <c r="BD17" s="9">
        <f t="shared" si="26"/>
        <v>66.762580243779212</v>
      </c>
      <c r="BE17" s="10">
        <f t="shared" si="27"/>
        <v>25.341655065436491</v>
      </c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</row>
    <row r="18" spans="1:70">
      <c r="A18">
        <v>12</v>
      </c>
      <c r="B18" t="s">
        <v>54</v>
      </c>
      <c r="C18">
        <v>12</v>
      </c>
      <c r="D18">
        <v>177.93299999999999</v>
      </c>
      <c r="E18">
        <v>15.7433</v>
      </c>
      <c r="F18">
        <v>15.7433</v>
      </c>
      <c r="G18">
        <v>88.512500000000003</v>
      </c>
      <c r="H18">
        <v>2702.07</v>
      </c>
      <c r="I18">
        <v>2796.14</v>
      </c>
      <c r="J18">
        <v>265.08199999999999</v>
      </c>
      <c r="K18">
        <v>41.475499999999997</v>
      </c>
      <c r="M18" s="4">
        <f t="shared" si="5"/>
        <v>9.930999999999994E-2</v>
      </c>
      <c r="N18" s="2">
        <f t="shared" si="6"/>
        <v>0.59723089316282374</v>
      </c>
      <c r="O18" s="2">
        <f t="shared" si="7"/>
        <v>0.68424633370254784</v>
      </c>
      <c r="P18" s="3">
        <f t="shared" si="8"/>
        <v>0.13921223106098754</v>
      </c>
      <c r="Q18" s="2">
        <f t="shared" si="9"/>
        <v>0.29709159869768081</v>
      </c>
      <c r="R18" s="3">
        <f t="shared" si="10"/>
        <v>5.2842278387540728E-2</v>
      </c>
      <c r="T18" s="6">
        <f t="shared" si="11"/>
        <v>296.17823605217484</v>
      </c>
      <c r="U18" s="6">
        <f t="shared" si="12"/>
        <v>2982.3606489998492</v>
      </c>
      <c r="V18" s="6">
        <f t="shared" si="13"/>
        <v>2982.3606489998492</v>
      </c>
      <c r="W18" s="6">
        <f t="shared" si="14"/>
        <v>60.864503040813247</v>
      </c>
      <c r="X18" s="6">
        <f t="shared" si="15"/>
        <v>176.88679245283001</v>
      </c>
      <c r="Y18" s="6">
        <f t="shared" si="0"/>
        <v>15.650732801799775</v>
      </c>
      <c r="Z18" s="6">
        <f t="shared" si="16"/>
        <v>15.650732801799775</v>
      </c>
      <c r="AA18" s="6">
        <f t="shared" si="17"/>
        <v>87.992065648199713</v>
      </c>
      <c r="AB18" s="6">
        <f t="shared" si="1"/>
        <v>263.52337518200164</v>
      </c>
      <c r="AC18" s="6">
        <f t="shared" si="18"/>
        <v>2779.7017768586607</v>
      </c>
      <c r="AD18" s="6">
        <f t="shared" si="2"/>
        <v>41.231633032531072</v>
      </c>
      <c r="AE18" s="6">
        <f t="shared" si="3"/>
        <v>2686.1824129476745</v>
      </c>
      <c r="AG18" s="10">
        <f t="shared" si="4"/>
        <v>371504.75366051588</v>
      </c>
      <c r="AH18" s="56">
        <f t="shared" si="19"/>
        <v>371460.07338139758</v>
      </c>
      <c r="AI18" s="58"/>
      <c r="AJ18" s="21">
        <f t="shared" si="28"/>
        <v>223489.46160298234</v>
      </c>
      <c r="AK18" s="21">
        <f t="shared" si="29"/>
        <v>37868.555349593364</v>
      </c>
      <c r="AL18" s="19">
        <f t="shared" si="30"/>
        <v>202674.39811415257</v>
      </c>
      <c r="AM18" s="19">
        <f t="shared" si="31"/>
        <v>35492.196078413137</v>
      </c>
      <c r="AN18" s="19">
        <f t="shared" si="20"/>
        <v>18937.499999999982</v>
      </c>
      <c r="AO18" s="19">
        <f t="shared" si="21"/>
        <v>1138.0662342456351</v>
      </c>
      <c r="AP18" s="19">
        <f t="shared" si="22"/>
        <v>1168.0153456731518</v>
      </c>
      <c r="AQ18" s="19">
        <f t="shared" si="23"/>
        <v>5475.4453001222619</v>
      </c>
      <c r="AR18" s="1">
        <f>AD17*$AW$4</f>
        <v>195.76330081054877</v>
      </c>
      <c r="AS18" s="23">
        <f>AL18+AM18+AN18+AO18+AP18+AQ18+AR18-AJ18-AK18</f>
        <v>3723.3674208415978</v>
      </c>
      <c r="AT18" s="23">
        <f t="shared" si="32"/>
        <v>29786939.366732784</v>
      </c>
      <c r="AU18">
        <f>M17</f>
        <v>9.3136666666666618E-2</v>
      </c>
      <c r="BB18" s="10">
        <f t="shared" si="24"/>
        <v>195.11940809427915</v>
      </c>
      <c r="BC18" s="10">
        <f t="shared" si="25"/>
        <v>168.91363585559017</v>
      </c>
      <c r="BD18" s="9">
        <f t="shared" si="26"/>
        <v>74.434715137090791</v>
      </c>
      <c r="BE18" s="10">
        <f t="shared" si="27"/>
        <v>28.253878705204446</v>
      </c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</row>
    <row r="19" spans="1:70">
      <c r="A19">
        <v>13</v>
      </c>
      <c r="B19" t="s">
        <v>54</v>
      </c>
      <c r="C19">
        <v>13</v>
      </c>
      <c r="D19">
        <v>184.334</v>
      </c>
      <c r="E19">
        <v>17.9377</v>
      </c>
      <c r="F19">
        <v>17.9377</v>
      </c>
      <c r="G19">
        <v>95.484399999999994</v>
      </c>
      <c r="H19">
        <v>2684.31</v>
      </c>
      <c r="I19">
        <v>2780.76</v>
      </c>
      <c r="J19">
        <v>280.46300000000002</v>
      </c>
      <c r="K19">
        <v>47.256700000000002</v>
      </c>
      <c r="M19" s="4">
        <f t="shared" si="5"/>
        <v>0.10523000000000002</v>
      </c>
      <c r="N19" s="2">
        <f t="shared" si="6"/>
        <v>0.5839082644366308</v>
      </c>
      <c r="O19" s="2">
        <f t="shared" si="7"/>
        <v>0.69447404162311122</v>
      </c>
      <c r="P19" s="3">
        <f t="shared" si="8"/>
        <v>0.14969337007824129</v>
      </c>
      <c r="Q19" s="2">
        <f t="shared" si="9"/>
        <v>0.30246254236751235</v>
      </c>
      <c r="R19" s="3">
        <f t="shared" si="10"/>
        <v>5.6820615160442192E-2</v>
      </c>
      <c r="T19" s="6">
        <f t="shared" si="11"/>
        <v>302.93592885432918</v>
      </c>
      <c r="U19" s="6">
        <f t="shared" si="12"/>
        <v>2878.7981455319691</v>
      </c>
      <c r="V19" s="6">
        <f t="shared" si="13"/>
        <v>2878.7981455319691</v>
      </c>
      <c r="W19" s="6">
        <f t="shared" si="14"/>
        <v>58.750982561876924</v>
      </c>
      <c r="X19" s="6">
        <f t="shared" si="15"/>
        <v>176.88679245283001</v>
      </c>
      <c r="Y19" s="6">
        <f t="shared" si="0"/>
        <v>17.213005831702933</v>
      </c>
      <c r="Z19" s="6">
        <f t="shared" si="16"/>
        <v>17.213005831702933</v>
      </c>
      <c r="AA19" s="6">
        <f t="shared" si="17"/>
        <v>91.626771215744242</v>
      </c>
      <c r="AB19" s="6">
        <f t="shared" si="1"/>
        <v>269.1321214261942</v>
      </c>
      <c r="AC19" s="6">
        <f t="shared" si="18"/>
        <v>2668.417006667652</v>
      </c>
      <c r="AD19" s="6">
        <f t="shared" si="2"/>
        <v>45.347500107986875</v>
      </c>
      <c r="AE19" s="6">
        <f t="shared" si="3"/>
        <v>2575.8622166776399</v>
      </c>
      <c r="AG19" s="10">
        <f t="shared" si="4"/>
        <v>358604.24736118439</v>
      </c>
      <c r="AH19" s="56">
        <f t="shared" si="19"/>
        <v>358558.70085522067</v>
      </c>
      <c r="AI19" s="58"/>
      <c r="AJ19" s="21">
        <f t="shared" si="28"/>
        <v>214363.13636816214</v>
      </c>
      <c r="AK19" s="21">
        <f t="shared" si="29"/>
        <v>36322.170344169164</v>
      </c>
      <c r="AL19" s="19">
        <f t="shared" si="30"/>
        <v>193074.73329543998</v>
      </c>
      <c r="AM19" s="19">
        <f t="shared" si="31"/>
        <v>33853.987940361629</v>
      </c>
      <c r="AN19" s="19">
        <f t="shared" si="20"/>
        <v>18937.499999999982</v>
      </c>
      <c r="AO19" s="19">
        <f t="shared" si="21"/>
        <v>1260.8230345129898</v>
      </c>
      <c r="AP19" s="19">
        <f t="shared" si="22"/>
        <v>1294.0025880528055</v>
      </c>
      <c r="AQ19" s="19">
        <f t="shared" si="23"/>
        <v>5704.6400056581297</v>
      </c>
      <c r="AR19" s="1">
        <f>AD18*$AW$4</f>
        <v>216.87838975111342</v>
      </c>
      <c r="AS19" s="23">
        <f>AL19+AM19+AN19+AO19+AP19+AQ19+AR19-AJ19-AK19</f>
        <v>3657.2585414452769</v>
      </c>
      <c r="AT19" s="23">
        <f t="shared" si="32"/>
        <v>29258068.331562214</v>
      </c>
      <c r="AU19">
        <f>M18</f>
        <v>9.930999999999994E-2</v>
      </c>
      <c r="BB19" s="10">
        <f t="shared" si="24"/>
        <v>202.65887214118857</v>
      </c>
      <c r="BC19" s="10">
        <f t="shared" si="25"/>
        <v>175.98413129639943</v>
      </c>
      <c r="BD19" s="9">
        <f t="shared" si="26"/>
        <v>82.463266065062143</v>
      </c>
      <c r="BE19" s="10">
        <f t="shared" si="27"/>
        <v>31.301465603599549</v>
      </c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</row>
    <row r="20" spans="1:70">
      <c r="A20">
        <v>14</v>
      </c>
      <c r="B20" t="s">
        <v>54</v>
      </c>
      <c r="C20">
        <v>14</v>
      </c>
      <c r="D20">
        <v>189.947</v>
      </c>
      <c r="E20">
        <v>20.2042</v>
      </c>
      <c r="F20">
        <v>20.2042</v>
      </c>
      <c r="G20">
        <v>102.404</v>
      </c>
      <c r="H20">
        <v>2667.24</v>
      </c>
      <c r="I20">
        <v>2765.59</v>
      </c>
      <c r="J20">
        <v>295.63099999999997</v>
      </c>
      <c r="K20">
        <v>53.227800000000002</v>
      </c>
      <c r="M20" s="4">
        <f t="shared" si="5"/>
        <v>0.11092000000000007</v>
      </c>
      <c r="N20" s="2">
        <f t="shared" si="6"/>
        <v>0.57082281524221623</v>
      </c>
      <c r="O20" s="2">
        <f t="shared" si="7"/>
        <v>0.70443115218175201</v>
      </c>
      <c r="P20" s="3">
        <f t="shared" si="8"/>
        <v>0.15995852866931112</v>
      </c>
      <c r="Q20" s="2">
        <f t="shared" si="9"/>
        <v>0.30774131506190627</v>
      </c>
      <c r="R20" s="3">
        <f t="shared" si="10"/>
        <v>6.0717033297271267E-2</v>
      </c>
      <c r="T20" s="6">
        <f t="shared" si="11"/>
        <v>309.88038272046282</v>
      </c>
      <c r="U20" s="6">
        <f t="shared" si="12"/>
        <v>2793.7286577755376</v>
      </c>
      <c r="V20" s="6">
        <f t="shared" si="13"/>
        <v>2793.7286577755376</v>
      </c>
      <c r="W20" s="6">
        <f t="shared" si="14"/>
        <v>57.014870566847705</v>
      </c>
      <c r="X20" s="6">
        <f t="shared" si="15"/>
        <v>176.88679245283001</v>
      </c>
      <c r="Y20" s="6">
        <f t="shared" si="0"/>
        <v>18.815017515809505</v>
      </c>
      <c r="Z20" s="6">
        <f t="shared" si="16"/>
        <v>18.815017515809505</v>
      </c>
      <c r="AA20" s="6">
        <f t="shared" si="17"/>
        <v>95.362996490282043</v>
      </c>
      <c r="AB20" s="6">
        <f t="shared" si="1"/>
        <v>275.30426560514559</v>
      </c>
      <c r="AC20" s="6">
        <f t="shared" si="18"/>
        <v>2575.4392627372399</v>
      </c>
      <c r="AD20" s="6">
        <f t="shared" si="2"/>
        <v>49.568010083448257</v>
      </c>
      <c r="AE20" s="6">
        <f t="shared" si="3"/>
        <v>2483.8482750550747</v>
      </c>
      <c r="AG20" s="10">
        <f t="shared" si="4"/>
        <v>348007.36696592503</v>
      </c>
      <c r="AH20" s="56">
        <f t="shared" si="19"/>
        <v>347960.41534949036</v>
      </c>
      <c r="AI20" s="58"/>
      <c r="AJ20" s="21">
        <f t="shared" si="28"/>
        <v>206919.37430640133</v>
      </c>
      <c r="AK20" s="21">
        <f t="shared" si="29"/>
        <v>35060.882614433853</v>
      </c>
      <c r="AL20" s="19">
        <f t="shared" si="30"/>
        <v>185145.24854813871</v>
      </c>
      <c r="AM20" s="19">
        <f t="shared" si="31"/>
        <v>32498.650724205334</v>
      </c>
      <c r="AN20" s="19">
        <f t="shared" si="20"/>
        <v>18937.499999999982</v>
      </c>
      <c r="AO20" s="19">
        <f t="shared" si="21"/>
        <v>1386.6797498019882</v>
      </c>
      <c r="AP20" s="19">
        <f t="shared" si="22"/>
        <v>1423.1713221651987</v>
      </c>
      <c r="AQ20" s="19">
        <f t="shared" si="23"/>
        <v>5940.2826927192791</v>
      </c>
      <c r="AR20" s="1">
        <f>AD19*$AW$4</f>
        <v>238.52785056801096</v>
      </c>
      <c r="AS20" s="23">
        <f>AL20+AM20+AN20+AO20+AP20+AQ20+AR20-AJ20-AK20</f>
        <v>3589.8039667633129</v>
      </c>
      <c r="AT20" s="23">
        <f t="shared" si="32"/>
        <v>28718431.734106503</v>
      </c>
      <c r="AU20">
        <f>M19</f>
        <v>0.10523000000000002</v>
      </c>
      <c r="BB20" s="10">
        <f t="shared" si="24"/>
        <v>210.38113886431711</v>
      </c>
      <c r="BC20" s="10">
        <f t="shared" si="25"/>
        <v>183.25354243148848</v>
      </c>
      <c r="BD20" s="9">
        <f t="shared" si="26"/>
        <v>90.695000215973749</v>
      </c>
      <c r="BE20" s="10">
        <f t="shared" si="27"/>
        <v>34.426011663405866</v>
      </c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</row>
    <row r="21" spans="1:70">
      <c r="A21">
        <v>15</v>
      </c>
      <c r="B21" t="s">
        <v>54</v>
      </c>
      <c r="C21">
        <v>15</v>
      </c>
      <c r="D21">
        <v>194.76599999999999</v>
      </c>
      <c r="E21">
        <v>22.543600000000001</v>
      </c>
      <c r="F21">
        <v>22.543600000000001</v>
      </c>
      <c r="G21">
        <v>109.27200000000001</v>
      </c>
      <c r="H21">
        <v>2650.87</v>
      </c>
      <c r="I21">
        <v>2750.64</v>
      </c>
      <c r="J21">
        <v>310.58699999999999</v>
      </c>
      <c r="K21">
        <v>59.390999999999998</v>
      </c>
      <c r="M21" s="4">
        <f t="shared" si="5"/>
        <v>0.1163766666666667</v>
      </c>
      <c r="N21" s="2">
        <f t="shared" si="6"/>
        <v>0.55786096869360968</v>
      </c>
      <c r="O21" s="2">
        <f t="shared" si="7"/>
        <v>0.71423971070947756</v>
      </c>
      <c r="P21" s="3">
        <f t="shared" si="8"/>
        <v>0.17011141981496858</v>
      </c>
      <c r="Q21" s="2">
        <f t="shared" si="9"/>
        <v>0.31298370234583101</v>
      </c>
      <c r="R21" s="3">
        <f t="shared" si="10"/>
        <v>6.4570790250050109E-2</v>
      </c>
      <c r="T21" s="6">
        <f t="shared" si="11"/>
        <v>317.08042393978701</v>
      </c>
      <c r="U21" s="6">
        <f t="shared" si="12"/>
        <v>2724.6047942581868</v>
      </c>
      <c r="V21" s="6">
        <f t="shared" si="13"/>
        <v>2724.6047942581868</v>
      </c>
      <c r="W21" s="6">
        <f t="shared" si="14"/>
        <v>55.604179474656874</v>
      </c>
      <c r="X21" s="6">
        <f t="shared" si="15"/>
        <v>176.88679245283001</v>
      </c>
      <c r="Y21" s="6">
        <f t="shared" si="0"/>
        <v>20.474133546612954</v>
      </c>
      <c r="Z21" s="6">
        <f t="shared" si="16"/>
        <v>20.474133546612954</v>
      </c>
      <c r="AA21" s="6">
        <f t="shared" si="17"/>
        <v>99.241005026060208</v>
      </c>
      <c r="AB21" s="6">
        <f t="shared" si="1"/>
        <v>282.07560974104888</v>
      </c>
      <c r="AC21" s="6">
        <f t="shared" si="18"/>
        <v>2498.1333639917948</v>
      </c>
      <c r="AD21" s="6">
        <f t="shared" si="2"/>
        <v>53.939001111929322</v>
      </c>
      <c r="AE21" s="6">
        <f t="shared" si="3"/>
        <v>2407.5243703183996</v>
      </c>
      <c r="AG21" s="10">
        <f t="shared" si="4"/>
        <v>339396.79067741061</v>
      </c>
      <c r="AH21" s="56">
        <f t="shared" si="19"/>
        <v>339348.42926171795</v>
      </c>
      <c r="AI21" s="58"/>
      <c r="AJ21" s="21">
        <f t="shared" si="28"/>
        <v>200804.83473493232</v>
      </c>
      <c r="AK21" s="21">
        <f t="shared" si="29"/>
        <v>34024.821323048272</v>
      </c>
      <c r="AL21" s="19">
        <f t="shared" si="30"/>
        <v>178531.56246613359</v>
      </c>
      <c r="AM21" s="19">
        <f t="shared" si="31"/>
        <v>31366.274780876847</v>
      </c>
      <c r="AN21" s="19">
        <f t="shared" si="20"/>
        <v>18937.499999999982</v>
      </c>
      <c r="AO21" s="19">
        <f t="shared" si="21"/>
        <v>1515.7378110736138</v>
      </c>
      <c r="AP21" s="19">
        <f t="shared" si="22"/>
        <v>1555.6256482071299</v>
      </c>
      <c r="AQ21" s="19">
        <f t="shared" si="23"/>
        <v>6182.507034360422</v>
      </c>
      <c r="AR21" s="1">
        <f>AD20*$AW$4</f>
        <v>260.7277330389378</v>
      </c>
      <c r="AS21" s="23">
        <f>AL21+AM21+AN21+AO21+AP21+AQ21+AR21-AJ21-AK21</f>
        <v>3520.2794157099197</v>
      </c>
      <c r="AT21" s="23">
        <f t="shared" si="32"/>
        <v>28162235.325679358</v>
      </c>
      <c r="AU21">
        <f>M20</f>
        <v>0.11092000000000007</v>
      </c>
      <c r="BB21" s="10">
        <f t="shared" si="24"/>
        <v>218.2893950382977</v>
      </c>
      <c r="BC21" s="10">
        <f t="shared" si="25"/>
        <v>190.72599298056409</v>
      </c>
      <c r="BD21" s="9">
        <f t="shared" si="26"/>
        <v>99.136020166896515</v>
      </c>
      <c r="BE21" s="10">
        <f t="shared" si="27"/>
        <v>37.630035031619009</v>
      </c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</row>
    <row r="22" spans="1:70">
      <c r="A22">
        <v>16</v>
      </c>
      <c r="B22" t="s">
        <v>54</v>
      </c>
      <c r="C22">
        <v>16</v>
      </c>
      <c r="D22">
        <v>199.12799999999999</v>
      </c>
      <c r="E22">
        <v>24.913399999999999</v>
      </c>
      <c r="F22">
        <v>24.913399999999999</v>
      </c>
      <c r="G22">
        <v>116.095</v>
      </c>
      <c r="H22">
        <v>2634.95</v>
      </c>
      <c r="I22">
        <v>2735.87</v>
      </c>
      <c r="J22">
        <v>325.35199999999998</v>
      </c>
      <c r="K22">
        <v>65.634</v>
      </c>
      <c r="M22" s="4">
        <f t="shared" si="5"/>
        <v>0.12168333333333339</v>
      </c>
      <c r="N22" s="2">
        <f t="shared" si="6"/>
        <v>0.5454814408985067</v>
      </c>
      <c r="O22" s="2">
        <f t="shared" si="7"/>
        <v>0.72353789946582614</v>
      </c>
      <c r="P22" s="3">
        <f t="shared" si="8"/>
        <v>0.1797945486919599</v>
      </c>
      <c r="Q22" s="2">
        <f t="shared" si="9"/>
        <v>0.31802492809204203</v>
      </c>
      <c r="R22" s="3">
        <f t="shared" si="10"/>
        <v>6.8246541569647962E-2</v>
      </c>
      <c r="T22" s="6">
        <f t="shared" si="11"/>
        <v>324.27646330453598</v>
      </c>
      <c r="U22" s="6">
        <f t="shared" si="12"/>
        <v>2664.9209421000069</v>
      </c>
      <c r="V22" s="6">
        <f t="shared" si="13"/>
        <v>2664.9209421000069</v>
      </c>
      <c r="W22" s="6">
        <f t="shared" si="14"/>
        <v>54.386141675510345</v>
      </c>
      <c r="X22" s="6">
        <f t="shared" si="15"/>
        <v>176.88679245283001</v>
      </c>
      <c r="Y22" s="6">
        <f t="shared" si="0"/>
        <v>22.130747132971436</v>
      </c>
      <c r="Z22" s="6">
        <f t="shared" si="16"/>
        <v>22.130747132971436</v>
      </c>
      <c r="AA22" s="6">
        <f t="shared" si="17"/>
        <v>103.12799892436676</v>
      </c>
      <c r="AB22" s="6">
        <f t="shared" si="1"/>
        <v>289.01245278108138</v>
      </c>
      <c r="AC22" s="6">
        <f t="shared" si="18"/>
        <v>2430.2946309944359</v>
      </c>
      <c r="AD22" s="6">
        <f t="shared" si="2"/>
        <v>58.303140371263943</v>
      </c>
      <c r="AE22" s="6">
        <f t="shared" si="3"/>
        <v>2340.6444787954711</v>
      </c>
      <c r="AG22" s="10">
        <f t="shared" si="4"/>
        <v>331962.13155898009</v>
      </c>
      <c r="AH22" s="56">
        <f t="shared" si="19"/>
        <v>331913.09011300141</v>
      </c>
      <c r="AI22" s="58"/>
      <c r="AJ22" s="21">
        <f t="shared" si="28"/>
        <v>195836.41879689568</v>
      </c>
      <c r="AK22" s="21">
        <f t="shared" si="29"/>
        <v>33182.961789270455</v>
      </c>
      <c r="AL22" s="19">
        <f t="shared" si="30"/>
        <v>173045.62916537561</v>
      </c>
      <c r="AM22" s="19">
        <f t="shared" si="31"/>
        <v>30424.766240056069</v>
      </c>
      <c r="AN22" s="19">
        <f t="shared" si="20"/>
        <v>18937.499999999982</v>
      </c>
      <c r="AO22" s="19">
        <f t="shared" si="21"/>
        <v>1649.3961985151395</v>
      </c>
      <c r="AP22" s="19">
        <f t="shared" si="22"/>
        <v>1692.8013616339592</v>
      </c>
      <c r="AQ22" s="19">
        <f t="shared" si="23"/>
        <v>6433.9233691460167</v>
      </c>
      <c r="AR22" s="1">
        <f>AD21*$AW$4</f>
        <v>283.71914584874821</v>
      </c>
      <c r="AS22" s="23">
        <f>AL22+AM22+AN22+AO22+AP22+AQ22+AR22-AJ22-AK22</f>
        <v>3448.3548944093636</v>
      </c>
      <c r="AT22" s="23">
        <f t="shared" si="32"/>
        <v>27586839.155274909</v>
      </c>
      <c r="AU22">
        <f>M21</f>
        <v>0.1163766666666667</v>
      </c>
      <c r="BB22" s="10">
        <f t="shared" si="24"/>
        <v>226.47143026639196</v>
      </c>
      <c r="BC22" s="10">
        <f t="shared" si="25"/>
        <v>198.48201005212042</v>
      </c>
      <c r="BD22" s="9">
        <f t="shared" si="26"/>
        <v>107.87800222385864</v>
      </c>
      <c r="BE22" s="10">
        <f t="shared" si="27"/>
        <v>40.948267093225908</v>
      </c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</row>
    <row r="23" spans="1:70">
      <c r="A23">
        <v>17</v>
      </c>
      <c r="B23" t="s">
        <v>54</v>
      </c>
      <c r="C23">
        <v>17</v>
      </c>
      <c r="D23">
        <v>202.892</v>
      </c>
      <c r="E23">
        <v>27.331600000000002</v>
      </c>
      <c r="F23">
        <v>27.331600000000002</v>
      </c>
      <c r="G23">
        <v>122.87</v>
      </c>
      <c r="H23">
        <v>2619.5700000000002</v>
      </c>
      <c r="I23">
        <v>2721.3</v>
      </c>
      <c r="J23">
        <v>339.92</v>
      </c>
      <c r="K23">
        <v>72.004900000000006</v>
      </c>
      <c r="M23" s="4">
        <f t="shared" si="5"/>
        <v>0.12680999999999995</v>
      </c>
      <c r="N23" s="2">
        <f t="shared" si="6"/>
        <v>0.53332281891543798</v>
      </c>
      <c r="O23" s="2">
        <f t="shared" si="7"/>
        <v>0.73258026496333128</v>
      </c>
      <c r="P23" s="3">
        <f t="shared" si="8"/>
        <v>0.18927240228162878</v>
      </c>
      <c r="Q23" s="2">
        <f t="shared" si="9"/>
        <v>0.32297663170622731</v>
      </c>
      <c r="R23" s="3">
        <f t="shared" si="10"/>
        <v>7.1843966038430226E-2</v>
      </c>
      <c r="T23" s="6">
        <f t="shared" si="11"/>
        <v>331.66927455409819</v>
      </c>
      <c r="U23" s="6">
        <f t="shared" si="12"/>
        <v>2615.4820168291012</v>
      </c>
      <c r="V23" s="6">
        <f t="shared" si="13"/>
        <v>2615.4820168291012</v>
      </c>
      <c r="W23" s="6">
        <f t="shared" si="14"/>
        <v>53.377184016920431</v>
      </c>
      <c r="X23" s="6">
        <f t="shared" si="15"/>
        <v>176.88679245283001</v>
      </c>
      <c r="Y23" s="6">
        <f t="shared" si="0"/>
        <v>23.82843609705542</v>
      </c>
      <c r="Z23" s="6">
        <f t="shared" si="16"/>
        <v>23.82843609705542</v>
      </c>
      <c r="AA23" s="6">
        <f t="shared" si="17"/>
        <v>107.12142513593056</v>
      </c>
      <c r="AB23" s="6">
        <f t="shared" si="1"/>
        <v>296.35154904995755</v>
      </c>
      <c r="AC23" s="6">
        <f t="shared" si="18"/>
        <v>2372.5076517960642</v>
      </c>
      <c r="AD23" s="6">
        <f t="shared" si="2"/>
        <v>62.775840357859259</v>
      </c>
      <c r="AE23" s="6">
        <f t="shared" si="3"/>
        <v>2283.8127422750031</v>
      </c>
      <c r="AI23" s="58"/>
      <c r="AJ23" s="21">
        <f t="shared" si="28"/>
        <v>191546.52255532218</v>
      </c>
      <c r="AK23" s="21">
        <f t="shared" si="29"/>
        <v>32456.072153835983</v>
      </c>
      <c r="AL23" s="19">
        <f t="shared" si="30"/>
        <v>168238.50320238207</v>
      </c>
      <c r="AM23" s="19">
        <f t="shared" si="31"/>
        <v>29598.558310881235</v>
      </c>
      <c r="AN23" s="19">
        <f t="shared" si="20"/>
        <v>18937.499999999982</v>
      </c>
      <c r="AO23" s="19">
        <f t="shared" si="21"/>
        <v>1782.852989032179</v>
      </c>
      <c r="AP23" s="19">
        <f t="shared" si="22"/>
        <v>1829.7701729540786</v>
      </c>
      <c r="AQ23" s="19">
        <f t="shared" si="23"/>
        <v>6685.9222366652984</v>
      </c>
      <c r="AR23" s="1">
        <f>AD22*$AW$4</f>
        <v>306.67451835284834</v>
      </c>
      <c r="AS23" s="23">
        <f>AL23+AM23+AN23+AO23+AP23+AQ23+AR23-AJ23-AK23</f>
        <v>3377.1867211094759</v>
      </c>
      <c r="AT23" s="23">
        <f t="shared" si="32"/>
        <v>27017493.768875808</v>
      </c>
      <c r="AU23">
        <f>M22</f>
        <v>0.12168333333333339</v>
      </c>
      <c r="BB23" s="10">
        <f t="shared" si="24"/>
        <v>234.62631110557095</v>
      </c>
      <c r="BC23" s="10">
        <f t="shared" si="25"/>
        <v>206.25599784873353</v>
      </c>
      <c r="BD23" s="9">
        <f t="shared" si="26"/>
        <v>116.60628074252789</v>
      </c>
      <c r="BE23" s="10">
        <f t="shared" si="27"/>
        <v>44.261494265942872</v>
      </c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</row>
    <row r="24" spans="1:70">
      <c r="A24">
        <v>18</v>
      </c>
      <c r="B24" t="s">
        <v>54</v>
      </c>
      <c r="C24">
        <v>18</v>
      </c>
      <c r="D24">
        <v>206.066</v>
      </c>
      <c r="E24">
        <v>29.797999999999998</v>
      </c>
      <c r="F24">
        <v>29.797999999999998</v>
      </c>
      <c r="G24">
        <v>129.59800000000001</v>
      </c>
      <c r="H24">
        <v>2604.7399999999998</v>
      </c>
      <c r="I24">
        <v>2706.93</v>
      </c>
      <c r="J24">
        <v>354.29399999999998</v>
      </c>
      <c r="K24">
        <v>78.502499999999998</v>
      </c>
      <c r="M24" s="4">
        <f t="shared" si="5"/>
        <v>0.13175333333333342</v>
      </c>
      <c r="N24" s="2">
        <f t="shared" si="6"/>
        <v>0.52134291352527418</v>
      </c>
      <c r="O24" s="2">
        <f t="shared" si="7"/>
        <v>0.74146007741739561</v>
      </c>
      <c r="P24" s="3">
        <f t="shared" si="8"/>
        <v>0.19860977584374831</v>
      </c>
      <c r="Q24" s="2">
        <f t="shared" si="9"/>
        <v>0.3278803825330161</v>
      </c>
      <c r="R24" s="3">
        <f t="shared" si="10"/>
        <v>7.5388351970854584E-2</v>
      </c>
      <c r="T24" s="6">
        <f t="shared" si="11"/>
        <v>339.29068155302491</v>
      </c>
      <c r="U24" s="6">
        <f t="shared" si="12"/>
        <v>2575.1961864572031</v>
      </c>
      <c r="V24" s="6">
        <f t="shared" si="13"/>
        <v>2575.1961864572031</v>
      </c>
      <c r="W24" s="6">
        <f t="shared" si="14"/>
        <v>52.55502421341231</v>
      </c>
      <c r="X24" s="6">
        <f t="shared" si="15"/>
        <v>176.88679245283001</v>
      </c>
      <c r="Y24" s="6">
        <f t="shared" si="0"/>
        <v>25.578565321350581</v>
      </c>
      <c r="Z24" s="6">
        <f t="shared" si="16"/>
        <v>25.578565321350581</v>
      </c>
      <c r="AA24" s="6">
        <f t="shared" si="17"/>
        <v>111.24675845749356</v>
      </c>
      <c r="AB24" s="6">
        <f t="shared" si="1"/>
        <v>304.12551922471908</v>
      </c>
      <c r="AC24" s="6">
        <f t="shared" si="18"/>
        <v>2323.6256914458963</v>
      </c>
      <c r="AD24" s="6">
        <f t="shared" si="2"/>
        <v>67.386446209118873</v>
      </c>
      <c r="AE24" s="6">
        <f t="shared" si="3"/>
        <v>2235.9055049041781</v>
      </c>
      <c r="AI24" s="58"/>
      <c r="AJ24" s="21">
        <f t="shared" si="28"/>
        <v>187993.00092362531</v>
      </c>
      <c r="AK24" s="21">
        <f t="shared" si="29"/>
        <v>31853.955482961625</v>
      </c>
      <c r="AL24" s="19">
        <f t="shared" si="30"/>
        <v>164153.60847650038</v>
      </c>
      <c r="AM24" s="19">
        <f t="shared" si="31"/>
        <v>28894.770691224268</v>
      </c>
      <c r="AN24" s="19">
        <f t="shared" si="20"/>
        <v>18937.499999999982</v>
      </c>
      <c r="AO24" s="19">
        <f t="shared" si="21"/>
        <v>1919.6188119787846</v>
      </c>
      <c r="AP24" s="19">
        <f t="shared" si="22"/>
        <v>1970.1350965045422</v>
      </c>
      <c r="AQ24" s="19">
        <f t="shared" si="23"/>
        <v>6944.8212494150548</v>
      </c>
      <c r="AR24" s="1">
        <f>AD23*$AW$4</f>
        <v>330.20092028233967</v>
      </c>
      <c r="AS24" s="23">
        <f>AL24+AM24+AN24+AO24+AP24+AQ24+AR24-AJ24-AK24</f>
        <v>3303.6988393184001</v>
      </c>
      <c r="AT24" s="23">
        <f t="shared" si="32"/>
        <v>26429590.714547202</v>
      </c>
      <c r="AU24">
        <f>M23</f>
        <v>0.12680999999999995</v>
      </c>
      <c r="BB24" s="10">
        <f t="shared" si="24"/>
        <v>242.97436503303697</v>
      </c>
      <c r="BC24" s="10">
        <f t="shared" si="25"/>
        <v>214.24285027186113</v>
      </c>
      <c r="BD24" s="9">
        <f t="shared" si="26"/>
        <v>125.55168071571852</v>
      </c>
      <c r="BE24" s="10">
        <f t="shared" si="27"/>
        <v>47.656872194110839</v>
      </c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</row>
    <row r="25" spans="1:70">
      <c r="A25">
        <v>19</v>
      </c>
      <c r="B25" t="s">
        <v>54</v>
      </c>
      <c r="C25">
        <v>19</v>
      </c>
      <c r="D25">
        <v>208.86699999999999</v>
      </c>
      <c r="E25">
        <v>32.2849</v>
      </c>
      <c r="F25">
        <v>32.2849</v>
      </c>
      <c r="G25">
        <v>136.28200000000001</v>
      </c>
      <c r="H25">
        <v>2590.2800000000002</v>
      </c>
      <c r="I25">
        <v>2692.74</v>
      </c>
      <c r="J25">
        <v>368.48700000000002</v>
      </c>
      <c r="K25">
        <v>85.054100000000005</v>
      </c>
      <c r="M25" s="4">
        <f t="shared" si="5"/>
        <v>0.13657333333333327</v>
      </c>
      <c r="N25" s="2">
        <f t="shared" si="6"/>
        <v>0.50977984965342205</v>
      </c>
      <c r="O25" s="2">
        <f t="shared" si="7"/>
        <v>0.74993290588694761</v>
      </c>
      <c r="P25" s="3">
        <f t="shared" si="8"/>
        <v>0.20759079371277958</v>
      </c>
      <c r="Q25" s="2">
        <f t="shared" si="9"/>
        <v>0.33262227862930799</v>
      </c>
      <c r="R25" s="3">
        <f t="shared" si="10"/>
        <v>7.8797471443912956E-2</v>
      </c>
      <c r="T25" s="6">
        <f t="shared" si="11"/>
        <v>346.98663074479686</v>
      </c>
      <c r="U25" s="6">
        <f t="shared" si="12"/>
        <v>2540.6616524318829</v>
      </c>
      <c r="V25" s="6">
        <f t="shared" si="13"/>
        <v>2540.6616524318829</v>
      </c>
      <c r="W25" s="6">
        <f t="shared" si="14"/>
        <v>51.850237804732302</v>
      </c>
      <c r="X25" s="6">
        <f t="shared" si="15"/>
        <v>176.88679245283001</v>
      </c>
      <c r="Y25" s="6">
        <f t="shared" si="0"/>
        <v>27.3416691275327</v>
      </c>
      <c r="Z25" s="6">
        <f t="shared" si="16"/>
        <v>27.3416691275327</v>
      </c>
      <c r="AA25" s="6">
        <f t="shared" si="17"/>
        <v>115.41548377224062</v>
      </c>
      <c r="AB25" s="6">
        <f t="shared" si="1"/>
        <v>312.06693010309914</v>
      </c>
      <c r="AC25" s="6">
        <f t="shared" si="18"/>
        <v>2280.4449601335159</v>
      </c>
      <c r="AD25" s="6">
        <f t="shared" si="2"/>
        <v>72.031230084035542</v>
      </c>
      <c r="AE25" s="6">
        <f t="shared" si="3"/>
        <v>2193.675021687086</v>
      </c>
      <c r="AI25" s="58"/>
      <c r="AJ25" s="21">
        <f t="shared" si="28"/>
        <v>185097.37629398439</v>
      </c>
      <c r="AK25" s="21">
        <f t="shared" si="29"/>
        <v>31363.314354862276</v>
      </c>
      <c r="AL25" s="19">
        <f t="shared" si="30"/>
        <v>160710.1799759976</v>
      </c>
      <c r="AM25" s="19">
        <f t="shared" si="31"/>
        <v>28299.437296119573</v>
      </c>
      <c r="AN25" s="19">
        <f t="shared" si="20"/>
        <v>18937.499999999982</v>
      </c>
      <c r="AO25" s="19">
        <f t="shared" si="21"/>
        <v>2060.6092222880029</v>
      </c>
      <c r="AP25" s="19">
        <f t="shared" si="22"/>
        <v>2114.8357807692664</v>
      </c>
      <c r="AQ25" s="19">
        <f t="shared" si="23"/>
        <v>7212.2719715853018</v>
      </c>
      <c r="AR25" s="1">
        <f>AD24*$AW$4</f>
        <v>354.45270705996523</v>
      </c>
      <c r="AS25" s="23">
        <f>AL25+AM25+AN25+AO25+AP25+AQ25+AR25-AJ25-AK25</f>
        <v>3228.5963049730199</v>
      </c>
      <c r="AT25" s="23">
        <f t="shared" si="32"/>
        <v>25828770.439784158</v>
      </c>
      <c r="AU25">
        <f>M24</f>
        <v>0.13175333333333342</v>
      </c>
      <c r="BB25" s="10">
        <f t="shared" si="24"/>
        <v>251.57049501130678</v>
      </c>
      <c r="BC25" s="10">
        <f t="shared" si="25"/>
        <v>222.49351691498711</v>
      </c>
      <c r="BD25" s="9">
        <f t="shared" si="26"/>
        <v>134.77289241823775</v>
      </c>
      <c r="BE25" s="10">
        <f t="shared" si="27"/>
        <v>51.157130642701162</v>
      </c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</row>
    <row r="26" spans="1:70">
      <c r="A26">
        <v>20</v>
      </c>
      <c r="B26" t="s">
        <v>54</v>
      </c>
      <c r="C26">
        <v>20</v>
      </c>
      <c r="D26">
        <v>211.30500000000001</v>
      </c>
      <c r="E26">
        <v>34.790700000000001</v>
      </c>
      <c r="F26">
        <v>34.790700000000001</v>
      </c>
      <c r="G26">
        <v>142.92400000000001</v>
      </c>
      <c r="H26">
        <v>2576.19</v>
      </c>
      <c r="I26">
        <v>2678.73</v>
      </c>
      <c r="J26">
        <v>382.49799999999999</v>
      </c>
      <c r="K26">
        <v>91.655900000000003</v>
      </c>
      <c r="M26" s="4">
        <f t="shared" si="5"/>
        <v>0.14126999999999998</v>
      </c>
      <c r="N26" s="2">
        <f t="shared" si="6"/>
        <v>0.49858427125362786</v>
      </c>
      <c r="O26" s="2">
        <f t="shared" si="7"/>
        <v>0.75806023973006775</v>
      </c>
      <c r="P26" s="3">
        <f t="shared" si="8"/>
        <v>0.21626648734102549</v>
      </c>
      <c r="Q26" s="2">
        <f t="shared" si="9"/>
        <v>0.33723602557749943</v>
      </c>
      <c r="R26" s="3">
        <f t="shared" si="10"/>
        <v>8.2090323494018555E-2</v>
      </c>
      <c r="T26" s="6">
        <f t="shared" si="11"/>
        <v>354.77812408335757</v>
      </c>
      <c r="U26" s="6">
        <f t="shared" si="12"/>
        <v>2511.3479442440548</v>
      </c>
      <c r="V26" s="6">
        <f t="shared" si="13"/>
        <v>2511.3479442440548</v>
      </c>
      <c r="W26" s="6">
        <f t="shared" si="14"/>
        <v>51.251998862123571</v>
      </c>
      <c r="X26" s="6">
        <f t="shared" si="15"/>
        <v>176.88679245283001</v>
      </c>
      <c r="Y26" s="6">
        <f t="shared" si="0"/>
        <v>29.123850974603879</v>
      </c>
      <c r="Z26" s="6">
        <f t="shared" si="16"/>
        <v>29.123850974603879</v>
      </c>
      <c r="AA26" s="6">
        <f t="shared" si="17"/>
        <v>119.64396452771244</v>
      </c>
      <c r="AB26" s="6">
        <f t="shared" si="1"/>
        <v>320.19518865573735</v>
      </c>
      <c r="AC26" s="6">
        <f t="shared" si="18"/>
        <v>2242.404754450441</v>
      </c>
      <c r="AD26" s="6">
        <f t="shared" si="2"/>
        <v>76.726618680946217</v>
      </c>
      <c r="AE26" s="6">
        <f t="shared" si="3"/>
        <v>2156.5698201606974</v>
      </c>
      <c r="AI26" s="58"/>
      <c r="AJ26" s="21">
        <f t="shared" si="28"/>
        <v>182615.13759184643</v>
      </c>
      <c r="AK26" s="21">
        <f t="shared" si="29"/>
        <v>30942.718264967902</v>
      </c>
      <c r="AL26" s="19">
        <f t="shared" si="30"/>
        <v>157674.77953380268</v>
      </c>
      <c r="AM26" s="19">
        <f t="shared" si="31"/>
        <v>27773.53916946609</v>
      </c>
      <c r="AN26" s="19">
        <f t="shared" si="20"/>
        <v>18937.499999999982</v>
      </c>
      <c r="AO26" s="19">
        <f t="shared" si="21"/>
        <v>2202.6448649140343</v>
      </c>
      <c r="AP26" s="19">
        <f t="shared" si="22"/>
        <v>2260.6092034644039</v>
      </c>
      <c r="AQ26" s="19">
        <f t="shared" si="23"/>
        <v>7482.5358530832627</v>
      </c>
      <c r="AR26" s="1">
        <f>AD25*$AW$4</f>
        <v>378.88427024202696</v>
      </c>
      <c r="AS26" s="23">
        <f>AL26+AM26+AN26+AO26+AP26+AQ26+AR26-AJ26-AK26</f>
        <v>3152.6370381581655</v>
      </c>
      <c r="AT26" s="23">
        <f t="shared" si="32"/>
        <v>25221096.305265322</v>
      </c>
      <c r="AU26">
        <f>M25</f>
        <v>0.13657333333333327</v>
      </c>
      <c r="BB26" s="10">
        <f t="shared" si="24"/>
        <v>260.21669229836698</v>
      </c>
      <c r="BC26" s="10">
        <f t="shared" si="25"/>
        <v>230.83096754448124</v>
      </c>
      <c r="BD26" s="9">
        <f t="shared" si="26"/>
        <v>144.06246016807108</v>
      </c>
      <c r="BE26" s="10">
        <f t="shared" si="27"/>
        <v>54.683338255065401</v>
      </c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</row>
    <row r="27" spans="1:70">
      <c r="A27">
        <v>21</v>
      </c>
      <c r="B27" t="s">
        <v>54</v>
      </c>
      <c r="C27">
        <v>21</v>
      </c>
      <c r="D27">
        <v>213.256</v>
      </c>
      <c r="E27">
        <v>37.3322</v>
      </c>
      <c r="F27">
        <v>37.3322</v>
      </c>
      <c r="G27">
        <v>149.52099999999999</v>
      </c>
      <c r="H27">
        <v>2562.56</v>
      </c>
      <c r="I27">
        <v>2664.9</v>
      </c>
      <c r="J27">
        <v>396.32600000000002</v>
      </c>
      <c r="K27">
        <v>98.351399999999998</v>
      </c>
      <c r="M27" s="4">
        <f t="shared" si="5"/>
        <v>0.14581333333333335</v>
      </c>
      <c r="N27" s="2">
        <f t="shared" si="6"/>
        <v>0.48750914411119234</v>
      </c>
      <c r="O27" s="2">
        <f t="shared" si="7"/>
        <v>0.76605136750182878</v>
      </c>
      <c r="P27" s="3">
        <f t="shared" si="8"/>
        <v>0.22483403438185806</v>
      </c>
      <c r="Q27" s="2">
        <f t="shared" si="9"/>
        <v>0.34180916239941472</v>
      </c>
      <c r="R27" s="3">
        <f t="shared" si="10"/>
        <v>8.5342446964155078E-2</v>
      </c>
      <c r="T27" s="6">
        <f t="shared" si="11"/>
        <v>362.83789666206798</v>
      </c>
      <c r="U27" s="6">
        <f t="shared" si="12"/>
        <v>2488.3725539187176</v>
      </c>
      <c r="V27" s="6">
        <f t="shared" si="13"/>
        <v>2488.3725539187176</v>
      </c>
      <c r="W27" s="6">
        <f t="shared" si="14"/>
        <v>50.783113345279951</v>
      </c>
      <c r="X27" s="6">
        <f t="shared" si="15"/>
        <v>176.88679245283001</v>
      </c>
      <c r="Y27" s="6">
        <f t="shared" si="0"/>
        <v>30.965473952468116</v>
      </c>
      <c r="Z27" s="6">
        <f t="shared" si="16"/>
        <v>30.965473952468116</v>
      </c>
      <c r="AA27" s="6">
        <f t="shared" si="17"/>
        <v>124.02131754482686</v>
      </c>
      <c r="AB27" s="6">
        <f t="shared" si="1"/>
        <v>328.73558026474439</v>
      </c>
      <c r="AC27" s="6">
        <f t="shared" si="18"/>
        <v>2210.4200869992533</v>
      </c>
      <c r="AD27" s="6">
        <f t="shared" si="2"/>
        <v>81.578308133160448</v>
      </c>
      <c r="AE27" s="6">
        <f t="shared" si="3"/>
        <v>2125.5346572566496</v>
      </c>
      <c r="AI27" s="58"/>
      <c r="AJ27" s="21">
        <f t="shared" si="28"/>
        <v>180508.15618842992</v>
      </c>
      <c r="AK27" s="21">
        <f t="shared" si="29"/>
        <v>30585.706612948343</v>
      </c>
      <c r="AL27" s="19">
        <f t="shared" si="30"/>
        <v>155007.76896369044</v>
      </c>
      <c r="AM27" s="19">
        <f t="shared" si="31"/>
        <v>27310.247504451923</v>
      </c>
      <c r="AN27" s="19">
        <f t="shared" si="20"/>
        <v>18937.499999999982</v>
      </c>
      <c r="AO27" s="19">
        <f t="shared" si="21"/>
        <v>2346.2174345140884</v>
      </c>
      <c r="AP27" s="19">
        <f t="shared" si="22"/>
        <v>2407.9599985802488</v>
      </c>
      <c r="AQ27" s="19">
        <f t="shared" si="23"/>
        <v>7756.6737574854833</v>
      </c>
      <c r="AR27" s="1">
        <f>AD26*$AW$4</f>
        <v>403.58201426177709</v>
      </c>
      <c r="AS27" s="23">
        <f>AL27+AM27+AN27+AO27+AP27+AQ27+AR27-AJ27-AK27</f>
        <v>3076.0868716056721</v>
      </c>
      <c r="AT27" s="23">
        <f t="shared" si="32"/>
        <v>24608694.972845376</v>
      </c>
      <c r="AU27">
        <f>M26</f>
        <v>0.14126999999999998</v>
      </c>
      <c r="BB27" s="10">
        <f t="shared" si="24"/>
        <v>268.94318979361378</v>
      </c>
      <c r="BC27" s="10">
        <f t="shared" si="25"/>
        <v>239.28792905542488</v>
      </c>
      <c r="BD27" s="9">
        <f t="shared" si="26"/>
        <v>153.45323736189243</v>
      </c>
      <c r="BE27" s="10">
        <f t="shared" si="27"/>
        <v>58.247701949207759</v>
      </c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</row>
    <row r="28" spans="1:70">
      <c r="A28">
        <v>22</v>
      </c>
      <c r="B28" t="s">
        <v>54</v>
      </c>
      <c r="C28">
        <v>22</v>
      </c>
      <c r="D28">
        <v>214.84100000000001</v>
      </c>
      <c r="E28">
        <v>39.895299999999999</v>
      </c>
      <c r="F28">
        <v>39.895299999999999</v>
      </c>
      <c r="G28">
        <v>156.077</v>
      </c>
      <c r="H28">
        <v>2549.29</v>
      </c>
      <c r="I28">
        <v>2651.24</v>
      </c>
      <c r="J28">
        <v>409.98599999999999</v>
      </c>
      <c r="K28">
        <v>105.104</v>
      </c>
      <c r="M28" s="4">
        <f t="shared" si="5"/>
        <v>0.15023666666666669</v>
      </c>
      <c r="N28" s="2">
        <f t="shared" si="6"/>
        <v>0.47667236138536973</v>
      </c>
      <c r="O28" s="2">
        <f t="shared" si="7"/>
        <v>0.77380468638370559</v>
      </c>
      <c r="P28" s="3">
        <f t="shared" si="8"/>
        <v>0.23319651216968781</v>
      </c>
      <c r="Q28" s="2">
        <f t="shared" si="9"/>
        <v>0.34629140689134918</v>
      </c>
      <c r="R28" s="3">
        <f t="shared" si="10"/>
        <v>8.8516562756539671E-2</v>
      </c>
      <c r="T28" s="6">
        <f t="shared" si="11"/>
        <v>371.08673961867157</v>
      </c>
      <c r="U28" s="6">
        <f t="shared" si="12"/>
        <v>2470.0144635264683</v>
      </c>
      <c r="V28" s="6">
        <f t="shared" si="13"/>
        <v>2470.0144635264683</v>
      </c>
      <c r="W28" s="6">
        <f t="shared" si="14"/>
        <v>50.40845843931568</v>
      </c>
      <c r="X28" s="6">
        <f t="shared" si="15"/>
        <v>176.88679245283001</v>
      </c>
      <c r="Y28" s="6">
        <f t="shared" si="0"/>
        <v>32.847322675575839</v>
      </c>
      <c r="Z28" s="6">
        <f t="shared" si="16"/>
        <v>32.847322675575839</v>
      </c>
      <c r="AA28" s="6">
        <f t="shared" si="17"/>
        <v>128.50414914127356</v>
      </c>
      <c r="AB28" s="6">
        <f t="shared" si="1"/>
        <v>337.55711661109365</v>
      </c>
      <c r="AC28" s="6">
        <f t="shared" si="18"/>
        <v>2182.8658053546901</v>
      </c>
      <c r="AD28" s="6">
        <f t="shared" si="2"/>
        <v>86.536133391495312</v>
      </c>
      <c r="AE28" s="6">
        <f t="shared" si="3"/>
        <v>2098.9277239077965</v>
      </c>
      <c r="AI28" s="58"/>
      <c r="AJ28" s="21">
        <f t="shared" si="28"/>
        <v>178856.75405801565</v>
      </c>
      <c r="AK28" s="21">
        <f t="shared" si="29"/>
        <v>30305.889334176063</v>
      </c>
      <c r="AL28" s="19">
        <f t="shared" si="30"/>
        <v>152777.05455963619</v>
      </c>
      <c r="AM28" s="19">
        <f t="shared" si="31"/>
        <v>26920.706239563908</v>
      </c>
      <c r="AN28" s="19">
        <f t="shared" si="20"/>
        <v>18937.499999999982</v>
      </c>
      <c r="AO28" s="19">
        <f t="shared" si="21"/>
        <v>2494.5785816108314</v>
      </c>
      <c r="AP28" s="19">
        <f t="shared" si="22"/>
        <v>2560.2253863900642</v>
      </c>
      <c r="AQ28" s="19">
        <f t="shared" si="23"/>
        <v>8040.4632441439335</v>
      </c>
      <c r="AR28" s="1">
        <f>AD27*$AW$4</f>
        <v>429.10190078042393</v>
      </c>
      <c r="AS28" s="23">
        <f>AL28+AM28+AN28+AO28+AP28+AQ28+AR28-AJ28-AK28</f>
        <v>2996.9865199336127</v>
      </c>
      <c r="AT28" s="23">
        <f t="shared" si="32"/>
        <v>23975892.1594689</v>
      </c>
      <c r="AU28">
        <f>M27</f>
        <v>0.14581333333333335</v>
      </c>
      <c r="BB28" s="10">
        <f t="shared" si="24"/>
        <v>277.95246691946431</v>
      </c>
      <c r="BC28" s="10">
        <f t="shared" si="25"/>
        <v>248.04263508965371</v>
      </c>
      <c r="BD28" s="9">
        <f t="shared" si="26"/>
        <v>163.1566162663209</v>
      </c>
      <c r="BE28" s="10">
        <f t="shared" si="27"/>
        <v>61.930947904936232</v>
      </c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</row>
    <row r="29" spans="1:70">
      <c r="A29">
        <v>23</v>
      </c>
      <c r="B29" t="s">
        <v>54</v>
      </c>
      <c r="C29">
        <v>23</v>
      </c>
      <c r="D29">
        <v>216.13300000000001</v>
      </c>
      <c r="E29">
        <v>42.469700000000003</v>
      </c>
      <c r="F29">
        <v>42.469700000000003</v>
      </c>
      <c r="G29">
        <v>162.59200000000001</v>
      </c>
      <c r="H29">
        <v>2536.33</v>
      </c>
      <c r="I29">
        <v>2637.75</v>
      </c>
      <c r="J29">
        <v>423.47699999999998</v>
      </c>
      <c r="K29">
        <v>111.886</v>
      </c>
      <c r="M29" s="4">
        <f t="shared" si="5"/>
        <v>0.1545566666666667</v>
      </c>
      <c r="N29" s="2">
        <f t="shared" si="6"/>
        <v>0.46613539802014359</v>
      </c>
      <c r="O29" s="2">
        <f t="shared" si="7"/>
        <v>0.78127226303189745</v>
      </c>
      <c r="P29" s="3">
        <f t="shared" si="8"/>
        <v>0.24130523863954964</v>
      </c>
      <c r="Q29" s="2">
        <f t="shared" si="9"/>
        <v>0.35066318718053785</v>
      </c>
      <c r="R29" s="3">
        <f t="shared" si="10"/>
        <v>9.159466862208035E-2</v>
      </c>
      <c r="T29" s="6">
        <f t="shared" si="11"/>
        <v>379.47513362884752</v>
      </c>
      <c r="U29" s="6">
        <f t="shared" si="12"/>
        <v>2455.2492093224541</v>
      </c>
      <c r="V29" s="6">
        <f t="shared" si="13"/>
        <v>2455.2492093224541</v>
      </c>
      <c r="W29" s="6">
        <f t="shared" si="14"/>
        <v>50.107126720866411</v>
      </c>
      <c r="X29" s="6">
        <f t="shared" si="15"/>
        <v>176.88679245283001</v>
      </c>
      <c r="Y29" s="6">
        <f t="shared" si="0"/>
        <v>34.757899115053945</v>
      </c>
      <c r="Z29" s="6">
        <f t="shared" si="16"/>
        <v>34.757899115053945</v>
      </c>
      <c r="AA29" s="6">
        <f t="shared" si="17"/>
        <v>133.06795981405216</v>
      </c>
      <c r="AB29" s="6">
        <f t="shared" si="1"/>
        <v>346.58052313540782</v>
      </c>
      <c r="AC29" s="6">
        <f t="shared" si="18"/>
        <v>2158.775812907913</v>
      </c>
      <c r="AD29" s="6">
        <f t="shared" si="2"/>
        <v>91.56933767808404</v>
      </c>
      <c r="AE29" s="6">
        <f t="shared" si="3"/>
        <v>2075.7740756936064</v>
      </c>
      <c r="AI29" s="58"/>
      <c r="AJ29" s="21">
        <f t="shared" si="28"/>
        <v>177537.22959489195</v>
      </c>
      <c r="AK29" s="21">
        <f t="shared" si="29"/>
        <v>30082.306151288856</v>
      </c>
      <c r="AL29" s="19">
        <f t="shared" si="30"/>
        <v>150864.62801132069</v>
      </c>
      <c r="AM29" s="19">
        <f t="shared" si="31"/>
        <v>26585.122643414772</v>
      </c>
      <c r="AN29" s="19">
        <f t="shared" si="20"/>
        <v>18937.499999999982</v>
      </c>
      <c r="AO29" s="19">
        <f t="shared" si="21"/>
        <v>2646.1803147443898</v>
      </c>
      <c r="AP29" s="19">
        <f t="shared" si="22"/>
        <v>2715.8166388166105</v>
      </c>
      <c r="AQ29" s="19">
        <f t="shared" si="23"/>
        <v>8331.0910442226486</v>
      </c>
      <c r="AR29" s="1">
        <f>AD28*$AW$4</f>
        <v>455.18006163926532</v>
      </c>
      <c r="AS29" s="23">
        <f>AL29+AM29+AN29+AO29+AP29+AQ29+AR29-AJ29-AK29</f>
        <v>2915.9829679775248</v>
      </c>
      <c r="AT29" s="23">
        <f t="shared" si="32"/>
        <v>23327863.743820198</v>
      </c>
      <c r="AU29">
        <f>M28</f>
        <v>0.15023666666666669</v>
      </c>
      <c r="BB29" s="10">
        <f t="shared" si="24"/>
        <v>287.14865817177815</v>
      </c>
      <c r="BC29" s="10">
        <f t="shared" si="25"/>
        <v>257.00829828254712</v>
      </c>
      <c r="BD29" s="9">
        <f t="shared" si="26"/>
        <v>173.07226678299062</v>
      </c>
      <c r="BE29" s="10">
        <f t="shared" si="27"/>
        <v>65.694645351151678</v>
      </c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</row>
    <row r="30" spans="1:70">
      <c r="A30">
        <v>24</v>
      </c>
      <c r="B30" t="s">
        <v>54</v>
      </c>
      <c r="C30">
        <v>24</v>
      </c>
      <c r="D30">
        <v>217.14</v>
      </c>
      <c r="E30">
        <v>45.055199999999999</v>
      </c>
      <c r="F30">
        <v>45.055199999999999</v>
      </c>
      <c r="G30">
        <v>169.06700000000001</v>
      </c>
      <c r="H30">
        <v>2523.6799999999998</v>
      </c>
      <c r="I30">
        <v>2624.42</v>
      </c>
      <c r="J30">
        <v>436.803</v>
      </c>
      <c r="K30">
        <v>118.69799999999999</v>
      </c>
      <c r="M30" s="4">
        <f t="shared" si="5"/>
        <v>0.15877333333333338</v>
      </c>
      <c r="N30" s="2">
        <f t="shared" si="6"/>
        <v>0.45587000335908612</v>
      </c>
      <c r="O30" s="2">
        <f t="shared" si="7"/>
        <v>0.78850039931138705</v>
      </c>
      <c r="P30" s="3">
        <f t="shared" si="8"/>
        <v>0.24919801813906609</v>
      </c>
      <c r="Q30" s="2">
        <f t="shared" si="9"/>
        <v>0.35494415518978828</v>
      </c>
      <c r="R30" s="3">
        <f t="shared" si="10"/>
        <v>9.4590191467920692E-2</v>
      </c>
      <c r="T30" s="6">
        <f t="shared" si="11"/>
        <v>388.02024952165436</v>
      </c>
      <c r="U30" s="6">
        <f t="shared" si="12"/>
        <v>2443.86284129359</v>
      </c>
      <c r="V30" s="6">
        <f t="shared" si="13"/>
        <v>2443.86284129359</v>
      </c>
      <c r="W30" s="6">
        <f t="shared" si="14"/>
        <v>49.874751863134492</v>
      </c>
      <c r="X30" s="6">
        <f t="shared" si="15"/>
        <v>176.88679245283001</v>
      </c>
      <c r="Y30" s="6">
        <f t="shared" si="0"/>
        <v>36.702909695683651</v>
      </c>
      <c r="Z30" s="6">
        <f t="shared" si="16"/>
        <v>36.702909695683651</v>
      </c>
      <c r="AA30" s="6">
        <f t="shared" si="17"/>
        <v>137.72551966299446</v>
      </c>
      <c r="AB30" s="6">
        <f t="shared" si="1"/>
        <v>355.82887355186301</v>
      </c>
      <c r="AC30" s="6">
        <f t="shared" si="18"/>
        <v>2137.9087196048613</v>
      </c>
      <c r="AD30" s="6">
        <f t="shared" si="2"/>
        <v>96.693877178622174</v>
      </c>
      <c r="AE30" s="6">
        <f t="shared" si="3"/>
        <v>2055.8425917719355</v>
      </c>
      <c r="AI30" s="58"/>
      <c r="AJ30" s="21">
        <f t="shared" si="28"/>
        <v>176475.94741847002</v>
      </c>
      <c r="AK30" s="21">
        <f t="shared" si="29"/>
        <v>29902.480120338168</v>
      </c>
      <c r="AL30" s="19">
        <f t="shared" si="30"/>
        <v>149200.41323862935</v>
      </c>
      <c r="AM30" s="19">
        <f t="shared" si="31"/>
        <v>26291.730625405471</v>
      </c>
      <c r="AN30" s="19">
        <f t="shared" si="20"/>
        <v>18937.499999999982</v>
      </c>
      <c r="AO30" s="19">
        <f t="shared" si="21"/>
        <v>2800.0963527087461</v>
      </c>
      <c r="AP30" s="19">
        <f t="shared" si="22"/>
        <v>2873.7830988326605</v>
      </c>
      <c r="AQ30" s="19">
        <f t="shared" si="23"/>
        <v>8626.9688230927604</v>
      </c>
      <c r="AR30" s="1">
        <f>AD29*$AW$4</f>
        <v>481.65471618672206</v>
      </c>
      <c r="AS30" s="23">
        <f>AL30+AM30+AN30+AO30+AP30+AQ30+AR30-AJ30-AK30</f>
        <v>2833.7193160474817</v>
      </c>
      <c r="AT30" s="23">
        <f t="shared" si="32"/>
        <v>22669754.528379854</v>
      </c>
      <c r="AU30">
        <f>M29</f>
        <v>0.1545566666666667</v>
      </c>
      <c r="BB30" s="10">
        <f t="shared" si="24"/>
        <v>296.47339641454118</v>
      </c>
      <c r="BC30" s="10">
        <f t="shared" si="25"/>
        <v>266.13591962810432</v>
      </c>
      <c r="BD30" s="9">
        <f t="shared" si="26"/>
        <v>183.13867535616808</v>
      </c>
      <c r="BE30" s="10">
        <f t="shared" si="27"/>
        <v>69.51579823010789</v>
      </c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</row>
    <row r="31" spans="1:70">
      <c r="A31">
        <v>25</v>
      </c>
      <c r="B31" t="s">
        <v>54</v>
      </c>
      <c r="C31">
        <v>25</v>
      </c>
      <c r="D31">
        <v>217.87299999999999</v>
      </c>
      <c r="E31">
        <v>47.650199999999998</v>
      </c>
      <c r="F31">
        <v>47.650199999999998</v>
      </c>
      <c r="G31">
        <v>175.50299999999999</v>
      </c>
      <c r="H31">
        <v>2511.3200000000002</v>
      </c>
      <c r="I31">
        <v>2611.2600000000002</v>
      </c>
      <c r="J31">
        <v>449.96300000000002</v>
      </c>
      <c r="K31">
        <v>125.53400000000001</v>
      </c>
      <c r="M31" s="4">
        <f t="shared" si="5"/>
        <v>0.16289333333333328</v>
      </c>
      <c r="N31" s="2">
        <f t="shared" si="6"/>
        <v>0.44583981337480572</v>
      </c>
      <c r="O31" s="2">
        <f t="shared" si="7"/>
        <v>0.79548684251452917</v>
      </c>
      <c r="P31" s="3">
        <f t="shared" si="8"/>
        <v>0.25688385037243194</v>
      </c>
      <c r="Q31" s="2">
        <f t="shared" si="9"/>
        <v>0.35913685847589433</v>
      </c>
      <c r="R31" s="3">
        <f t="shared" si="10"/>
        <v>9.7507980682655343E-2</v>
      </c>
      <c r="T31" s="6">
        <f t="shared" si="11"/>
        <v>396.74965569780994</v>
      </c>
      <c r="U31" s="6">
        <f t="shared" si="12"/>
        <v>2435.6408428694244</v>
      </c>
      <c r="V31" s="6">
        <f t="shared" si="13"/>
        <v>2435.6408428694244</v>
      </c>
      <c r="W31" s="6">
        <f t="shared" si="14"/>
        <v>49.706955976927027</v>
      </c>
      <c r="X31" s="6">
        <f t="shared" si="15"/>
        <v>176.88679245283001</v>
      </c>
      <c r="Y31" s="6">
        <f t="shared" si="0"/>
        <v>38.686257763632213</v>
      </c>
      <c r="Z31" s="6">
        <f t="shared" si="16"/>
        <v>38.686257763632213</v>
      </c>
      <c r="AA31" s="6">
        <f t="shared" si="17"/>
        <v>142.48742494870416</v>
      </c>
      <c r="AB31" s="6">
        <f t="shared" si="1"/>
        <v>365.31608685670443</v>
      </c>
      <c r="AC31" s="6">
        <f t="shared" si="18"/>
        <v>2120.0317119896472</v>
      </c>
      <c r="AD31" s="6">
        <f t="shared" si="2"/>
        <v>101.9185791895901</v>
      </c>
      <c r="AE31" s="6">
        <f t="shared" si="3"/>
        <v>2038.8911871716145</v>
      </c>
      <c r="AI31" s="58"/>
      <c r="AJ31" s="21">
        <f t="shared" si="28"/>
        <v>175657.52944365935</v>
      </c>
      <c r="AK31" s="21">
        <f t="shared" si="29"/>
        <v>29763.805544114632</v>
      </c>
      <c r="AL31" s="19">
        <f t="shared" si="30"/>
        <v>147767.79796879139</v>
      </c>
      <c r="AM31" s="19">
        <f t="shared" si="31"/>
        <v>26037.590296067607</v>
      </c>
      <c r="AN31" s="19">
        <f t="shared" si="20"/>
        <v>18937.499999999982</v>
      </c>
      <c r="AO31" s="19">
        <f t="shared" si="21"/>
        <v>2956.786405084275</v>
      </c>
      <c r="AP31" s="19">
        <f t="shared" si="22"/>
        <v>3034.5965736391245</v>
      </c>
      <c r="AQ31" s="19">
        <f t="shared" si="23"/>
        <v>8928.9244829274921</v>
      </c>
      <c r="AR31" s="1">
        <f>AD30*$AW$4</f>
        <v>508.60979395955263</v>
      </c>
      <c r="AS31" s="23">
        <f>AL31+AM31+AN31+AO31+AP31+AQ31+AR31-AJ31-AK31</f>
        <v>2750.4705326954536</v>
      </c>
      <c r="AT31" s="23">
        <f t="shared" si="32"/>
        <v>22003764.261563629</v>
      </c>
      <c r="AU31">
        <f>M30</f>
        <v>0.15877333333333338</v>
      </c>
      <c r="BB31" s="10">
        <f t="shared" si="24"/>
        <v>305.95412168872872</v>
      </c>
      <c r="BC31" s="10">
        <f t="shared" si="25"/>
        <v>275.45103932598892</v>
      </c>
      <c r="BD31" s="9">
        <f t="shared" si="26"/>
        <v>193.38775435724435</v>
      </c>
      <c r="BE31" s="10">
        <f t="shared" si="27"/>
        <v>73.405819391367302</v>
      </c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</row>
    <row r="32" spans="1:70">
      <c r="A32">
        <v>26</v>
      </c>
      <c r="B32" t="s">
        <v>54</v>
      </c>
      <c r="C32">
        <v>26</v>
      </c>
      <c r="D32">
        <v>218.27699999999999</v>
      </c>
      <c r="E32">
        <v>50.265099999999997</v>
      </c>
      <c r="F32">
        <v>50.265099999999997</v>
      </c>
      <c r="G32">
        <v>181.90199999999999</v>
      </c>
      <c r="H32">
        <v>2499.29</v>
      </c>
      <c r="I32">
        <v>2598.25</v>
      </c>
      <c r="J32">
        <v>462.976</v>
      </c>
      <c r="K32">
        <v>132.423</v>
      </c>
      <c r="M32" s="4">
        <f t="shared" si="5"/>
        <v>0.16690333333333335</v>
      </c>
      <c r="N32" s="2">
        <f t="shared" si="6"/>
        <v>0.43593497233927819</v>
      </c>
      <c r="O32" s="2">
        <f t="shared" si="7"/>
        <v>0.802363663997124</v>
      </c>
      <c r="P32" s="3">
        <f t="shared" si="8"/>
        <v>0.26447045195821933</v>
      </c>
      <c r="Q32" s="2">
        <f t="shared" si="9"/>
        <v>0.36328813085418699</v>
      </c>
      <c r="R32" s="3">
        <f t="shared" si="10"/>
        <v>0.10038764953765651</v>
      </c>
      <c r="T32" s="6">
        <f t="shared" si="11"/>
        <v>405.76417052211877</v>
      </c>
      <c r="U32" s="6">
        <f t="shared" si="12"/>
        <v>2431.1328145360712</v>
      </c>
      <c r="V32" s="6">
        <f t="shared" si="13"/>
        <v>2431.1328145360712</v>
      </c>
      <c r="W32" s="6">
        <f t="shared" si="14"/>
        <v>49.614955398695329</v>
      </c>
      <c r="X32" s="6">
        <f t="shared" si="15"/>
        <v>176.88679245283001</v>
      </c>
      <c r="Y32" s="6">
        <f t="shared" si="0"/>
        <v>40.733711345312358</v>
      </c>
      <c r="Z32" s="6">
        <f t="shared" si="16"/>
        <v>40.733711345312358</v>
      </c>
      <c r="AA32" s="6">
        <f t="shared" si="17"/>
        <v>147.40930707658012</v>
      </c>
      <c r="AB32" s="6">
        <f t="shared" si="1"/>
        <v>375.18538197757636</v>
      </c>
      <c r="AC32" s="6">
        <f t="shared" si="18"/>
        <v>2105.5623879571904</v>
      </c>
      <c r="AD32" s="6">
        <f t="shared" si="2"/>
        <v>107.31263356643673</v>
      </c>
      <c r="AE32" s="6">
        <f t="shared" si="3"/>
        <v>2025.3686440139525</v>
      </c>
      <c r="AI32" s="58"/>
      <c r="AJ32" s="21">
        <f t="shared" si="28"/>
        <v>175066.55686292562</v>
      </c>
      <c r="AK32" s="21">
        <f t="shared" si="29"/>
        <v>29663.669825306722</v>
      </c>
      <c r="AL32" s="19">
        <f t="shared" si="30"/>
        <v>146549.38186033414</v>
      </c>
      <c r="AM32" s="19">
        <f t="shared" si="31"/>
        <v>25819.866220321914</v>
      </c>
      <c r="AN32" s="19">
        <f t="shared" si="20"/>
        <v>18937.499999999982</v>
      </c>
      <c r="AO32" s="19">
        <f t="shared" si="21"/>
        <v>3116.564925438211</v>
      </c>
      <c r="AP32" s="19">
        <f t="shared" si="22"/>
        <v>3198.5797918971116</v>
      </c>
      <c r="AQ32" s="19">
        <f t="shared" si="23"/>
        <v>9237.6449930769231</v>
      </c>
      <c r="AR32" s="1">
        <f>AD31*$AW$4</f>
        <v>536.09172653724397</v>
      </c>
      <c r="AS32" s="23">
        <f>AL32+AM32+AN32+AO32+AP32+AQ32+AR32-AJ32-AK32</f>
        <v>2665.4028293731608</v>
      </c>
      <c r="AT32" s="23">
        <f t="shared" si="32"/>
        <v>21323222.634985287</v>
      </c>
      <c r="AU32">
        <f>M31</f>
        <v>0.16289333333333328</v>
      </c>
      <c r="BB32" s="10">
        <f t="shared" si="24"/>
        <v>315.60913087977724</v>
      </c>
      <c r="BC32" s="10">
        <f t="shared" si="25"/>
        <v>284.97484989740832</v>
      </c>
      <c r="BD32" s="9">
        <f t="shared" si="26"/>
        <v>203.83715837918021</v>
      </c>
      <c r="BE32" s="10">
        <f t="shared" si="27"/>
        <v>77.372515527264426</v>
      </c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</row>
    <row r="33" spans="1:70">
      <c r="A33">
        <v>27</v>
      </c>
      <c r="B33" t="s">
        <v>54</v>
      </c>
      <c r="C33">
        <v>27</v>
      </c>
      <c r="D33">
        <v>218.56100000000001</v>
      </c>
      <c r="E33">
        <v>52.868400000000001</v>
      </c>
      <c r="F33">
        <v>52.868400000000001</v>
      </c>
      <c r="G33">
        <v>188.261</v>
      </c>
      <c r="H33">
        <v>2487.44</v>
      </c>
      <c r="I33">
        <v>2585.4</v>
      </c>
      <c r="J33">
        <v>475.82400000000001</v>
      </c>
      <c r="K33">
        <v>139.28100000000001</v>
      </c>
      <c r="M33" s="4">
        <f t="shared" si="5"/>
        <v>0.1708533333333333</v>
      </c>
      <c r="N33" s="2">
        <f t="shared" si="6"/>
        <v>0.42641056656781651</v>
      </c>
      <c r="O33" s="2">
        <f t="shared" si="7"/>
        <v>0.80887995590760109</v>
      </c>
      <c r="P33" s="3">
        <f t="shared" si="8"/>
        <v>0.27173599188387704</v>
      </c>
      <c r="Q33" s="2">
        <f t="shared" si="9"/>
        <v>0.36729553613235527</v>
      </c>
      <c r="R33" s="3">
        <f t="shared" si="10"/>
        <v>0.10314577805525209</v>
      </c>
      <c r="T33" s="6">
        <f t="shared" si="11"/>
        <v>414.82741358075106</v>
      </c>
      <c r="U33" s="6">
        <f t="shared" si="12"/>
        <v>2427.9737801276988</v>
      </c>
      <c r="V33" s="6">
        <f t="shared" si="13"/>
        <v>2427.9737801276988</v>
      </c>
      <c r="W33" s="6">
        <f t="shared" si="14"/>
        <v>49.550485308728547</v>
      </c>
      <c r="X33" s="6">
        <f t="shared" si="15"/>
        <v>176.88679245283001</v>
      </c>
      <c r="Y33" s="6">
        <f t="shared" si="0"/>
        <v>42.787696332434415</v>
      </c>
      <c r="Z33" s="6">
        <f t="shared" si="16"/>
        <v>42.787696332434415</v>
      </c>
      <c r="AA33" s="6">
        <f t="shared" si="17"/>
        <v>152.36425727354023</v>
      </c>
      <c r="AB33" s="6">
        <f t="shared" si="1"/>
        <v>385.09606531519063</v>
      </c>
      <c r="AC33" s="6">
        <f t="shared" si="18"/>
        <v>2092.4282001212368</v>
      </c>
      <c r="AD33" s="6">
        <f t="shared" si="2"/>
        <v>112.72353868998867</v>
      </c>
      <c r="AE33" s="6">
        <f t="shared" si="3"/>
        <v>2013.1463665469478</v>
      </c>
      <c r="AI33" s="58"/>
      <c r="AJ33" s="21">
        <f t="shared" si="28"/>
        <v>174742.53331040917</v>
      </c>
      <c r="AK33" s="21">
        <f t="shared" si="29"/>
        <v>29608.766548234813</v>
      </c>
      <c r="AL33" s="19">
        <f t="shared" si="30"/>
        <v>145577.42202579085</v>
      </c>
      <c r="AM33" s="19">
        <f t="shared" si="31"/>
        <v>25643.644322930621</v>
      </c>
      <c r="AN33" s="19">
        <f t="shared" si="20"/>
        <v>18937.499999999982</v>
      </c>
      <c r="AO33" s="19">
        <f t="shared" si="21"/>
        <v>3281.5077859783637</v>
      </c>
      <c r="AP33" s="19">
        <f t="shared" si="22"/>
        <v>3367.8632540304261</v>
      </c>
      <c r="AQ33" s="19">
        <f t="shared" si="23"/>
        <v>9556.7370098738884</v>
      </c>
      <c r="AR33" s="1">
        <f>AD32*$AW$4</f>
        <v>564.46445255945719</v>
      </c>
      <c r="AS33" s="23">
        <f>AL33+AM33+AN33+AO33+AP33+AQ33+AR33-AJ33-AK33</f>
        <v>2577.8389925196061</v>
      </c>
      <c r="AT33" s="23">
        <f t="shared" si="32"/>
        <v>20622711.940156847</v>
      </c>
      <c r="AU33">
        <f>M32</f>
        <v>0.16690333333333335</v>
      </c>
      <c r="BB33" s="10">
        <f t="shared" si="24"/>
        <v>325.57042657888087</v>
      </c>
      <c r="BC33" s="10">
        <f t="shared" si="25"/>
        <v>294.81861415316024</v>
      </c>
      <c r="BD33" s="9">
        <f t="shared" si="26"/>
        <v>214.62526713287346</v>
      </c>
      <c r="BE33" s="10">
        <f t="shared" si="27"/>
        <v>81.467422690624716</v>
      </c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</row>
    <row r="34" spans="1:70">
      <c r="A34">
        <v>28</v>
      </c>
      <c r="B34" t="s">
        <v>54</v>
      </c>
      <c r="C34">
        <v>28</v>
      </c>
      <c r="D34">
        <v>218.67400000000001</v>
      </c>
      <c r="E34">
        <v>55.469499999999996</v>
      </c>
      <c r="F34">
        <v>55.469499999999996</v>
      </c>
      <c r="G34">
        <v>194.584</v>
      </c>
      <c r="H34">
        <v>2475.8000000000002</v>
      </c>
      <c r="I34">
        <v>2572.6999999999998</v>
      </c>
      <c r="J34">
        <v>488.52100000000002</v>
      </c>
      <c r="K34">
        <v>146.13399999999999</v>
      </c>
      <c r="M34" s="4">
        <f t="shared" si="5"/>
        <v>0.17473333333333327</v>
      </c>
      <c r="N34" s="2">
        <f t="shared" si="6"/>
        <v>0.41715757344525006</v>
      </c>
      <c r="O34" s="2">
        <f t="shared" si="7"/>
        <v>0.81514023311713113</v>
      </c>
      <c r="P34" s="3">
        <f t="shared" si="8"/>
        <v>0.27877527661198021</v>
      </c>
      <c r="Q34" s="2">
        <f t="shared" si="9"/>
        <v>0.37120183136207568</v>
      </c>
      <c r="R34" s="3">
        <f t="shared" si="10"/>
        <v>0.10581743609309427</v>
      </c>
      <c r="T34" s="6">
        <f t="shared" si="11"/>
        <v>424.02872131013953</v>
      </c>
      <c r="U34" s="6">
        <f t="shared" si="12"/>
        <v>2426.7191223396012</v>
      </c>
      <c r="V34" s="6">
        <f t="shared" si="13"/>
        <v>2426.7191223396012</v>
      </c>
      <c r="W34" s="6">
        <f t="shared" si="14"/>
        <v>49.524880047746962</v>
      </c>
      <c r="X34" s="6">
        <f t="shared" si="15"/>
        <v>176.88679245283001</v>
      </c>
      <c r="Y34" s="6">
        <f t="shared" si="0"/>
        <v>44.869632118872168</v>
      </c>
      <c r="Z34" s="6">
        <f t="shared" si="16"/>
        <v>44.869632118872168</v>
      </c>
      <c r="AA34" s="6">
        <f t="shared" si="17"/>
        <v>157.40023790044299</v>
      </c>
      <c r="AB34" s="6">
        <f t="shared" si="1"/>
        <v>395.16775078485318</v>
      </c>
      <c r="AC34" s="6">
        <f t="shared" si="18"/>
        <v>2081.0762516024952</v>
      </c>
      <c r="AD34" s="6">
        <f t="shared" si="2"/>
        <v>118.20872407465842</v>
      </c>
      <c r="AE34" s="6">
        <f t="shared" si="3"/>
        <v>2002.6904010294616</v>
      </c>
      <c r="AI34" s="58"/>
      <c r="AJ34" s="21">
        <f t="shared" si="28"/>
        <v>174515.47139423859</v>
      </c>
      <c r="AK34" s="21">
        <f t="shared" si="29"/>
        <v>29570.292668175243</v>
      </c>
      <c r="AL34" s="19">
        <f t="shared" si="30"/>
        <v>144698.92138829496</v>
      </c>
      <c r="AM34" s="19">
        <f t="shared" si="31"/>
        <v>25483.683049276544</v>
      </c>
      <c r="AN34" s="19">
        <f t="shared" si="20"/>
        <v>18937.499999999982</v>
      </c>
      <c r="AO34" s="19">
        <f t="shared" si="21"/>
        <v>3446.9768165409164</v>
      </c>
      <c r="AP34" s="19">
        <f t="shared" si="22"/>
        <v>3537.6867327656778</v>
      </c>
      <c r="AQ34" s="19">
        <f t="shared" si="23"/>
        <v>9877.9728725780678</v>
      </c>
      <c r="AR34" s="1">
        <f>AD33*$AW$4</f>
        <v>592.9258135093404</v>
      </c>
      <c r="AS34" s="23">
        <f>AL34+AM34+AN34+AO34+AP34+AQ34+AR34-AJ34-AK34</f>
        <v>2489.902610551595</v>
      </c>
      <c r="AT34" s="23">
        <f t="shared" si="32"/>
        <v>19919220.884412758</v>
      </c>
      <c r="AU34">
        <f>M33</f>
        <v>0.1708533333333333</v>
      </c>
      <c r="BB34" s="10">
        <f t="shared" si="24"/>
        <v>335.54558000646193</v>
      </c>
      <c r="BC34" s="10">
        <f t="shared" si="25"/>
        <v>304.72851454708047</v>
      </c>
      <c r="BD34" s="9">
        <f t="shared" si="26"/>
        <v>225.44707737997734</v>
      </c>
      <c r="BE34" s="10">
        <f t="shared" si="27"/>
        <v>85.575392664868829</v>
      </c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</row>
    <row r="35" spans="1:70">
      <c r="A35">
        <v>29</v>
      </c>
      <c r="B35" t="s">
        <v>54</v>
      </c>
      <c r="C35">
        <v>29</v>
      </c>
      <c r="D35">
        <v>218.62</v>
      </c>
      <c r="E35">
        <v>58.068100000000001</v>
      </c>
      <c r="F35">
        <v>58.068100000000001</v>
      </c>
      <c r="G35">
        <v>200.87100000000001</v>
      </c>
      <c r="H35">
        <v>2464.37</v>
      </c>
      <c r="I35">
        <v>2560.15</v>
      </c>
      <c r="J35">
        <v>501.07</v>
      </c>
      <c r="K35">
        <v>152.97999999999999</v>
      </c>
      <c r="M35" s="4">
        <f t="shared" si="5"/>
        <v>0.17854333333333336</v>
      </c>
      <c r="N35" s="2">
        <f t="shared" si="6"/>
        <v>0.40815488303493075</v>
      </c>
      <c r="O35" s="2">
        <f t="shared" si="7"/>
        <v>0.82117415043966902</v>
      </c>
      <c r="P35" s="3">
        <f t="shared" si="8"/>
        <v>0.28560760226275594</v>
      </c>
      <c r="Q35" s="2">
        <f t="shared" si="9"/>
        <v>0.37501820286391718</v>
      </c>
      <c r="R35" s="3">
        <f t="shared" si="10"/>
        <v>0.10841084330601346</v>
      </c>
      <c r="T35" s="6">
        <f t="shared" si="11"/>
        <v>433.38154167738247</v>
      </c>
      <c r="U35" s="6">
        <f t="shared" si="12"/>
        <v>2427.3185315089654</v>
      </c>
      <c r="V35" s="6">
        <f t="shared" si="13"/>
        <v>2427.3185315089654</v>
      </c>
      <c r="W35" s="6">
        <f t="shared" si="14"/>
        <v>49.537112887938072</v>
      </c>
      <c r="X35" s="6">
        <f t="shared" si="15"/>
        <v>176.88679245283001</v>
      </c>
      <c r="Y35" s="6">
        <f t="shared" si="0"/>
        <v>46.98325840650525</v>
      </c>
      <c r="Z35" s="6">
        <f t="shared" si="16"/>
        <v>46.98325840650525</v>
      </c>
      <c r="AA35" s="6">
        <f t="shared" si="17"/>
        <v>162.5259669142458</v>
      </c>
      <c r="AB35" s="6">
        <f t="shared" si="1"/>
        <v>405.41883219109661</v>
      </c>
      <c r="AC35" s="6">
        <f t="shared" si="18"/>
        <v>2071.4368122058067</v>
      </c>
      <c r="AD35" s="6">
        <f t="shared" si="2"/>
        <v>123.77706298341384</v>
      </c>
      <c r="AE35" s="6">
        <f t="shared" si="3"/>
        <v>1993.9369898315829</v>
      </c>
      <c r="AI35" s="58"/>
      <c r="AJ35" s="21">
        <f t="shared" si="28"/>
        <v>174425.29035640351</v>
      </c>
      <c r="AK35" s="21">
        <f t="shared" si="29"/>
        <v>29555.012190974005</v>
      </c>
      <c r="AL35" s="19">
        <f t="shared" si="30"/>
        <v>143947.37795479459</v>
      </c>
      <c r="AM35" s="19">
        <f t="shared" si="31"/>
        <v>25345.427668266788</v>
      </c>
      <c r="AN35" s="19">
        <f t="shared" si="20"/>
        <v>18937.499999999982</v>
      </c>
      <c r="AO35" s="19">
        <f t="shared" si="21"/>
        <v>3614.6975634963419</v>
      </c>
      <c r="AP35" s="19">
        <f t="shared" si="22"/>
        <v>3709.8211835883512</v>
      </c>
      <c r="AQ35" s="19">
        <f t="shared" si="23"/>
        <v>10204.462043394989</v>
      </c>
      <c r="AR35" s="1">
        <f>AD34*$AW$4</f>
        <v>621.77788863270325</v>
      </c>
      <c r="AS35" s="23">
        <f>AL35+AM35+AN35+AO35+AP35+AQ35+AR35-AJ35-AK35</f>
        <v>2400.7617547961927</v>
      </c>
      <c r="AT35" s="23">
        <f t="shared" si="32"/>
        <v>19206094.03836954</v>
      </c>
      <c r="AU35">
        <f>M34</f>
        <v>0.17473333333333327</v>
      </c>
      <c r="BB35" s="10">
        <f t="shared" si="24"/>
        <v>345.64287073710602</v>
      </c>
      <c r="BC35" s="10">
        <f t="shared" si="25"/>
        <v>314.80047580088598</v>
      </c>
      <c r="BD35" s="9">
        <f t="shared" si="26"/>
        <v>236.41744814931684</v>
      </c>
      <c r="BE35" s="10">
        <f t="shared" si="27"/>
        <v>89.739264237744337</v>
      </c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</row>
    <row r="36" spans="1:70">
      <c r="A36">
        <v>30</v>
      </c>
      <c r="B36" t="s">
        <v>54</v>
      </c>
      <c r="C36">
        <v>30</v>
      </c>
      <c r="D36">
        <v>218.41900000000001</v>
      </c>
      <c r="E36">
        <v>60.662100000000002</v>
      </c>
      <c r="F36">
        <v>60.662100000000002</v>
      </c>
      <c r="G36">
        <v>207.12200000000001</v>
      </c>
      <c r="H36">
        <v>2453.14</v>
      </c>
      <c r="I36">
        <v>2547.75</v>
      </c>
      <c r="J36">
        <v>513.47299999999996</v>
      </c>
      <c r="K36">
        <v>159.81399999999999</v>
      </c>
      <c r="M36" s="4">
        <f t="shared" si="5"/>
        <v>0.18228666666666671</v>
      </c>
      <c r="N36" s="2">
        <f t="shared" si="6"/>
        <v>0.39940569798485892</v>
      </c>
      <c r="O36" s="2">
        <f t="shared" si="7"/>
        <v>0.82699138755805846</v>
      </c>
      <c r="P36" s="3">
        <f t="shared" si="8"/>
        <v>0.29223932999305113</v>
      </c>
      <c r="Q36" s="2">
        <f t="shared" si="9"/>
        <v>0.37874775993855825</v>
      </c>
      <c r="R36" s="3">
        <f t="shared" si="10"/>
        <v>0.11092802545441244</v>
      </c>
      <c r="T36" s="6">
        <f t="shared" si="11"/>
        <v>442.87498487198752</v>
      </c>
      <c r="U36" s="6">
        <f t="shared" si="12"/>
        <v>2429.5522704457489</v>
      </c>
      <c r="V36" s="6">
        <f t="shared" si="13"/>
        <v>2429.5522704457489</v>
      </c>
      <c r="W36" s="6">
        <f t="shared" si="14"/>
        <v>49.582699396852021</v>
      </c>
      <c r="X36" s="6">
        <f t="shared" si="15"/>
        <v>176.88679245283001</v>
      </c>
      <c r="Y36" s="6">
        <f t="shared" si="0"/>
        <v>49.127247595002352</v>
      </c>
      <c r="Z36" s="6">
        <f t="shared" si="16"/>
        <v>49.127247595002352</v>
      </c>
      <c r="AA36" s="6">
        <f t="shared" si="17"/>
        <v>167.73790845308815</v>
      </c>
      <c r="AB36" s="6">
        <f t="shared" si="1"/>
        <v>415.83649765089115</v>
      </c>
      <c r="AC36" s="6">
        <f t="shared" si="18"/>
        <v>2063.2984721917101</v>
      </c>
      <c r="AD36" s="6">
        <f t="shared" si="2"/>
        <v>129.42548884967229</v>
      </c>
      <c r="AE36" s="6">
        <f t="shared" si="3"/>
        <v>1986.6772855737613</v>
      </c>
      <c r="AI36" s="58"/>
      <c r="AJ36" s="21">
        <f t="shared" si="28"/>
        <v>174468.3740892699</v>
      </c>
      <c r="AK36" s="21">
        <f t="shared" si="29"/>
        <v>29562.312395247689</v>
      </c>
      <c r="AL36" s="19">
        <f t="shared" si="30"/>
        <v>143318.20901812467</v>
      </c>
      <c r="AM36" s="19">
        <f t="shared" si="31"/>
        <v>25228.02893585452</v>
      </c>
      <c r="AN36" s="19">
        <f t="shared" si="20"/>
        <v>18937.499999999982</v>
      </c>
      <c r="AO36" s="19">
        <f t="shared" si="21"/>
        <v>3784.9712972280631</v>
      </c>
      <c r="AP36" s="19">
        <f t="shared" si="22"/>
        <v>3884.5758050498544</v>
      </c>
      <c r="AQ36" s="19">
        <f t="shared" si="23"/>
        <v>10536.769718807544</v>
      </c>
      <c r="AR36" s="1">
        <f>AD35*$AW$4</f>
        <v>651.06735129275683</v>
      </c>
      <c r="AS36" s="23">
        <f>AL36+AM36+AN36+AO36+AP36+AQ36+AR36-AJ36-AK36</f>
        <v>2310.4356418398093</v>
      </c>
      <c r="AT36" s="23">
        <f t="shared" si="32"/>
        <v>18483485.134718474</v>
      </c>
      <c r="AU36">
        <f>M35</f>
        <v>0.17854333333333336</v>
      </c>
      <c r="BB36" s="10">
        <f t="shared" si="24"/>
        <v>355.88171930315866</v>
      </c>
      <c r="BC36" s="10">
        <f t="shared" si="25"/>
        <v>325.0519338284916</v>
      </c>
      <c r="BD36" s="9">
        <f t="shared" si="26"/>
        <v>247.55412596682768</v>
      </c>
      <c r="BE36" s="10">
        <f t="shared" si="27"/>
        <v>93.9665168130105</v>
      </c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</row>
    <row r="37" spans="1:70">
      <c r="A37">
        <v>31</v>
      </c>
      <c r="B37" t="s">
        <v>54</v>
      </c>
      <c r="C37">
        <v>31</v>
      </c>
      <c r="D37">
        <v>218.08600000000001</v>
      </c>
      <c r="E37">
        <v>63.249699999999997</v>
      </c>
      <c r="F37">
        <v>63.249699999999997</v>
      </c>
      <c r="G37">
        <v>213.33799999999999</v>
      </c>
      <c r="H37">
        <v>2442.08</v>
      </c>
      <c r="I37">
        <v>2535.4899999999998</v>
      </c>
      <c r="J37">
        <v>525.73400000000004</v>
      </c>
      <c r="K37">
        <v>166.631</v>
      </c>
      <c r="M37" s="4">
        <f t="shared" si="5"/>
        <v>0.18597333333333335</v>
      </c>
      <c r="N37" s="2">
        <f t="shared" si="6"/>
        <v>0.390891167192429</v>
      </c>
      <c r="O37" s="2">
        <f t="shared" si="7"/>
        <v>0.83257368475767124</v>
      </c>
      <c r="P37" s="3">
        <f t="shared" si="8"/>
        <v>0.29866468310868938</v>
      </c>
      <c r="Q37" s="2">
        <f t="shared" si="9"/>
        <v>0.38238098652136499</v>
      </c>
      <c r="R37" s="3">
        <f t="shared" si="10"/>
        <v>0.11336697017493545</v>
      </c>
      <c r="T37" s="6">
        <f t="shared" si="11"/>
        <v>452.52184571812461</v>
      </c>
      <c r="U37" s="6">
        <f t="shared" si="12"/>
        <v>2433.2620037897436</v>
      </c>
      <c r="V37" s="6">
        <f t="shared" si="13"/>
        <v>2433.2620037897436</v>
      </c>
      <c r="W37" s="6">
        <f t="shared" si="14"/>
        <v>49.65840824060701</v>
      </c>
      <c r="X37" s="6">
        <f t="shared" si="15"/>
        <v>176.88679245283001</v>
      </c>
      <c r="Y37" s="6">
        <f t="shared" si="0"/>
        <v>51.301030587033374</v>
      </c>
      <c r="Z37" s="6">
        <f t="shared" si="16"/>
        <v>51.301030587033374</v>
      </c>
      <c r="AA37" s="6">
        <f t="shared" si="17"/>
        <v>173.03574978816542</v>
      </c>
      <c r="AB37" s="6">
        <f t="shared" si="1"/>
        <v>426.41618876348844</v>
      </c>
      <c r="AC37" s="6">
        <f t="shared" si="18"/>
        <v>2056.504223266862</v>
      </c>
      <c r="AD37" s="6">
        <f t="shared" si="2"/>
        <v>135.15229365116292</v>
      </c>
      <c r="AE37" s="6">
        <f t="shared" si="3"/>
        <v>1980.7401580716191</v>
      </c>
      <c r="AI37" s="58"/>
      <c r="AJ37" s="21">
        <f t="shared" si="28"/>
        <v>174628.92854282909</v>
      </c>
      <c r="AK37" s="21">
        <f t="shared" si="29"/>
        <v>29589.517101758778</v>
      </c>
      <c r="AL37" s="19">
        <f t="shared" si="30"/>
        <v>142796.40325518523</v>
      </c>
      <c r="AM37" s="19">
        <f t="shared" si="31"/>
        <v>25128.912092822837</v>
      </c>
      <c r="AN37" s="19">
        <f t="shared" si="20"/>
        <v>18937.499999999982</v>
      </c>
      <c r="AO37" s="19">
        <f t="shared" si="21"/>
        <v>3957.6910662533896</v>
      </c>
      <c r="AP37" s="19">
        <f t="shared" si="22"/>
        <v>4061.8408311547946</v>
      </c>
      <c r="AQ37" s="19">
        <f t="shared" si="23"/>
        <v>10874.666664294693</v>
      </c>
      <c r="AR37" s="1">
        <f>AD36*$AW$4</f>
        <v>680.77807134927627</v>
      </c>
      <c r="AS37" s="23">
        <f>AL37+AM37+AN37+AO37+AP37+AQ37+AR37-AJ37-AK37</f>
        <v>2219.3463364723066</v>
      </c>
      <c r="AT37" s="23">
        <f t="shared" si="32"/>
        <v>17754770.691778451</v>
      </c>
      <c r="AU37">
        <f>M36</f>
        <v>0.18228666666666671</v>
      </c>
      <c r="BB37" s="10">
        <f t="shared" si="24"/>
        <v>366.25379825403888</v>
      </c>
      <c r="BC37" s="10">
        <f t="shared" si="25"/>
        <v>335.47581690617631</v>
      </c>
      <c r="BD37" s="9">
        <f t="shared" si="26"/>
        <v>258.85097769934458</v>
      </c>
      <c r="BE37" s="10">
        <f t="shared" si="27"/>
        <v>98.254495190004704</v>
      </c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</row>
    <row r="38" spans="1:70">
      <c r="A38">
        <v>32</v>
      </c>
      <c r="B38" t="s">
        <v>54</v>
      </c>
      <c r="C38">
        <v>32</v>
      </c>
      <c r="D38">
        <v>217.63399999999999</v>
      </c>
      <c r="E38">
        <v>65.829700000000003</v>
      </c>
      <c r="F38">
        <v>65.829700000000003</v>
      </c>
      <c r="G38">
        <v>219.51900000000001</v>
      </c>
      <c r="H38">
        <v>2431.19</v>
      </c>
      <c r="I38">
        <v>2523.37</v>
      </c>
      <c r="J38">
        <v>537.85400000000004</v>
      </c>
      <c r="K38">
        <v>173.428</v>
      </c>
      <c r="M38" s="4">
        <f t="shared" si="5"/>
        <v>0.18960333333333332</v>
      </c>
      <c r="N38" s="2">
        <f t="shared" si="6"/>
        <v>0.38261282326260088</v>
      </c>
      <c r="O38" s="2">
        <f t="shared" si="7"/>
        <v>0.83794150981874449</v>
      </c>
      <c r="P38" s="3">
        <f t="shared" si="8"/>
        <v>0.30489618677590058</v>
      </c>
      <c r="Q38" s="2">
        <f t="shared" si="9"/>
        <v>0.38592675937483523</v>
      </c>
      <c r="R38" s="3">
        <f t="shared" si="10"/>
        <v>0.11573231834883355</v>
      </c>
      <c r="T38" s="6">
        <f t="shared" si="11"/>
        <v>462.31276553798688</v>
      </c>
      <c r="U38" s="6">
        <f t="shared" si="12"/>
        <v>2438.3156003128652</v>
      </c>
      <c r="V38" s="6">
        <f t="shared" si="13"/>
        <v>2438.3156003128652</v>
      </c>
      <c r="W38" s="6">
        <f t="shared" si="14"/>
        <v>49.761542863527858</v>
      </c>
      <c r="X38" s="6">
        <f t="shared" si="15"/>
        <v>176.88679245283001</v>
      </c>
      <c r="Y38" s="6">
        <f t="shared" si="0"/>
        <v>53.50452815797194</v>
      </c>
      <c r="Z38" s="6">
        <f t="shared" si="16"/>
        <v>53.50452815797194</v>
      </c>
      <c r="AA38" s="6">
        <f t="shared" si="17"/>
        <v>178.41886742169328</v>
      </c>
      <c r="AB38" s="6">
        <f t="shared" si="1"/>
        <v>437.15259962690777</v>
      </c>
      <c r="AC38" s="6">
        <f t="shared" si="18"/>
        <v>2050.9245435494854</v>
      </c>
      <c r="AD38" s="6">
        <f t="shared" si="2"/>
        <v>140.95739931035317</v>
      </c>
      <c r="AE38" s="6">
        <f t="shared" si="3"/>
        <v>1976.0028347748782</v>
      </c>
      <c r="AI38" s="58"/>
      <c r="AJ38" s="21">
        <f t="shared" si="28"/>
        <v>174895.57304639538</v>
      </c>
      <c r="AK38" s="21">
        <f t="shared" si="29"/>
        <v>29634.697944155287</v>
      </c>
      <c r="AL38" s="19">
        <f t="shared" si="30"/>
        <v>142369.66034171375</v>
      </c>
      <c r="AM38" s="19">
        <f t="shared" si="31"/>
        <v>25046.164935167115</v>
      </c>
      <c r="AN38" s="19">
        <f t="shared" si="20"/>
        <v>18937.499999999982</v>
      </c>
      <c r="AO38" s="19">
        <f t="shared" si="21"/>
        <v>4132.8110240914084</v>
      </c>
      <c r="AP38" s="19">
        <f t="shared" si="22"/>
        <v>4241.56920893592</v>
      </c>
      <c r="AQ38" s="19">
        <f t="shared" si="23"/>
        <v>11218.132605241488</v>
      </c>
      <c r="AR38" s="1">
        <f>AD37*$AW$4</f>
        <v>710.90106460511697</v>
      </c>
      <c r="AS38" s="23">
        <f>AL38+AM38+AN38+AO38+AP38+AQ38+AR38-AJ38-AK38</f>
        <v>2126.4681892041081</v>
      </c>
      <c r="AT38" s="23">
        <f t="shared" si="32"/>
        <v>17011745.513632864</v>
      </c>
      <c r="AU38">
        <f>M37</f>
        <v>0.18597333333333335</v>
      </c>
      <c r="BB38" s="10">
        <f t="shared" si="24"/>
        <v>376.7577805228816</v>
      </c>
      <c r="BC38" s="10">
        <f t="shared" si="25"/>
        <v>346.07149957633084</v>
      </c>
      <c r="BD38" s="9">
        <f t="shared" si="26"/>
        <v>270.30458730232584</v>
      </c>
      <c r="BE38" s="10">
        <f t="shared" si="27"/>
        <v>102.60206117406675</v>
      </c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</row>
    <row r="39" spans="1:70">
      <c r="A39">
        <v>33</v>
      </c>
      <c r="B39" t="s">
        <v>54</v>
      </c>
      <c r="C39">
        <v>33</v>
      </c>
      <c r="D39">
        <v>217.07599999999999</v>
      </c>
      <c r="E39">
        <v>68.400700000000001</v>
      </c>
      <c r="F39">
        <v>68.400700000000001</v>
      </c>
      <c r="G39">
        <v>225.666</v>
      </c>
      <c r="H39">
        <v>2420.46</v>
      </c>
      <c r="I39">
        <v>2511.39</v>
      </c>
      <c r="J39">
        <v>549.83799999999997</v>
      </c>
      <c r="K39">
        <v>180.20099999999999</v>
      </c>
      <c r="M39" s="4">
        <f t="shared" si="5"/>
        <v>0.19317999999999999</v>
      </c>
      <c r="N39" s="2">
        <f t="shared" si="6"/>
        <v>0.37456603513131104</v>
      </c>
      <c r="O39" s="2">
        <f t="shared" si="7"/>
        <v>0.84310575663457221</v>
      </c>
      <c r="P39" s="3">
        <f t="shared" si="8"/>
        <v>0.31093798529868516</v>
      </c>
      <c r="Q39" s="2">
        <f t="shared" si="9"/>
        <v>0.38938813541774514</v>
      </c>
      <c r="R39" s="3">
        <f t="shared" si="10"/>
        <v>0.11802584808641337</v>
      </c>
      <c r="T39" s="6">
        <f t="shared" si="11"/>
        <v>472.24461339859357</v>
      </c>
      <c r="U39" s="6">
        <f t="shared" si="12"/>
        <v>2444.5833595537511</v>
      </c>
      <c r="V39" s="6">
        <f t="shared" si="13"/>
        <v>2444.5833595537511</v>
      </c>
      <c r="W39" s="6">
        <f t="shared" si="14"/>
        <v>49.889456317423488</v>
      </c>
      <c r="X39" s="6">
        <f t="shared" si="15"/>
        <v>176.88679245283001</v>
      </c>
      <c r="Y39" s="6">
        <f t="shared" si="0"/>
        <v>55.737071000609411</v>
      </c>
      <c r="Z39" s="6">
        <f t="shared" si="16"/>
        <v>55.737071000609411</v>
      </c>
      <c r="AA39" s="6">
        <f t="shared" si="17"/>
        <v>183.88644947235227</v>
      </c>
      <c r="AB39" s="6">
        <f t="shared" si="1"/>
        <v>448.04160841344577</v>
      </c>
      <c r="AC39" s="6">
        <f t="shared" si="18"/>
        <v>2046.4312074577288</v>
      </c>
      <c r="AD39" s="6">
        <f t="shared" si="2"/>
        <v>146.83878865831514</v>
      </c>
      <c r="AE39" s="6">
        <f t="shared" si="3"/>
        <v>1972.3387461551574</v>
      </c>
      <c r="AI39" s="58"/>
      <c r="AJ39" s="21">
        <f t="shared" si="28"/>
        <v>175258.81040368779</v>
      </c>
      <c r="AK39" s="21">
        <f t="shared" si="29"/>
        <v>29696.245696210386</v>
      </c>
      <c r="AL39" s="19">
        <f t="shared" si="30"/>
        <v>142029.15575511393</v>
      </c>
      <c r="AM39" s="19">
        <f t="shared" si="31"/>
        <v>24978.210015889184</v>
      </c>
      <c r="AN39" s="19">
        <f t="shared" si="20"/>
        <v>18937.499999999982</v>
      </c>
      <c r="AO39" s="19">
        <f t="shared" si="21"/>
        <v>4310.3247884062193</v>
      </c>
      <c r="AP39" s="19">
        <f t="shared" si="22"/>
        <v>4423.7543881011206</v>
      </c>
      <c r="AQ39" s="19">
        <f t="shared" si="23"/>
        <v>11567.127119476023</v>
      </c>
      <c r="AR39" s="1">
        <f>AD38*$AW$4</f>
        <v>741.43592037245764</v>
      </c>
      <c r="AS39" s="23">
        <f>AL39+AM39+AN39+AO39+AP39+AQ39+AR39-AJ39-AK39</f>
        <v>2032.4518874607493</v>
      </c>
      <c r="AT39" s="23">
        <f t="shared" si="32"/>
        <v>16259615.099685995</v>
      </c>
      <c r="AU39">
        <f>M38</f>
        <v>0.18960333333333332</v>
      </c>
      <c r="BB39" s="10">
        <f t="shared" si="24"/>
        <v>387.39105676337977</v>
      </c>
      <c r="BC39" s="10">
        <f t="shared" si="25"/>
        <v>356.83773484338656</v>
      </c>
      <c r="BD39" s="9">
        <f t="shared" si="26"/>
        <v>281.91479862070634</v>
      </c>
      <c r="BE39" s="10">
        <f t="shared" si="27"/>
        <v>107.00905631594388</v>
      </c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</row>
    <row r="40" spans="1:70">
      <c r="A40">
        <v>34</v>
      </c>
      <c r="B40" t="s">
        <v>54</v>
      </c>
      <c r="C40">
        <v>34</v>
      </c>
      <c r="D40">
        <v>216.42099999999999</v>
      </c>
      <c r="E40">
        <v>70.961799999999997</v>
      </c>
      <c r="F40">
        <v>70.961799999999997</v>
      </c>
      <c r="G40">
        <v>231.78</v>
      </c>
      <c r="H40">
        <v>2409.88</v>
      </c>
      <c r="I40">
        <v>2499.54</v>
      </c>
      <c r="J40">
        <v>561.68600000000004</v>
      </c>
      <c r="K40">
        <v>186.94800000000001</v>
      </c>
      <c r="M40" s="4">
        <f t="shared" si="5"/>
        <v>0.19670666666666664</v>
      </c>
      <c r="N40" s="2">
        <f t="shared" si="6"/>
        <v>0.36674066291601715</v>
      </c>
      <c r="O40" s="2">
        <f t="shared" si="7"/>
        <v>0.84806735952009782</v>
      </c>
      <c r="P40" s="3">
        <f t="shared" si="8"/>
        <v>0.31679658374567893</v>
      </c>
      <c r="Q40" s="2">
        <f t="shared" si="9"/>
        <v>0.39276757269707863</v>
      </c>
      <c r="R40" s="3">
        <f t="shared" si="10"/>
        <v>0.12024977970582255</v>
      </c>
      <c r="T40" s="6">
        <f t="shared" si="11"/>
        <v>482.32118861969968</v>
      </c>
      <c r="U40" s="6">
        <f t="shared" si="12"/>
        <v>2451.9819119146941</v>
      </c>
      <c r="V40" s="6">
        <f t="shared" si="13"/>
        <v>2451.9819119146941</v>
      </c>
      <c r="W40" s="6">
        <f t="shared" si="14"/>
        <v>50.040447181932535</v>
      </c>
      <c r="X40" s="6">
        <f t="shared" si="15"/>
        <v>176.88679245283001</v>
      </c>
      <c r="Y40" s="6">
        <f t="shared" si="0"/>
        <v>57.999016678969376</v>
      </c>
      <c r="Z40" s="6">
        <f t="shared" si="16"/>
        <v>57.999016678969376</v>
      </c>
      <c r="AA40" s="6">
        <f t="shared" si="17"/>
        <v>189.44012251452926</v>
      </c>
      <c r="AB40" s="6">
        <f t="shared" si="1"/>
        <v>459.08130405523627</v>
      </c>
      <c r="AC40" s="6">
        <f t="shared" si="18"/>
        <v>2042.9410550413904</v>
      </c>
      <c r="AD40" s="6">
        <f t="shared" si="2"/>
        <v>152.79770482287609</v>
      </c>
      <c r="AE40" s="6">
        <f t="shared" si="3"/>
        <v>1969.6607232949946</v>
      </c>
      <c r="AI40" s="58"/>
      <c r="AJ40" s="21">
        <f t="shared" si="28"/>
        <v>175709.31813464494</v>
      </c>
      <c r="AK40" s="21">
        <f t="shared" si="29"/>
        <v>29772.580736005133</v>
      </c>
      <c r="AL40" s="19">
        <f t="shared" si="30"/>
        <v>141765.79205739425</v>
      </c>
      <c r="AM40" s="19">
        <f t="shared" si="31"/>
        <v>24923.485675627679</v>
      </c>
      <c r="AN40" s="19">
        <f t="shared" si="20"/>
        <v>18937.499999999982</v>
      </c>
      <c r="AO40" s="19">
        <f t="shared" si="21"/>
        <v>4490.178439809094</v>
      </c>
      <c r="AP40" s="19">
        <f t="shared" si="22"/>
        <v>4608.3410303303863</v>
      </c>
      <c r="AQ40" s="19">
        <f t="shared" si="23"/>
        <v>11921.597571676912</v>
      </c>
      <c r="AR40" s="1">
        <f>AD39*$AW$4</f>
        <v>772.37202834273762</v>
      </c>
      <c r="AS40" s="23">
        <f>AL40+AM40+AN40+AO40+AP40+AQ40+AR40-AJ40-AK40</f>
        <v>1937.3679325309859</v>
      </c>
      <c r="AT40" s="23">
        <f t="shared" si="32"/>
        <v>15498943.460247887</v>
      </c>
      <c r="AU40">
        <f>M39</f>
        <v>0.19317999999999999</v>
      </c>
      <c r="BB40" s="10">
        <f t="shared" si="24"/>
        <v>398.15215209602229</v>
      </c>
      <c r="BC40" s="10">
        <f t="shared" si="25"/>
        <v>367.77289894470454</v>
      </c>
      <c r="BD40" s="9">
        <f t="shared" si="26"/>
        <v>293.67757731663028</v>
      </c>
      <c r="BE40" s="10">
        <f t="shared" si="27"/>
        <v>111.47414200121882</v>
      </c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</row>
    <row r="41" spans="1:70">
      <c r="A41">
        <v>35</v>
      </c>
      <c r="B41" t="s">
        <v>54</v>
      </c>
      <c r="C41">
        <v>35</v>
      </c>
      <c r="D41">
        <v>215.78100000000001</v>
      </c>
      <c r="E41">
        <v>73.498999999999995</v>
      </c>
      <c r="F41">
        <v>73.498999999999995</v>
      </c>
      <c r="G41">
        <v>237.86099999999999</v>
      </c>
      <c r="H41">
        <v>2399.36</v>
      </c>
      <c r="I41">
        <v>2487.8200000000002</v>
      </c>
      <c r="J41">
        <v>573.40700000000004</v>
      </c>
      <c r="K41">
        <v>193.63200000000001</v>
      </c>
      <c r="M41" s="4">
        <f t="shared" si="5"/>
        <v>0.2002133333333333</v>
      </c>
      <c r="N41" s="2">
        <f t="shared" si="6"/>
        <v>0.35925179808204588</v>
      </c>
      <c r="O41" s="2">
        <f t="shared" si="7"/>
        <v>0.85272794053010148</v>
      </c>
      <c r="P41" s="3">
        <f t="shared" si="8"/>
        <v>0.32237613212573263</v>
      </c>
      <c r="Q41" s="2">
        <f t="shared" si="9"/>
        <v>0.39601258657432081</v>
      </c>
      <c r="R41" s="3">
        <f t="shared" si="10"/>
        <v>0.12236780767181675</v>
      </c>
      <c r="T41" s="6">
        <f t="shared" si="11"/>
        <v>492.3755243458312</v>
      </c>
      <c r="U41" s="6">
        <f t="shared" si="12"/>
        <v>2459.2544170176707</v>
      </c>
      <c r="V41" s="6">
        <f t="shared" si="13"/>
        <v>2459.2544170176707</v>
      </c>
      <c r="W41" s="6">
        <f t="shared" si="14"/>
        <v>50.18886565342185</v>
      </c>
      <c r="X41" s="6">
        <f t="shared" si="15"/>
        <v>176.88679245283001</v>
      </c>
      <c r="Y41" s="6">
        <f t="shared" si="0"/>
        <v>60.250913465460599</v>
      </c>
      <c r="Z41" s="6">
        <f t="shared" si="16"/>
        <v>60.250913465460599</v>
      </c>
      <c r="AA41" s="6">
        <f t="shared" si="17"/>
        <v>194.98690496208008</v>
      </c>
      <c r="AB41" s="6">
        <f t="shared" si="1"/>
        <v>470.05123249627133</v>
      </c>
      <c r="AC41" s="6">
        <f t="shared" si="18"/>
        <v>2039.3920501748212</v>
      </c>
      <c r="AD41" s="6">
        <f t="shared" si="2"/>
        <v>158.73011709198855</v>
      </c>
      <c r="AE41" s="6">
        <f t="shared" si="3"/>
        <v>1966.8788926718394</v>
      </c>
      <c r="AI41" s="58"/>
      <c r="AJ41" s="21">
        <f t="shared" si="28"/>
        <v>176241.10388269246</v>
      </c>
      <c r="AK41" s="21">
        <f t="shared" si="29"/>
        <v>29862.68770520906</v>
      </c>
      <c r="AL41" s="19">
        <f t="shared" si="30"/>
        <v>141573.30380827433</v>
      </c>
      <c r="AM41" s="19">
        <f t="shared" si="31"/>
        <v>24880.979109349093</v>
      </c>
      <c r="AN41" s="19">
        <f t="shared" si="20"/>
        <v>18937.499999999982</v>
      </c>
      <c r="AO41" s="19">
        <f t="shared" si="21"/>
        <v>4672.400783657773</v>
      </c>
      <c r="AP41" s="19">
        <f t="shared" si="22"/>
        <v>4795.358699017188</v>
      </c>
      <c r="AQ41" s="19">
        <f t="shared" si="23"/>
        <v>12281.649414776201</v>
      </c>
      <c r="AR41" s="1">
        <f>AD40*$AW$4</f>
        <v>803.71592736832815</v>
      </c>
      <c r="AS41" s="23">
        <f>AL41+AM41+AN41+AO41+AP41+AQ41+AR41-AJ41-AK41</f>
        <v>1841.1161545413306</v>
      </c>
      <c r="AT41" s="23">
        <f t="shared" si="32"/>
        <v>14728929.236330645</v>
      </c>
      <c r="AU41">
        <f>M40</f>
        <v>0.19670666666666664</v>
      </c>
      <c r="BB41" s="10">
        <f t="shared" si="24"/>
        <v>409.04085687330371</v>
      </c>
      <c r="BC41" s="10">
        <f t="shared" si="25"/>
        <v>378.88024502905853</v>
      </c>
      <c r="BD41" s="9">
        <f t="shared" si="26"/>
        <v>305.59540964575217</v>
      </c>
      <c r="BE41" s="10">
        <f t="shared" si="27"/>
        <v>115.99803335793875</v>
      </c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</row>
    <row r="42" spans="1:70">
      <c r="A42">
        <v>36</v>
      </c>
      <c r="B42" t="s">
        <v>54</v>
      </c>
      <c r="C42">
        <v>36</v>
      </c>
      <c r="D42">
        <v>214.964</v>
      </c>
      <c r="E42">
        <v>76.037300000000002</v>
      </c>
      <c r="F42">
        <v>76.037300000000002</v>
      </c>
      <c r="G42">
        <v>243.90899999999999</v>
      </c>
      <c r="H42">
        <v>2389.0500000000002</v>
      </c>
      <c r="I42">
        <v>2476.23</v>
      </c>
      <c r="J42">
        <v>584.99300000000005</v>
      </c>
      <c r="K42">
        <v>200.32</v>
      </c>
      <c r="M42" s="4">
        <f t="shared" si="5"/>
        <v>0.20364999999999994</v>
      </c>
      <c r="N42" s="2">
        <f t="shared" si="6"/>
        <v>0.35185203371798029</v>
      </c>
      <c r="O42" s="2">
        <f t="shared" si="7"/>
        <v>0.85730175988215107</v>
      </c>
      <c r="P42" s="3">
        <f t="shared" si="8"/>
        <v>0.32788280546689591</v>
      </c>
      <c r="Q42" s="2">
        <f t="shared" si="9"/>
        <v>0.39922906948195441</v>
      </c>
      <c r="R42" s="3">
        <f t="shared" si="10"/>
        <v>0.12445748424584667</v>
      </c>
      <c r="T42" s="6">
        <f t="shared" si="11"/>
        <v>502.73062396055371</v>
      </c>
      <c r="U42" s="6">
        <f t="shared" si="12"/>
        <v>2468.6011488365029</v>
      </c>
      <c r="V42" s="6">
        <f t="shared" si="13"/>
        <v>2468.6011488365029</v>
      </c>
      <c r="W42" s="6">
        <f t="shared" si="14"/>
        <v>50.379615282377614</v>
      </c>
      <c r="X42" s="6">
        <f t="shared" si="15"/>
        <v>176.88679245283001</v>
      </c>
      <c r="Y42" s="6">
        <f t="shared" si="0"/>
        <v>62.568588711475279</v>
      </c>
      <c r="Z42" s="6">
        <f t="shared" si="16"/>
        <v>62.568588711475279</v>
      </c>
      <c r="AA42" s="6">
        <f t="shared" si="17"/>
        <v>200.7046792038542</v>
      </c>
      <c r="AB42" s="6">
        <f t="shared" si="1"/>
        <v>481.37146395041225</v>
      </c>
      <c r="AC42" s="6">
        <f t="shared" si="18"/>
        <v>2037.6093001684683</v>
      </c>
      <c r="AD42" s="6">
        <f t="shared" si="2"/>
        <v>164.83672737830943</v>
      </c>
      <c r="AE42" s="6">
        <f t="shared" si="3"/>
        <v>1965.8705248759493</v>
      </c>
      <c r="AI42" s="58"/>
      <c r="AJ42" s="21">
        <f t="shared" si="28"/>
        <v>176763.82973197912</v>
      </c>
      <c r="AK42" s="21">
        <f t="shared" si="29"/>
        <v>29951.259544858211</v>
      </c>
      <c r="AL42" s="19">
        <f t="shared" si="30"/>
        <v>141373.3541685738</v>
      </c>
      <c r="AM42" s="19">
        <f t="shared" si="31"/>
        <v>24837.755779079147</v>
      </c>
      <c r="AN42" s="19">
        <f t="shared" si="20"/>
        <v>18937.499999999982</v>
      </c>
      <c r="AO42" s="19">
        <f t="shared" si="21"/>
        <v>4853.8135887775061</v>
      </c>
      <c r="AP42" s="19">
        <f t="shared" si="22"/>
        <v>4981.5455253242826</v>
      </c>
      <c r="AQ42" s="19">
        <f t="shared" si="23"/>
        <v>12641.254531668103</v>
      </c>
      <c r="AR42" s="1">
        <f>AD41*$AW$4</f>
        <v>834.92041590385975</v>
      </c>
      <c r="AS42" s="23">
        <f>AL42+AM42+AN42+AO42+AP42+AQ42+AR42-AJ42-AK42</f>
        <v>1745.0547324893159</v>
      </c>
      <c r="AT42" s="23">
        <f t="shared" si="32"/>
        <v>13960437.859914528</v>
      </c>
      <c r="AU42">
        <f>M41</f>
        <v>0.2002133333333333</v>
      </c>
      <c r="BB42" s="10">
        <f t="shared" si="24"/>
        <v>419.8623668428495</v>
      </c>
      <c r="BC42" s="10">
        <f t="shared" si="25"/>
        <v>389.97380992416015</v>
      </c>
      <c r="BD42" s="9">
        <f t="shared" si="26"/>
        <v>317.46023418397709</v>
      </c>
      <c r="BE42" s="10">
        <f t="shared" si="27"/>
        <v>120.5018269309212</v>
      </c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</row>
    <row r="43" spans="1:70">
      <c r="A43">
        <v>37</v>
      </c>
      <c r="B43" t="s">
        <v>54</v>
      </c>
      <c r="C43">
        <v>37</v>
      </c>
      <c r="D43">
        <v>214.078</v>
      </c>
      <c r="E43">
        <v>78.563100000000006</v>
      </c>
      <c r="F43">
        <v>78.563100000000006</v>
      </c>
      <c r="G43">
        <v>249.92400000000001</v>
      </c>
      <c r="H43">
        <v>2378.87</v>
      </c>
      <c r="I43">
        <v>2464.77</v>
      </c>
      <c r="J43">
        <v>596.452</v>
      </c>
      <c r="K43">
        <v>206.97399999999999</v>
      </c>
      <c r="M43" s="4">
        <f t="shared" si="5"/>
        <v>0.20704333333333336</v>
      </c>
      <c r="N43" s="2">
        <f t="shared" si="6"/>
        <v>0.34465892808268794</v>
      </c>
      <c r="O43" s="2">
        <f t="shared" si="7"/>
        <v>0.86169966061854986</v>
      </c>
      <c r="P43" s="3">
        <f t="shared" si="8"/>
        <v>0.3332217088210197</v>
      </c>
      <c r="Q43" s="2">
        <f t="shared" si="9"/>
        <v>0.40236987426142667</v>
      </c>
      <c r="R43" s="3">
        <f t="shared" si="10"/>
        <v>0.12648414985590778</v>
      </c>
      <c r="T43" s="6">
        <f t="shared" si="11"/>
        <v>513.22271973872296</v>
      </c>
      <c r="U43" s="6">
        <f t="shared" si="12"/>
        <v>2478.8178951526552</v>
      </c>
      <c r="V43" s="6">
        <f t="shared" si="13"/>
        <v>2478.8178951526552</v>
      </c>
      <c r="W43" s="6">
        <f t="shared" si="14"/>
        <v>50.588120309237858</v>
      </c>
      <c r="X43" s="6">
        <f t="shared" si="15"/>
        <v>176.88679245283001</v>
      </c>
      <c r="Y43" s="6">
        <f t="shared" si="0"/>
        <v>64.914539392889196</v>
      </c>
      <c r="Z43" s="6">
        <f t="shared" si="16"/>
        <v>64.914539392889196</v>
      </c>
      <c r="AA43" s="6">
        <f t="shared" si="17"/>
        <v>206.50536120937738</v>
      </c>
      <c r="AB43" s="6">
        <f t="shared" si="1"/>
        <v>492.83196372982457</v>
      </c>
      <c r="AC43" s="6">
        <f t="shared" si="18"/>
        <v>2036.5740517320685</v>
      </c>
      <c r="AD43" s="6">
        <f t="shared" si="2"/>
        <v>171.01695167710855</v>
      </c>
      <c r="AE43" s="6">
        <f t="shared" si="3"/>
        <v>1965.5951754139323</v>
      </c>
      <c r="AI43" s="58"/>
      <c r="AJ43" s="21">
        <f t="shared" si="28"/>
        <v>177435.6447749213</v>
      </c>
      <c r="AK43" s="21">
        <f t="shared" si="29"/>
        <v>30065.093391679769</v>
      </c>
      <c r="AL43" s="19">
        <f t="shared" si="30"/>
        <v>141300.8757165086</v>
      </c>
      <c r="AM43" s="19">
        <f t="shared" si="31"/>
        <v>24816.043666751775</v>
      </c>
      <c r="AN43" s="19">
        <f t="shared" si="20"/>
        <v>18937.499999999982</v>
      </c>
      <c r="AO43" s="19">
        <f t="shared" si="21"/>
        <v>5040.5255065964484</v>
      </c>
      <c r="AP43" s="19">
        <f t="shared" si="22"/>
        <v>5173.1709146647763</v>
      </c>
      <c r="AQ43" s="19">
        <f t="shared" si="23"/>
        <v>13011.945268868832</v>
      </c>
      <c r="AR43" s="1">
        <f>AD42*$AW$4</f>
        <v>867.04118600990762</v>
      </c>
      <c r="AS43" s="23">
        <f>AL43+AM43+AN43+AO43+AP43+AQ43+AR43-AJ43-AK43</f>
        <v>1646.3640927992637</v>
      </c>
      <c r="AT43" s="23">
        <f t="shared" si="32"/>
        <v>13170912.74239411</v>
      </c>
      <c r="AU43">
        <f>M42</f>
        <v>0.20364999999999994</v>
      </c>
      <c r="BB43" s="10">
        <f t="shared" si="24"/>
        <v>430.99184866803466</v>
      </c>
      <c r="BC43" s="10">
        <f t="shared" si="25"/>
        <v>401.4093584077084</v>
      </c>
      <c r="BD43" s="9">
        <f t="shared" si="26"/>
        <v>329.67345475661887</v>
      </c>
      <c r="BE43" s="10">
        <f t="shared" si="27"/>
        <v>125.13717742295056</v>
      </c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</row>
    <row r="44" spans="1:70">
      <c r="A44">
        <v>38</v>
      </c>
      <c r="B44" t="s">
        <v>54</v>
      </c>
      <c r="C44">
        <v>38</v>
      </c>
      <c r="D44">
        <v>213.131</v>
      </c>
      <c r="E44">
        <v>81.075699999999998</v>
      </c>
      <c r="F44">
        <v>81.075699999999998</v>
      </c>
      <c r="G44">
        <v>255.90799999999999</v>
      </c>
      <c r="H44">
        <v>2368.81</v>
      </c>
      <c r="I44">
        <v>2453.44</v>
      </c>
      <c r="J44">
        <v>607.78499999999997</v>
      </c>
      <c r="K44">
        <v>213.59299999999999</v>
      </c>
      <c r="M44" s="4">
        <f t="shared" si="5"/>
        <v>0.21039666666666668</v>
      </c>
      <c r="N44" s="2">
        <f t="shared" si="6"/>
        <v>0.33766536225225363</v>
      </c>
      <c r="O44" s="2">
        <f t="shared" si="7"/>
        <v>0.86592073733741015</v>
      </c>
      <c r="P44" s="3">
        <f t="shared" si="8"/>
        <v>0.33839731301192982</v>
      </c>
      <c r="Q44" s="2">
        <f t="shared" si="9"/>
        <v>0.40543734850045149</v>
      </c>
      <c r="R44" s="3">
        <f t="shared" si="10"/>
        <v>0.1284489614854481</v>
      </c>
      <c r="T44" s="6">
        <f t="shared" si="11"/>
        <v>523.85234681159375</v>
      </c>
      <c r="U44" s="6">
        <f t="shared" si="12"/>
        <v>2489.8319688759029</v>
      </c>
      <c r="V44" s="6">
        <f t="shared" si="13"/>
        <v>2489.8319688759029</v>
      </c>
      <c r="W44" s="6">
        <f t="shared" si="14"/>
        <v>50.812897323998016</v>
      </c>
      <c r="X44" s="6">
        <f t="shared" si="15"/>
        <v>176.88679245283001</v>
      </c>
      <c r="Y44" s="6">
        <f t="shared" si="0"/>
        <v>67.28828991966401</v>
      </c>
      <c r="Z44" s="6">
        <f t="shared" si="16"/>
        <v>67.28828991966401</v>
      </c>
      <c r="AA44" s="6">
        <f t="shared" si="17"/>
        <v>212.3893064970315</v>
      </c>
      <c r="AB44" s="6">
        <f t="shared" si="1"/>
        <v>504.42750773102597</v>
      </c>
      <c r="AC44" s="6">
        <f t="shared" si="18"/>
        <v>2036.2173584688749</v>
      </c>
      <c r="AD44" s="6">
        <f t="shared" si="2"/>
        <v>177.27022657603692</v>
      </c>
      <c r="AE44" s="6">
        <f t="shared" si="3"/>
        <v>1965.9796220643093</v>
      </c>
      <c r="AI44" s="58"/>
      <c r="AJ44" s="21">
        <f t="shared" si="28"/>
        <v>178169.9938498874</v>
      </c>
      <c r="AK44" s="21">
        <f t="shared" si="29"/>
        <v>30189.523145064188</v>
      </c>
      <c r="AL44" s="19">
        <f t="shared" si="30"/>
        <v>141281.08442322721</v>
      </c>
      <c r="AM44" s="19">
        <f t="shared" si="31"/>
        <v>24803.435376044861</v>
      </c>
      <c r="AN44" s="19">
        <f t="shared" si="20"/>
        <v>18937.499999999982</v>
      </c>
      <c r="AO44" s="19">
        <f t="shared" si="21"/>
        <v>5229.5152934911539</v>
      </c>
      <c r="AP44" s="19">
        <f t="shared" si="22"/>
        <v>5367.1341170040796</v>
      </c>
      <c r="AQ44" s="19">
        <f t="shared" si="23"/>
        <v>13388.011024173507</v>
      </c>
      <c r="AR44" s="1">
        <f>AD43*$AW$4</f>
        <v>899.54916582159092</v>
      </c>
      <c r="AS44" s="23">
        <f>AL44+AM44+AN44+AO44+AP44+AQ44+AR44-AJ44-AK44</f>
        <v>1546.7124048107944</v>
      </c>
      <c r="AT44" s="23">
        <f t="shared" si="32"/>
        <v>12373699.238486355</v>
      </c>
      <c r="AU44">
        <f>M43</f>
        <v>0.20704333333333336</v>
      </c>
      <c r="BB44" s="10">
        <f t="shared" si="24"/>
        <v>442.2438434205867</v>
      </c>
      <c r="BC44" s="10">
        <f t="shared" si="25"/>
        <v>413.01072241875477</v>
      </c>
      <c r="BD44" s="9">
        <f t="shared" si="26"/>
        <v>342.0339033542171</v>
      </c>
      <c r="BE44" s="10">
        <f t="shared" si="27"/>
        <v>129.82907878577839</v>
      </c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</row>
    <row r="45" spans="1:70">
      <c r="A45">
        <v>39</v>
      </c>
      <c r="B45" t="s">
        <v>54</v>
      </c>
      <c r="C45">
        <v>39</v>
      </c>
      <c r="D45">
        <v>212.13200000000001</v>
      </c>
      <c r="E45">
        <v>83.574100000000001</v>
      </c>
      <c r="F45">
        <v>83.574100000000001</v>
      </c>
      <c r="G45">
        <v>261.86</v>
      </c>
      <c r="H45">
        <v>2358.86</v>
      </c>
      <c r="I45">
        <v>2442.23</v>
      </c>
      <c r="J45">
        <v>618.99599999999998</v>
      </c>
      <c r="K45">
        <v>220.17500000000001</v>
      </c>
      <c r="M45" s="4">
        <f t="shared" si="5"/>
        <v>0.21371333333333328</v>
      </c>
      <c r="N45" s="2">
        <f t="shared" si="6"/>
        <v>0.3308668933462271</v>
      </c>
      <c r="O45" s="2">
        <f t="shared" si="7"/>
        <v>0.86996835355772539</v>
      </c>
      <c r="P45" s="3">
        <f t="shared" si="8"/>
        <v>0.34341173534641428</v>
      </c>
      <c r="Q45" s="2">
        <f t="shared" si="9"/>
        <v>0.40842873631344179</v>
      </c>
      <c r="R45" s="3">
        <f t="shared" si="10"/>
        <v>0.13035234114234023</v>
      </c>
      <c r="T45" s="6">
        <f t="shared" si="11"/>
        <v>534.61617348258358</v>
      </c>
      <c r="U45" s="6">
        <f t="shared" si="12"/>
        <v>2501.5574140558242</v>
      </c>
      <c r="V45" s="6">
        <f t="shared" si="13"/>
        <v>2501.5574140558242</v>
      </c>
      <c r="W45" s="6">
        <f t="shared" si="14"/>
        <v>51.052192123588249</v>
      </c>
      <c r="X45" s="6">
        <f t="shared" si="15"/>
        <v>176.88679245283001</v>
      </c>
      <c r="Y45" s="6">
        <f t="shared" si="0"/>
        <v>69.688469826014284</v>
      </c>
      <c r="Z45" s="6">
        <f t="shared" si="16"/>
        <v>69.688469826014284</v>
      </c>
      <c r="AA45" s="6">
        <f t="shared" si="17"/>
        <v>218.35260814821939</v>
      </c>
      <c r="AB45" s="6">
        <f t="shared" si="1"/>
        <v>516.15134435356276</v>
      </c>
      <c r="AC45" s="6">
        <f t="shared" si="18"/>
        <v>2036.4582618258496</v>
      </c>
      <c r="AD45" s="6">
        <f t="shared" si="2"/>
        <v>183.5934678799137</v>
      </c>
      <c r="AE45" s="6">
        <f t="shared" si="3"/>
        <v>1966.9412405732405</v>
      </c>
      <c r="AI45" s="58"/>
      <c r="AJ45" s="21">
        <f t="shared" si="28"/>
        <v>178961.65242689327</v>
      </c>
      <c r="AK45" s="21">
        <f t="shared" si="29"/>
        <v>30323.663548939621</v>
      </c>
      <c r="AL45" s="19">
        <f t="shared" si="30"/>
        <v>141308.71729511634</v>
      </c>
      <c r="AM45" s="19">
        <f t="shared" si="31"/>
        <v>24799.091208792426</v>
      </c>
      <c r="AN45" s="19">
        <f t="shared" si="20"/>
        <v>18937.499999999982</v>
      </c>
      <c r="AO45" s="19">
        <f t="shared" si="21"/>
        <v>5420.744635928133</v>
      </c>
      <c r="AP45" s="19">
        <f t="shared" si="22"/>
        <v>5563.3958105578204</v>
      </c>
      <c r="AQ45" s="19">
        <f t="shared" si="23"/>
        <v>13769.474846300998</v>
      </c>
      <c r="AR45" s="1">
        <f>AD44*$AW$4</f>
        <v>932.4413917899542</v>
      </c>
      <c r="AS45" s="23">
        <f>AL45+AM45+AN45+AO45+AP45+AQ45+AR45-AJ45-AK45</f>
        <v>1446.0492126527606</v>
      </c>
      <c r="AT45" s="23">
        <f t="shared" si="32"/>
        <v>11568393.701222084</v>
      </c>
      <c r="AU45">
        <f>M44</f>
        <v>0.21039666666666668</v>
      </c>
      <c r="BB45" s="10">
        <f t="shared" si="24"/>
        <v>453.61461040702807</v>
      </c>
      <c r="BC45" s="10">
        <f t="shared" si="25"/>
        <v>424.778612994063</v>
      </c>
      <c r="BD45" s="9">
        <f t="shared" si="26"/>
        <v>354.54045315207384</v>
      </c>
      <c r="BE45" s="10">
        <f t="shared" si="27"/>
        <v>134.57657983932802</v>
      </c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</row>
    <row r="46" spans="1:70">
      <c r="A46">
        <v>40</v>
      </c>
      <c r="B46" t="s">
        <v>54</v>
      </c>
      <c r="C46">
        <v>40</v>
      </c>
      <c r="D46">
        <v>211.089</v>
      </c>
      <c r="E46">
        <v>86.0578</v>
      </c>
      <c r="F46">
        <v>86.0578</v>
      </c>
      <c r="G46">
        <v>267.78100000000001</v>
      </c>
      <c r="H46">
        <v>2349.02</v>
      </c>
      <c r="I46">
        <v>2431.14</v>
      </c>
      <c r="J46">
        <v>630.08500000000004</v>
      </c>
      <c r="K46">
        <v>226.71799999999999</v>
      </c>
      <c r="M46" s="4">
        <f t="shared" si="5"/>
        <v>0.21699333333333334</v>
      </c>
      <c r="N46" s="2">
        <f t="shared" si="6"/>
        <v>0.32426341823097482</v>
      </c>
      <c r="O46" s="2">
        <f t="shared" si="7"/>
        <v>0.87385251497741867</v>
      </c>
      <c r="P46" s="3">
        <f t="shared" si="8"/>
        <v>0.34827183630833508</v>
      </c>
      <c r="Q46" s="2">
        <f t="shared" si="9"/>
        <v>0.41135057912685491</v>
      </c>
      <c r="R46" s="3">
        <f t="shared" si="10"/>
        <v>0.13219730252849549</v>
      </c>
      <c r="T46" s="6">
        <f t="shared" si="11"/>
        <v>545.50338554326981</v>
      </c>
      <c r="U46" s="6">
        <f t="shared" si="12"/>
        <v>2513.9177188697186</v>
      </c>
      <c r="V46" s="6">
        <f t="shared" si="13"/>
        <v>2513.9177188697186</v>
      </c>
      <c r="W46" s="6">
        <f t="shared" si="14"/>
        <v>51.304443242239152</v>
      </c>
      <c r="X46" s="6">
        <f t="shared" si="15"/>
        <v>176.88679245283001</v>
      </c>
      <c r="Y46" s="6">
        <f t="shared" si="0"/>
        <v>72.114076088982145</v>
      </c>
      <c r="Z46" s="6">
        <f t="shared" si="16"/>
        <v>72.114076088982145</v>
      </c>
      <c r="AA46" s="6">
        <f t="shared" si="17"/>
        <v>224.39313355888405</v>
      </c>
      <c r="AB46" s="6">
        <f t="shared" si="1"/>
        <v>527.9939486279219</v>
      </c>
      <c r="AC46" s="6">
        <f t="shared" si="18"/>
        <v>2037.2282134840357</v>
      </c>
      <c r="AD46" s="6">
        <f t="shared" si="2"/>
        <v>189.98346579556826</v>
      </c>
      <c r="AE46" s="6">
        <f t="shared" si="3"/>
        <v>1968.4143333264487</v>
      </c>
      <c r="AI46" s="58"/>
      <c r="AJ46" s="21">
        <f t="shared" si="28"/>
        <v>179804.44225009048</v>
      </c>
      <c r="AK46" s="21">
        <f t="shared" si="29"/>
        <v>30466.467745785885</v>
      </c>
      <c r="AL46" s="19">
        <f t="shared" si="30"/>
        <v>141377.83554868281</v>
      </c>
      <c r="AM46" s="19">
        <f t="shared" si="31"/>
        <v>24802.025170777022</v>
      </c>
      <c r="AN46" s="19">
        <f t="shared" si="20"/>
        <v>18937.499999999982</v>
      </c>
      <c r="AO46" s="19">
        <f t="shared" si="21"/>
        <v>5614.1031291837107</v>
      </c>
      <c r="AP46" s="19">
        <f t="shared" si="22"/>
        <v>5761.8426852148614</v>
      </c>
      <c r="AQ46" s="19">
        <f t="shared" si="23"/>
        <v>14156.083444639655</v>
      </c>
      <c r="AR46" s="1">
        <f>AD45*$AW$4</f>
        <v>965.701641048346</v>
      </c>
      <c r="AS46" s="23">
        <f>AL46+AM46+AN46+AO46+AP46+AQ46+AR46-AJ46-AK46</f>
        <v>1344.1816236699888</v>
      </c>
      <c r="AT46" s="23">
        <f t="shared" si="32"/>
        <v>10753452.98935991</v>
      </c>
      <c r="AU46">
        <f>M45</f>
        <v>0.21371333333333328</v>
      </c>
      <c r="BB46" s="10">
        <f t="shared" si="24"/>
        <v>465.09915222997461</v>
      </c>
      <c r="BC46" s="10">
        <f t="shared" si="25"/>
        <v>436.70521629643878</v>
      </c>
      <c r="BD46" s="9">
        <f t="shared" si="26"/>
        <v>367.18693575982741</v>
      </c>
      <c r="BE46" s="10">
        <f t="shared" si="27"/>
        <v>139.37693965202857</v>
      </c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</row>
    <row r="47" spans="1:70">
      <c r="A47">
        <v>41</v>
      </c>
      <c r="B47" t="s">
        <v>54</v>
      </c>
      <c r="C47">
        <v>41</v>
      </c>
      <c r="D47">
        <v>210.00399999999999</v>
      </c>
      <c r="E47">
        <v>88.526499999999999</v>
      </c>
      <c r="F47">
        <v>88.526499999999999</v>
      </c>
      <c r="G47">
        <v>273.67099999999999</v>
      </c>
      <c r="H47">
        <v>2339.27</v>
      </c>
      <c r="I47">
        <v>2420.17</v>
      </c>
      <c r="J47">
        <v>641.05600000000004</v>
      </c>
      <c r="K47">
        <v>233.22200000000001</v>
      </c>
      <c r="M47" s="4">
        <f t="shared" si="5"/>
        <v>0.22024333333333335</v>
      </c>
      <c r="N47" s="2">
        <f t="shared" si="6"/>
        <v>0.31783633254128008</v>
      </c>
      <c r="O47" s="2">
        <f t="shared" si="7"/>
        <v>0.87756195450486585</v>
      </c>
      <c r="P47" s="3">
        <f t="shared" si="8"/>
        <v>0.35297625353775369</v>
      </c>
      <c r="Q47" s="2">
        <f t="shared" si="9"/>
        <v>0.41419490563467676</v>
      </c>
      <c r="R47" s="3">
        <f t="shared" si="10"/>
        <v>0.13398286743450424</v>
      </c>
      <c r="T47" s="6">
        <f t="shared" si="11"/>
        <v>556.53421066912244</v>
      </c>
      <c r="U47" s="6">
        <f t="shared" si="12"/>
        <v>2526.9060463538317</v>
      </c>
      <c r="V47" s="6">
        <f t="shared" si="13"/>
        <v>2526.9060463538317</v>
      </c>
      <c r="W47" s="6">
        <f t="shared" si="14"/>
        <v>51.569511150078199</v>
      </c>
      <c r="X47" s="6">
        <f t="shared" si="15"/>
        <v>176.88679245283001</v>
      </c>
      <c r="Y47" s="6">
        <f t="shared" si="0"/>
        <v>74.566049370847495</v>
      </c>
      <c r="Z47" s="6">
        <f t="shared" si="16"/>
        <v>74.566049370847495</v>
      </c>
      <c r="AA47" s="6">
        <f t="shared" si="17"/>
        <v>230.51363487056648</v>
      </c>
      <c r="AB47" s="6">
        <f t="shared" si="1"/>
        <v>539.96276081369604</v>
      </c>
      <c r="AC47" s="6">
        <f t="shared" si="18"/>
        <v>2038.5127966902139</v>
      </c>
      <c r="AD47" s="6">
        <f t="shared" si="2"/>
        <v>196.44336064757778</v>
      </c>
      <c r="AE47" s="6">
        <f t="shared" si="3"/>
        <v>1970.3718356847094</v>
      </c>
      <c r="AI47" s="58"/>
      <c r="AJ47" s="21">
        <f t="shared" si="28"/>
        <v>180692.86387919876</v>
      </c>
      <c r="AK47" s="21">
        <f t="shared" si="29"/>
        <v>30617.003898114304</v>
      </c>
      <c r="AL47" s="19">
        <f t="shared" si="30"/>
        <v>141483.71703650514</v>
      </c>
      <c r="AM47" s="19">
        <f t="shared" si="31"/>
        <v>24811.402412022071</v>
      </c>
      <c r="AN47" s="19">
        <f t="shared" si="20"/>
        <v>18937.499999999982</v>
      </c>
      <c r="AO47" s="19">
        <f t="shared" si="21"/>
        <v>5809.5099697284022</v>
      </c>
      <c r="AP47" s="19">
        <f t="shared" si="22"/>
        <v>5962.3918110370441</v>
      </c>
      <c r="AQ47" s="19">
        <f t="shared" si="23"/>
        <v>14547.698559696079</v>
      </c>
      <c r="AR47" s="1">
        <f>AD46*$AW$4</f>
        <v>999.31303008468899</v>
      </c>
      <c r="AS47" s="23">
        <f>AL47+AM47+AN47+AO47+AP47+AQ47+AR47-AJ47-AK47</f>
        <v>1241.6650417603487</v>
      </c>
      <c r="AT47" s="23">
        <f t="shared" si="32"/>
        <v>9933320.3340827897</v>
      </c>
      <c r="AU47">
        <f>M46</f>
        <v>0.21699333333333334</v>
      </c>
      <c r="BB47" s="10">
        <f t="shared" si="24"/>
        <v>476.68950538568288</v>
      </c>
      <c r="BC47" s="10">
        <f t="shared" si="25"/>
        <v>448.78626711776809</v>
      </c>
      <c r="BD47" s="9">
        <f t="shared" si="26"/>
        <v>379.96693159113653</v>
      </c>
      <c r="BE47" s="10">
        <f t="shared" si="27"/>
        <v>144.22815217796429</v>
      </c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</row>
    <row r="48" spans="1:70">
      <c r="A48">
        <v>42</v>
      </c>
      <c r="B48" t="s">
        <v>54</v>
      </c>
      <c r="C48">
        <v>42</v>
      </c>
      <c r="D48">
        <v>208.88300000000001</v>
      </c>
      <c r="E48">
        <v>90.98</v>
      </c>
      <c r="F48">
        <v>90.98</v>
      </c>
      <c r="G48">
        <v>279.52999999999997</v>
      </c>
      <c r="H48">
        <v>2329.63</v>
      </c>
      <c r="I48">
        <v>2409.3200000000002</v>
      </c>
      <c r="J48">
        <v>651.90899999999999</v>
      </c>
      <c r="K48">
        <v>239.68600000000001</v>
      </c>
      <c r="M48" s="4">
        <f t="shared" si="5"/>
        <v>0.22345666666666664</v>
      </c>
      <c r="N48" s="2">
        <f t="shared" si="6"/>
        <v>0.31159359756552357</v>
      </c>
      <c r="O48" s="2">
        <f t="shared" si="7"/>
        <v>0.88113207661440707</v>
      </c>
      <c r="P48" s="3">
        <f t="shared" si="8"/>
        <v>0.35754284947118764</v>
      </c>
      <c r="Q48" s="2">
        <f t="shared" si="9"/>
        <v>0.41697868341363725</v>
      </c>
      <c r="R48" s="3">
        <f t="shared" si="10"/>
        <v>0.13571609708071664</v>
      </c>
      <c r="T48" s="6">
        <f t="shared" si="11"/>
        <v>567.68429722190717</v>
      </c>
      <c r="U48" s="6">
        <f t="shared" si="12"/>
        <v>2540.4670430743049</v>
      </c>
      <c r="V48" s="6">
        <f t="shared" si="13"/>
        <v>2540.4670430743049</v>
      </c>
      <c r="W48" s="6">
        <f t="shared" si="14"/>
        <v>51.846266185189897</v>
      </c>
      <c r="X48" s="6">
        <f t="shared" si="15"/>
        <v>176.88679245283001</v>
      </c>
      <c r="Y48" s="6">
        <f t="shared" si="0"/>
        <v>77.043897192966753</v>
      </c>
      <c r="Z48" s="6">
        <f t="shared" si="16"/>
        <v>77.043897192966753</v>
      </c>
      <c r="AA48" s="6">
        <f t="shared" si="17"/>
        <v>236.71225085018679</v>
      </c>
      <c r="AB48" s="6">
        <f t="shared" si="1"/>
        <v>552.05110985771921</v>
      </c>
      <c r="AC48" s="6">
        <f t="shared" si="18"/>
        <v>2040.2621994017754</v>
      </c>
      <c r="AD48" s="6">
        <f t="shared" si="2"/>
        <v>202.9714612287693</v>
      </c>
      <c r="AE48" s="6">
        <f t="shared" si="3"/>
        <v>1972.7827458523977</v>
      </c>
      <c r="AI48" s="58"/>
      <c r="AJ48" s="21">
        <f t="shared" si="28"/>
        <v>181626.42589377434</v>
      </c>
      <c r="AK48" s="21">
        <f t="shared" si="29"/>
        <v>30775.188738543318</v>
      </c>
      <c r="AL48" s="19">
        <f t="shared" si="30"/>
        <v>141624.41643350985</v>
      </c>
      <c r="AM48" s="19">
        <f t="shared" si="31"/>
        <v>24827.047350890116</v>
      </c>
      <c r="AN48" s="19">
        <f t="shared" si="20"/>
        <v>18937.499999999982</v>
      </c>
      <c r="AO48" s="19">
        <f t="shared" si="21"/>
        <v>6007.0409373154744</v>
      </c>
      <c r="AP48" s="19">
        <f t="shared" si="22"/>
        <v>6165.1209619816709</v>
      </c>
      <c r="AQ48" s="19">
        <f t="shared" si="23"/>
        <v>14944.498616384157</v>
      </c>
      <c r="AR48" s="1">
        <f>AD47*$AW$4</f>
        <v>1033.292077006259</v>
      </c>
      <c r="AS48" s="23">
        <f>AL48+AM48+AN48+AO48+AP48+AQ48+AR48-AJ48-AK48</f>
        <v>1137.3017447698403</v>
      </c>
      <c r="AT48" s="23">
        <f t="shared" si="32"/>
        <v>9098413.9581587221</v>
      </c>
      <c r="AU48">
        <f>M47</f>
        <v>0.22024333333333335</v>
      </c>
      <c r="BB48" s="10">
        <f t="shared" si="24"/>
        <v>488.39324966361778</v>
      </c>
      <c r="BC48" s="10">
        <f t="shared" si="25"/>
        <v>461.02726974113295</v>
      </c>
      <c r="BD48" s="9">
        <f t="shared" si="26"/>
        <v>392.88672129515555</v>
      </c>
      <c r="BE48" s="10">
        <f t="shared" si="27"/>
        <v>149.13209874169499</v>
      </c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</row>
    <row r="49" spans="1:70">
      <c r="A49">
        <v>43</v>
      </c>
      <c r="B49" t="s">
        <v>54</v>
      </c>
      <c r="C49">
        <v>43</v>
      </c>
      <c r="D49">
        <v>207.733</v>
      </c>
      <c r="E49">
        <v>93.417500000000004</v>
      </c>
      <c r="F49">
        <v>93.417500000000004</v>
      </c>
      <c r="G49">
        <v>285.36</v>
      </c>
      <c r="H49">
        <v>2320.0700000000002</v>
      </c>
      <c r="I49">
        <v>2398.58</v>
      </c>
      <c r="J49">
        <v>662.64800000000002</v>
      </c>
      <c r="K49">
        <v>246.108</v>
      </c>
      <c r="M49" s="4">
        <f t="shared" si="5"/>
        <v>0.22664333333333328</v>
      </c>
      <c r="N49" s="2">
        <f t="shared" si="6"/>
        <v>0.30552115658964901</v>
      </c>
      <c r="O49" s="2">
        <f t="shared" si="7"/>
        <v>0.88453739384936703</v>
      </c>
      <c r="P49" s="3">
        <f t="shared" si="8"/>
        <v>0.36196079008133197</v>
      </c>
      <c r="Q49" s="2">
        <f t="shared" si="9"/>
        <v>0.41969026223287703</v>
      </c>
      <c r="R49" s="3">
        <f t="shared" si="10"/>
        <v>0.13739281984910215</v>
      </c>
      <c r="T49" s="6">
        <f t="shared" si="11"/>
        <v>578.96740908980598</v>
      </c>
      <c r="U49" s="6">
        <f t="shared" si="12"/>
        <v>2554.5309476996431</v>
      </c>
      <c r="V49" s="6">
        <f t="shared" si="13"/>
        <v>2554.5309476996431</v>
      </c>
      <c r="W49" s="6">
        <f t="shared" si="14"/>
        <v>52.133284646931493</v>
      </c>
      <c r="X49" s="6">
        <f t="shared" si="15"/>
        <v>176.88679245283001</v>
      </c>
      <c r="Y49" s="6">
        <f t="shared" si="0"/>
        <v>79.545964935577146</v>
      </c>
      <c r="Z49" s="6">
        <f t="shared" si="16"/>
        <v>79.545964935577146</v>
      </c>
      <c r="AA49" s="6">
        <f t="shared" si="17"/>
        <v>242.98698374519006</v>
      </c>
      <c r="AB49" s="6">
        <f t="shared" si="1"/>
        <v>564.25160780694887</v>
      </c>
      <c r="AC49" s="6">
        <f t="shared" si="18"/>
        <v>2042.4126245396258</v>
      </c>
      <c r="AD49" s="6">
        <f t="shared" si="2"/>
        <v>209.56350082548792</v>
      </c>
      <c r="AE49" s="6">
        <f t="shared" si="3"/>
        <v>1975.563538609837</v>
      </c>
      <c r="AI49" s="58"/>
      <c r="AJ49" s="21">
        <f t="shared" si="28"/>
        <v>182601.14965505179</v>
      </c>
      <c r="AK49" s="21">
        <f t="shared" si="29"/>
        <v>30940.34811760196</v>
      </c>
      <c r="AL49" s="19">
        <f t="shared" si="30"/>
        <v>141797.70542363278</v>
      </c>
      <c r="AM49" s="19">
        <f t="shared" si="31"/>
        <v>24848.353326514225</v>
      </c>
      <c r="AN49" s="19">
        <f t="shared" si="20"/>
        <v>18937.499999999982</v>
      </c>
      <c r="AO49" s="19">
        <f t="shared" si="21"/>
        <v>6206.6563578654022</v>
      </c>
      <c r="AP49" s="19">
        <f t="shared" si="22"/>
        <v>6369.9894199144919</v>
      </c>
      <c r="AQ49" s="19">
        <f t="shared" si="23"/>
        <v>15346.362948543714</v>
      </c>
      <c r="AR49" s="1">
        <f>AD48*$AW$4</f>
        <v>1067.6298860633265</v>
      </c>
      <c r="AS49" s="23">
        <f>AL49+AM49+AN49+AO49+AP49+AQ49+AR49-AJ49-AK49</f>
        <v>1032.6995898801651</v>
      </c>
      <c r="AT49" s="23">
        <f t="shared" si="32"/>
        <v>8261596.7190413214</v>
      </c>
      <c r="AU49">
        <f>M48</f>
        <v>0.22345666666666664</v>
      </c>
      <c r="BB49" s="10">
        <f t="shared" si="24"/>
        <v>500.20484367252948</v>
      </c>
      <c r="BC49" s="10">
        <f t="shared" si="25"/>
        <v>473.42450170037358</v>
      </c>
      <c r="BD49" s="9">
        <f t="shared" si="26"/>
        <v>405.9429224575386</v>
      </c>
      <c r="BE49" s="10">
        <f t="shared" si="27"/>
        <v>154.08779438593351</v>
      </c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</row>
    <row r="50" spans="1:70">
      <c r="A50">
        <v>44</v>
      </c>
      <c r="B50" t="s">
        <v>54</v>
      </c>
      <c r="C50">
        <v>44</v>
      </c>
      <c r="D50">
        <v>206.55699999999999</v>
      </c>
      <c r="E50">
        <v>95.838899999999995</v>
      </c>
      <c r="F50">
        <v>95.838899999999995</v>
      </c>
      <c r="G50">
        <v>291.16000000000003</v>
      </c>
      <c r="H50">
        <v>2310.6</v>
      </c>
      <c r="I50">
        <v>2387.9499999999998</v>
      </c>
      <c r="J50">
        <v>673.274</v>
      </c>
      <c r="K50">
        <v>252.48699999999999</v>
      </c>
      <c r="M50" s="4">
        <f t="shared" si="5"/>
        <v>0.22980000000000003</v>
      </c>
      <c r="N50" s="2">
        <f t="shared" si="6"/>
        <v>0.29961850884827379</v>
      </c>
      <c r="O50" s="2">
        <f t="shared" si="7"/>
        <v>0.88780027589207988</v>
      </c>
      <c r="P50" s="3">
        <f t="shared" si="8"/>
        <v>0.36624165941398312</v>
      </c>
      <c r="Q50" s="2">
        <f t="shared" si="9"/>
        <v>0.42233826515810846</v>
      </c>
      <c r="R50" s="3">
        <f t="shared" si="10"/>
        <v>0.13901784160139249</v>
      </c>
      <c r="T50" s="6">
        <f t="shared" si="11"/>
        <v>590.37338224790756</v>
      </c>
      <c r="U50" s="6">
        <f t="shared" si="12"/>
        <v>2569.0747704434616</v>
      </c>
      <c r="V50" s="6">
        <f t="shared" si="13"/>
        <v>2569.0747704434616</v>
      </c>
      <c r="W50" s="6">
        <f t="shared" si="14"/>
        <v>52.430097355989012</v>
      </c>
      <c r="X50" s="6">
        <f t="shared" si="15"/>
        <v>176.88679245283001</v>
      </c>
      <c r="Y50" s="6">
        <f t="shared" si="0"/>
        <v>82.072433339017962</v>
      </c>
      <c r="Z50" s="6">
        <f t="shared" si="16"/>
        <v>82.072433339017962</v>
      </c>
      <c r="AA50" s="6">
        <f t="shared" si="17"/>
        <v>249.33727005410611</v>
      </c>
      <c r="AB50" s="6">
        <f t="shared" si="1"/>
        <v>576.56374899502168</v>
      </c>
      <c r="AC50" s="6">
        <f t="shared" si="18"/>
        <v>2044.9411188044289</v>
      </c>
      <c r="AD50" s="6">
        <f t="shared" si="2"/>
        <v>216.21932718831943</v>
      </c>
      <c r="AE50" s="6">
        <f t="shared" si="3"/>
        <v>1978.701388195554</v>
      </c>
      <c r="AI50" s="58"/>
      <c r="AJ50" s="21">
        <f t="shared" si="28"/>
        <v>183612.02092780723</v>
      </c>
      <c r="AK50" s="21">
        <f t="shared" si="29"/>
        <v>31111.632412033952</v>
      </c>
      <c r="AL50" s="19">
        <f t="shared" si="30"/>
        <v>141997.58046465926</v>
      </c>
      <c r="AM50" s="19">
        <f t="shared" si="31"/>
        <v>24874.543354268102</v>
      </c>
      <c r="AN50" s="19">
        <f t="shared" si="20"/>
        <v>18937.499999999982</v>
      </c>
      <c r="AO50" s="19">
        <f t="shared" si="21"/>
        <v>6408.2229352100949</v>
      </c>
      <c r="AP50" s="19">
        <f t="shared" si="22"/>
        <v>6576.8603808735188</v>
      </c>
      <c r="AQ50" s="19">
        <f t="shared" si="23"/>
        <v>15753.162039279539</v>
      </c>
      <c r="AR50" s="1">
        <f>AD49*$AW$4</f>
        <v>1102.3040143420665</v>
      </c>
      <c r="AS50" s="23">
        <f>AL50+AM50+AN50+AO50+AP50+AQ50+AR50-AJ50-AK50</f>
        <v>926.51984879137672</v>
      </c>
      <c r="AT50" s="23">
        <f t="shared" si="32"/>
        <v>7412158.7903310135</v>
      </c>
      <c r="AU50">
        <f>M49</f>
        <v>0.22664333333333328</v>
      </c>
      <c r="BB50" s="10">
        <f t="shared" si="24"/>
        <v>512.11832316001733</v>
      </c>
      <c r="BC50" s="10">
        <f t="shared" si="25"/>
        <v>485.97396749038012</v>
      </c>
      <c r="BD50" s="9">
        <f t="shared" si="26"/>
        <v>419.12700165097584</v>
      </c>
      <c r="BE50" s="10">
        <f t="shared" si="27"/>
        <v>159.09192987115429</v>
      </c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</row>
    <row r="51" spans="1:70">
      <c r="A51">
        <v>45</v>
      </c>
      <c r="B51" t="s">
        <v>54</v>
      </c>
      <c r="C51">
        <v>45</v>
      </c>
      <c r="D51">
        <v>205.35900000000001</v>
      </c>
      <c r="E51">
        <v>98.244200000000006</v>
      </c>
      <c r="F51">
        <v>98.244200000000006</v>
      </c>
      <c r="G51">
        <v>296.93</v>
      </c>
      <c r="H51">
        <v>2301.2199999999998</v>
      </c>
      <c r="I51">
        <v>2377.44</v>
      </c>
      <c r="J51">
        <v>683.78800000000001</v>
      </c>
      <c r="K51">
        <v>258.82299999999998</v>
      </c>
      <c r="M51" s="4">
        <f t="shared" si="5"/>
        <v>0.23292666666666673</v>
      </c>
      <c r="N51" s="2">
        <f t="shared" si="6"/>
        <v>0.29388219468216026</v>
      </c>
      <c r="O51" s="2">
        <f t="shared" si="7"/>
        <v>0.89092920547239451</v>
      </c>
      <c r="P51" s="3">
        <f t="shared" si="8"/>
        <v>0.37039268439279877</v>
      </c>
      <c r="Q51" s="2">
        <f t="shared" si="9"/>
        <v>0.42492630012307153</v>
      </c>
      <c r="R51" s="3">
        <f t="shared" si="10"/>
        <v>0.14059389221214114</v>
      </c>
      <c r="T51" s="6">
        <f t="shared" si="11"/>
        <v>601.89693575732542</v>
      </c>
      <c r="U51" s="6">
        <f t="shared" si="12"/>
        <v>2584.0619469246053</v>
      </c>
      <c r="V51" s="6">
        <f t="shared" si="13"/>
        <v>2584.0619469246053</v>
      </c>
      <c r="W51" s="6">
        <f t="shared" si="14"/>
        <v>52.735958100502152</v>
      </c>
      <c r="X51" s="6">
        <f t="shared" si="15"/>
        <v>176.88679245283001</v>
      </c>
      <c r="Y51" s="6">
        <f t="shared" si="0"/>
        <v>84.623032908683442</v>
      </c>
      <c r="Z51" s="6">
        <f t="shared" si="16"/>
        <v>84.623032908683442</v>
      </c>
      <c r="AA51" s="6">
        <f t="shared" si="17"/>
        <v>255.76183796677438</v>
      </c>
      <c r="AB51" s="6">
        <f t="shared" si="1"/>
        <v>588.9835168510449</v>
      </c>
      <c r="AC51" s="6">
        <f t="shared" si="18"/>
        <v>2047.8143881740625</v>
      </c>
      <c r="AD51" s="6">
        <f t="shared" si="2"/>
        <v>222.93822176295572</v>
      </c>
      <c r="AE51" s="6">
        <f t="shared" si="3"/>
        <v>1982.1650111672798</v>
      </c>
      <c r="AI51" s="58"/>
      <c r="AJ51" s="21">
        <f t="shared" si="28"/>
        <v>184657.38727516468</v>
      </c>
      <c r="AK51" s="21">
        <f t="shared" si="29"/>
        <v>31288.761629230921</v>
      </c>
      <c r="AL51" s="19">
        <f t="shared" si="30"/>
        <v>142223.11967933184</v>
      </c>
      <c r="AM51" s="19">
        <f t="shared" si="31"/>
        <v>24905.33788591914</v>
      </c>
      <c r="AN51" s="19">
        <f t="shared" si="20"/>
        <v>18937.499999999982</v>
      </c>
      <c r="AO51" s="19">
        <f t="shared" si="21"/>
        <v>6611.7552297912871</v>
      </c>
      <c r="AP51" s="19">
        <f t="shared" si="22"/>
        <v>6785.7487884700058</v>
      </c>
      <c r="AQ51" s="19">
        <f t="shared" si="23"/>
        <v>16164.859356058769</v>
      </c>
      <c r="AR51" s="1">
        <f>AD50*$AW$4</f>
        <v>1137.3136610105601</v>
      </c>
      <c r="AS51" s="23">
        <f>AL51+AM51+AN51+AO51+AP51+AQ51+AR51-AJ51-AK51</f>
        <v>819.48569618593683</v>
      </c>
      <c r="AT51" s="23">
        <f t="shared" si="32"/>
        <v>6555885.5694874944</v>
      </c>
      <c r="AU51">
        <f>M50</f>
        <v>0.22980000000000003</v>
      </c>
      <c r="BB51" s="10">
        <f t="shared" si="24"/>
        <v>524.13365163903268</v>
      </c>
      <c r="BC51" s="10">
        <f t="shared" si="25"/>
        <v>498.67454010821223</v>
      </c>
      <c r="BD51" s="9">
        <f t="shared" si="26"/>
        <v>432.43865437663885</v>
      </c>
      <c r="BE51" s="10">
        <f t="shared" si="27"/>
        <v>164.14486667803592</v>
      </c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59"/>
    </row>
    <row r="52" spans="1:70">
      <c r="A52">
        <v>46</v>
      </c>
      <c r="B52" t="s">
        <v>54</v>
      </c>
      <c r="C52">
        <v>46</v>
      </c>
      <c r="D52">
        <v>204.14</v>
      </c>
      <c r="E52">
        <v>100.633</v>
      </c>
      <c r="F52">
        <v>100.633</v>
      </c>
      <c r="G52">
        <v>302.67200000000003</v>
      </c>
      <c r="H52">
        <v>2291.92</v>
      </c>
      <c r="I52">
        <v>2367.0300000000002</v>
      </c>
      <c r="J52">
        <v>694.19299999999998</v>
      </c>
      <c r="K52">
        <v>265.11700000000002</v>
      </c>
      <c r="M52" s="4">
        <f t="shared" si="5"/>
        <v>0.23602666666666663</v>
      </c>
      <c r="N52" s="2">
        <f t="shared" si="6"/>
        <v>0.28830075697661284</v>
      </c>
      <c r="O52" s="2">
        <f t="shared" si="7"/>
        <v>0.89392231132075473</v>
      </c>
      <c r="P52" s="3">
        <f t="shared" si="8"/>
        <v>0.37441673257259073</v>
      </c>
      <c r="Q52" s="2">
        <f t="shared" si="9"/>
        <v>0.42745452491243935</v>
      </c>
      <c r="R52" s="3">
        <f t="shared" si="10"/>
        <v>0.14212094678567394</v>
      </c>
      <c r="T52" s="6">
        <f t="shared" si="11"/>
        <v>613.54952483589625</v>
      </c>
      <c r="U52" s="6">
        <f t="shared" si="12"/>
        <v>2599.492394231851</v>
      </c>
      <c r="V52" s="6">
        <f t="shared" si="13"/>
        <v>2599.492394231851</v>
      </c>
      <c r="W52" s="6">
        <f t="shared" si="14"/>
        <v>53.050865188405119</v>
      </c>
      <c r="X52" s="6">
        <f t="shared" si="15"/>
        <v>176.88679245283001</v>
      </c>
      <c r="Y52" s="6">
        <f t="shared" si="0"/>
        <v>87.198239369577948</v>
      </c>
      <c r="Z52" s="6">
        <f t="shared" si="16"/>
        <v>87.198239369577948</v>
      </c>
      <c r="AA52" s="6">
        <f t="shared" si="17"/>
        <v>262.26452064898092</v>
      </c>
      <c r="AB52" s="6">
        <f t="shared" si="1"/>
        <v>601.51647453946032</v>
      </c>
      <c r="AC52" s="6">
        <f t="shared" si="18"/>
        <v>2051.0267848807957</v>
      </c>
      <c r="AD52" s="6">
        <f t="shared" si="2"/>
        <v>229.72320836052188</v>
      </c>
      <c r="AE52" s="6">
        <f t="shared" si="3"/>
        <v>1985.9428693959549</v>
      </c>
      <c r="AI52" s="58"/>
      <c r="AJ52" s="21">
        <f t="shared" si="28"/>
        <v>185734.62055909986</v>
      </c>
      <c r="AK52" s="21">
        <f t="shared" si="29"/>
        <v>31471.29045159477</v>
      </c>
      <c r="AL52" s="19">
        <f t="shared" si="30"/>
        <v>142472.07450767056</v>
      </c>
      <c r="AM52" s="19">
        <f t="shared" si="31"/>
        <v>24940.331433571908</v>
      </c>
      <c r="AN52" s="19">
        <f t="shared" si="20"/>
        <v>18937.499999999982</v>
      </c>
      <c r="AO52" s="19">
        <f t="shared" si="21"/>
        <v>6817.2315311235379</v>
      </c>
      <c r="AP52" s="19">
        <f t="shared" si="22"/>
        <v>6996.6323608899474</v>
      </c>
      <c r="AQ52" s="19">
        <f t="shared" si="23"/>
        <v>16581.372445775338</v>
      </c>
      <c r="AR52" s="1">
        <f>AD51*$AW$4</f>
        <v>1172.655046473147</v>
      </c>
      <c r="AS52" s="23">
        <f>AL52+AM52+AN52+AO52+AP52+AQ52+AR52-AJ52-AK52</f>
        <v>711.88631480979166</v>
      </c>
      <c r="AT52" s="23">
        <f t="shared" si="32"/>
        <v>5695090.518478333</v>
      </c>
      <c r="AU52">
        <f>M51</f>
        <v>0.23292666666666673</v>
      </c>
      <c r="BB52" s="10">
        <f t="shared" si="24"/>
        <v>536.24755875054279</v>
      </c>
      <c r="BC52" s="10">
        <f t="shared" si="25"/>
        <v>511.52367593354876</v>
      </c>
      <c r="BD52" s="9">
        <f t="shared" si="26"/>
        <v>445.87644352591144</v>
      </c>
      <c r="BE52" s="10">
        <f t="shared" si="27"/>
        <v>169.24606581736688</v>
      </c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</row>
    <row r="53" spans="1:70">
      <c r="A53">
        <v>47</v>
      </c>
      <c r="B53" t="s">
        <v>54</v>
      </c>
      <c r="C53">
        <v>47</v>
      </c>
      <c r="D53">
        <v>202.90799999999999</v>
      </c>
      <c r="E53">
        <v>103.005</v>
      </c>
      <c r="F53">
        <v>103.005</v>
      </c>
      <c r="G53">
        <v>308.38400000000001</v>
      </c>
      <c r="H53">
        <v>2282.6999999999998</v>
      </c>
      <c r="I53">
        <v>2356.73</v>
      </c>
      <c r="J53">
        <v>704.49</v>
      </c>
      <c r="K53">
        <v>271.36599999999999</v>
      </c>
      <c r="M53" s="4">
        <f t="shared" si="5"/>
        <v>0.23910000000000006</v>
      </c>
      <c r="N53" s="2">
        <f t="shared" si="6"/>
        <v>0.28287745713090751</v>
      </c>
      <c r="O53" s="2">
        <f t="shared" si="7"/>
        <v>0.89678727199219266</v>
      </c>
      <c r="P53" s="3">
        <f t="shared" si="8"/>
        <v>0.37831590687299582</v>
      </c>
      <c r="Q53" s="2">
        <f t="shared" si="9"/>
        <v>0.42992332357451546</v>
      </c>
      <c r="R53" s="3">
        <f t="shared" si="10"/>
        <v>0.14360100376411539</v>
      </c>
      <c r="T53" s="6">
        <f t="shared" si="11"/>
        <v>625.31243827949118</v>
      </c>
      <c r="U53" s="6">
        <f t="shared" si="12"/>
        <v>2615.2757769949435</v>
      </c>
      <c r="V53" s="6">
        <f t="shared" si="13"/>
        <v>2615.2757769949435</v>
      </c>
      <c r="W53" s="6">
        <f t="shared" si="14"/>
        <v>53.372975040713129</v>
      </c>
      <c r="X53" s="6">
        <f t="shared" si="15"/>
        <v>176.88679245283001</v>
      </c>
      <c r="Y53" s="6">
        <f t="shared" si="0"/>
        <v>89.795493803121389</v>
      </c>
      <c r="Z53" s="6">
        <f t="shared" si="16"/>
        <v>89.795493803121389</v>
      </c>
      <c r="AA53" s="6">
        <f t="shared" si="17"/>
        <v>268.8364017376029</v>
      </c>
      <c r="AB53" s="6">
        <f t="shared" si="1"/>
        <v>614.14521070816431</v>
      </c>
      <c r="AC53" s="6">
        <f t="shared" si="18"/>
        <v>2054.5035413274923</v>
      </c>
      <c r="AD53" s="6">
        <f t="shared" si="2"/>
        <v>236.56564216666993</v>
      </c>
      <c r="AE53" s="6">
        <f t="shared" si="3"/>
        <v>1989.9633387154522</v>
      </c>
      <c r="AI53" s="58"/>
      <c r="AJ53" s="21">
        <f t="shared" si="28"/>
        <v>186843.71482020273</v>
      </c>
      <c r="AK53" s="21">
        <f t="shared" si="29"/>
        <v>31659.217869349715</v>
      </c>
      <c r="AL53" s="19">
        <f t="shared" si="30"/>
        <v>142743.61562357305</v>
      </c>
      <c r="AM53" s="19">
        <f t="shared" si="31"/>
        <v>24979.455213063211</v>
      </c>
      <c r="AN53" s="19">
        <f t="shared" si="20"/>
        <v>18937.499999999982</v>
      </c>
      <c r="AO53" s="19">
        <f t="shared" si="21"/>
        <v>7024.6901636131997</v>
      </c>
      <c r="AP53" s="19">
        <f t="shared" si="22"/>
        <v>7209.5504310767055</v>
      </c>
      <c r="AQ53" s="19">
        <f t="shared" si="23"/>
        <v>17002.949817550278</v>
      </c>
      <c r="AR53" s="1">
        <f>AD52*$AW$4</f>
        <v>1208.344075976345</v>
      </c>
      <c r="AS53" s="23">
        <f>AL53+AM53+AN53+AO53+AP53+AQ53+AR53-AJ53-AK53</f>
        <v>603.17263530032869</v>
      </c>
      <c r="AT53" s="23">
        <f t="shared" si="32"/>
        <v>4825381.0824026298</v>
      </c>
      <c r="AU53">
        <f>M52</f>
        <v>0.23602666666666663</v>
      </c>
      <c r="BB53" s="10">
        <f t="shared" si="24"/>
        <v>548.46560935105526</v>
      </c>
      <c r="BC53" s="10">
        <f t="shared" si="25"/>
        <v>524.52904129796184</v>
      </c>
      <c r="BD53" s="9">
        <f t="shared" si="26"/>
        <v>459.44641672104376</v>
      </c>
      <c r="BE53" s="10">
        <f t="shared" si="27"/>
        <v>174.3964787391559</v>
      </c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59"/>
    </row>
    <row r="54" spans="1:70">
      <c r="A54">
        <v>48</v>
      </c>
      <c r="B54" t="s">
        <v>54</v>
      </c>
      <c r="C54">
        <v>48</v>
      </c>
      <c r="D54">
        <v>201.66200000000001</v>
      </c>
      <c r="E54">
        <v>105.36</v>
      </c>
      <c r="F54">
        <v>105.36</v>
      </c>
      <c r="G54">
        <v>314.06799999999998</v>
      </c>
      <c r="H54">
        <v>2273.5500000000002</v>
      </c>
      <c r="I54">
        <v>2346.54</v>
      </c>
      <c r="J54">
        <v>714.68200000000002</v>
      </c>
      <c r="K54">
        <v>277.57100000000003</v>
      </c>
      <c r="M54" s="4">
        <f t="shared" si="5"/>
        <v>0.24214999999999995</v>
      </c>
      <c r="N54" s="2">
        <f t="shared" si="6"/>
        <v>0.27759928419024027</v>
      </c>
      <c r="O54" s="2">
        <f t="shared" si="7"/>
        <v>0.89952166040333148</v>
      </c>
      <c r="P54" s="3">
        <f t="shared" si="8"/>
        <v>0.38209236699015775</v>
      </c>
      <c r="Q54" s="2">
        <f t="shared" si="9"/>
        <v>0.43233257622685672</v>
      </c>
      <c r="R54" s="3">
        <f t="shared" si="10"/>
        <v>0.14503406979145161</v>
      </c>
      <c r="T54" s="6">
        <f t="shared" si="11"/>
        <v>637.20190406401969</v>
      </c>
      <c r="U54" s="6">
        <f t="shared" si="12"/>
        <v>2631.4346647285561</v>
      </c>
      <c r="V54" s="6">
        <f t="shared" si="13"/>
        <v>2631.4346647285561</v>
      </c>
      <c r="W54" s="6">
        <f t="shared" si="14"/>
        <v>53.702748259766452</v>
      </c>
      <c r="X54" s="6">
        <f t="shared" si="15"/>
        <v>176.88679245283001</v>
      </c>
      <c r="Y54" s="6">
        <f t="shared" si="0"/>
        <v>92.415985425266882</v>
      </c>
      <c r="Z54" s="6">
        <f t="shared" si="16"/>
        <v>92.415985425266882</v>
      </c>
      <c r="AA54" s="6">
        <f t="shared" si="17"/>
        <v>275.48314076065606</v>
      </c>
      <c r="AB54" s="6">
        <f t="shared" si="1"/>
        <v>626.87966301559777</v>
      </c>
      <c r="AC54" s="6">
        <f t="shared" si="18"/>
        <v>2058.2577499727249</v>
      </c>
      <c r="AD54" s="6">
        <f t="shared" si="2"/>
        <v>243.46998377445669</v>
      </c>
      <c r="AE54" s="6">
        <f t="shared" si="3"/>
        <v>1994.2327606645363</v>
      </c>
      <c r="AI54" s="58"/>
      <c r="AJ54" s="21">
        <f t="shared" si="28"/>
        <v>187978.17702306554</v>
      </c>
      <c r="AK54" s="21">
        <f t="shared" si="29"/>
        <v>31851.443688021416</v>
      </c>
      <c r="AL54" s="19">
        <f t="shared" si="30"/>
        <v>143032.59489685055</v>
      </c>
      <c r="AM54" s="19">
        <f t="shared" si="31"/>
        <v>25021.798629827528</v>
      </c>
      <c r="AN54" s="19">
        <f t="shared" si="20"/>
        <v>18937.499999999982</v>
      </c>
      <c r="AO54" s="19">
        <f t="shared" si="21"/>
        <v>7233.9249807794595</v>
      </c>
      <c r="AP54" s="19">
        <f t="shared" si="22"/>
        <v>7424.291427642077</v>
      </c>
      <c r="AQ54" s="19">
        <f t="shared" si="23"/>
        <v>17429.013411971053</v>
      </c>
      <c r="AR54" s="1">
        <f>AD53*$AW$4</f>
        <v>1244.3352777966838</v>
      </c>
      <c r="AS54" s="23">
        <f>AL54+AM54+AN54+AO54+AP54+AQ54+AR54-AJ54-AK54</f>
        <v>493.8379137803895</v>
      </c>
      <c r="AT54" s="23">
        <f t="shared" si="32"/>
        <v>3950703.3102431158</v>
      </c>
      <c r="AU54">
        <f>M53</f>
        <v>0.23910000000000006</v>
      </c>
      <c r="BB54" s="10">
        <f t="shared" si="24"/>
        <v>560.77223566745124</v>
      </c>
      <c r="BC54" s="10">
        <f t="shared" si="25"/>
        <v>537.6728034752058</v>
      </c>
      <c r="BD54" s="9">
        <f t="shared" si="26"/>
        <v>473.13128433333986</v>
      </c>
      <c r="BE54" s="10">
        <f t="shared" si="27"/>
        <v>179.59098760624278</v>
      </c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</row>
    <row r="55" spans="1:70">
      <c r="A55">
        <v>49</v>
      </c>
      <c r="B55" t="s">
        <v>54</v>
      </c>
      <c r="C55">
        <v>49</v>
      </c>
      <c r="D55">
        <v>200.40600000000001</v>
      </c>
      <c r="E55">
        <v>107.699</v>
      </c>
      <c r="F55">
        <v>107.699</v>
      </c>
      <c r="G55">
        <v>319.72399999999999</v>
      </c>
      <c r="H55">
        <v>2264.4699999999998</v>
      </c>
      <c r="I55">
        <v>2336.46</v>
      </c>
      <c r="J55">
        <v>724.76900000000001</v>
      </c>
      <c r="K55">
        <v>283.73200000000003</v>
      </c>
      <c r="M55" s="4">
        <f t="shared" si="5"/>
        <v>0.24517666666666674</v>
      </c>
      <c r="N55" s="2">
        <f t="shared" si="6"/>
        <v>0.27246475330713898</v>
      </c>
      <c r="O55" s="2">
        <f t="shared" si="7"/>
        <v>0.90213113020542979</v>
      </c>
      <c r="P55" s="3">
        <f t="shared" si="8"/>
        <v>0.38575177083191703</v>
      </c>
      <c r="Q55" s="2">
        <f t="shared" si="9"/>
        <v>0.43468519299008862</v>
      </c>
      <c r="R55" s="3">
        <f t="shared" si="10"/>
        <v>0.14642366728753411</v>
      </c>
      <c r="T55" s="6">
        <f t="shared" si="11"/>
        <v>649.20981633698636</v>
      </c>
      <c r="U55" s="6">
        <f t="shared" si="12"/>
        <v>2647.92659580297</v>
      </c>
      <c r="V55" s="6">
        <f t="shared" si="13"/>
        <v>2647.92659580297</v>
      </c>
      <c r="W55" s="6">
        <f t="shared" si="14"/>
        <v>54.039318281693269</v>
      </c>
      <c r="X55" s="6">
        <f t="shared" si="15"/>
        <v>176.88679245283001</v>
      </c>
      <c r="Y55" s="6">
        <f t="shared" si="0"/>
        <v>95.059682147128015</v>
      </c>
      <c r="Z55" s="6">
        <f t="shared" si="16"/>
        <v>95.059682147128015</v>
      </c>
      <c r="AA55" s="6">
        <f t="shared" si="17"/>
        <v>282.20189430550289</v>
      </c>
      <c r="AB55" s="6">
        <f t="shared" si="1"/>
        <v>639.71170363423823</v>
      </c>
      <c r="AC55" s="6">
        <f t="shared" si="18"/>
        <v>2062.254210450425</v>
      </c>
      <c r="AD55" s="6">
        <f t="shared" si="2"/>
        <v>250.4338362934561</v>
      </c>
      <c r="AE55" s="6">
        <f t="shared" si="3"/>
        <v>1998.7167794659836</v>
      </c>
      <c r="AI55" s="58"/>
      <c r="AJ55" s="21">
        <f t="shared" si="28"/>
        <v>189139.62939669442</v>
      </c>
      <c r="AK55" s="21">
        <f t="shared" si="29"/>
        <v>32048.242781729085</v>
      </c>
      <c r="AL55" s="19">
        <f t="shared" si="30"/>
        <v>143339.46813828486</v>
      </c>
      <c r="AM55" s="19">
        <f t="shared" si="31"/>
        <v>25067.521136917818</v>
      </c>
      <c r="AN55" s="19">
        <f t="shared" si="20"/>
        <v>18937.499999999982</v>
      </c>
      <c r="AO55" s="19">
        <f t="shared" si="21"/>
        <v>7445.0317858594999</v>
      </c>
      <c r="AP55" s="19">
        <f t="shared" si="22"/>
        <v>7640.9536749610661</v>
      </c>
      <c r="AQ55" s="19">
        <f t="shared" si="23"/>
        <v>17859.930143596321</v>
      </c>
      <c r="AR55" s="1">
        <f>AD54*$AW$4</f>
        <v>1280.6521146536422</v>
      </c>
      <c r="AS55" s="23">
        <f>AL55+AM55+AN55+AO55+AP55+AQ55+AR55-AJ55-AK55</f>
        <v>383.18481584964684</v>
      </c>
      <c r="AT55" s="23">
        <f t="shared" si="32"/>
        <v>3065478.5267971745</v>
      </c>
      <c r="AU55">
        <f>M54</f>
        <v>0.24214999999999995</v>
      </c>
      <c r="BB55" s="10">
        <f t="shared" si="24"/>
        <v>573.17691475583115</v>
      </c>
      <c r="BC55" s="10">
        <f t="shared" si="25"/>
        <v>550.96628152131211</v>
      </c>
      <c r="BD55" s="9">
        <f t="shared" si="26"/>
        <v>486.93996754891339</v>
      </c>
      <c r="BE55" s="10">
        <f t="shared" si="27"/>
        <v>184.83197085053376</v>
      </c>
      <c r="BG55" s="59"/>
      <c r="BH55" s="59"/>
      <c r="BI55" s="59"/>
      <c r="BJ55" s="59"/>
      <c r="BK55" s="59"/>
      <c r="BL55" s="59"/>
      <c r="BM55" s="59"/>
      <c r="BN55" s="59"/>
      <c r="BO55" s="59"/>
      <c r="BP55" s="59"/>
      <c r="BQ55" s="59"/>
      <c r="BR55" s="59"/>
    </row>
    <row r="56" spans="1:70">
      <c r="A56">
        <v>50</v>
      </c>
      <c r="B56" t="s">
        <v>54</v>
      </c>
      <c r="C56">
        <v>50</v>
      </c>
      <c r="D56">
        <v>199.14099999999999</v>
      </c>
      <c r="E56">
        <v>110.021</v>
      </c>
      <c r="F56">
        <v>110.021</v>
      </c>
      <c r="G56">
        <v>325.351</v>
      </c>
      <c r="H56">
        <v>2255.4699999999998</v>
      </c>
      <c r="I56">
        <v>2326.4699999999998</v>
      </c>
      <c r="J56">
        <v>734.75400000000002</v>
      </c>
      <c r="K56">
        <v>289.84899999999999</v>
      </c>
      <c r="M56" s="4">
        <f t="shared" si="5"/>
        <v>0.24817666666666674</v>
      </c>
      <c r="N56" s="2">
        <f t="shared" si="6"/>
        <v>0.26747209649040327</v>
      </c>
      <c r="O56" s="2">
        <f t="shared" si="7"/>
        <v>0.90463716734046962</v>
      </c>
      <c r="P56" s="3">
        <f t="shared" si="8"/>
        <v>0.38930466200153102</v>
      </c>
      <c r="Q56" s="2">
        <f t="shared" si="9"/>
        <v>0.43698843565739448</v>
      </c>
      <c r="R56" s="3">
        <f t="shared" si="10"/>
        <v>0.14777242018454592</v>
      </c>
      <c r="T56" s="6">
        <f t="shared" si="11"/>
        <v>661.32802177806457</v>
      </c>
      <c r="U56" s="6">
        <f t="shared" si="12"/>
        <v>2664.746975050291</v>
      </c>
      <c r="V56" s="6">
        <f t="shared" si="13"/>
        <v>2664.746975050291</v>
      </c>
      <c r="W56" s="6">
        <f t="shared" si="14"/>
        <v>54.382591327556959</v>
      </c>
      <c r="X56" s="6">
        <f t="shared" si="15"/>
        <v>176.88679245283001</v>
      </c>
      <c r="Y56" s="6">
        <f t="shared" si="0"/>
        <v>97.726042314002697</v>
      </c>
      <c r="Z56" s="6">
        <f t="shared" si="16"/>
        <v>97.726042314002697</v>
      </c>
      <c r="AA56" s="6">
        <f t="shared" si="17"/>
        <v>288.99269769319574</v>
      </c>
      <c r="AB56" s="6">
        <f t="shared" si="1"/>
        <v>652.64449963174172</v>
      </c>
      <c r="AC56" s="6">
        <f t="shared" si="18"/>
        <v>2066.485066746106</v>
      </c>
      <c r="AD56" s="6">
        <f t="shared" si="2"/>
        <v>257.45808199045058</v>
      </c>
      <c r="AE56" s="6">
        <f t="shared" si="3"/>
        <v>2003.4189532722264</v>
      </c>
      <c r="AI56" s="58"/>
      <c r="AJ56" s="21">
        <f t="shared" si="28"/>
        <v>190325.01992653008</v>
      </c>
      <c r="AK56" s="21">
        <f t="shared" si="29"/>
        <v>32249.098010284371</v>
      </c>
      <c r="AL56" s="19">
        <f t="shared" si="30"/>
        <v>143661.76595767649</v>
      </c>
      <c r="AM56" s="19">
        <f t="shared" si="31"/>
        <v>25116.194029075727</v>
      </c>
      <c r="AN56" s="19">
        <f t="shared" si="20"/>
        <v>18937.499999999982</v>
      </c>
      <c r="AO56" s="19">
        <f t="shared" si="21"/>
        <v>7658.0079937726332</v>
      </c>
      <c r="AP56" s="19">
        <f t="shared" si="22"/>
        <v>7859.5345199245448</v>
      </c>
      <c r="AQ56" s="19">
        <f t="shared" si="23"/>
        <v>18295.515670288351</v>
      </c>
      <c r="AR56" s="1">
        <f>AD55*$AW$4</f>
        <v>1317.2819789035791</v>
      </c>
      <c r="AS56" s="23">
        <f>AL56+AM56+AN56+AO56+AP56+AQ56+AR56-AJ56-AK56</f>
        <v>271.68221282684317</v>
      </c>
      <c r="AT56" s="23">
        <f t="shared" si="32"/>
        <v>2173457.7026147451</v>
      </c>
      <c r="AU56">
        <f>M55</f>
        <v>0.24517666666666674</v>
      </c>
      <c r="BB56" s="10">
        <f t="shared" si="24"/>
        <v>585.67238535254501</v>
      </c>
      <c r="BC56" s="10">
        <f t="shared" si="25"/>
        <v>564.40378861100578</v>
      </c>
      <c r="BD56" s="9">
        <f t="shared" si="26"/>
        <v>500.86767258691219</v>
      </c>
      <c r="BE56" s="10">
        <f t="shared" si="27"/>
        <v>190.11936429425603</v>
      </c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</row>
    <row r="57" spans="1:70">
      <c r="A57">
        <v>51</v>
      </c>
      <c r="B57" t="s">
        <v>54</v>
      </c>
      <c r="C57">
        <v>51</v>
      </c>
      <c r="D57">
        <v>197.87200000000001</v>
      </c>
      <c r="E57">
        <v>112.32599999999999</v>
      </c>
      <c r="F57">
        <v>112.32599999999999</v>
      </c>
      <c r="G57">
        <v>330.95100000000002</v>
      </c>
      <c r="H57">
        <v>2246.5300000000002</v>
      </c>
      <c r="I57">
        <v>2316.59</v>
      </c>
      <c r="J57">
        <v>744.63699999999994</v>
      </c>
      <c r="K57">
        <v>295.92099999999999</v>
      </c>
      <c r="M57" s="4">
        <f t="shared" si="5"/>
        <v>0.25115666666666658</v>
      </c>
      <c r="N57" s="2">
        <f t="shared" si="6"/>
        <v>0.26261430448458473</v>
      </c>
      <c r="O57" s="2">
        <f t="shared" si="7"/>
        <v>0.90702020014068263</v>
      </c>
      <c r="P57" s="3">
        <f t="shared" si="8"/>
        <v>0.39274423666502989</v>
      </c>
      <c r="Q57" s="2">
        <f t="shared" si="9"/>
        <v>0.43923580235444026</v>
      </c>
      <c r="R57" s="3">
        <f t="shared" si="10"/>
        <v>0.14907826456262363</v>
      </c>
      <c r="T57" s="6">
        <f t="shared" si="11"/>
        <v>673.56114816362992</v>
      </c>
      <c r="U57" s="6">
        <f t="shared" si="12"/>
        <v>2681.8366285199018</v>
      </c>
      <c r="V57" s="6">
        <f t="shared" si="13"/>
        <v>2681.8366285199018</v>
      </c>
      <c r="W57" s="6">
        <f t="shared" si="14"/>
        <v>54.731359765712284</v>
      </c>
      <c r="X57" s="6">
        <f t="shared" si="15"/>
        <v>176.88679245283001</v>
      </c>
      <c r="Y57" s="6">
        <f t="shared" si="0"/>
        <v>100.41332704504215</v>
      </c>
      <c r="Z57" s="6">
        <f t="shared" si="16"/>
        <v>100.41332704504215</v>
      </c>
      <c r="AA57" s="6">
        <f t="shared" si="17"/>
        <v>295.85217134843003</v>
      </c>
      <c r="AB57" s="6">
        <f t="shared" si="1"/>
        <v>665.66492718007589</v>
      </c>
      <c r="AC57" s="6">
        <f t="shared" si="18"/>
        <v>2070.9030611055382</v>
      </c>
      <c r="AD57" s="6">
        <f t="shared" si="2"/>
        <v>264.53725898274593</v>
      </c>
      <c r="AE57" s="6">
        <f t="shared" si="3"/>
        <v>2008.2754803562718</v>
      </c>
      <c r="AI57" s="58"/>
      <c r="AJ57" s="21">
        <f t="shared" si="28"/>
        <v>191534.01832568974</v>
      </c>
      <c r="AK57" s="21">
        <f t="shared" si="29"/>
        <v>32453.953409137495</v>
      </c>
      <c r="AL57" s="19">
        <f t="shared" si="30"/>
        <v>143999.7441043478</v>
      </c>
      <c r="AM57" s="19">
        <f t="shared" si="31"/>
        <v>25167.721627900824</v>
      </c>
      <c r="AN57" s="19">
        <f t="shared" si="20"/>
        <v>18937.499999999982</v>
      </c>
      <c r="AO57" s="19">
        <f t="shared" si="21"/>
        <v>7872.8099688160573</v>
      </c>
      <c r="AP57" s="19">
        <f t="shared" si="22"/>
        <v>8079.9891785217433</v>
      </c>
      <c r="AQ57" s="19">
        <f t="shared" si="23"/>
        <v>18735.772281956881</v>
      </c>
      <c r="AR57" s="1">
        <f>AD56*$AW$4</f>
        <v>1354.22951126977</v>
      </c>
      <c r="AS57" s="23">
        <f>AL57+AM57+AN57+AO57+AP57+AQ57+AR57-AJ57-AK57</f>
        <v>159.7949379858037</v>
      </c>
      <c r="AT57" s="23">
        <f t="shared" si="32"/>
        <v>1278359.5038864296</v>
      </c>
      <c r="AU57">
        <f>M56</f>
        <v>0.24817666666666674</v>
      </c>
      <c r="BB57" s="10">
        <f t="shared" si="24"/>
        <v>598.261908304185</v>
      </c>
      <c r="BC57" s="10">
        <f t="shared" si="25"/>
        <v>577.98539538639147</v>
      </c>
      <c r="BD57" s="9">
        <f t="shared" si="26"/>
        <v>514.91616398090116</v>
      </c>
      <c r="BE57" s="10">
        <f t="shared" si="27"/>
        <v>195.45208462800539</v>
      </c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</row>
    <row r="58" spans="1:70">
      <c r="A58">
        <v>52</v>
      </c>
      <c r="B58" t="s">
        <v>54</v>
      </c>
      <c r="C58">
        <v>52</v>
      </c>
      <c r="D58">
        <v>196.59899999999999</v>
      </c>
      <c r="E58">
        <v>114.613</v>
      </c>
      <c r="F58">
        <v>114.613</v>
      </c>
      <c r="G58">
        <v>336.524</v>
      </c>
      <c r="H58">
        <v>2237.65</v>
      </c>
      <c r="I58">
        <v>2306.8000000000002</v>
      </c>
      <c r="J58">
        <v>754.42200000000003</v>
      </c>
      <c r="K58">
        <v>301.94799999999998</v>
      </c>
      <c r="M58" s="4">
        <f t="shared" si="5"/>
        <v>0.25411666666666666</v>
      </c>
      <c r="N58" s="2">
        <f t="shared" si="6"/>
        <v>0.25788548566931202</v>
      </c>
      <c r="O58" s="2">
        <f t="shared" si="7"/>
        <v>0.90929036558011422</v>
      </c>
      <c r="P58" s="3">
        <f t="shared" si="8"/>
        <v>0.39607529350036075</v>
      </c>
      <c r="Q58" s="2">
        <f t="shared" si="9"/>
        <v>0.44142978946678041</v>
      </c>
      <c r="R58" s="3">
        <f t="shared" si="10"/>
        <v>0.15034170656522597</v>
      </c>
      <c r="T58" s="6">
        <f t="shared" si="11"/>
        <v>685.91216754111133</v>
      </c>
      <c r="U58" s="6">
        <f t="shared" si="12"/>
        <v>2699.201813633284</v>
      </c>
      <c r="V58" s="6">
        <f t="shared" si="13"/>
        <v>2699.201813633284</v>
      </c>
      <c r="W58" s="6">
        <f t="shared" si="14"/>
        <v>55.085751298638449</v>
      </c>
      <c r="X58" s="6">
        <f t="shared" si="15"/>
        <v>176.88679245283001</v>
      </c>
      <c r="Y58" s="6">
        <f t="shared" si="0"/>
        <v>103.12120582198388</v>
      </c>
      <c r="Z58" s="6">
        <f t="shared" si="16"/>
        <v>103.12120582198388</v>
      </c>
      <c r="AA58" s="6">
        <f t="shared" si="17"/>
        <v>302.78206371037578</v>
      </c>
      <c r="AB58" s="6">
        <f t="shared" si="1"/>
        <v>678.77907687794414</v>
      </c>
      <c r="AC58" s="6">
        <f t="shared" si="18"/>
        <v>2075.5084880539785</v>
      </c>
      <c r="AD58" s="6">
        <f t="shared" si="2"/>
        <v>271.67286307431431</v>
      </c>
      <c r="AE58" s="6">
        <f t="shared" si="3"/>
        <v>2013.2896460921727</v>
      </c>
      <c r="AI58" s="58"/>
      <c r="AJ58" s="21">
        <f t="shared" si="28"/>
        <v>192762.37134812496</v>
      </c>
      <c r="AK58" s="21">
        <f t="shared" si="29"/>
        <v>32662.088298743885</v>
      </c>
      <c r="AL58" s="19">
        <f t="shared" si="30"/>
        <v>144348.81670156773</v>
      </c>
      <c r="AM58" s="19">
        <f t="shared" si="31"/>
        <v>25221.528381204349</v>
      </c>
      <c r="AN58" s="19">
        <f t="shared" si="20"/>
        <v>18937.499999999982</v>
      </c>
      <c r="AO58" s="19">
        <f t="shared" si="21"/>
        <v>8089.2976267485956</v>
      </c>
      <c r="AP58" s="19">
        <f t="shared" si="22"/>
        <v>8302.1738800840867</v>
      </c>
      <c r="AQ58" s="19">
        <f t="shared" si="23"/>
        <v>19180.480876341473</v>
      </c>
      <c r="AR58" s="1">
        <f>AD57*$AW$4</f>
        <v>1391.4659822492436</v>
      </c>
      <c r="AS58" s="23">
        <f>AL58+AM58+AN58+AO58+AP58+AQ58+AR58-AJ58-AK58</f>
        <v>46.803801326601388</v>
      </c>
      <c r="AT58" s="23">
        <f t="shared" si="32"/>
        <v>374430.4106128111</v>
      </c>
      <c r="AU58">
        <f>M57</f>
        <v>0.25115666666666658</v>
      </c>
      <c r="BB58" s="10">
        <f t="shared" si="24"/>
        <v>610.93356741436355</v>
      </c>
      <c r="BC58" s="10">
        <f t="shared" si="25"/>
        <v>591.70434269686007</v>
      </c>
      <c r="BD58" s="9">
        <f t="shared" si="26"/>
        <v>529.07451796549185</v>
      </c>
      <c r="BE58" s="10">
        <f t="shared" si="27"/>
        <v>200.8266540900843</v>
      </c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59"/>
    </row>
    <row r="59" spans="1:70">
      <c r="A59">
        <v>53</v>
      </c>
      <c r="B59" t="s">
        <v>54</v>
      </c>
      <c r="C59">
        <v>53</v>
      </c>
      <c r="D59">
        <v>195.32300000000001</v>
      </c>
      <c r="E59">
        <v>116.884</v>
      </c>
      <c r="F59">
        <v>116.884</v>
      </c>
      <c r="G59">
        <v>342.06900000000002</v>
      </c>
      <c r="H59">
        <v>2228.84</v>
      </c>
      <c r="I59">
        <v>2297.12</v>
      </c>
      <c r="J59">
        <v>764.10799999999995</v>
      </c>
      <c r="K59">
        <v>307.93099999999998</v>
      </c>
      <c r="M59" s="4">
        <f t="shared" si="5"/>
        <v>0.2570533333333333</v>
      </c>
      <c r="N59" s="2">
        <f t="shared" si="6"/>
        <v>0.25328466206753469</v>
      </c>
      <c r="O59" s="2">
        <f t="shared" si="7"/>
        <v>0.91146261502152615</v>
      </c>
      <c r="P59" s="3">
        <f t="shared" si="8"/>
        <v>0.39930883344571821</v>
      </c>
      <c r="Q59" s="2">
        <f t="shared" si="9"/>
        <v>0.44357720836142966</v>
      </c>
      <c r="R59" s="3">
        <f t="shared" si="10"/>
        <v>0.15156906478551796</v>
      </c>
      <c r="T59" s="6">
        <f t="shared" si="11"/>
        <v>698.37151215127938</v>
      </c>
      <c r="U59" s="6">
        <f t="shared" si="12"/>
        <v>2716.8350750218351</v>
      </c>
      <c r="V59" s="6">
        <f t="shared" si="13"/>
        <v>2716.8350750218351</v>
      </c>
      <c r="W59" s="6">
        <f t="shared" si="14"/>
        <v>55.44561377595582</v>
      </c>
      <c r="X59" s="6">
        <f t="shared" si="15"/>
        <v>176.88679245283001</v>
      </c>
      <c r="Y59" s="6">
        <f t="shared" si="0"/>
        <v>105.85151696961741</v>
      </c>
      <c r="Z59" s="6">
        <f t="shared" si="16"/>
        <v>105.85151696961741</v>
      </c>
      <c r="AA59" s="6">
        <f t="shared" si="17"/>
        <v>309.78168575921478</v>
      </c>
      <c r="AB59" s="6">
        <f t="shared" si="1"/>
        <v>691.98513849789845</v>
      </c>
      <c r="AC59" s="6">
        <f t="shared" si="18"/>
        <v>2080.2955502998925</v>
      </c>
      <c r="AD59" s="6">
        <f t="shared" si="2"/>
        <v>278.86591382884961</v>
      </c>
      <c r="AE59" s="6">
        <f t="shared" si="3"/>
        <v>2018.4635628705557</v>
      </c>
      <c r="AI59" s="58"/>
      <c r="AJ59" s="21">
        <f t="shared" si="28"/>
        <v>194010.52875851953</v>
      </c>
      <c r="AK59" s="21">
        <f t="shared" si="29"/>
        <v>32873.578888239768</v>
      </c>
      <c r="AL59" s="19">
        <f t="shared" si="30"/>
        <v>144709.21989216708</v>
      </c>
      <c r="AM59" s="19">
        <f t="shared" si="31"/>
        <v>25277.617876009404</v>
      </c>
      <c r="AN59" s="19">
        <f t="shared" si="20"/>
        <v>18937.499999999982</v>
      </c>
      <c r="AO59" s="19">
        <f t="shared" si="21"/>
        <v>8307.4443410190215</v>
      </c>
      <c r="AP59" s="19">
        <f t="shared" si="22"/>
        <v>8526.061297361628</v>
      </c>
      <c r="AQ59" s="19">
        <f t="shared" si="23"/>
        <v>19629.754807026486</v>
      </c>
      <c r="AR59" s="1">
        <f>AD58*$AW$4</f>
        <v>1428.9992597708931</v>
      </c>
      <c r="AS59" s="23">
        <f>AL59+AM59+AN59+AO59+AP59+AQ59+AR59-AJ59-AK59</f>
        <v>-67.51017340481485</v>
      </c>
      <c r="AT59" s="23">
        <f t="shared" si="32"/>
        <v>-540081.3872385188</v>
      </c>
      <c r="AU59">
        <f>M58</f>
        <v>0.25411666666666666</v>
      </c>
      <c r="BB59" s="10">
        <f t="shared" si="24"/>
        <v>623.69332557930557</v>
      </c>
      <c r="BC59" s="10">
        <f t="shared" si="25"/>
        <v>605.56412742075156</v>
      </c>
      <c r="BD59" s="9">
        <f t="shared" si="26"/>
        <v>543.34572614862861</v>
      </c>
      <c r="BE59" s="10">
        <f t="shared" si="27"/>
        <v>206.24241164396776</v>
      </c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</row>
    <row r="60" spans="1:70">
      <c r="A60">
        <v>54</v>
      </c>
      <c r="B60" t="s">
        <v>54</v>
      </c>
      <c r="C60">
        <v>54</v>
      </c>
      <c r="D60">
        <v>194.047</v>
      </c>
      <c r="E60">
        <v>119.13800000000001</v>
      </c>
      <c r="F60">
        <v>119.13800000000001</v>
      </c>
      <c r="G60">
        <v>347.58800000000002</v>
      </c>
      <c r="H60">
        <v>2220.09</v>
      </c>
      <c r="I60">
        <v>2287.5300000000002</v>
      </c>
      <c r="J60">
        <v>773.69799999999998</v>
      </c>
      <c r="K60">
        <v>313.86900000000003</v>
      </c>
      <c r="M60" s="4">
        <f t="shared" si="5"/>
        <v>0.25996999999999998</v>
      </c>
      <c r="N60" s="2">
        <f t="shared" si="6"/>
        <v>0.24880691361823803</v>
      </c>
      <c r="O60" s="2">
        <f t="shared" si="7"/>
        <v>0.91353298483158329</v>
      </c>
      <c r="P60" s="3">
        <f t="shared" si="8"/>
        <v>0.40244258952956119</v>
      </c>
      <c r="Q60" s="2">
        <f t="shared" si="9"/>
        <v>0.44567706530240681</v>
      </c>
      <c r="R60" s="3">
        <f t="shared" si="10"/>
        <v>0.15275865163929175</v>
      </c>
      <c r="T60" s="6">
        <f t="shared" si="11"/>
        <v>710.94002124169208</v>
      </c>
      <c r="U60" s="6">
        <f t="shared" si="12"/>
        <v>2734.7002394187489</v>
      </c>
      <c r="V60" s="6">
        <f t="shared" si="13"/>
        <v>2734.7002394187489</v>
      </c>
      <c r="W60" s="6">
        <f t="shared" si="14"/>
        <v>55.810208967729572</v>
      </c>
      <c r="X60" s="6">
        <f t="shared" si="15"/>
        <v>176.88679245283001</v>
      </c>
      <c r="Y60" s="6">
        <f t="shared" si="0"/>
        <v>108.60223904129032</v>
      </c>
      <c r="Z60" s="6">
        <f t="shared" si="16"/>
        <v>108.60223904129032</v>
      </c>
      <c r="AA60" s="6">
        <f t="shared" si="17"/>
        <v>316.84966227302806</v>
      </c>
      <c r="AB60" s="6">
        <f t="shared" si="1"/>
        <v>705.27736860888172</v>
      </c>
      <c r="AC60" s="6">
        <f t="shared" si="18"/>
        <v>2085.2330797775967</v>
      </c>
      <c r="AD60" s="6">
        <f t="shared" si="2"/>
        <v>286.1125431487078</v>
      </c>
      <c r="AE60" s="6">
        <f t="shared" si="3"/>
        <v>2023.7602181770567</v>
      </c>
      <c r="AI60" s="58"/>
      <c r="AJ60" s="21">
        <f t="shared" si="28"/>
        <v>195277.95468734443</v>
      </c>
      <c r="AK60" s="21">
        <f t="shared" si="29"/>
        <v>33088.334378690932</v>
      </c>
      <c r="AL60" s="19">
        <f t="shared" si="30"/>
        <v>145081.10550844693</v>
      </c>
      <c r="AM60" s="19">
        <f t="shared" si="31"/>
        <v>25335.919507102393</v>
      </c>
      <c r="AN60" s="19">
        <f t="shared" si="20"/>
        <v>18937.499999999982</v>
      </c>
      <c r="AO60" s="19">
        <f t="shared" si="21"/>
        <v>8527.3982070723778</v>
      </c>
      <c r="AP60" s="19">
        <f t="shared" si="22"/>
        <v>8751.803423047968</v>
      </c>
      <c r="AQ60" s="19">
        <f t="shared" si="23"/>
        <v>20083.54940396138</v>
      </c>
      <c r="AR60" s="1">
        <f>AD59*$AW$4</f>
        <v>1466.834706739749</v>
      </c>
      <c r="AS60" s="23">
        <f>AL60+AM60+AN60+AO60+AP60+AQ60+AR60-AJ60-AK60</f>
        <v>-182.17830966460315</v>
      </c>
      <c r="AT60" s="23">
        <f t="shared" si="32"/>
        <v>-1457426.4773168252</v>
      </c>
      <c r="AU60">
        <f>M59</f>
        <v>0.2570533333333333</v>
      </c>
      <c r="BB60" s="10">
        <f t="shared" si="24"/>
        <v>636.5395247219426</v>
      </c>
      <c r="BC60" s="10">
        <f t="shared" si="25"/>
        <v>619.56337151842956</v>
      </c>
      <c r="BD60" s="9">
        <f t="shared" si="26"/>
        <v>557.73182765769923</v>
      </c>
      <c r="BE60" s="10">
        <f t="shared" si="27"/>
        <v>211.70303393923481</v>
      </c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</row>
    <row r="61" spans="1:70">
      <c r="A61">
        <v>55</v>
      </c>
      <c r="B61" t="s">
        <v>54</v>
      </c>
      <c r="C61">
        <v>55</v>
      </c>
      <c r="D61">
        <v>192.77099999999999</v>
      </c>
      <c r="E61">
        <v>121.376</v>
      </c>
      <c r="F61">
        <v>121.376</v>
      </c>
      <c r="G61">
        <v>353.07900000000001</v>
      </c>
      <c r="H61">
        <v>2211.4</v>
      </c>
      <c r="I61">
        <v>2278.0300000000002</v>
      </c>
      <c r="J61">
        <v>783.19299999999998</v>
      </c>
      <c r="K61">
        <v>319.76299999999998</v>
      </c>
      <c r="M61" s="4">
        <f t="shared" si="5"/>
        <v>0.26286666666666664</v>
      </c>
      <c r="N61" s="2">
        <f t="shared" si="6"/>
        <v>0.24444712148110576</v>
      </c>
      <c r="O61" s="2">
        <f t="shared" si="7"/>
        <v>0.91550660689830088</v>
      </c>
      <c r="P61" s="3">
        <f t="shared" si="8"/>
        <v>0.40548186659903629</v>
      </c>
      <c r="Q61" s="2">
        <f t="shared" si="9"/>
        <v>0.4477288866345423</v>
      </c>
      <c r="R61" s="3">
        <f t="shared" si="10"/>
        <v>0.15391326401217351</v>
      </c>
      <c r="T61" s="6">
        <f t="shared" si="11"/>
        <v>723.61986257425519</v>
      </c>
      <c r="U61" s="6">
        <f t="shared" si="12"/>
        <v>2752.8019118980037</v>
      </c>
      <c r="V61" s="6">
        <f t="shared" si="13"/>
        <v>2752.8019118980037</v>
      </c>
      <c r="W61" s="6">
        <f t="shared" si="14"/>
        <v>56.179630855061298</v>
      </c>
      <c r="X61" s="6">
        <f t="shared" si="15"/>
        <v>176.88679245283001</v>
      </c>
      <c r="Y61" s="6">
        <f t="shared" si="0"/>
        <v>111.37469495284405</v>
      </c>
      <c r="Z61" s="6">
        <f t="shared" si="16"/>
        <v>111.37469495284405</v>
      </c>
      <c r="AA61" s="6">
        <f t="shared" si="17"/>
        <v>323.98551541701175</v>
      </c>
      <c r="AB61" s="6">
        <f t="shared" si="1"/>
        <v>718.65839592463249</v>
      </c>
      <c r="AC61" s="6">
        <f t="shared" si="18"/>
        <v>2090.3231468284325</v>
      </c>
      <c r="AD61" s="6">
        <f t="shared" si="2"/>
        <v>293.41473258474713</v>
      </c>
      <c r="AE61" s="6">
        <f t="shared" si="3"/>
        <v>2029.1820493237485</v>
      </c>
      <c r="AI61" s="58"/>
      <c r="AJ61" s="21">
        <f t="shared" si="28"/>
        <v>196562.04910870141</v>
      </c>
      <c r="AK61" s="21">
        <f t="shared" si="29"/>
        <v>33305.914215880941</v>
      </c>
      <c r="AL61" s="19">
        <f t="shared" si="30"/>
        <v>145461.8132019123</v>
      </c>
      <c r="AM61" s="19">
        <f t="shared" si="31"/>
        <v>25396.053678611352</v>
      </c>
      <c r="AN61" s="19">
        <f t="shared" si="20"/>
        <v>18937.499999999982</v>
      </c>
      <c r="AO61" s="19">
        <f t="shared" si="21"/>
        <v>8748.9963771663479</v>
      </c>
      <c r="AP61" s="19">
        <f t="shared" si="22"/>
        <v>8979.2331239338837</v>
      </c>
      <c r="AQ61" s="19">
        <f t="shared" si="23"/>
        <v>20541.775509721363</v>
      </c>
      <c r="AR61" s="1">
        <f>AD60*$AW$4</f>
        <v>1504.9519769622029</v>
      </c>
      <c r="AS61" s="23">
        <f>AL61+AM61+AN61+AO61+AP61+AQ61+AR61-AJ61-AK61</f>
        <v>-297.63945627489011</v>
      </c>
      <c r="AT61" s="23">
        <f t="shared" si="32"/>
        <v>-2381115.6501991209</v>
      </c>
      <c r="AU61">
        <f>M60</f>
        <v>0.25996999999999998</v>
      </c>
      <c r="BB61" s="10">
        <f t="shared" si="24"/>
        <v>649.46715964115219</v>
      </c>
      <c r="BC61" s="10">
        <f t="shared" si="25"/>
        <v>633.69932454605612</v>
      </c>
      <c r="BD61" s="9">
        <f t="shared" si="26"/>
        <v>572.2250862974156</v>
      </c>
      <c r="BE61" s="10">
        <f t="shared" si="27"/>
        <v>217.20447808258064</v>
      </c>
      <c r="BG61" s="59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59"/>
    </row>
    <row r="62" spans="1:70">
      <c r="A62">
        <v>56</v>
      </c>
      <c r="B62" t="s">
        <v>54</v>
      </c>
      <c r="C62">
        <v>56</v>
      </c>
      <c r="D62">
        <v>191.49700000000001</v>
      </c>
      <c r="E62">
        <v>123.596</v>
      </c>
      <c r="F62">
        <v>123.596</v>
      </c>
      <c r="G62">
        <v>358.54399999999998</v>
      </c>
      <c r="H62">
        <v>2202.77</v>
      </c>
      <c r="I62">
        <v>2268.63</v>
      </c>
      <c r="J62">
        <v>792.59400000000005</v>
      </c>
      <c r="K62">
        <v>325.61200000000002</v>
      </c>
      <c r="M62" s="4">
        <f t="shared" si="5"/>
        <v>0.26574333333333333</v>
      </c>
      <c r="N62" s="2">
        <f t="shared" si="6"/>
        <v>0.24020295272380618</v>
      </c>
      <c r="O62" s="2">
        <f t="shared" si="7"/>
        <v>0.91738834489419618</v>
      </c>
      <c r="P62" s="3">
        <f t="shared" si="8"/>
        <v>0.4084291860567214</v>
      </c>
      <c r="Q62" s="2">
        <f t="shared" si="9"/>
        <v>0.44973721510730902</v>
      </c>
      <c r="R62" s="3">
        <f t="shared" si="10"/>
        <v>0.1550317975991872</v>
      </c>
      <c r="T62" s="6">
        <f t="shared" si="11"/>
        <v>736.40557056857119</v>
      </c>
      <c r="U62" s="6">
        <f t="shared" si="12"/>
        <v>2771.1158783609667</v>
      </c>
      <c r="V62" s="6">
        <f t="shared" si="13"/>
        <v>2771.1158783609667</v>
      </c>
      <c r="W62" s="6">
        <f t="shared" si="14"/>
        <v>56.553385272672791</v>
      </c>
      <c r="X62" s="6">
        <f t="shared" si="15"/>
        <v>176.88679245283001</v>
      </c>
      <c r="Y62" s="6">
        <f t="shared" si="0"/>
        <v>114.16627936730069</v>
      </c>
      <c r="Z62" s="6">
        <f t="shared" si="16"/>
        <v>114.16627936730069</v>
      </c>
      <c r="AA62" s="6">
        <f t="shared" si="17"/>
        <v>331.18899049701815</v>
      </c>
      <c r="AB62" s="6">
        <f t="shared" si="1"/>
        <v>732.12327282744047</v>
      </c>
      <c r="AC62" s="6">
        <f t="shared" si="18"/>
        <v>2095.5459908061989</v>
      </c>
      <c r="AD62" s="6">
        <f t="shared" si="2"/>
        <v>300.76952779495707</v>
      </c>
      <c r="AE62" s="6">
        <f t="shared" si="3"/>
        <v>2034.7103077923955</v>
      </c>
      <c r="AI62" s="58"/>
      <c r="AJ62" s="21">
        <f t="shared" si="28"/>
        <v>197863.14302149281</v>
      </c>
      <c r="AK62" s="21">
        <f t="shared" si="29"/>
        <v>33526.374485005785</v>
      </c>
      <c r="AL62" s="19">
        <f t="shared" si="30"/>
        <v>145851.51815924307</v>
      </c>
      <c r="AM62" s="19">
        <f t="shared" si="31"/>
        <v>25458.04560522348</v>
      </c>
      <c r="AN62" s="19">
        <f t="shared" si="20"/>
        <v>18937.499999999982</v>
      </c>
      <c r="AO62" s="19">
        <f t="shared" si="21"/>
        <v>8972.3454254011176</v>
      </c>
      <c r="AP62" s="19">
        <f t="shared" si="22"/>
        <v>9208.4597787011462</v>
      </c>
      <c r="AQ62" s="19">
        <f t="shared" si="23"/>
        <v>21004.402145654913</v>
      </c>
      <c r="AR62" s="1">
        <f>AD61*$AW$4</f>
        <v>1543.3614933957699</v>
      </c>
      <c r="AS62" s="23">
        <f>AL62+AM62+AN62+AO62+AP62+AQ62+AR62-AJ62-AK62</f>
        <v>-413.88489887911419</v>
      </c>
      <c r="AT62" s="23">
        <f t="shared" si="32"/>
        <v>-3311079.1910329135</v>
      </c>
      <c r="AU62">
        <f>M61</f>
        <v>0.26286666666666664</v>
      </c>
      <c r="BB62" s="10">
        <f t="shared" si="24"/>
        <v>662.47876506957118</v>
      </c>
      <c r="BC62" s="10">
        <f t="shared" si="25"/>
        <v>647.97103083402351</v>
      </c>
      <c r="BD62" s="9">
        <f t="shared" si="26"/>
        <v>586.82946516949426</v>
      </c>
      <c r="BE62" s="10">
        <f t="shared" si="27"/>
        <v>222.7493899056881</v>
      </c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</row>
    <row r="63" spans="1:70">
      <c r="A63">
        <v>57</v>
      </c>
      <c r="B63" t="s">
        <v>54</v>
      </c>
      <c r="C63">
        <v>57</v>
      </c>
      <c r="D63">
        <v>190.22800000000001</v>
      </c>
      <c r="E63">
        <v>125.79900000000001</v>
      </c>
      <c r="F63">
        <v>125.79900000000001</v>
      </c>
      <c r="G63">
        <v>363.983</v>
      </c>
      <c r="H63">
        <v>2194.19</v>
      </c>
      <c r="I63">
        <v>2259.3200000000002</v>
      </c>
      <c r="J63">
        <v>801.90300000000002</v>
      </c>
      <c r="K63">
        <v>331.41699999999997</v>
      </c>
      <c r="M63" s="4">
        <f t="shared" si="5"/>
        <v>0.26860333333333331</v>
      </c>
      <c r="N63" s="2">
        <f t="shared" si="6"/>
        <v>0.2360705377198099</v>
      </c>
      <c r="O63" s="2">
        <f t="shared" si="7"/>
        <v>0.91917264640548024</v>
      </c>
      <c r="P63" s="3">
        <f t="shared" si="8"/>
        <v>0.41128429778731956</v>
      </c>
      <c r="Q63" s="2">
        <f t="shared" si="9"/>
        <v>0.4516982911604473</v>
      </c>
      <c r="R63" s="3">
        <f t="shared" si="10"/>
        <v>0.1561149650662067</v>
      </c>
      <c r="T63" s="6">
        <f t="shared" si="11"/>
        <v>749.29635083381493</v>
      </c>
      <c r="U63" s="6">
        <f t="shared" si="12"/>
        <v>2789.6018323195854</v>
      </c>
      <c r="V63" s="6">
        <f t="shared" si="13"/>
        <v>2789.6018323195854</v>
      </c>
      <c r="W63" s="6">
        <f t="shared" si="14"/>
        <v>56.930649639175215</v>
      </c>
      <c r="X63" s="6">
        <f t="shared" si="15"/>
        <v>176.88679245283001</v>
      </c>
      <c r="Y63" s="6">
        <f t="shared" si="0"/>
        <v>116.97637363465718</v>
      </c>
      <c r="Z63" s="6">
        <f t="shared" si="16"/>
        <v>116.97637363465718</v>
      </c>
      <c r="AA63" s="6">
        <f t="shared" si="17"/>
        <v>338.4558812443932</v>
      </c>
      <c r="AB63" s="6">
        <f t="shared" si="1"/>
        <v>745.66335937706208</v>
      </c>
      <c r="AC63" s="6">
        <f t="shared" si="18"/>
        <v>2100.8691225816983</v>
      </c>
      <c r="AD63" s="6">
        <f t="shared" si="2"/>
        <v>308.1738234872866</v>
      </c>
      <c r="AE63" s="6">
        <f t="shared" si="3"/>
        <v>2040.3054814857705</v>
      </c>
      <c r="AI63" s="58"/>
      <c r="AJ63" s="21">
        <f t="shared" si="28"/>
        <v>199179.49598895118</v>
      </c>
      <c r="AK63" s="21">
        <f t="shared" si="29"/>
        <v>33749.420282558211</v>
      </c>
      <c r="AL63" s="19">
        <f t="shared" si="30"/>
        <v>146248.87279319399</v>
      </c>
      <c r="AM63" s="19">
        <f t="shared" si="31"/>
        <v>25521.654622028698</v>
      </c>
      <c r="AN63" s="19">
        <f t="shared" si="20"/>
        <v>18937.499999999982</v>
      </c>
      <c r="AO63" s="19">
        <f t="shared" si="21"/>
        <v>9197.2354658297445</v>
      </c>
      <c r="AP63" s="19">
        <f t="shared" si="22"/>
        <v>9439.2679780884209</v>
      </c>
      <c r="AQ63" s="19">
        <f t="shared" si="23"/>
        <v>21471.412799609334</v>
      </c>
      <c r="AR63" s="1">
        <f>AD62*$AW$4</f>
        <v>1582.047716201474</v>
      </c>
      <c r="AS63" s="23">
        <f>AL63+AM63+AN63+AO63+AP63+AQ63+AR63-AJ63-AK63</f>
        <v>-530.92489655772079</v>
      </c>
      <c r="AT63" s="23">
        <f t="shared" si="32"/>
        <v>-4247399.1724617667</v>
      </c>
      <c r="AU63">
        <f>M62</f>
        <v>0.26574333333333333</v>
      </c>
      <c r="BB63" s="10">
        <f t="shared" si="24"/>
        <v>675.56988755476777</v>
      </c>
      <c r="BC63" s="10">
        <f t="shared" si="25"/>
        <v>662.37798099403631</v>
      </c>
      <c r="BD63" s="9">
        <f t="shared" si="26"/>
        <v>601.53905558991414</v>
      </c>
      <c r="BE63" s="10">
        <f t="shared" si="27"/>
        <v>228.33255873460138</v>
      </c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59"/>
    </row>
    <row r="64" spans="1:70">
      <c r="A64">
        <v>58</v>
      </c>
      <c r="B64" t="s">
        <v>54</v>
      </c>
      <c r="C64">
        <v>58</v>
      </c>
      <c r="D64">
        <v>188.96299999999999</v>
      </c>
      <c r="E64">
        <v>127.986</v>
      </c>
      <c r="F64">
        <v>127.986</v>
      </c>
      <c r="G64">
        <v>369.39600000000002</v>
      </c>
      <c r="H64">
        <v>2185.67</v>
      </c>
      <c r="I64">
        <v>2250.1</v>
      </c>
      <c r="J64">
        <v>811.12099999999998</v>
      </c>
      <c r="K64">
        <v>337.17899999999997</v>
      </c>
      <c r="M64" s="4">
        <f t="shared" si="5"/>
        <v>0.27144333333333331</v>
      </c>
      <c r="N64" s="2">
        <f t="shared" si="6"/>
        <v>0.23204720445028429</v>
      </c>
      <c r="O64" s="2">
        <f t="shared" si="7"/>
        <v>0.92087545614185895</v>
      </c>
      <c r="P64" s="3">
        <f t="shared" si="8"/>
        <v>0.41405695479719523</v>
      </c>
      <c r="Q64" s="2">
        <f t="shared" si="9"/>
        <v>0.45361953998993043</v>
      </c>
      <c r="R64" s="3">
        <f t="shared" si="10"/>
        <v>0.15716724178158734</v>
      </c>
      <c r="T64" s="6">
        <f t="shared" si="11"/>
        <v>762.28797012173311</v>
      </c>
      <c r="U64" s="6">
        <f t="shared" si="12"/>
        <v>2808.2766327719714</v>
      </c>
      <c r="V64" s="6">
        <f t="shared" si="13"/>
        <v>2808.2766327719714</v>
      </c>
      <c r="W64" s="6">
        <f t="shared" si="14"/>
        <v>57.311768015754517</v>
      </c>
      <c r="X64" s="6">
        <f t="shared" si="15"/>
        <v>176.88679245283001</v>
      </c>
      <c r="Y64" s="6">
        <f t="shared" si="0"/>
        <v>119.80669770731785</v>
      </c>
      <c r="Z64" s="6">
        <f t="shared" si="16"/>
        <v>119.80669770731785</v>
      </c>
      <c r="AA64" s="6">
        <f t="shared" si="17"/>
        <v>345.78871834647839</v>
      </c>
      <c r="AB64" s="6">
        <f t="shared" si="1"/>
        <v>759.2840502130573</v>
      </c>
      <c r="AC64" s="6">
        <f t="shared" si="18"/>
        <v>2106.3043505746687</v>
      </c>
      <c r="AD64" s="6">
        <f t="shared" si="2"/>
        <v>315.63063558714015</v>
      </c>
      <c r="AE64" s="6">
        <f t="shared" si="3"/>
        <v>2045.9886626502384</v>
      </c>
      <c r="AI64" s="58"/>
      <c r="AJ64" s="21">
        <f t="shared" si="28"/>
        <v>200508.21090163483</v>
      </c>
      <c r="AK64" s="21">
        <f t="shared" si="29"/>
        <v>33974.560715820233</v>
      </c>
      <c r="AL64" s="19">
        <f t="shared" si="30"/>
        <v>146651.03709275273</v>
      </c>
      <c r="AM64" s="19">
        <f t="shared" si="31"/>
        <v>25586.485043922505</v>
      </c>
      <c r="AN64" s="19">
        <f t="shared" si="20"/>
        <v>18937.499999999982</v>
      </c>
      <c r="AO64" s="19">
        <f t="shared" si="21"/>
        <v>9423.6166600079832</v>
      </c>
      <c r="AP64" s="19">
        <f t="shared" si="22"/>
        <v>9671.6065721134564</v>
      </c>
      <c r="AQ64" s="19">
        <f t="shared" si="23"/>
        <v>21942.534773719628</v>
      </c>
      <c r="AR64" s="1">
        <f>AD63*$AW$4</f>
        <v>1620.9943115431274</v>
      </c>
      <c r="AS64" s="23">
        <f>AL64+AM64+AN64+AO64+AP64+AQ64+AR64-AJ64-AK64</f>
        <v>-648.9971633956884</v>
      </c>
      <c r="AT64" s="23">
        <f t="shared" si="32"/>
        <v>-5191977.3071655072</v>
      </c>
      <c r="AU64">
        <f>M63</f>
        <v>0.26860333333333331</v>
      </c>
      <c r="BB64" s="10">
        <f t="shared" si="24"/>
        <v>688.73270973788703</v>
      </c>
      <c r="BC64" s="10">
        <f t="shared" si="25"/>
        <v>676.91176248878639</v>
      </c>
      <c r="BD64" s="9">
        <f t="shared" si="26"/>
        <v>616.34764697457319</v>
      </c>
      <c r="BE64" s="10">
        <f t="shared" si="27"/>
        <v>233.95274726931436</v>
      </c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</row>
    <row r="65" spans="1:70">
      <c r="A65">
        <v>59</v>
      </c>
      <c r="B65" t="s">
        <v>54</v>
      </c>
      <c r="C65">
        <v>59</v>
      </c>
      <c r="D65">
        <v>187.703</v>
      </c>
      <c r="E65">
        <v>130.15700000000001</v>
      </c>
      <c r="F65">
        <v>130.15700000000001</v>
      </c>
      <c r="G65">
        <v>374.78300000000002</v>
      </c>
      <c r="H65">
        <v>2177.1999999999998</v>
      </c>
      <c r="I65">
        <v>2240.9699999999998</v>
      </c>
      <c r="J65">
        <v>820.25</v>
      </c>
      <c r="K65">
        <v>342.89600000000002</v>
      </c>
      <c r="M65" s="4">
        <f t="shared" si="5"/>
        <v>0.27426666666666671</v>
      </c>
      <c r="N65" s="2">
        <f t="shared" si="6"/>
        <v>0.22812712688381132</v>
      </c>
      <c r="O65" s="2">
        <f t="shared" si="7"/>
        <v>0.92249089718035948</v>
      </c>
      <c r="P65" s="3">
        <f t="shared" si="8"/>
        <v>0.41674282936315016</v>
      </c>
      <c r="Q65" s="2">
        <f t="shared" si="9"/>
        <v>0.45549708313077286</v>
      </c>
      <c r="R65" s="3">
        <f t="shared" si="10"/>
        <v>0.1581878949927078</v>
      </c>
      <c r="T65" s="6">
        <f t="shared" si="11"/>
        <v>775.38692951198743</v>
      </c>
      <c r="U65" s="6">
        <f t="shared" si="12"/>
        <v>2827.12784216816</v>
      </c>
      <c r="V65" s="6">
        <f t="shared" si="13"/>
        <v>2827.12784216816</v>
      </c>
      <c r="W65" s="6">
        <f t="shared" si="14"/>
        <v>57.696486574860408</v>
      </c>
      <c r="X65" s="6">
        <f t="shared" si="15"/>
        <v>176.88679245283001</v>
      </c>
      <c r="Y65" s="6">
        <f t="shared" si="0"/>
        <v>122.6568261843604</v>
      </c>
      <c r="Z65" s="6">
        <f t="shared" si="16"/>
        <v>122.6568261843604</v>
      </c>
      <c r="AA65" s="6">
        <f t="shared" si="17"/>
        <v>353.18648469043643</v>
      </c>
      <c r="AB65" s="6">
        <f t="shared" si="1"/>
        <v>772.98387084229785</v>
      </c>
      <c r="AC65" s="6">
        <f t="shared" si="18"/>
        <v>2111.8404579007224</v>
      </c>
      <c r="AD65" s="6">
        <f t="shared" si="2"/>
        <v>323.13694285603111</v>
      </c>
      <c r="AE65" s="6">
        <f t="shared" si="3"/>
        <v>2051.7409126561724</v>
      </c>
      <c r="AI65" s="58"/>
      <c r="AJ65" s="21">
        <f t="shared" si="28"/>
        <v>201850.49953375099</v>
      </c>
      <c r="AK65" s="21">
        <f t="shared" si="29"/>
        <v>34202.00111052984</v>
      </c>
      <c r="AL65" s="19">
        <f t="shared" si="30"/>
        <v>147059.52710531116</v>
      </c>
      <c r="AM65" s="19">
        <f t="shared" si="31"/>
        <v>25652.680685648891</v>
      </c>
      <c r="AN65" s="19">
        <f t="shared" si="20"/>
        <v>18937.499999999982</v>
      </c>
      <c r="AO65" s="19">
        <f t="shared" si="21"/>
        <v>9651.6275673015261</v>
      </c>
      <c r="AP65" s="19">
        <f t="shared" si="22"/>
        <v>9905.6177664410407</v>
      </c>
      <c r="AQ65" s="19">
        <f t="shared" si="23"/>
        <v>22417.932135736042</v>
      </c>
      <c r="AR65" s="1">
        <f>AD64*$AW$4</f>
        <v>1660.2171431883571</v>
      </c>
      <c r="AS65" s="23">
        <f>AL65+AM65+AN65+AO65+AP65+AQ65+AR65-AJ65-AK65</f>
        <v>-767.39824065381981</v>
      </c>
      <c r="AT65" s="23">
        <f t="shared" si="32"/>
        <v>-6139185.925230559</v>
      </c>
      <c r="AU65">
        <f>M64</f>
        <v>0.27144333333333331</v>
      </c>
      <c r="BB65" s="10">
        <f t="shared" si="24"/>
        <v>701.97228219730277</v>
      </c>
      <c r="BC65" s="10">
        <f t="shared" si="25"/>
        <v>691.57743669295678</v>
      </c>
      <c r="BD65" s="9">
        <f t="shared" si="26"/>
        <v>631.2612711742803</v>
      </c>
      <c r="BE65" s="10">
        <f t="shared" si="27"/>
        <v>239.6133954146357</v>
      </c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</row>
    <row r="66" spans="1:70">
      <c r="A66">
        <v>60</v>
      </c>
      <c r="B66" t="s">
        <v>54</v>
      </c>
      <c r="C66">
        <v>60</v>
      </c>
      <c r="D66">
        <v>186.44900000000001</v>
      </c>
      <c r="E66">
        <v>132.31</v>
      </c>
      <c r="F66">
        <v>132.31</v>
      </c>
      <c r="G66">
        <v>380.14400000000001</v>
      </c>
      <c r="H66">
        <v>2168.79</v>
      </c>
      <c r="I66">
        <v>2231.9299999999998</v>
      </c>
      <c r="J66">
        <v>829.29100000000005</v>
      </c>
      <c r="K66">
        <v>348.57100000000003</v>
      </c>
      <c r="M66" s="4">
        <f t="shared" si="5"/>
        <v>0.27707000000000004</v>
      </c>
      <c r="N66" s="2">
        <f t="shared" si="6"/>
        <v>0.2243103427533355</v>
      </c>
      <c r="O66" s="2">
        <f t="shared" si="7"/>
        <v>0.92403425151285479</v>
      </c>
      <c r="P66" s="3">
        <f t="shared" si="8"/>
        <v>0.41935371326139004</v>
      </c>
      <c r="Q66" s="2">
        <f t="shared" si="9"/>
        <v>0.45733809747235954</v>
      </c>
      <c r="R66" s="3">
        <f t="shared" si="10"/>
        <v>0.15917758448526845</v>
      </c>
      <c r="T66" s="6">
        <f t="shared" si="11"/>
        <v>788.58063467606064</v>
      </c>
      <c r="U66" s="6">
        <f t="shared" si="12"/>
        <v>2846.1422553003231</v>
      </c>
      <c r="V66" s="6">
        <f t="shared" si="13"/>
        <v>2846.1422553003231</v>
      </c>
      <c r="W66" s="6">
        <f t="shared" si="14"/>
        <v>58.084535822455571</v>
      </c>
      <c r="X66" s="6">
        <f t="shared" si="15"/>
        <v>176.88679245283001</v>
      </c>
      <c r="Y66" s="6">
        <f t="shared" si="0"/>
        <v>125.52436059959525</v>
      </c>
      <c r="Z66" s="6">
        <f t="shared" si="16"/>
        <v>125.52436059959525</v>
      </c>
      <c r="AA66" s="6">
        <f t="shared" si="17"/>
        <v>360.64796716629536</v>
      </c>
      <c r="AB66" s="6">
        <f t="shared" si="1"/>
        <v>786.76005234288129</v>
      </c>
      <c r="AC66" s="6">
        <f t="shared" si="18"/>
        <v>2117.4667387798972</v>
      </c>
      <c r="AD66" s="6">
        <f t="shared" si="2"/>
        <v>330.69421735742969</v>
      </c>
      <c r="AE66" s="6">
        <f t="shared" si="3"/>
        <v>2057.5616206242626</v>
      </c>
      <c r="AI66" s="58"/>
      <c r="AJ66" s="21">
        <f t="shared" si="28"/>
        <v>203205.46791152083</v>
      </c>
      <c r="AK66" s="21">
        <f t="shared" si="29"/>
        <v>34431.58998976602</v>
      </c>
      <c r="AL66" s="19">
        <f t="shared" si="30"/>
        <v>147472.9815789877</v>
      </c>
      <c r="AM66" s="19">
        <f t="shared" si="31"/>
        <v>25720.104936772899</v>
      </c>
      <c r="AN66" s="19">
        <f t="shared" si="20"/>
        <v>18937.499999999982</v>
      </c>
      <c r="AO66" s="19">
        <f t="shared" si="21"/>
        <v>9881.2339174120734</v>
      </c>
      <c r="AP66" s="19">
        <f t="shared" si="22"/>
        <v>10141.266388922919</v>
      </c>
      <c r="AQ66" s="19">
        <f t="shared" si="23"/>
        <v>22897.538944911092</v>
      </c>
      <c r="AR66" s="1">
        <f>AD65*$AW$4</f>
        <v>1699.7003194227236</v>
      </c>
      <c r="AS66" s="23">
        <f>AL66+AM66+AN66+AO66+AP66+AQ66+AR66-AJ66-AK66</f>
        <v>-886.73181485743407</v>
      </c>
      <c r="AT66" s="23">
        <f t="shared" si="32"/>
        <v>-7093854.5188594721</v>
      </c>
      <c r="AU66">
        <f>M65</f>
        <v>0.27426666666666671</v>
      </c>
      <c r="BB66" s="10">
        <f t="shared" si="24"/>
        <v>715.28738426743757</v>
      </c>
      <c r="BC66" s="10">
        <f t="shared" si="25"/>
        <v>706.37296938087286</v>
      </c>
      <c r="BD66" s="9">
        <f t="shared" si="26"/>
        <v>646.27388571206222</v>
      </c>
      <c r="BE66" s="10">
        <f t="shared" si="27"/>
        <v>245.3136523687208</v>
      </c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  <c r="BR66" s="59"/>
    </row>
    <row r="67" spans="1:70">
      <c r="A67">
        <v>61</v>
      </c>
      <c r="B67" t="s">
        <v>54</v>
      </c>
      <c r="C67">
        <v>61</v>
      </c>
      <c r="D67">
        <v>185.20099999999999</v>
      </c>
      <c r="E67">
        <v>134.44800000000001</v>
      </c>
      <c r="F67">
        <v>134.44800000000001</v>
      </c>
      <c r="G67">
        <v>385.48</v>
      </c>
      <c r="H67">
        <v>2160.42</v>
      </c>
      <c r="I67">
        <v>2222.98</v>
      </c>
      <c r="J67">
        <v>838.245</v>
      </c>
      <c r="K67">
        <v>354.202</v>
      </c>
      <c r="M67" s="4">
        <f t="shared" si="5"/>
        <v>0.27986</v>
      </c>
      <c r="N67" s="2">
        <f t="shared" si="6"/>
        <v>0.22058767478977584</v>
      </c>
      <c r="O67" s="2">
        <f t="shared" si="7"/>
        <v>0.92548716048500446</v>
      </c>
      <c r="P67" s="3">
        <f t="shared" si="8"/>
        <v>0.42187998761285406</v>
      </c>
      <c r="Q67" s="2">
        <f t="shared" si="9"/>
        <v>0.45913432906929663</v>
      </c>
      <c r="R67" s="3">
        <f t="shared" si="10"/>
        <v>0.16013721146287432</v>
      </c>
      <c r="T67" s="6">
        <f t="shared" si="11"/>
        <v>801.8888300146707</v>
      </c>
      <c r="U67" s="6">
        <f t="shared" si="12"/>
        <v>2865.3213392934708</v>
      </c>
      <c r="V67" s="6">
        <f t="shared" si="13"/>
        <v>2865.3213392934708</v>
      </c>
      <c r="W67" s="6">
        <f t="shared" si="14"/>
        <v>58.475945699866749</v>
      </c>
      <c r="X67" s="6">
        <f t="shared" si="15"/>
        <v>176.88679245283001</v>
      </c>
      <c r="Y67" s="6">
        <f t="shared" si="0"/>
        <v>128.41224114177621</v>
      </c>
      <c r="Z67" s="6">
        <f t="shared" si="16"/>
        <v>128.41224114177621</v>
      </c>
      <c r="AA67" s="6">
        <f t="shared" si="17"/>
        <v>368.17468995694907</v>
      </c>
      <c r="AB67" s="6">
        <f t="shared" si="1"/>
        <v>800.61376201478674</v>
      </c>
      <c r="AC67" s="6">
        <f t="shared" si="18"/>
        <v>2123.1835229785511</v>
      </c>
      <c r="AD67" s="6">
        <f t="shared" si="2"/>
        <v>338.30084967347528</v>
      </c>
      <c r="AE67" s="6">
        <f t="shared" si="3"/>
        <v>2063.4325092788004</v>
      </c>
      <c r="AI67" s="58"/>
      <c r="AJ67" s="21">
        <f t="shared" si="28"/>
        <v>204572.16688422131</v>
      </c>
      <c r="AK67" s="21">
        <f t="shared" si="29"/>
        <v>34663.166527302637</v>
      </c>
      <c r="AL67" s="19">
        <f t="shared" si="30"/>
        <v>147891.35660561011</v>
      </c>
      <c r="AM67" s="19">
        <f t="shared" si="31"/>
        <v>25788.62741160037</v>
      </c>
      <c r="AN67" s="19">
        <f t="shared" si="20"/>
        <v>18937.499999999982</v>
      </c>
      <c r="AO67" s="19">
        <f t="shared" si="21"/>
        <v>10112.242489903394</v>
      </c>
      <c r="AP67" s="19">
        <f t="shared" si="22"/>
        <v>10378.354134374536</v>
      </c>
      <c r="AQ67" s="19">
        <f t="shared" si="23"/>
        <v>23381.276553748245</v>
      </c>
      <c r="AR67" s="1">
        <f>AD66*$AW$4</f>
        <v>1739.4515833000801</v>
      </c>
      <c r="AS67" s="23">
        <f>AL67+AM67+AN67+AO67+AP67+AQ67+AR67-AJ67-AK67</f>
        <v>-1006.524632987268</v>
      </c>
      <c r="AT67" s="23">
        <f t="shared" si="32"/>
        <v>-8052197.0638981443</v>
      </c>
      <c r="AU67">
        <f>M66</f>
        <v>0.27707000000000004</v>
      </c>
      <c r="BB67" s="10">
        <f t="shared" si="24"/>
        <v>728.67551652042584</v>
      </c>
      <c r="BC67" s="10">
        <f t="shared" si="25"/>
        <v>721.29593433259072</v>
      </c>
      <c r="BD67" s="9">
        <f t="shared" si="26"/>
        <v>661.38843471485939</v>
      </c>
      <c r="BE67" s="10">
        <f t="shared" si="27"/>
        <v>251.04872119919051</v>
      </c>
      <c r="BG67" s="59"/>
      <c r="BH67" s="59"/>
      <c r="BI67" s="59"/>
      <c r="BJ67" s="59"/>
      <c r="BK67" s="59"/>
      <c r="BL67" s="59"/>
      <c r="BM67" s="59"/>
      <c r="BN67" s="59"/>
      <c r="BO67" s="59"/>
      <c r="BP67" s="59"/>
      <c r="BQ67" s="59"/>
      <c r="BR67" s="59"/>
    </row>
    <row r="68" spans="1:70">
      <c r="A68">
        <v>62</v>
      </c>
      <c r="B68" t="s">
        <v>54</v>
      </c>
      <c r="C68">
        <v>62</v>
      </c>
      <c r="D68">
        <v>183.958</v>
      </c>
      <c r="E68">
        <v>136.56899999999999</v>
      </c>
      <c r="F68">
        <v>136.56899999999999</v>
      </c>
      <c r="G68">
        <v>390.791</v>
      </c>
      <c r="H68">
        <v>2152.11</v>
      </c>
      <c r="I68">
        <v>2214.11</v>
      </c>
      <c r="J68">
        <v>847.11300000000006</v>
      </c>
      <c r="K68">
        <v>359.791</v>
      </c>
      <c r="M68" s="4">
        <f t="shared" si="5"/>
        <v>0.28262999999999994</v>
      </c>
      <c r="N68" s="2">
        <f t="shared" si="6"/>
        <v>0.21695974713701072</v>
      </c>
      <c r="O68" s="2">
        <f t="shared" si="7"/>
        <v>0.92687555013032374</v>
      </c>
      <c r="P68" s="3">
        <f t="shared" si="8"/>
        <v>0.4243368833221291</v>
      </c>
      <c r="Q68" s="2">
        <f t="shared" si="9"/>
        <v>0.46089822972319527</v>
      </c>
      <c r="R68" s="3">
        <f t="shared" si="10"/>
        <v>0.16106924247249055</v>
      </c>
      <c r="T68" s="6">
        <f t="shared" si="11"/>
        <v>815.29774433745763</v>
      </c>
      <c r="U68" s="6">
        <f t="shared" si="12"/>
        <v>2884.6822500706148</v>
      </c>
      <c r="V68" s="6">
        <f t="shared" si="13"/>
        <v>2884.6822500706148</v>
      </c>
      <c r="W68" s="6">
        <f t="shared" si="14"/>
        <v>58.871066327971732</v>
      </c>
      <c r="X68" s="6">
        <f t="shared" si="15"/>
        <v>176.88679245283001</v>
      </c>
      <c r="Y68" s="6">
        <f t="shared" si="0"/>
        <v>131.31939006996458</v>
      </c>
      <c r="Z68" s="6">
        <f t="shared" si="16"/>
        <v>131.31939006996458</v>
      </c>
      <c r="AA68" s="6">
        <f t="shared" si="17"/>
        <v>375.76928706244848</v>
      </c>
      <c r="AB68" s="6">
        <f t="shared" si="1"/>
        <v>814.55061163076471</v>
      </c>
      <c r="AC68" s="6">
        <f t="shared" si="18"/>
        <v>2129.0027047678218</v>
      </c>
      <c r="AD68" s="6">
        <f t="shared" si="2"/>
        <v>345.96090381171882</v>
      </c>
      <c r="AE68" s="6">
        <f t="shared" si="3"/>
        <v>2069.3845057331573</v>
      </c>
      <c r="AI68" s="58"/>
      <c r="AJ68" s="21">
        <f t="shared" si="28"/>
        <v>205950.70190439679</v>
      </c>
      <c r="AK68" s="21">
        <f t="shared" si="29"/>
        <v>34896.748591255186</v>
      </c>
      <c r="AL68" s="19">
        <f t="shared" si="30"/>
        <v>148313.33846943232</v>
      </c>
      <c r="AM68" s="19">
        <f t="shared" si="31"/>
        <v>25858.252126355776</v>
      </c>
      <c r="AN68" s="19">
        <f t="shared" si="20"/>
        <v>18937.499999999982</v>
      </c>
      <c r="AO68" s="19">
        <f t="shared" si="21"/>
        <v>10344.890146381491</v>
      </c>
      <c r="AP68" s="19">
        <f t="shared" si="22"/>
        <v>10617.124097602058</v>
      </c>
      <c r="AQ68" s="19">
        <f t="shared" si="23"/>
        <v>23869.243777005951</v>
      </c>
      <c r="AR68" s="1">
        <f>AD67*$AW$4</f>
        <v>1779.46246928248</v>
      </c>
      <c r="AS68" s="23">
        <f>AL68+AM68+AN68+AO68+AP68+AQ68+AR68-AJ68-AK68</f>
        <v>-1127.6394095919313</v>
      </c>
      <c r="AT68" s="23">
        <f t="shared" si="32"/>
        <v>-9021115.2767354511</v>
      </c>
      <c r="AU68">
        <f>M67</f>
        <v>0.27986</v>
      </c>
      <c r="BB68" s="10">
        <f t="shared" si="24"/>
        <v>742.13781631491975</v>
      </c>
      <c r="BC68" s="10">
        <f t="shared" si="25"/>
        <v>736.34937991389813</v>
      </c>
      <c r="BD68" s="9">
        <f t="shared" si="26"/>
        <v>676.60169934695057</v>
      </c>
      <c r="BE68" s="10">
        <f t="shared" si="27"/>
        <v>256.82448228355241</v>
      </c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</row>
    <row r="69" spans="1:70">
      <c r="A69">
        <v>63</v>
      </c>
      <c r="B69" t="s">
        <v>54</v>
      </c>
      <c r="C69">
        <v>63</v>
      </c>
      <c r="D69">
        <v>182.72399999999999</v>
      </c>
      <c r="E69">
        <v>138.67500000000001</v>
      </c>
      <c r="F69">
        <v>138.67500000000001</v>
      </c>
      <c r="G69">
        <v>396.077</v>
      </c>
      <c r="H69">
        <v>2143.85</v>
      </c>
      <c r="I69">
        <v>2205.33</v>
      </c>
      <c r="J69">
        <v>855.89599999999996</v>
      </c>
      <c r="K69">
        <v>365.33800000000002</v>
      </c>
      <c r="M69" s="4">
        <f t="shared" si="5"/>
        <v>0.28538333333333338</v>
      </c>
      <c r="N69" s="2">
        <f t="shared" si="6"/>
        <v>0.2134252175436547</v>
      </c>
      <c r="O69" s="2">
        <f t="shared" si="7"/>
        <v>0.92819191753781449</v>
      </c>
      <c r="P69" s="3">
        <f t="shared" si="8"/>
        <v>0.42672195292880921</v>
      </c>
      <c r="Q69" s="2">
        <f t="shared" si="9"/>
        <v>0.46262570811189624</v>
      </c>
      <c r="R69" s="3">
        <f t="shared" si="10"/>
        <v>0.16197512118203586</v>
      </c>
      <c r="T69" s="6">
        <f t="shared" si="11"/>
        <v>828.79986952174011</v>
      </c>
      <c r="U69" s="6">
        <f t="shared" si="12"/>
        <v>2904.1635327515273</v>
      </c>
      <c r="V69" s="6">
        <f t="shared" si="13"/>
        <v>2904.1635327515273</v>
      </c>
      <c r="W69" s="6">
        <f t="shared" si="14"/>
        <v>59.268643525541371</v>
      </c>
      <c r="X69" s="6">
        <f t="shared" si="15"/>
        <v>176.88679245283001</v>
      </c>
      <c r="Y69" s="6">
        <f t="shared" si="0"/>
        <v>134.24495930143937</v>
      </c>
      <c r="Z69" s="6">
        <f t="shared" si="16"/>
        <v>134.24495930143937</v>
      </c>
      <c r="AA69" s="6">
        <f t="shared" si="17"/>
        <v>383.42412652054225</v>
      </c>
      <c r="AB69" s="6">
        <f t="shared" si="1"/>
        <v>828.55398367201576</v>
      </c>
      <c r="AC69" s="6">
        <f t="shared" si="18"/>
        <v>2134.8781926050528</v>
      </c>
      <c r="AD69" s="6">
        <f t="shared" si="2"/>
        <v>353.66709890945918</v>
      </c>
      <c r="AE69" s="6">
        <f t="shared" si="3"/>
        <v>2075.3636632297871</v>
      </c>
      <c r="AI69" s="58"/>
      <c r="AJ69" s="21">
        <f t="shared" si="28"/>
        <v>207342.30608832557</v>
      </c>
      <c r="AK69" s="21">
        <f t="shared" si="29"/>
        <v>35132.54512361002</v>
      </c>
      <c r="AL69" s="19">
        <f t="shared" si="30"/>
        <v>148741.15011858213</v>
      </c>
      <c r="AM69" s="19">
        <f t="shared" si="31"/>
        <v>25929.123941367303</v>
      </c>
      <c r="AN69" s="19">
        <f t="shared" si="20"/>
        <v>18937.499999999982</v>
      </c>
      <c r="AO69" s="19">
        <f t="shared" si="21"/>
        <v>10579.090064036347</v>
      </c>
      <c r="AP69" s="19">
        <f t="shared" si="22"/>
        <v>10857.487170984672</v>
      </c>
      <c r="AQ69" s="19">
        <f t="shared" si="23"/>
        <v>24361.611380331717</v>
      </c>
      <c r="AR69" s="1">
        <f>AD68*$AW$4</f>
        <v>1819.7543540496408</v>
      </c>
      <c r="AS69" s="23">
        <f>AL69+AM69+AN69+AO69+AP69+AQ69+AR69-AJ69-AK69</f>
        <v>-1249.1341825837881</v>
      </c>
      <c r="AT69" s="23">
        <f t="shared" si="32"/>
        <v>-9993073.4606703036</v>
      </c>
      <c r="AU69">
        <f>M68</f>
        <v>0.28262999999999994</v>
      </c>
      <c r="BB69" s="10">
        <f t="shared" si="24"/>
        <v>755.67954530279303</v>
      </c>
      <c r="BC69" s="10">
        <f t="shared" si="25"/>
        <v>751.53857412489697</v>
      </c>
      <c r="BD69" s="9">
        <f t="shared" si="26"/>
        <v>691.92180762343764</v>
      </c>
      <c r="BE69" s="10">
        <f t="shared" si="27"/>
        <v>262.63878013992917</v>
      </c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  <c r="BR69" s="59"/>
    </row>
    <row r="70" spans="1:70">
      <c r="A70">
        <v>64</v>
      </c>
      <c r="B70" t="s">
        <v>54</v>
      </c>
      <c r="C70">
        <v>64</v>
      </c>
      <c r="D70">
        <v>181.499</v>
      </c>
      <c r="E70">
        <v>140.76400000000001</v>
      </c>
      <c r="F70">
        <v>140.76400000000001</v>
      </c>
      <c r="G70">
        <v>401.33800000000002</v>
      </c>
      <c r="H70">
        <v>2135.64</v>
      </c>
      <c r="I70">
        <v>2196.63</v>
      </c>
      <c r="J70">
        <v>864.59699999999998</v>
      </c>
      <c r="K70">
        <v>370.84199999999998</v>
      </c>
      <c r="M70" s="4">
        <f t="shared" si="5"/>
        <v>0.28812000000000004</v>
      </c>
      <c r="N70" s="2">
        <f t="shared" si="6"/>
        <v>0.20998079503910405</v>
      </c>
      <c r="O70" s="2">
        <f t="shared" si="7"/>
        <v>0.92944202670183707</v>
      </c>
      <c r="P70" s="3">
        <f t="shared" si="8"/>
        <v>0.42903651256420927</v>
      </c>
      <c r="Q70" s="2">
        <f t="shared" si="9"/>
        <v>0.46431810819565916</v>
      </c>
      <c r="R70" s="3">
        <f t="shared" si="10"/>
        <v>0.16285344069600627</v>
      </c>
      <c r="T70" s="6">
        <f t="shared" si="11"/>
        <v>842.39509817975943</v>
      </c>
      <c r="U70" s="6">
        <f t="shared" si="12"/>
        <v>2923.7647444806307</v>
      </c>
      <c r="V70" s="6">
        <f t="shared" si="13"/>
        <v>2923.7647444806307</v>
      </c>
      <c r="W70" s="6">
        <f t="shared" si="14"/>
        <v>59.668668254706752</v>
      </c>
      <c r="X70" s="6">
        <f t="shared" si="15"/>
        <v>176.88679245283001</v>
      </c>
      <c r="Y70" s="6">
        <f t="shared" si="0"/>
        <v>137.18694016402384</v>
      </c>
      <c r="Z70" s="6">
        <f t="shared" si="16"/>
        <v>137.18694016402384</v>
      </c>
      <c r="AA70" s="6">
        <f t="shared" si="17"/>
        <v>391.13929834012248</v>
      </c>
      <c r="AB70" s="6">
        <f t="shared" si="1"/>
        <v>842.62607559059541</v>
      </c>
      <c r="AC70" s="6">
        <f t="shared" si="18"/>
        <v>2140.8073371447422</v>
      </c>
      <c r="AD70" s="6">
        <f t="shared" si="2"/>
        <v>361.41825512422866</v>
      </c>
      <c r="AE70" s="6">
        <f t="shared" si="3"/>
        <v>2081.3696463008714</v>
      </c>
      <c r="AI70" s="58"/>
      <c r="AJ70" s="21">
        <f t="shared" si="28"/>
        <v>208742.56224358152</v>
      </c>
      <c r="AK70" s="21">
        <f t="shared" si="29"/>
        <v>35369.807665380853</v>
      </c>
      <c r="AL70" s="19">
        <f t="shared" si="30"/>
        <v>149170.91402196739</v>
      </c>
      <c r="AM70" s="19">
        <f t="shared" si="31"/>
        <v>26000.681507736939</v>
      </c>
      <c r="AN70" s="19">
        <f t="shared" si="20"/>
        <v>18937.499999999982</v>
      </c>
      <c r="AO70" s="19">
        <f t="shared" si="21"/>
        <v>10814.773921323955</v>
      </c>
      <c r="AP70" s="19">
        <f t="shared" si="22"/>
        <v>11099.373235043007</v>
      </c>
      <c r="AQ70" s="19">
        <f t="shared" si="23"/>
        <v>24857.88457369123</v>
      </c>
      <c r="AR70" s="1">
        <f>AD69*$AW$4</f>
        <v>1860.2889402637552</v>
      </c>
      <c r="AS70" s="23">
        <f>AL70+AM70+AN70+AO70+AP70+AQ70+AR70-AJ70-AK70</f>
        <v>-1370.9537089361111</v>
      </c>
      <c r="AT70" s="23">
        <f t="shared" si="32"/>
        <v>-10967629.671488889</v>
      </c>
      <c r="AU70">
        <f>M69</f>
        <v>0.28538333333333338</v>
      </c>
      <c r="BB70" s="10">
        <f t="shared" si="24"/>
        <v>769.28534014647448</v>
      </c>
      <c r="BC70" s="10">
        <f t="shared" si="25"/>
        <v>766.84825304108449</v>
      </c>
      <c r="BD70" s="9">
        <f t="shared" si="26"/>
        <v>707.33419781891837</v>
      </c>
      <c r="BE70" s="10">
        <f t="shared" si="27"/>
        <v>268.48991860287873</v>
      </c>
      <c r="BG70" s="59"/>
      <c r="BH70" s="59"/>
      <c r="BI70" s="59"/>
      <c r="BJ70" s="59"/>
      <c r="BK70" s="59"/>
      <c r="BL70" s="59"/>
      <c r="BM70" s="59"/>
      <c r="BN70" s="59"/>
      <c r="BO70" s="59"/>
      <c r="BP70" s="59"/>
      <c r="BQ70" s="59"/>
      <c r="BR70" s="59"/>
    </row>
    <row r="71" spans="1:70">
      <c r="A71">
        <v>65</v>
      </c>
      <c r="B71" t="s">
        <v>54</v>
      </c>
      <c r="C71">
        <v>65</v>
      </c>
      <c r="D71">
        <v>180.28200000000001</v>
      </c>
      <c r="E71">
        <v>142.83799999999999</v>
      </c>
      <c r="F71">
        <v>142.83799999999999</v>
      </c>
      <c r="G71">
        <v>406.57400000000001</v>
      </c>
      <c r="H71">
        <v>2127.4699999999998</v>
      </c>
      <c r="I71">
        <v>2188.0100000000002</v>
      </c>
      <c r="J71">
        <v>873.21500000000003</v>
      </c>
      <c r="K71">
        <v>376.30399999999997</v>
      </c>
      <c r="M71" s="4">
        <f t="shared" si="5"/>
        <v>0.2908433333333334</v>
      </c>
      <c r="N71" s="2">
        <f t="shared" si="6"/>
        <v>0.20661982969066964</v>
      </c>
      <c r="O71" s="2">
        <f t="shared" si="7"/>
        <v>0.93061615096329042</v>
      </c>
      <c r="P71" s="3">
        <f t="shared" si="8"/>
        <v>0.43127915372537323</v>
      </c>
      <c r="Q71" s="2">
        <f t="shared" si="9"/>
        <v>0.46597137061189864</v>
      </c>
      <c r="R71" s="3">
        <f t="shared" si="10"/>
        <v>0.16370554594111372</v>
      </c>
      <c r="T71" s="6">
        <f t="shared" si="11"/>
        <v>856.09785235834852</v>
      </c>
      <c r="U71" s="6">
        <f t="shared" si="12"/>
        <v>2943.5017215167904</v>
      </c>
      <c r="V71" s="6">
        <f t="shared" si="13"/>
        <v>2943.5017215167904</v>
      </c>
      <c r="W71" s="6">
        <f t="shared" si="14"/>
        <v>60.071463704424296</v>
      </c>
      <c r="X71" s="6">
        <f t="shared" si="15"/>
        <v>176.88679245283001</v>
      </c>
      <c r="Y71" s="6">
        <f t="shared" ref="Y71:Y107" si="33">R71*T71</f>
        <v>140.14796629933841</v>
      </c>
      <c r="Z71" s="6">
        <f t="shared" si="16"/>
        <v>140.14796629933841</v>
      </c>
      <c r="AA71" s="6">
        <f t="shared" si="17"/>
        <v>398.91708964132249</v>
      </c>
      <c r="AB71" s="6">
        <f t="shared" ref="AB71:AB107" si="34">O71*T71+(U71/98)*2</f>
        <v>856.76995191408992</v>
      </c>
      <c r="AC71" s="6">
        <f t="shared" si="18"/>
        <v>2146.8032333071251</v>
      </c>
      <c r="AD71" s="6">
        <f t="shared" ref="AD71:AD107" si="35">T71*P71</f>
        <v>369.21715727121807</v>
      </c>
      <c r="AE71" s="6">
        <f t="shared" ref="AE71:AE107" si="36">U71-T71</f>
        <v>2087.4038691584419</v>
      </c>
      <c r="AI71" s="58"/>
      <c r="AJ71" s="21">
        <f t="shared" si="28"/>
        <v>210151.43853903428</v>
      </c>
      <c r="AK71" s="21">
        <f t="shared" si="29"/>
        <v>35608.5308230296</v>
      </c>
      <c r="AL71" s="19">
        <f t="shared" si="30"/>
        <v>149602.60606716771</v>
      </c>
      <c r="AM71" s="19">
        <f t="shared" si="31"/>
        <v>26072.892559085816</v>
      </c>
      <c r="AN71" s="19">
        <f t="shared" si="20"/>
        <v>18937.499999999982</v>
      </c>
      <c r="AO71" s="19">
        <f t="shared" si="21"/>
        <v>11051.779899613761</v>
      </c>
      <c r="AP71" s="19">
        <f t="shared" si="22"/>
        <v>11342.616212761492</v>
      </c>
      <c r="AQ71" s="19">
        <f t="shared" si="23"/>
        <v>25358.069192477982</v>
      </c>
      <c r="AR71" s="1">
        <f>AD70*$AW$4</f>
        <v>1901.0600219534426</v>
      </c>
      <c r="AS71" s="23">
        <f>AL71+AM71+AN71+AO71+AP71+AQ71+AR71-AJ71-AK71</f>
        <v>-1493.4454090036961</v>
      </c>
      <c r="AT71" s="23">
        <f t="shared" si="32"/>
        <v>-11947563.272029569</v>
      </c>
      <c r="AU71">
        <f>M70</f>
        <v>0.28812000000000004</v>
      </c>
      <c r="BB71" s="10">
        <f t="shared" si="24"/>
        <v>782.95740733588855</v>
      </c>
      <c r="BC71" s="10">
        <f t="shared" si="25"/>
        <v>782.27859668024496</v>
      </c>
      <c r="BD71" s="9">
        <f t="shared" si="26"/>
        <v>722.83651024845733</v>
      </c>
      <c r="BE71" s="10">
        <f t="shared" si="27"/>
        <v>274.37388032804768</v>
      </c>
      <c r="BG71" s="59"/>
      <c r="BH71" s="59"/>
      <c r="BI71" s="59"/>
      <c r="BJ71" s="59"/>
      <c r="BK71" s="59"/>
      <c r="BL71" s="59"/>
      <c r="BM71" s="59"/>
      <c r="BN71" s="59"/>
      <c r="BO71" s="59"/>
      <c r="BP71" s="59"/>
      <c r="BQ71" s="59"/>
      <c r="BR71" s="59"/>
    </row>
    <row r="72" spans="1:70">
      <c r="A72">
        <v>66</v>
      </c>
      <c r="B72" t="s">
        <v>54</v>
      </c>
      <c r="C72">
        <v>66</v>
      </c>
      <c r="D72">
        <v>179.07300000000001</v>
      </c>
      <c r="E72">
        <v>144.89500000000001</v>
      </c>
      <c r="F72">
        <v>144.89500000000001</v>
      </c>
      <c r="G72">
        <v>411.786</v>
      </c>
      <c r="H72">
        <v>2119.35</v>
      </c>
      <c r="I72">
        <v>2179.4699999999998</v>
      </c>
      <c r="J72">
        <v>881.75199999999995</v>
      </c>
      <c r="K72">
        <v>381.72500000000002</v>
      </c>
      <c r="M72" s="4">
        <f t="shared" ref="M72:M107" si="37">($M$2-H72)/$M$2</f>
        <v>0.29355000000000003</v>
      </c>
      <c r="N72" s="2">
        <f t="shared" ref="N72:N107" si="38">(D72/($M$2-H72))</f>
        <v>0.2033418497700562</v>
      </c>
      <c r="O72" s="2">
        <f t="shared" ref="O72:O107" si="39">(J72-$M$3)/($M$2-H72)</f>
        <v>0.93172941599954562</v>
      </c>
      <c r="P72" s="3">
        <f t="shared" ref="P72:P107" si="40">K72/($M$2-H72)</f>
        <v>0.43345824107193548</v>
      </c>
      <c r="Q72" s="2">
        <f t="shared" ref="Q72:Q107" si="41">G72/($M$2-H72)</f>
        <v>0.46759325498211546</v>
      </c>
      <c r="R72" s="3">
        <f t="shared" ref="R72:R107" si="42">F72/($M$2-H72)</f>
        <v>0.16453187986146595</v>
      </c>
      <c r="T72" s="6">
        <f t="shared" ref="T72:T107" si="43">$O$3/N72</f>
        <v>869.89860991654098</v>
      </c>
      <c r="U72" s="6">
        <f t="shared" ref="U72:U107" si="44">T72/M72</f>
        <v>2963.3745866685094</v>
      </c>
      <c r="V72" s="6">
        <f t="shared" ref="V72:V107" si="45">U72</f>
        <v>2963.3745866685094</v>
      </c>
      <c r="W72" s="6">
        <f t="shared" ref="W72:W107" si="46">(U72/98)*2</f>
        <v>60.477032380989989</v>
      </c>
      <c r="X72" s="6">
        <f t="shared" ref="X72:X107" si="47">$O$3</f>
        <v>176.88679245283001</v>
      </c>
      <c r="Y72" s="6">
        <f t="shared" si="33"/>
        <v>143.12605357844456</v>
      </c>
      <c r="Z72" s="6">
        <f t="shared" ref="Z72:Z107" si="48">Y72</f>
        <v>143.12605357844456</v>
      </c>
      <c r="AA72" s="6">
        <f t="shared" ref="AA72:AA107" si="49">Q72*T72</f>
        <v>406.75872251529296</v>
      </c>
      <c r="AB72" s="6">
        <f t="shared" si="34"/>
        <v>870.98715617734524</v>
      </c>
      <c r="AC72" s="6">
        <f t="shared" ref="AC72:AC107" si="50">U72-O72*T72</f>
        <v>2152.864462872154</v>
      </c>
      <c r="AD72" s="6">
        <f t="shared" si="35"/>
        <v>377.06472136534558</v>
      </c>
      <c r="AE72" s="6">
        <f t="shared" si="36"/>
        <v>2093.4759767519686</v>
      </c>
      <c r="AI72" s="58"/>
      <c r="AJ72" s="21">
        <f t="shared" si="28"/>
        <v>211570.07323746232</v>
      </c>
      <c r="AK72" s="21">
        <f t="shared" si="29"/>
        <v>35848.90746635299</v>
      </c>
      <c r="AL72" s="19">
        <f t="shared" si="30"/>
        <v>150036.32790350131</v>
      </c>
      <c r="AM72" s="19">
        <f t="shared" si="31"/>
        <v>26145.916578447475</v>
      </c>
      <c r="AN72" s="19">
        <f t="shared" ref="AN72:AN108" si="51">X71*$AP$4</f>
        <v>18937.499999999982</v>
      </c>
      <c r="AO72" s="19">
        <f t="shared" ref="AO72:AO108" si="52">Y71*$AQ$4</f>
        <v>11290.320165074703</v>
      </c>
      <c r="AP72" s="19">
        <f t="shared" ref="AP72:AP108" si="53">Z71*$AR$4</f>
        <v>11587.4338536293</v>
      </c>
      <c r="AQ72" s="19">
        <f t="shared" ref="AQ72:AQ108" si="54">AA71*$AS$4</f>
        <v>25862.31351366347</v>
      </c>
      <c r="AR72" s="1">
        <f>AD71*$AW$4</f>
        <v>1942.082247246607</v>
      </c>
      <c r="AS72" s="23">
        <f>AL72+AM72+AN72+AO72+AP72+AQ72+AR72-AJ72-AK72</f>
        <v>-1617.086442252461</v>
      </c>
      <c r="AT72" s="23">
        <f t="shared" si="32"/>
        <v>-12936691.538019687</v>
      </c>
      <c r="AU72">
        <f>M71</f>
        <v>0.2908433333333334</v>
      </c>
      <c r="BB72" s="10">
        <f t="shared" ref="BB72:BB108" si="55">U71-AC71</f>
        <v>796.69848820966536</v>
      </c>
      <c r="BC72" s="10">
        <f t="shared" ref="BC72:BC108" si="56">2*AA71</f>
        <v>797.83417928264498</v>
      </c>
      <c r="BD72" s="9">
        <f t="shared" ref="BD72:BD108" si="57">2*AD71</f>
        <v>738.43431454243614</v>
      </c>
      <c r="BE72" s="10">
        <f t="shared" ref="BE72:BE108" si="58">Y71*2</f>
        <v>280.29593259867681</v>
      </c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</row>
    <row r="73" spans="1:70">
      <c r="A73">
        <v>67</v>
      </c>
      <c r="B73" t="s">
        <v>54</v>
      </c>
      <c r="C73">
        <v>67</v>
      </c>
      <c r="D73">
        <v>177.87200000000001</v>
      </c>
      <c r="E73">
        <v>146.93799999999999</v>
      </c>
      <c r="F73">
        <v>146.93799999999999</v>
      </c>
      <c r="G73">
        <v>416.97399999999999</v>
      </c>
      <c r="H73">
        <v>2111.2800000000002</v>
      </c>
      <c r="I73">
        <v>2171.0100000000002</v>
      </c>
      <c r="J73">
        <v>890.21</v>
      </c>
      <c r="K73">
        <v>387.10599999999999</v>
      </c>
      <c r="M73" s="4">
        <f t="shared" si="37"/>
        <v>0.29623999999999995</v>
      </c>
      <c r="N73" s="2">
        <f t="shared" si="38"/>
        <v>0.20014402736519946</v>
      </c>
      <c r="O73" s="2">
        <f t="shared" si="39"/>
        <v>0.93278592830137752</v>
      </c>
      <c r="P73" s="3">
        <f t="shared" si="40"/>
        <v>0.43557700963183016</v>
      </c>
      <c r="Q73" s="2">
        <f t="shared" si="41"/>
        <v>0.46918489513007483</v>
      </c>
      <c r="R73" s="3">
        <f t="shared" si="42"/>
        <v>0.1653366639661536</v>
      </c>
      <c r="T73" s="6">
        <f t="shared" si="43"/>
        <v>883.79750713253929</v>
      </c>
      <c r="U73" s="6">
        <f t="shared" si="44"/>
        <v>2983.3834294239114</v>
      </c>
      <c r="V73" s="6">
        <f t="shared" si="45"/>
        <v>2983.3834294239114</v>
      </c>
      <c r="W73" s="6">
        <f t="shared" si="46"/>
        <v>60.885376110692071</v>
      </c>
      <c r="X73" s="6">
        <f t="shared" si="47"/>
        <v>176.88679245283001</v>
      </c>
      <c r="Y73" s="6">
        <f t="shared" si="33"/>
        <v>146.1241314508969</v>
      </c>
      <c r="Z73" s="6">
        <f t="shared" si="48"/>
        <v>146.1241314508969</v>
      </c>
      <c r="AA73" s="6">
        <f t="shared" si="49"/>
        <v>414.66444070020202</v>
      </c>
      <c r="AB73" s="6">
        <f t="shared" si="34"/>
        <v>885.279254231761</v>
      </c>
      <c r="AC73" s="6">
        <f t="shared" si="50"/>
        <v>2158.9895513028423</v>
      </c>
      <c r="AD73" s="6">
        <f t="shared" si="35"/>
        <v>384.96187527685754</v>
      </c>
      <c r="AE73" s="6">
        <f t="shared" si="36"/>
        <v>2099.5859222913723</v>
      </c>
      <c r="AI73" s="58"/>
      <c r="AJ73" s="21">
        <f t="shared" ref="AJ73:AJ108" si="59">U72*$AT$4</f>
        <v>212998.47516597243</v>
      </c>
      <c r="AK73" s="21">
        <f t="shared" ref="AK73:AK108" si="60">V72*$AU$4</f>
        <v>36090.939091035776</v>
      </c>
      <c r="AL73" s="19">
        <f t="shared" ref="AL73:AL108" si="61">AE72*$AT$4</f>
        <v>150472.77278100123</v>
      </c>
      <c r="AM73" s="19">
        <f t="shared" ref="AM73:AM108" si="62">AC72*$AU$4</f>
        <v>26219.736293319966</v>
      </c>
      <c r="AN73" s="19">
        <f t="shared" si="51"/>
        <v>18937.499999999982</v>
      </c>
      <c r="AO73" s="19">
        <f t="shared" si="52"/>
        <v>11530.234876279494</v>
      </c>
      <c r="AP73" s="19">
        <f t="shared" si="53"/>
        <v>11833.662109865796</v>
      </c>
      <c r="AQ73" s="19">
        <f t="shared" si="54"/>
        <v>26370.696767005713</v>
      </c>
      <c r="AR73" s="1">
        <f>AD72*$AW$4</f>
        <v>1983.3604343817176</v>
      </c>
      <c r="AS73" s="23">
        <f>AL73+AM73+AN73+AO73+AP73+AQ73+AR73-AJ73-AK73</f>
        <v>-1741.4509951543005</v>
      </c>
      <c r="AT73" s="23">
        <f t="shared" ref="AT73:AT108" si="63">AS73*8000</f>
        <v>-13931607.961234404</v>
      </c>
      <c r="AU73">
        <f>M72</f>
        <v>0.29355000000000003</v>
      </c>
      <c r="BB73" s="10">
        <f t="shared" si="55"/>
        <v>810.5101237963554</v>
      </c>
      <c r="BC73" s="10">
        <f t="shared" si="56"/>
        <v>813.51744503058592</v>
      </c>
      <c r="BD73" s="9">
        <f t="shared" si="57"/>
        <v>754.12944273069115</v>
      </c>
      <c r="BE73" s="10">
        <f t="shared" si="58"/>
        <v>286.25210715688911</v>
      </c>
      <c r="BG73" s="59"/>
      <c r="BH73" s="59"/>
      <c r="BI73" s="59"/>
      <c r="BJ73" s="59"/>
      <c r="BK73" s="59"/>
      <c r="BL73" s="59"/>
      <c r="BM73" s="59"/>
      <c r="BN73" s="59"/>
      <c r="BO73" s="59"/>
      <c r="BP73" s="59"/>
      <c r="BQ73" s="59"/>
      <c r="BR73" s="59"/>
    </row>
    <row r="74" spans="1:70">
      <c r="A74">
        <v>68</v>
      </c>
      <c r="B74" t="s">
        <v>54</v>
      </c>
      <c r="C74">
        <v>68</v>
      </c>
      <c r="D74">
        <v>176.68</v>
      </c>
      <c r="E74">
        <v>148.965</v>
      </c>
      <c r="F74">
        <v>148.965</v>
      </c>
      <c r="G74">
        <v>422.13799999999998</v>
      </c>
      <c r="H74">
        <v>2103.25</v>
      </c>
      <c r="I74">
        <v>2162.64</v>
      </c>
      <c r="J74">
        <v>898.58900000000006</v>
      </c>
      <c r="K74">
        <v>392.44600000000003</v>
      </c>
      <c r="M74" s="4">
        <f t="shared" si="37"/>
        <v>0.29891666666666666</v>
      </c>
      <c r="N74" s="2">
        <f t="shared" si="38"/>
        <v>0.19702258154446614</v>
      </c>
      <c r="O74" s="2">
        <f t="shared" si="39"/>
        <v>0.93377698377474216</v>
      </c>
      <c r="P74" s="3">
        <f t="shared" si="40"/>
        <v>0.43763144689155287</v>
      </c>
      <c r="Q74" s="2">
        <f t="shared" si="41"/>
        <v>0.47074212433788681</v>
      </c>
      <c r="R74" s="3">
        <f t="shared" si="42"/>
        <v>0.16611653192082521</v>
      </c>
      <c r="T74" s="6">
        <f t="shared" si="43"/>
        <v>897.79958757117561</v>
      </c>
      <c r="U74" s="6">
        <f t="shared" si="44"/>
        <v>3003.5113049495699</v>
      </c>
      <c r="V74" s="6">
        <f t="shared" si="45"/>
        <v>3003.5113049495699</v>
      </c>
      <c r="W74" s="6">
        <f t="shared" si="46"/>
        <v>61.29614908060347</v>
      </c>
      <c r="X74" s="6">
        <f t="shared" si="47"/>
        <v>176.88679245283001</v>
      </c>
      <c r="Y74" s="6">
        <f t="shared" si="33"/>
        <v>149.13935384727091</v>
      </c>
      <c r="Z74" s="6">
        <f t="shared" si="48"/>
        <v>149.13935384727091</v>
      </c>
      <c r="AA74" s="6">
        <f t="shared" si="49"/>
        <v>422.63208508293383</v>
      </c>
      <c r="AB74" s="6">
        <f t="shared" si="34"/>
        <v>899.64073999702327</v>
      </c>
      <c r="AC74" s="6">
        <f t="shared" si="50"/>
        <v>2165.1667140331501</v>
      </c>
      <c r="AD74" s="6">
        <f t="shared" si="35"/>
        <v>392.90533252741301</v>
      </c>
      <c r="AE74" s="6">
        <f t="shared" si="36"/>
        <v>2105.7117173783945</v>
      </c>
      <c r="AI74" s="58"/>
      <c r="AJ74" s="21">
        <f t="shared" si="59"/>
        <v>214436.65075670247</v>
      </c>
      <c r="AK74" s="21">
        <f t="shared" si="60"/>
        <v>36334.626786953821</v>
      </c>
      <c r="AL74" s="19">
        <f t="shared" si="61"/>
        <v>150911.93733653697</v>
      </c>
      <c r="AM74" s="19">
        <f t="shared" si="62"/>
        <v>26294.333745317315</v>
      </c>
      <c r="AN74" s="19">
        <f t="shared" si="51"/>
        <v>18937.499999999982</v>
      </c>
      <c r="AO74" s="19">
        <f t="shared" si="52"/>
        <v>11771.760029684254</v>
      </c>
      <c r="AP74" s="19">
        <f t="shared" si="53"/>
        <v>12081.543188360156</v>
      </c>
      <c r="AQ74" s="19">
        <f t="shared" si="54"/>
        <v>26883.234754367008</v>
      </c>
      <c r="AR74" s="1">
        <f>AD73*$AW$4</f>
        <v>2024.8994639562707</v>
      </c>
      <c r="AS74" s="23">
        <f>AL74+AM74+AN74+AO74+AP74+AQ74+AR74-AJ74-AK74</f>
        <v>-1866.0690254343135</v>
      </c>
      <c r="AT74" s="23">
        <f t="shared" si="63"/>
        <v>-14928552.203474509</v>
      </c>
      <c r="AU74">
        <f>M73</f>
        <v>0.29623999999999995</v>
      </c>
      <c r="BB74" s="10">
        <f t="shared" si="55"/>
        <v>824.39387812106906</v>
      </c>
      <c r="BC74" s="10">
        <f t="shared" si="56"/>
        <v>829.32888140040404</v>
      </c>
      <c r="BD74" s="9">
        <f t="shared" si="57"/>
        <v>769.92375055371508</v>
      </c>
      <c r="BE74" s="10">
        <f t="shared" si="58"/>
        <v>292.24826290179379</v>
      </c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</row>
    <row r="75" spans="1:70">
      <c r="A75">
        <v>69</v>
      </c>
      <c r="B75" t="s">
        <v>54</v>
      </c>
      <c r="C75">
        <v>69</v>
      </c>
      <c r="D75">
        <v>175.49600000000001</v>
      </c>
      <c r="E75">
        <v>150.977</v>
      </c>
      <c r="F75">
        <v>150.977</v>
      </c>
      <c r="G75">
        <v>427.27800000000002</v>
      </c>
      <c r="H75">
        <v>2095.27</v>
      </c>
      <c r="I75">
        <v>2154.33</v>
      </c>
      <c r="J75">
        <v>906.89</v>
      </c>
      <c r="K75">
        <v>397.74700000000001</v>
      </c>
      <c r="M75" s="4">
        <f t="shared" si="37"/>
        <v>0.30157666666666666</v>
      </c>
      <c r="N75" s="2">
        <f t="shared" si="38"/>
        <v>0.19397610336785562</v>
      </c>
      <c r="O75" s="2">
        <f t="shared" si="39"/>
        <v>0.93471589336045002</v>
      </c>
      <c r="P75" s="3">
        <f t="shared" si="40"/>
        <v>0.43963060802670412</v>
      </c>
      <c r="Q75" s="2">
        <f t="shared" si="41"/>
        <v>0.47227128535585206</v>
      </c>
      <c r="R75" s="3">
        <f t="shared" si="42"/>
        <v>0.16687520033601186</v>
      </c>
      <c r="T75" s="6">
        <f t="shared" si="43"/>
        <v>911.8999164416789</v>
      </c>
      <c r="U75" s="6">
        <f t="shared" si="44"/>
        <v>3023.7747718380474</v>
      </c>
      <c r="V75" s="6">
        <f t="shared" si="45"/>
        <v>3023.7747718380474</v>
      </c>
      <c r="W75" s="6">
        <f t="shared" si="46"/>
        <v>61.70968922118464</v>
      </c>
      <c r="X75" s="6">
        <f t="shared" si="47"/>
        <v>176.88679245283001</v>
      </c>
      <c r="Y75" s="6">
        <f t="shared" si="33"/>
        <v>152.17348124259763</v>
      </c>
      <c r="Z75" s="6">
        <f t="shared" si="48"/>
        <v>152.17348124259763</v>
      </c>
      <c r="AA75" s="6">
        <f t="shared" si="49"/>
        <v>430.6641456538058</v>
      </c>
      <c r="AB75" s="6">
        <f t="shared" si="34"/>
        <v>914.07703427328818</v>
      </c>
      <c r="AC75" s="6">
        <f t="shared" si="50"/>
        <v>2171.4074267859437</v>
      </c>
      <c r="AD75" s="6">
        <f t="shared" si="35"/>
        <v>400.89911472475598</v>
      </c>
      <c r="AE75" s="6">
        <f t="shared" si="36"/>
        <v>2111.8748553963687</v>
      </c>
      <c r="AI75" s="58"/>
      <c r="AJ75" s="21">
        <f t="shared" si="59"/>
        <v>215883.38206586023</v>
      </c>
      <c r="AK75" s="21">
        <f t="shared" si="60"/>
        <v>36579.764182980813</v>
      </c>
      <c r="AL75" s="19">
        <f t="shared" si="61"/>
        <v>151352.24111000684</v>
      </c>
      <c r="AM75" s="19">
        <f t="shared" si="62"/>
        <v>26369.565410209736</v>
      </c>
      <c r="AN75" s="19">
        <f t="shared" si="51"/>
        <v>18937.499999999982</v>
      </c>
      <c r="AO75" s="19">
        <f t="shared" si="52"/>
        <v>12014.666345936144</v>
      </c>
      <c r="AP75" s="19">
        <f t="shared" si="53"/>
        <v>12330.84177609236</v>
      </c>
      <c r="AQ75" s="19">
        <f t="shared" si="54"/>
        <v>27399.787497637208</v>
      </c>
      <c r="AR75" s="1">
        <f>AD74*$AW$4</f>
        <v>2066.6820490941923</v>
      </c>
      <c r="AS75" s="23">
        <f>AL75+AM75+AN75+AO75+AP75+AQ75+AR75-AJ75-AK75</f>
        <v>-1991.8620598645648</v>
      </c>
      <c r="AT75" s="23">
        <f t="shared" si="63"/>
        <v>-15934896.478916518</v>
      </c>
      <c r="AU75">
        <f>M74</f>
        <v>0.29891666666666666</v>
      </c>
      <c r="BB75" s="10">
        <f t="shared" si="55"/>
        <v>838.34459091641975</v>
      </c>
      <c r="BC75" s="10">
        <f t="shared" si="56"/>
        <v>845.26417016586765</v>
      </c>
      <c r="BD75" s="9">
        <f t="shared" si="57"/>
        <v>785.81066505482602</v>
      </c>
      <c r="BE75" s="10">
        <f t="shared" si="58"/>
        <v>298.27870769454182</v>
      </c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</row>
    <row r="76" spans="1:70">
      <c r="A76">
        <v>70</v>
      </c>
      <c r="B76" t="s">
        <v>54</v>
      </c>
      <c r="C76">
        <v>70</v>
      </c>
      <c r="D76">
        <v>174.32</v>
      </c>
      <c r="E76">
        <v>152.97399999999999</v>
      </c>
      <c r="F76">
        <v>152.97399999999999</v>
      </c>
      <c r="G76">
        <v>432.39400000000001</v>
      </c>
      <c r="H76">
        <v>2087.34</v>
      </c>
      <c r="I76">
        <v>2146.11</v>
      </c>
      <c r="J76">
        <v>915.11400000000003</v>
      </c>
      <c r="K76">
        <v>403.00799999999998</v>
      </c>
      <c r="M76" s="4">
        <f t="shared" si="37"/>
        <v>0.30421999999999993</v>
      </c>
      <c r="N76" s="2">
        <f t="shared" si="38"/>
        <v>0.19100212565467975</v>
      </c>
      <c r="O76" s="2">
        <f t="shared" si="39"/>
        <v>0.93560527491070078</v>
      </c>
      <c r="P76" s="3">
        <f t="shared" si="40"/>
        <v>0.44157517585957534</v>
      </c>
      <c r="Q76" s="2">
        <f t="shared" si="41"/>
        <v>0.47377336576600276</v>
      </c>
      <c r="R76" s="3">
        <f t="shared" si="42"/>
        <v>0.16761334998794733</v>
      </c>
      <c r="T76" s="6">
        <f t="shared" si="43"/>
        <v>926.09855438274337</v>
      </c>
      <c r="U76" s="6">
        <f t="shared" si="44"/>
        <v>3044.1738031120358</v>
      </c>
      <c r="V76" s="6">
        <f t="shared" si="45"/>
        <v>3044.1738031120358</v>
      </c>
      <c r="W76" s="6">
        <f t="shared" si="46"/>
        <v>62.125995981878283</v>
      </c>
      <c r="X76" s="6">
        <f t="shared" si="47"/>
        <v>176.88679245283001</v>
      </c>
      <c r="Y76" s="6">
        <f t="shared" si="33"/>
        <v>155.22648111908683</v>
      </c>
      <c r="Z76" s="6">
        <f t="shared" si="48"/>
        <v>155.22648111908683</v>
      </c>
      <c r="AA76" s="6">
        <f t="shared" si="49"/>
        <v>438.76082914094189</v>
      </c>
      <c r="AB76" s="6">
        <f t="shared" si="34"/>
        <v>928.58868854954744</v>
      </c>
      <c r="AC76" s="6">
        <f t="shared" si="50"/>
        <v>2177.7111105443664</v>
      </c>
      <c r="AD76" s="6">
        <f t="shared" si="35"/>
        <v>408.94213201485843</v>
      </c>
      <c r="AE76" s="6">
        <f t="shared" si="36"/>
        <v>2118.0752487292925</v>
      </c>
      <c r="AI76" s="58"/>
      <c r="AJ76" s="21">
        <f t="shared" si="59"/>
        <v>217339.85927540332</v>
      </c>
      <c r="AK76" s="21">
        <f t="shared" si="60"/>
        <v>36826.552946215583</v>
      </c>
      <c r="AL76" s="19">
        <f t="shared" si="61"/>
        <v>151795.22898132479</v>
      </c>
      <c r="AM76" s="19">
        <f t="shared" si="62"/>
        <v>26445.571050826009</v>
      </c>
      <c r="AN76" s="19">
        <f t="shared" si="51"/>
        <v>18937.499999999982</v>
      </c>
      <c r="AO76" s="19">
        <f t="shared" si="52"/>
        <v>12259.095648903665</v>
      </c>
      <c r="AP76" s="19">
        <f t="shared" si="53"/>
        <v>12581.703429137973</v>
      </c>
      <c r="AQ76" s="19">
        <f t="shared" si="54"/>
        <v>27920.516426125581</v>
      </c>
      <c r="AR76" s="1">
        <f>AD75*$AW$4</f>
        <v>2108.7293434522162</v>
      </c>
      <c r="AS76" s="23">
        <f>AL76+AM76+AN76+AO76+AP76+AQ76+AR76-AJ76-AK76</f>
        <v>-2118.067341848684</v>
      </c>
      <c r="AT76" s="23">
        <f t="shared" si="63"/>
        <v>-16944538.734789472</v>
      </c>
      <c r="AU76">
        <f>M75</f>
        <v>0.30157666666666666</v>
      </c>
      <c r="BB76" s="10">
        <f t="shared" si="55"/>
        <v>852.3673450521037</v>
      </c>
      <c r="BC76" s="10">
        <f t="shared" si="56"/>
        <v>861.32829130761161</v>
      </c>
      <c r="BD76" s="9">
        <f t="shared" si="57"/>
        <v>801.79822944951195</v>
      </c>
      <c r="BE76" s="10">
        <f t="shared" si="58"/>
        <v>304.34696248519526</v>
      </c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</row>
    <row r="77" spans="1:70">
      <c r="A77">
        <v>71</v>
      </c>
      <c r="B77" t="s">
        <v>54</v>
      </c>
      <c r="C77">
        <v>71</v>
      </c>
      <c r="D77">
        <v>173.15700000000001</v>
      </c>
      <c r="E77">
        <v>154.95599999999999</v>
      </c>
      <c r="F77">
        <v>154.95599999999999</v>
      </c>
      <c r="G77">
        <v>437.48700000000002</v>
      </c>
      <c r="H77">
        <v>2079.4499999999998</v>
      </c>
      <c r="I77">
        <v>2137.96</v>
      </c>
      <c r="J77">
        <v>923.26300000000003</v>
      </c>
      <c r="K77">
        <v>408.22899999999998</v>
      </c>
      <c r="M77" s="4">
        <f t="shared" si="37"/>
        <v>0.30685000000000007</v>
      </c>
      <c r="N77" s="2">
        <f t="shared" si="38"/>
        <v>0.18810167834446795</v>
      </c>
      <c r="O77" s="2">
        <f t="shared" si="39"/>
        <v>0.9364385532562054</v>
      </c>
      <c r="P77" s="3">
        <f t="shared" si="40"/>
        <v>0.44346206072456673</v>
      </c>
      <c r="Q77" s="2">
        <f t="shared" si="41"/>
        <v>0.47524523382760298</v>
      </c>
      <c r="R77" s="3">
        <f t="shared" si="42"/>
        <v>0.16832980283526147</v>
      </c>
      <c r="T77" s="6">
        <f t="shared" si="43"/>
        <v>940.37859741421187</v>
      </c>
      <c r="U77" s="6">
        <f t="shared" si="44"/>
        <v>3064.6198384038184</v>
      </c>
      <c r="V77" s="6">
        <f t="shared" si="45"/>
        <v>3064.6198384038184</v>
      </c>
      <c r="W77" s="6">
        <f t="shared" si="46"/>
        <v>62.543262008241193</v>
      </c>
      <c r="X77" s="6">
        <f t="shared" si="47"/>
        <v>176.88679245283001</v>
      </c>
      <c r="Y77" s="6">
        <f t="shared" si="33"/>
        <v>158.29374389323399</v>
      </c>
      <c r="Z77" s="6">
        <f t="shared" si="48"/>
        <v>158.29374389323399</v>
      </c>
      <c r="AA77" s="6">
        <f t="shared" si="49"/>
        <v>446.91044641459047</v>
      </c>
      <c r="AB77" s="6">
        <f t="shared" si="34"/>
        <v>943.15003528390537</v>
      </c>
      <c r="AC77" s="6">
        <f t="shared" si="50"/>
        <v>2184.0130651281543</v>
      </c>
      <c r="AD77" s="6">
        <f t="shared" si="35"/>
        <v>417.02223067058412</v>
      </c>
      <c r="AE77" s="6">
        <f t="shared" si="36"/>
        <v>2124.2412409896065</v>
      </c>
      <c r="AI77" s="58"/>
      <c r="AJ77" s="21">
        <f t="shared" si="59"/>
        <v>218806.08044628377</v>
      </c>
      <c r="AK77" s="21">
        <f t="shared" si="60"/>
        <v>37074.992748101482</v>
      </c>
      <c r="AL77" s="19">
        <f t="shared" si="61"/>
        <v>152240.89465291536</v>
      </c>
      <c r="AM77" s="19">
        <f t="shared" si="62"/>
        <v>26522.343615319838</v>
      </c>
      <c r="AN77" s="19">
        <f t="shared" si="51"/>
        <v>18937.499999999982</v>
      </c>
      <c r="AO77" s="19">
        <f t="shared" si="52"/>
        <v>12505.045318953635</v>
      </c>
      <c r="AP77" s="19">
        <f t="shared" si="53"/>
        <v>12834.125458926101</v>
      </c>
      <c r="AQ77" s="19">
        <f t="shared" si="54"/>
        <v>28445.434942285145</v>
      </c>
      <c r="AR77" s="1">
        <f>AD76*$AW$4</f>
        <v>2151.0356143981553</v>
      </c>
      <c r="AS77" s="23">
        <f>AL77+AM77+AN77+AO77+AP77+AQ77+AR77-AJ77-AK77</f>
        <v>-2244.6935915870199</v>
      </c>
      <c r="AT77" s="23">
        <f t="shared" si="63"/>
        <v>-17957548.732696161</v>
      </c>
      <c r="AU77">
        <f>M76</f>
        <v>0.30421999999999993</v>
      </c>
      <c r="BB77" s="10">
        <f t="shared" si="55"/>
        <v>866.46269256766936</v>
      </c>
      <c r="BC77" s="10">
        <f t="shared" si="56"/>
        <v>877.52165828188379</v>
      </c>
      <c r="BD77" s="9">
        <f t="shared" si="57"/>
        <v>817.88426402971686</v>
      </c>
      <c r="BE77" s="10">
        <f t="shared" si="58"/>
        <v>310.45296223817365</v>
      </c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</row>
    <row r="78" spans="1:70">
      <c r="A78">
        <v>72</v>
      </c>
      <c r="B78" t="s">
        <v>54</v>
      </c>
      <c r="C78">
        <v>72</v>
      </c>
      <c r="D78">
        <v>172.00299999999999</v>
      </c>
      <c r="E78">
        <v>156.922</v>
      </c>
      <c r="F78">
        <v>156.922</v>
      </c>
      <c r="G78">
        <v>442.55599999999998</v>
      </c>
      <c r="H78">
        <v>2071.6</v>
      </c>
      <c r="I78">
        <v>2129.89</v>
      </c>
      <c r="J78">
        <v>931.33799999999997</v>
      </c>
      <c r="K78">
        <v>413.411</v>
      </c>
      <c r="M78" s="4">
        <f t="shared" si="37"/>
        <v>0.30946666666666672</v>
      </c>
      <c r="N78" s="2">
        <f t="shared" si="38"/>
        <v>0.18526820336062039</v>
      </c>
      <c r="O78" s="2">
        <f t="shared" si="39"/>
        <v>0.9372183436018956</v>
      </c>
      <c r="P78" s="3">
        <f t="shared" si="40"/>
        <v>0.44529405428694524</v>
      </c>
      <c r="Q78" s="2">
        <f t="shared" si="41"/>
        <v>0.47668677294269707</v>
      </c>
      <c r="R78" s="3">
        <f t="shared" si="42"/>
        <v>0.16902412753123652</v>
      </c>
      <c r="T78" s="6">
        <f t="shared" si="43"/>
        <v>954.76066180943008</v>
      </c>
      <c r="U78" s="6">
        <f t="shared" si="44"/>
        <v>3085.1809407887654</v>
      </c>
      <c r="V78" s="6">
        <f t="shared" si="45"/>
        <v>3085.1809407887654</v>
      </c>
      <c r="W78" s="6">
        <f t="shared" si="46"/>
        <v>62.962876342627865</v>
      </c>
      <c r="X78" s="6">
        <f t="shared" si="47"/>
        <v>176.88679245283001</v>
      </c>
      <c r="Y78" s="6">
        <f t="shared" si="33"/>
        <v>161.37758786348491</v>
      </c>
      <c r="Z78" s="6">
        <f t="shared" si="48"/>
        <v>161.37758786348491</v>
      </c>
      <c r="AA78" s="6">
        <f t="shared" si="49"/>
        <v>455.12177881057096</v>
      </c>
      <c r="AB78" s="6">
        <f t="shared" si="34"/>
        <v>957.78208233991154</v>
      </c>
      <c r="AC78" s="6">
        <f t="shared" si="50"/>
        <v>2190.3617347914815</v>
      </c>
      <c r="AD78" s="6">
        <f t="shared" si="35"/>
        <v>425.14924597080812</v>
      </c>
      <c r="AE78" s="6">
        <f t="shared" si="36"/>
        <v>2130.4202789793353</v>
      </c>
      <c r="AI78" s="58"/>
      <c r="AJ78" s="21">
        <f t="shared" si="59"/>
        <v>220275.68012495124</v>
      </c>
      <c r="AK78" s="21">
        <f t="shared" si="60"/>
        <v>37324.005011920104</v>
      </c>
      <c r="AL78" s="19">
        <f t="shared" si="61"/>
        <v>152684.08767860994</v>
      </c>
      <c r="AM78" s="19">
        <f t="shared" si="62"/>
        <v>26599.095120195791</v>
      </c>
      <c r="AN78" s="19">
        <f t="shared" si="51"/>
        <v>18937.499999999982</v>
      </c>
      <c r="AO78" s="19">
        <f t="shared" si="52"/>
        <v>12752.144008038931</v>
      </c>
      <c r="AP78" s="19">
        <f t="shared" si="53"/>
        <v>13087.726745092588</v>
      </c>
      <c r="AQ78" s="19">
        <f t="shared" si="54"/>
        <v>28973.785224638239</v>
      </c>
      <c r="AR78" s="1">
        <f>AD77*$AW$4</f>
        <v>2193.5369333272724</v>
      </c>
      <c r="AS78" s="23">
        <f>AL78+AM78+AN78+AO78+AP78+AQ78+AR78-AJ78-AK78</f>
        <v>-2371.8094269685826</v>
      </c>
      <c r="AT78" s="23">
        <f t="shared" si="63"/>
        <v>-18974475.41574866</v>
      </c>
      <c r="AU78">
        <f>M77</f>
        <v>0.30685000000000007</v>
      </c>
      <c r="BB78" s="10">
        <f t="shared" si="55"/>
        <v>880.60677327566418</v>
      </c>
      <c r="BC78" s="10">
        <f t="shared" si="56"/>
        <v>893.82089282918093</v>
      </c>
      <c r="BD78" s="9">
        <f t="shared" si="57"/>
        <v>834.04446134116824</v>
      </c>
      <c r="BE78" s="10">
        <f t="shared" si="58"/>
        <v>316.58748778646799</v>
      </c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</row>
    <row r="79" spans="1:70">
      <c r="A79">
        <v>73</v>
      </c>
      <c r="B79" t="s">
        <v>54</v>
      </c>
      <c r="C79">
        <v>73</v>
      </c>
      <c r="D79">
        <v>170.85900000000001</v>
      </c>
      <c r="E79">
        <v>158.875</v>
      </c>
      <c r="F79">
        <v>158.875</v>
      </c>
      <c r="G79">
        <v>447.60199999999998</v>
      </c>
      <c r="H79">
        <v>2063.79</v>
      </c>
      <c r="I79">
        <v>2121.89</v>
      </c>
      <c r="J79">
        <v>939.33900000000006</v>
      </c>
      <c r="K79">
        <v>418.55399999999997</v>
      </c>
      <c r="M79" s="4">
        <f t="shared" si="37"/>
        <v>0.31207000000000001</v>
      </c>
      <c r="N79" s="2">
        <f t="shared" si="38"/>
        <v>0.18250072099208511</v>
      </c>
      <c r="O79" s="2">
        <f t="shared" si="39"/>
        <v>0.93794609136838958</v>
      </c>
      <c r="P79" s="3">
        <f t="shared" si="40"/>
        <v>0.44707277213445695</v>
      </c>
      <c r="Q79" s="2">
        <f t="shared" si="41"/>
        <v>0.47809999893186356</v>
      </c>
      <c r="R79" s="3">
        <f t="shared" si="42"/>
        <v>0.16970017410623683</v>
      </c>
      <c r="T79" s="6">
        <f t="shared" si="43"/>
        <v>969.23886925631064</v>
      </c>
      <c r="U79" s="6">
        <f t="shared" si="44"/>
        <v>3105.8380147284602</v>
      </c>
      <c r="V79" s="6">
        <f t="shared" si="45"/>
        <v>3105.8380147284602</v>
      </c>
      <c r="W79" s="6">
        <f t="shared" si="46"/>
        <v>63.384449280172653</v>
      </c>
      <c r="X79" s="6">
        <f t="shared" si="47"/>
        <v>176.88679245283001</v>
      </c>
      <c r="Y79" s="6">
        <f t="shared" si="33"/>
        <v>164.48000486332805</v>
      </c>
      <c r="Z79" s="6">
        <f t="shared" si="48"/>
        <v>164.48000486332805</v>
      </c>
      <c r="AA79" s="6">
        <f t="shared" si="49"/>
        <v>463.39310235616273</v>
      </c>
      <c r="AB79" s="6">
        <f t="shared" si="34"/>
        <v>972.47825830144689</v>
      </c>
      <c r="AC79" s="6">
        <f t="shared" si="50"/>
        <v>2196.7442057071858</v>
      </c>
      <c r="AD79" s="6">
        <f t="shared" si="35"/>
        <v>433.32030813888525</v>
      </c>
      <c r="AE79" s="6">
        <f t="shared" si="36"/>
        <v>2136.5991454721498</v>
      </c>
      <c r="AI79" s="58"/>
      <c r="AJ79" s="21">
        <f t="shared" si="59"/>
        <v>221753.55048107408</v>
      </c>
      <c r="AK79" s="21">
        <f t="shared" si="60"/>
        <v>37574.418677866372</v>
      </c>
      <c r="AL79" s="19">
        <f t="shared" si="61"/>
        <v>153128.21839219768</v>
      </c>
      <c r="AM79" s="19">
        <f t="shared" si="62"/>
        <v>26676.415568025452</v>
      </c>
      <c r="AN79" s="19">
        <f t="shared" si="51"/>
        <v>18937.499999999982</v>
      </c>
      <c r="AO79" s="19">
        <f t="shared" si="52"/>
        <v>13000.578478282345</v>
      </c>
      <c r="AP79" s="19">
        <f t="shared" si="53"/>
        <v>13342.698964552934</v>
      </c>
      <c r="AQ79" s="19">
        <f t="shared" si="54"/>
        <v>29506.136578601767</v>
      </c>
      <c r="AR79" s="1">
        <f>AD78*$AW$4</f>
        <v>2236.2850338064504</v>
      </c>
      <c r="AS79" s="23">
        <f>AL79+AM79+AN79+AO79+AP79+AQ79+AR79-AJ79-AK79</f>
        <v>-2500.1361434738501</v>
      </c>
      <c r="AT79" s="23">
        <f t="shared" si="63"/>
        <v>-20001089.147790801</v>
      </c>
      <c r="AU79">
        <f>M78</f>
        <v>0.30946666666666672</v>
      </c>
      <c r="BB79" s="10">
        <f t="shared" si="55"/>
        <v>894.81920599728392</v>
      </c>
      <c r="BC79" s="10">
        <f t="shared" si="56"/>
        <v>910.24355762114192</v>
      </c>
      <c r="BD79" s="9">
        <f t="shared" si="57"/>
        <v>850.29849194161625</v>
      </c>
      <c r="BE79" s="10">
        <f t="shared" si="58"/>
        <v>322.75517572696981</v>
      </c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</row>
    <row r="80" spans="1:70">
      <c r="A80">
        <v>74</v>
      </c>
      <c r="B80" t="s">
        <v>54</v>
      </c>
      <c r="C80">
        <v>74</v>
      </c>
      <c r="D80">
        <v>169.72399999999999</v>
      </c>
      <c r="E80">
        <v>160.81299999999999</v>
      </c>
      <c r="F80">
        <v>160.81299999999999</v>
      </c>
      <c r="G80">
        <v>452.62599999999998</v>
      </c>
      <c r="H80">
        <v>2056.02</v>
      </c>
      <c r="I80">
        <v>2113.96</v>
      </c>
      <c r="J80">
        <v>947.26700000000005</v>
      </c>
      <c r="K80">
        <v>423.65899999999999</v>
      </c>
      <c r="M80" s="4">
        <f t="shared" si="37"/>
        <v>0.31466</v>
      </c>
      <c r="N80" s="2">
        <f t="shared" si="38"/>
        <v>0.17979618212250259</v>
      </c>
      <c r="O80" s="2">
        <f t="shared" si="39"/>
        <v>0.93862424013220624</v>
      </c>
      <c r="P80" s="3">
        <f t="shared" si="40"/>
        <v>0.44880082205131461</v>
      </c>
      <c r="Q80" s="2">
        <f t="shared" si="41"/>
        <v>0.47948685353503251</v>
      </c>
      <c r="R80" s="3">
        <f t="shared" si="42"/>
        <v>0.17035636348227715</v>
      </c>
      <c r="T80" s="6">
        <f t="shared" si="43"/>
        <v>983.81840128457065</v>
      </c>
      <c r="U80" s="6">
        <f t="shared" si="44"/>
        <v>3126.6077711961184</v>
      </c>
      <c r="V80" s="6">
        <f t="shared" si="45"/>
        <v>3126.6077711961184</v>
      </c>
      <c r="W80" s="6">
        <f t="shared" si="46"/>
        <v>63.808321861145274</v>
      </c>
      <c r="X80" s="6">
        <f t="shared" si="47"/>
        <v>176.88679245283001</v>
      </c>
      <c r="Y80" s="6">
        <f t="shared" si="33"/>
        <v>167.59972516978712</v>
      </c>
      <c r="Z80" s="6">
        <f t="shared" si="48"/>
        <v>167.59972516978712</v>
      </c>
      <c r="AA80" s="6">
        <f t="shared" si="49"/>
        <v>471.72798968180479</v>
      </c>
      <c r="AB80" s="6">
        <f t="shared" si="34"/>
        <v>987.2441211949573</v>
      </c>
      <c r="AC80" s="6">
        <f t="shared" si="50"/>
        <v>2203.1719718623062</v>
      </c>
      <c r="AD80" s="6">
        <f t="shared" si="35"/>
        <v>441.53850724572544</v>
      </c>
      <c r="AE80" s="6">
        <f t="shared" si="36"/>
        <v>2142.7893699115475</v>
      </c>
      <c r="AI80" s="58"/>
      <c r="AJ80" s="21">
        <f t="shared" si="59"/>
        <v>223238.3189846375</v>
      </c>
      <c r="AK80" s="21">
        <f t="shared" si="60"/>
        <v>37826.00118137792</v>
      </c>
      <c r="AL80" s="19">
        <f t="shared" si="61"/>
        <v>153572.33677910169</v>
      </c>
      <c r="AM80" s="19">
        <f t="shared" si="62"/>
        <v>26754.147681307815</v>
      </c>
      <c r="AN80" s="19">
        <f t="shared" si="51"/>
        <v>18937.499999999982</v>
      </c>
      <c r="AO80" s="19">
        <f t="shared" si="52"/>
        <v>13250.509191789708</v>
      </c>
      <c r="AP80" s="19">
        <f t="shared" si="53"/>
        <v>13599.206802099965</v>
      </c>
      <c r="AQ80" s="19">
        <f t="shared" si="54"/>
        <v>30042.377236783093</v>
      </c>
      <c r="AR80" s="1">
        <f>AD79*$AW$4</f>
        <v>2279.2648208105365</v>
      </c>
      <c r="AS80" s="23">
        <f>AL80+AM80+AN80+AO80+AP80+AQ80+AR80-AJ80-AK80</f>
        <v>-2628.9776541226674</v>
      </c>
      <c r="AT80" s="23">
        <f t="shared" si="63"/>
        <v>-21031821.232981339</v>
      </c>
      <c r="AU80">
        <f>M79</f>
        <v>0.31207000000000001</v>
      </c>
      <c r="BB80" s="10">
        <f t="shared" si="55"/>
        <v>909.09380902127441</v>
      </c>
      <c r="BC80" s="10">
        <f t="shared" si="56"/>
        <v>926.78620471232546</v>
      </c>
      <c r="BD80" s="9">
        <f t="shared" si="57"/>
        <v>866.6406162777705</v>
      </c>
      <c r="BE80" s="10">
        <f t="shared" si="58"/>
        <v>328.9600097266561</v>
      </c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</row>
    <row r="81" spans="1:70">
      <c r="A81">
        <v>75</v>
      </c>
      <c r="B81" t="s">
        <v>54</v>
      </c>
      <c r="C81">
        <v>75</v>
      </c>
      <c r="D81">
        <v>168.59899999999999</v>
      </c>
      <c r="E81">
        <v>162.73599999999999</v>
      </c>
      <c r="F81">
        <v>162.73599999999999</v>
      </c>
      <c r="G81">
        <v>457.62599999999998</v>
      </c>
      <c r="H81">
        <v>2048.3000000000002</v>
      </c>
      <c r="I81">
        <v>2106.1</v>
      </c>
      <c r="J81">
        <v>955.12400000000002</v>
      </c>
      <c r="K81">
        <v>428.72699999999998</v>
      </c>
      <c r="M81" s="4">
        <f t="shared" si="37"/>
        <v>0.31723333333333326</v>
      </c>
      <c r="N81" s="2">
        <f t="shared" si="38"/>
        <v>0.17715561626562995</v>
      </c>
      <c r="O81" s="2">
        <f t="shared" si="39"/>
        <v>0.9392660609435749</v>
      </c>
      <c r="P81" s="3">
        <f t="shared" si="40"/>
        <v>0.45048544709467275</v>
      </c>
      <c r="Q81" s="2">
        <f t="shared" si="41"/>
        <v>0.48085110854260804</v>
      </c>
      <c r="R81" s="3">
        <f t="shared" si="42"/>
        <v>0.17099506146895033</v>
      </c>
      <c r="T81" s="6">
        <f t="shared" si="43"/>
        <v>998.48255551550301</v>
      </c>
      <c r="U81" s="6">
        <f t="shared" si="44"/>
        <v>3147.4704912750967</v>
      </c>
      <c r="V81" s="6">
        <f t="shared" si="45"/>
        <v>3147.4704912750967</v>
      </c>
      <c r="W81" s="6">
        <f t="shared" si="46"/>
        <v>64.234091658675439</v>
      </c>
      <c r="X81" s="6">
        <f t="shared" si="47"/>
        <v>176.88679245283001</v>
      </c>
      <c r="Y81" s="6">
        <f t="shared" si="33"/>
        <v>170.73558595604806</v>
      </c>
      <c r="Z81" s="6">
        <f t="shared" si="48"/>
        <v>170.73558595604806</v>
      </c>
      <c r="AA81" s="6">
        <f t="shared" si="49"/>
        <v>480.1214436800858</v>
      </c>
      <c r="AB81" s="6">
        <f t="shared" si="34"/>
        <v>1002.0748684985963</v>
      </c>
      <c r="AC81" s="6">
        <f t="shared" si="50"/>
        <v>2209.6297144351756</v>
      </c>
      <c r="AD81" s="6">
        <f t="shared" si="35"/>
        <v>449.8018604376328</v>
      </c>
      <c r="AE81" s="6">
        <f t="shared" si="36"/>
        <v>2148.9879357595937</v>
      </c>
      <c r="AI81" s="58"/>
      <c r="AJ81" s="21">
        <f t="shared" si="59"/>
        <v>224731.18677026339</v>
      </c>
      <c r="AK81" s="21">
        <f t="shared" si="60"/>
        <v>38078.956045397528</v>
      </c>
      <c r="AL81" s="19">
        <f t="shared" si="61"/>
        <v>154017.2715411323</v>
      </c>
      <c r="AM81" s="19">
        <f t="shared" si="62"/>
        <v>26832.431445311027</v>
      </c>
      <c r="AN81" s="19">
        <f t="shared" si="51"/>
        <v>18937.499999999982</v>
      </c>
      <c r="AO81" s="19">
        <f t="shared" si="52"/>
        <v>13501.83385967805</v>
      </c>
      <c r="AP81" s="19">
        <f t="shared" si="53"/>
        <v>13857.145277038</v>
      </c>
      <c r="AQ81" s="19">
        <f t="shared" si="54"/>
        <v>30582.73881745799</v>
      </c>
      <c r="AR81" s="1">
        <f>AD80*$AW$4</f>
        <v>2322.4925481125156</v>
      </c>
      <c r="AS81" s="23">
        <f>AL81+AM81+AN81+AO81+AP81+AQ81+AR81-AJ81-AK81</f>
        <v>-2758.7293269310612</v>
      </c>
      <c r="AT81" s="23">
        <f t="shared" si="63"/>
        <v>-22069834.61544849</v>
      </c>
      <c r="AU81">
        <f>M80</f>
        <v>0.31466</v>
      </c>
      <c r="BB81" s="10">
        <f t="shared" si="55"/>
        <v>923.43579933381216</v>
      </c>
      <c r="BC81" s="10">
        <f t="shared" si="56"/>
        <v>943.45597936360957</v>
      </c>
      <c r="BD81" s="9">
        <f t="shared" si="57"/>
        <v>883.07701449145088</v>
      </c>
      <c r="BE81" s="10">
        <f t="shared" si="58"/>
        <v>335.19945033957424</v>
      </c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</row>
    <row r="82" spans="1:70">
      <c r="A82">
        <v>76</v>
      </c>
      <c r="B82" t="s">
        <v>54</v>
      </c>
      <c r="C82">
        <v>76</v>
      </c>
      <c r="D82">
        <v>167.483</v>
      </c>
      <c r="E82">
        <v>164.64599999999999</v>
      </c>
      <c r="F82">
        <v>164.64599999999999</v>
      </c>
      <c r="G82">
        <v>462.60399999999998</v>
      </c>
      <c r="H82">
        <v>2040.62</v>
      </c>
      <c r="I82">
        <v>2098.31</v>
      </c>
      <c r="J82">
        <v>962.91</v>
      </c>
      <c r="K82">
        <v>433.75799999999998</v>
      </c>
      <c r="M82" s="4">
        <f t="shared" si="37"/>
        <v>0.31979333333333337</v>
      </c>
      <c r="N82" s="2">
        <f t="shared" si="38"/>
        <v>0.17457420417352873</v>
      </c>
      <c r="O82" s="2">
        <f t="shared" si="39"/>
        <v>0.93986273447434787</v>
      </c>
      <c r="P82" s="3">
        <f t="shared" si="40"/>
        <v>0.4521232462632116</v>
      </c>
      <c r="Q82" s="2">
        <f t="shared" si="41"/>
        <v>0.4821905814171652</v>
      </c>
      <c r="R82" s="3">
        <f t="shared" si="42"/>
        <v>0.17161708603473072</v>
      </c>
      <c r="T82" s="6">
        <f t="shared" si="43"/>
        <v>1013.2470217478553</v>
      </c>
      <c r="U82" s="6">
        <f t="shared" si="44"/>
        <v>3168.4432292142483</v>
      </c>
      <c r="V82" s="6">
        <f t="shared" si="45"/>
        <v>3168.4432292142483</v>
      </c>
      <c r="W82" s="6">
        <f t="shared" si="46"/>
        <v>64.662106718658123</v>
      </c>
      <c r="X82" s="6">
        <f t="shared" si="47"/>
        <v>176.88679245283001</v>
      </c>
      <c r="Y82" s="6">
        <f t="shared" si="33"/>
        <v>173.89050130573636</v>
      </c>
      <c r="Z82" s="6">
        <f t="shared" si="48"/>
        <v>173.89050130573636</v>
      </c>
      <c r="AA82" s="6">
        <f t="shared" si="49"/>
        <v>488.57817053580942</v>
      </c>
      <c r="AB82" s="6">
        <f t="shared" si="34"/>
        <v>1016.9752232765865</v>
      </c>
      <c r="AC82" s="6">
        <f t="shared" si="50"/>
        <v>2216.1301126563199</v>
      </c>
      <c r="AD82" s="6">
        <f t="shared" si="35"/>
        <v>458.11253273917134</v>
      </c>
      <c r="AE82" s="6">
        <f t="shared" si="36"/>
        <v>2155.1962074663929</v>
      </c>
      <c r="AI82" s="58"/>
      <c r="AJ82" s="21">
        <f t="shared" si="59"/>
        <v>226230.7365013801</v>
      </c>
      <c r="AK82" s="21">
        <f t="shared" si="60"/>
        <v>38333.043113239401</v>
      </c>
      <c r="AL82" s="19">
        <f t="shared" si="61"/>
        <v>154462.8058585923</v>
      </c>
      <c r="AM82" s="19">
        <f t="shared" si="62"/>
        <v>26911.080292106006</v>
      </c>
      <c r="AN82" s="19">
        <f t="shared" si="51"/>
        <v>18937.499999999982</v>
      </c>
      <c r="AO82" s="19">
        <f t="shared" si="52"/>
        <v>13754.458804619231</v>
      </c>
      <c r="AP82" s="19">
        <f t="shared" si="53"/>
        <v>14116.418246846055</v>
      </c>
      <c r="AQ82" s="19">
        <f t="shared" si="54"/>
        <v>31126.897351656746</v>
      </c>
      <c r="AR82" s="1">
        <f>AD81*$AW$4</f>
        <v>2365.9577859019482</v>
      </c>
      <c r="AS82" s="23">
        <f>AL82+AM82+AN82+AO82+AP82+AQ82+AR82-AJ82-AK82</f>
        <v>-2888.6612748972257</v>
      </c>
      <c r="AT82" s="23">
        <f t="shared" si="63"/>
        <v>-23109290.199177805</v>
      </c>
      <c r="AU82">
        <f>M81</f>
        <v>0.31723333333333326</v>
      </c>
      <c r="BB82" s="10">
        <f t="shared" si="55"/>
        <v>937.84077683992109</v>
      </c>
      <c r="BC82" s="10">
        <f t="shared" si="56"/>
        <v>960.24288736017161</v>
      </c>
      <c r="BD82" s="9">
        <f t="shared" si="57"/>
        <v>899.60372087526559</v>
      </c>
      <c r="BE82" s="10">
        <f t="shared" si="58"/>
        <v>341.47117191209611</v>
      </c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</row>
    <row r="83" spans="1:70">
      <c r="A83">
        <v>77</v>
      </c>
      <c r="B83" t="s">
        <v>54</v>
      </c>
      <c r="C83">
        <v>77</v>
      </c>
      <c r="D83">
        <v>166.376</v>
      </c>
      <c r="E83">
        <v>166.541</v>
      </c>
      <c r="F83">
        <v>166.541</v>
      </c>
      <c r="G83">
        <v>467.55900000000003</v>
      </c>
      <c r="H83">
        <v>2032.98</v>
      </c>
      <c r="I83">
        <v>2090.6</v>
      </c>
      <c r="J83">
        <v>970.62599999999998</v>
      </c>
      <c r="K83">
        <v>438.75099999999998</v>
      </c>
      <c r="M83" s="4">
        <f t="shared" si="37"/>
        <v>0.32234000000000002</v>
      </c>
      <c r="N83" s="2">
        <f t="shared" si="38"/>
        <v>0.17205021612789809</v>
      </c>
      <c r="O83" s="2">
        <f t="shared" si="39"/>
        <v>0.94041644454096085</v>
      </c>
      <c r="P83" s="3">
        <f t="shared" si="40"/>
        <v>0.45371450435358107</v>
      </c>
      <c r="Q83" s="2">
        <f t="shared" si="41"/>
        <v>0.48350499472606567</v>
      </c>
      <c r="R83" s="3">
        <f t="shared" si="42"/>
        <v>0.17222084341585489</v>
      </c>
      <c r="T83" s="6">
        <f t="shared" si="43"/>
        <v>1028.1114225473366</v>
      </c>
      <c r="U83" s="6">
        <f t="shared" si="44"/>
        <v>3189.5247953941071</v>
      </c>
      <c r="V83" s="6">
        <f t="shared" si="45"/>
        <v>3189.5247953941071</v>
      </c>
      <c r="W83" s="6">
        <f t="shared" si="46"/>
        <v>65.092342763145041</v>
      </c>
      <c r="X83" s="6">
        <f t="shared" si="47"/>
        <v>176.88679245283001</v>
      </c>
      <c r="Y83" s="6">
        <f t="shared" si="33"/>
        <v>177.06221631657667</v>
      </c>
      <c r="Z83" s="6">
        <f t="shared" si="48"/>
        <v>177.06221631657667</v>
      </c>
      <c r="AA83" s="6">
        <f t="shared" si="49"/>
        <v>497.09700793655787</v>
      </c>
      <c r="AB83" s="6">
        <f t="shared" si="34"/>
        <v>1031.9452313470608</v>
      </c>
      <c r="AC83" s="6">
        <f t="shared" si="50"/>
        <v>2222.6719068101911</v>
      </c>
      <c r="AD83" s="6">
        <f t="shared" si="35"/>
        <v>466.46906450131996</v>
      </c>
      <c r="AE83" s="6">
        <f t="shared" si="36"/>
        <v>2161.4133728467705</v>
      </c>
      <c r="AI83" s="58"/>
      <c r="AJ83" s="21">
        <f t="shared" si="59"/>
        <v>227738.19398623251</v>
      </c>
      <c r="AK83" s="21">
        <f t="shared" si="60"/>
        <v>38588.470088600334</v>
      </c>
      <c r="AL83" s="19">
        <f t="shared" si="61"/>
        <v>154909.03780406193</v>
      </c>
      <c r="AM83" s="19">
        <f t="shared" si="62"/>
        <v>26990.248642041319</v>
      </c>
      <c r="AN83" s="19">
        <f t="shared" si="51"/>
        <v>18937.499999999982</v>
      </c>
      <c r="AO83" s="19">
        <f t="shared" si="52"/>
        <v>14008.618785190121</v>
      </c>
      <c r="AP83" s="19">
        <f t="shared" si="53"/>
        <v>14377.266647958284</v>
      </c>
      <c r="AQ83" s="19">
        <f t="shared" si="54"/>
        <v>31675.157947458221</v>
      </c>
      <c r="AR83" s="1">
        <f>AD82*$AW$4</f>
        <v>2409.671922208041</v>
      </c>
      <c r="AS83" s="23">
        <f>AL83+AM83+AN83+AO83+AP83+AQ83+AR83-AJ83-AK83</f>
        <v>-3019.1623259149856</v>
      </c>
      <c r="AT83" s="23">
        <f t="shared" si="63"/>
        <v>-24153298.607319884</v>
      </c>
      <c r="AU83">
        <f>M82</f>
        <v>0.31979333333333337</v>
      </c>
      <c r="BB83" s="10">
        <f t="shared" si="55"/>
        <v>952.31311655792842</v>
      </c>
      <c r="BC83" s="10">
        <f t="shared" si="56"/>
        <v>977.15634107161884</v>
      </c>
      <c r="BD83" s="9">
        <f t="shared" si="57"/>
        <v>916.22506547834269</v>
      </c>
      <c r="BE83" s="10">
        <f t="shared" si="58"/>
        <v>347.78100261147273</v>
      </c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</row>
    <row r="84" spans="1:70">
      <c r="A84">
        <v>78</v>
      </c>
      <c r="B84" t="s">
        <v>54</v>
      </c>
      <c r="C84">
        <v>78</v>
      </c>
      <c r="D84">
        <v>165.28100000000001</v>
      </c>
      <c r="E84">
        <v>168.423</v>
      </c>
      <c r="F84">
        <v>168.423</v>
      </c>
      <c r="G84">
        <v>472.49200000000002</v>
      </c>
      <c r="H84">
        <v>2025.38</v>
      </c>
      <c r="I84">
        <v>2082.9499999999998</v>
      </c>
      <c r="J84">
        <v>978.274</v>
      </c>
      <c r="K84">
        <v>443.70800000000003</v>
      </c>
      <c r="M84" s="4">
        <f t="shared" si="37"/>
        <v>0.32487333333333329</v>
      </c>
      <c r="N84" s="2">
        <f t="shared" si="38"/>
        <v>0.16958506905255383</v>
      </c>
      <c r="O84" s="2">
        <f t="shared" si="39"/>
        <v>0.9409303217664321</v>
      </c>
      <c r="P84" s="3">
        <f t="shared" si="40"/>
        <v>0.45526256387104724</v>
      </c>
      <c r="Q84" s="2">
        <f t="shared" si="41"/>
        <v>0.48479612566949176</v>
      </c>
      <c r="R84" s="3">
        <f t="shared" si="42"/>
        <v>0.17280888961851801</v>
      </c>
      <c r="T84" s="6">
        <f t="shared" si="43"/>
        <v>1043.0564049127072</v>
      </c>
      <c r="U84" s="6">
        <f t="shared" si="44"/>
        <v>3210.6556552688453</v>
      </c>
      <c r="V84" s="6">
        <f t="shared" si="45"/>
        <v>3210.6556552688453</v>
      </c>
      <c r="W84" s="6">
        <f t="shared" si="46"/>
        <v>65.523584801405008</v>
      </c>
      <c r="X84" s="6">
        <f t="shared" si="47"/>
        <v>176.88679245283001</v>
      </c>
      <c r="Y84" s="6">
        <f t="shared" si="33"/>
        <v>180.24941914244823</v>
      </c>
      <c r="Z84" s="6">
        <f t="shared" si="48"/>
        <v>180.24941914244823</v>
      </c>
      <c r="AA84" s="6">
        <f t="shared" si="49"/>
        <v>505.66970395642909</v>
      </c>
      <c r="AB84" s="6">
        <f t="shared" si="34"/>
        <v>1046.9669834964564</v>
      </c>
      <c r="AC84" s="6">
        <f t="shared" si="50"/>
        <v>2229.2122565737936</v>
      </c>
      <c r="AD84" s="6">
        <f t="shared" si="35"/>
        <v>474.86453316267625</v>
      </c>
      <c r="AE84" s="6">
        <f t="shared" si="36"/>
        <v>2167.5992503561383</v>
      </c>
      <c r="AI84" s="58"/>
      <c r="AJ84" s="21">
        <f t="shared" si="59"/>
        <v>229253.47371854223</v>
      </c>
      <c r="AK84" s="21">
        <f t="shared" si="60"/>
        <v>38845.22248310483</v>
      </c>
      <c r="AL84" s="19">
        <f t="shared" si="61"/>
        <v>155355.90900010732</v>
      </c>
      <c r="AM84" s="19">
        <f t="shared" si="62"/>
        <v>27069.921153041319</v>
      </c>
      <c r="AN84" s="19">
        <f t="shared" si="51"/>
        <v>18937.499999999982</v>
      </c>
      <c r="AO84" s="19">
        <f t="shared" si="52"/>
        <v>14264.132146463417</v>
      </c>
      <c r="AP84" s="19">
        <f t="shared" si="53"/>
        <v>14639.50404505456</v>
      </c>
      <c r="AQ84" s="19">
        <f t="shared" si="54"/>
        <v>32227.445250637364</v>
      </c>
      <c r="AR84" s="1">
        <f>AD83*$AW$4</f>
        <v>2453.6272792769428</v>
      </c>
      <c r="AS84" s="23">
        <f>AL84+AM84+AN84+AO84+AP84+AQ84+AR84-AJ84-AK84</f>
        <v>-3150.6573270661829</v>
      </c>
      <c r="AT84" s="23">
        <f t="shared" si="63"/>
        <v>-25205258.616529465</v>
      </c>
      <c r="AU84">
        <f>M83</f>
        <v>0.32234000000000002</v>
      </c>
      <c r="BB84" s="10">
        <f t="shared" si="55"/>
        <v>966.85288858391596</v>
      </c>
      <c r="BC84" s="10">
        <f t="shared" si="56"/>
        <v>994.19401587311575</v>
      </c>
      <c r="BD84" s="9">
        <f t="shared" si="57"/>
        <v>932.93812900263993</v>
      </c>
      <c r="BE84" s="10">
        <f t="shared" si="58"/>
        <v>354.12443263315333</v>
      </c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</row>
    <row r="85" spans="1:70">
      <c r="A85">
        <v>79</v>
      </c>
      <c r="B85" t="s">
        <v>54</v>
      </c>
      <c r="C85">
        <v>79</v>
      </c>
      <c r="D85">
        <v>164.196</v>
      </c>
      <c r="E85">
        <v>170.29</v>
      </c>
      <c r="F85">
        <v>170.29</v>
      </c>
      <c r="G85">
        <v>477.40300000000002</v>
      </c>
      <c r="H85">
        <v>2017.82</v>
      </c>
      <c r="I85">
        <v>2075.37</v>
      </c>
      <c r="J85">
        <v>985.85400000000004</v>
      </c>
      <c r="K85">
        <v>448.62799999999999</v>
      </c>
      <c r="M85" s="4">
        <f t="shared" si="37"/>
        <v>0.32739333333333337</v>
      </c>
      <c r="N85" s="2">
        <f t="shared" si="38"/>
        <v>0.16717505956138384</v>
      </c>
      <c r="O85" s="2">
        <f t="shared" si="39"/>
        <v>0.94140535360117283</v>
      </c>
      <c r="P85" s="3">
        <f t="shared" si="40"/>
        <v>0.45676759860717991</v>
      </c>
      <c r="Q85" s="2">
        <f t="shared" si="41"/>
        <v>0.48606467246329593</v>
      </c>
      <c r="R85" s="3">
        <f t="shared" si="42"/>
        <v>0.17337962491600314</v>
      </c>
      <c r="T85" s="6">
        <f t="shared" si="43"/>
        <v>1058.0931923513399</v>
      </c>
      <c r="U85" s="6">
        <f t="shared" si="44"/>
        <v>3231.8715276772277</v>
      </c>
      <c r="V85" s="6">
        <f t="shared" si="45"/>
        <v>3231.8715276772277</v>
      </c>
      <c r="W85" s="6">
        <f t="shared" si="46"/>
        <v>65.956561789331175</v>
      </c>
      <c r="X85" s="6">
        <f t="shared" si="47"/>
        <v>176.88679245283001</v>
      </c>
      <c r="Y85" s="6">
        <f t="shared" si="33"/>
        <v>183.45180081605167</v>
      </c>
      <c r="Z85" s="6">
        <f t="shared" si="48"/>
        <v>183.45180081605167</v>
      </c>
      <c r="AA85" s="6">
        <f t="shared" si="49"/>
        <v>514.30172097589718</v>
      </c>
      <c r="AB85" s="6">
        <f t="shared" si="34"/>
        <v>1062.0511576778381</v>
      </c>
      <c r="AC85" s="6">
        <f t="shared" si="50"/>
        <v>2235.776931788721</v>
      </c>
      <c r="AD85" s="6">
        <f t="shared" si="35"/>
        <v>483.3026865729264</v>
      </c>
      <c r="AE85" s="6">
        <f t="shared" si="36"/>
        <v>2173.7783353258878</v>
      </c>
      <c r="AI85" s="58"/>
      <c r="AJ85" s="21">
        <f t="shared" si="59"/>
        <v>230772.29653375878</v>
      </c>
      <c r="AK85" s="21">
        <f t="shared" si="60"/>
        <v>39102.575225519271</v>
      </c>
      <c r="AL85" s="19">
        <f t="shared" si="61"/>
        <v>155800.53131784813</v>
      </c>
      <c r="AM85" s="19">
        <f t="shared" si="62"/>
        <v>27149.576072812233</v>
      </c>
      <c r="AN85" s="19">
        <f t="shared" si="51"/>
        <v>18937.499999999982</v>
      </c>
      <c r="AO85" s="19">
        <f t="shared" si="52"/>
        <v>14520.89320611563</v>
      </c>
      <c r="AP85" s="19">
        <f t="shared" si="53"/>
        <v>14903.021974697622</v>
      </c>
      <c r="AQ85" s="19">
        <f t="shared" si="54"/>
        <v>32783.224278110443</v>
      </c>
      <c r="AR85" s="1">
        <f>AD84*$AW$4</f>
        <v>2497.7874444356771</v>
      </c>
      <c r="AS85" s="23">
        <f>AL85+AM85+AN85+AO85+AP85+AQ85+AR85-AJ85-AK85</f>
        <v>-3282.3374652583079</v>
      </c>
      <c r="AT85" s="23">
        <f t="shared" si="63"/>
        <v>-26258699.722066462</v>
      </c>
      <c r="AU85">
        <f>M84</f>
        <v>0.32487333333333329</v>
      </c>
      <c r="BB85" s="10">
        <f t="shared" si="55"/>
        <v>981.44339869505166</v>
      </c>
      <c r="BC85" s="10">
        <f t="shared" si="56"/>
        <v>1011.3394079128582</v>
      </c>
      <c r="BD85" s="9">
        <f t="shared" si="57"/>
        <v>949.72906632535251</v>
      </c>
      <c r="BE85" s="10">
        <f t="shared" si="58"/>
        <v>360.49883828489646</v>
      </c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</row>
    <row r="86" spans="1:70">
      <c r="A86">
        <v>80</v>
      </c>
      <c r="B86" t="s">
        <v>54</v>
      </c>
      <c r="C86">
        <v>80</v>
      </c>
      <c r="D86">
        <v>163.12100000000001</v>
      </c>
      <c r="E86">
        <v>172.14400000000001</v>
      </c>
      <c r="F86">
        <v>172.14400000000001</v>
      </c>
      <c r="G86">
        <v>482.29199999999997</v>
      </c>
      <c r="H86">
        <v>2010.3</v>
      </c>
      <c r="I86">
        <v>2067.86</v>
      </c>
      <c r="J86">
        <v>993.36699999999996</v>
      </c>
      <c r="K86">
        <v>453.512</v>
      </c>
      <c r="M86" s="4">
        <f t="shared" si="37"/>
        <v>0.32990000000000003</v>
      </c>
      <c r="N86" s="2">
        <f t="shared" si="38"/>
        <v>0.1648186319086592</v>
      </c>
      <c r="O86" s="2">
        <f t="shared" si="39"/>
        <v>0.94184349823178737</v>
      </c>
      <c r="P86" s="3">
        <f t="shared" si="40"/>
        <v>0.45823178741032633</v>
      </c>
      <c r="Q86" s="2">
        <f t="shared" si="41"/>
        <v>0.48731130645650195</v>
      </c>
      <c r="R86" s="3">
        <f t="shared" si="42"/>
        <v>0.17393553602101647</v>
      </c>
      <c r="T86" s="6">
        <f t="shared" si="43"/>
        <v>1073.2208513346893</v>
      </c>
      <c r="U86" s="6">
        <f t="shared" si="44"/>
        <v>3253.1702071375848</v>
      </c>
      <c r="V86" s="6">
        <f t="shared" si="45"/>
        <v>3253.1702071375848</v>
      </c>
      <c r="W86" s="6">
        <f t="shared" si="46"/>
        <v>66.391228717093568</v>
      </c>
      <c r="X86" s="6">
        <f t="shared" si="47"/>
        <v>176.88679245283001</v>
      </c>
      <c r="Y86" s="6">
        <f t="shared" si="33"/>
        <v>186.6712440458308</v>
      </c>
      <c r="Z86" s="6">
        <f t="shared" si="48"/>
        <v>186.6712440458308</v>
      </c>
      <c r="AA86" s="6">
        <f t="shared" si="49"/>
        <v>522.99265518026675</v>
      </c>
      <c r="AB86" s="6">
        <f t="shared" si="34"/>
        <v>1077.1973097134544</v>
      </c>
      <c r="AC86" s="6">
        <f t="shared" si="50"/>
        <v>2242.364126141224</v>
      </c>
      <c r="AD86" s="6">
        <f t="shared" si="35"/>
        <v>491.78390899312677</v>
      </c>
      <c r="AE86" s="6">
        <f t="shared" si="36"/>
        <v>2179.9493558028953</v>
      </c>
      <c r="AI86" s="58"/>
      <c r="AJ86" s="21">
        <f t="shared" si="59"/>
        <v>232297.22979485607</v>
      </c>
      <c r="AK86" s="21">
        <f t="shared" si="60"/>
        <v>39360.963335580956</v>
      </c>
      <c r="AL86" s="19">
        <f t="shared" si="61"/>
        <v>156244.66540821883</v>
      </c>
      <c r="AM86" s="19">
        <f t="shared" si="62"/>
        <v>27229.527252254833</v>
      </c>
      <c r="AN86" s="19">
        <f t="shared" si="51"/>
        <v>18937.499999999982</v>
      </c>
      <c r="AO86" s="19">
        <f t="shared" si="52"/>
        <v>14778.877073741123</v>
      </c>
      <c r="AP86" s="19">
        <f t="shared" si="53"/>
        <v>15167.794891471154</v>
      </c>
      <c r="AQ86" s="19">
        <f t="shared" si="54"/>
        <v>33342.849163104685</v>
      </c>
      <c r="AR86" s="1">
        <f>AD85*$AW$4</f>
        <v>2542.1721313735929</v>
      </c>
      <c r="AS86" s="23">
        <f>AL86+AM86+AN86+AO86+AP86+AQ86+AR86-AJ86-AK86</f>
        <v>-3414.8072102728547</v>
      </c>
      <c r="AT86" s="23">
        <f t="shared" si="63"/>
        <v>-27318457.682182837</v>
      </c>
      <c r="AU86">
        <f>M85</f>
        <v>0.32739333333333337</v>
      </c>
      <c r="BB86" s="10">
        <f t="shared" si="55"/>
        <v>996.09459588850677</v>
      </c>
      <c r="BC86" s="10">
        <f t="shared" si="56"/>
        <v>1028.6034419517944</v>
      </c>
      <c r="BD86" s="9">
        <f t="shared" si="57"/>
        <v>966.60537314585281</v>
      </c>
      <c r="BE86" s="10">
        <f t="shared" si="58"/>
        <v>366.90360163210335</v>
      </c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</row>
    <row r="87" spans="1:70">
      <c r="A87">
        <v>81</v>
      </c>
      <c r="B87" t="s">
        <v>54</v>
      </c>
      <c r="C87">
        <v>81</v>
      </c>
      <c r="D87">
        <v>162.05600000000001</v>
      </c>
      <c r="E87">
        <v>173.98500000000001</v>
      </c>
      <c r="F87">
        <v>173.98500000000001</v>
      </c>
      <c r="G87">
        <v>487.15899999999999</v>
      </c>
      <c r="H87">
        <v>2002.82</v>
      </c>
      <c r="I87">
        <v>2060.41</v>
      </c>
      <c r="J87">
        <v>1000.81</v>
      </c>
      <c r="K87">
        <v>458.36099999999999</v>
      </c>
      <c r="M87" s="4">
        <f t="shared" si="37"/>
        <v>0.33239333333333337</v>
      </c>
      <c r="N87" s="2">
        <f t="shared" si="38"/>
        <v>0.16251429029864217</v>
      </c>
      <c r="O87" s="2">
        <f t="shared" si="39"/>
        <v>0.94224263442908995</v>
      </c>
      <c r="P87" s="3">
        <f t="shared" si="40"/>
        <v>0.45965723339818282</v>
      </c>
      <c r="Q87" s="2">
        <f t="shared" si="41"/>
        <v>0.48853667341904167</v>
      </c>
      <c r="R87" s="3">
        <f t="shared" si="42"/>
        <v>0.17447702521109529</v>
      </c>
      <c r="T87" s="6">
        <f t="shared" si="43"/>
        <v>1088.4383898042222</v>
      </c>
      <c r="U87" s="6">
        <f t="shared" si="44"/>
        <v>3274.5493987170485</v>
      </c>
      <c r="V87" s="6">
        <f t="shared" si="45"/>
        <v>3274.5493987170485</v>
      </c>
      <c r="W87" s="6">
        <f t="shared" si="46"/>
        <v>66.827538749327516</v>
      </c>
      <c r="X87" s="6">
        <f t="shared" si="47"/>
        <v>176.88679245283001</v>
      </c>
      <c r="Y87" s="6">
        <f t="shared" si="33"/>
        <v>189.90749237859524</v>
      </c>
      <c r="Z87" s="6">
        <f t="shared" si="48"/>
        <v>189.90749237859524</v>
      </c>
      <c r="AA87" s="6">
        <f t="shared" si="49"/>
        <v>531.74207017653282</v>
      </c>
      <c r="AB87" s="6">
        <f t="shared" si="34"/>
        <v>1092.4005945722145</v>
      </c>
      <c r="AC87" s="6">
        <f t="shared" si="50"/>
        <v>2248.9763428941615</v>
      </c>
      <c r="AD87" s="6">
        <f t="shared" si="35"/>
        <v>500.30857898178164</v>
      </c>
      <c r="AE87" s="6">
        <f t="shared" si="36"/>
        <v>2186.111008912826</v>
      </c>
      <c r="AI87" s="58"/>
      <c r="AJ87" s="21">
        <f t="shared" si="59"/>
        <v>233828.11497842817</v>
      </c>
      <c r="AK87" s="21">
        <f t="shared" si="60"/>
        <v>39620.35995272865</v>
      </c>
      <c r="AL87" s="19">
        <f t="shared" si="61"/>
        <v>156688.2198470447</v>
      </c>
      <c r="AM87" s="19">
        <f t="shared" si="62"/>
        <v>27309.752692273967</v>
      </c>
      <c r="AN87" s="19">
        <f t="shared" si="51"/>
        <v>18937.499999999982</v>
      </c>
      <c r="AO87" s="19">
        <f t="shared" si="52"/>
        <v>15038.23542033213</v>
      </c>
      <c r="AP87" s="19">
        <f t="shared" si="53"/>
        <v>15433.978457709292</v>
      </c>
      <c r="AQ87" s="19">
        <f t="shared" si="54"/>
        <v>33906.293725788426</v>
      </c>
      <c r="AR87" s="1">
        <f>AD86*$AW$4</f>
        <v>2586.7833613038465</v>
      </c>
      <c r="AS87" s="23">
        <f>AL87+AM87+AN87+AO87+AP87+AQ87+AR87-AJ87-AK87</f>
        <v>-3547.7114267044599</v>
      </c>
      <c r="AT87" s="23">
        <f t="shared" si="63"/>
        <v>-28381691.413635679</v>
      </c>
      <c r="AU87">
        <f>M86</f>
        <v>0.32990000000000003</v>
      </c>
      <c r="BB87" s="10">
        <f t="shared" si="55"/>
        <v>1010.8060809963608</v>
      </c>
      <c r="BC87" s="10">
        <f t="shared" si="56"/>
        <v>1045.9853103605335</v>
      </c>
      <c r="BD87" s="9">
        <f t="shared" si="57"/>
        <v>983.56781798625354</v>
      </c>
      <c r="BE87" s="10">
        <f t="shared" si="58"/>
        <v>373.34248809166161</v>
      </c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</row>
    <row r="88" spans="1:70">
      <c r="A88">
        <v>82</v>
      </c>
      <c r="B88" t="s">
        <v>54</v>
      </c>
      <c r="C88">
        <v>82</v>
      </c>
      <c r="D88">
        <v>161.001</v>
      </c>
      <c r="E88">
        <v>175.81200000000001</v>
      </c>
      <c r="F88">
        <v>175.81200000000001</v>
      </c>
      <c r="G88">
        <v>492.00400000000002</v>
      </c>
      <c r="H88">
        <v>1995.37</v>
      </c>
      <c r="I88">
        <v>2053.0300000000002</v>
      </c>
      <c r="J88">
        <v>1008.19</v>
      </c>
      <c r="K88">
        <v>463.17500000000001</v>
      </c>
      <c r="M88" s="4">
        <f t="shared" si="37"/>
        <v>0.33487666666666671</v>
      </c>
      <c r="N88" s="2">
        <f t="shared" si="38"/>
        <v>0.16025900082617481</v>
      </c>
      <c r="O88" s="2">
        <f t="shared" si="39"/>
        <v>0.94260126633686026</v>
      </c>
      <c r="P88" s="3">
        <f t="shared" si="40"/>
        <v>0.46104038302658684</v>
      </c>
      <c r="Q88" s="2">
        <f t="shared" si="41"/>
        <v>0.4897365199128037</v>
      </c>
      <c r="R88" s="3">
        <f t="shared" si="42"/>
        <v>0.17500174193484166</v>
      </c>
      <c r="T88" s="6">
        <f t="shared" si="43"/>
        <v>1103.7557425226341</v>
      </c>
      <c r="U88" s="6">
        <f t="shared" si="44"/>
        <v>3296.0067164706429</v>
      </c>
      <c r="V88" s="6">
        <f t="shared" si="45"/>
        <v>3296.0067164706429</v>
      </c>
      <c r="W88" s="6">
        <f t="shared" si="46"/>
        <v>67.265443193278429</v>
      </c>
      <c r="X88" s="6">
        <f t="shared" si="47"/>
        <v>176.88679245283001</v>
      </c>
      <c r="Y88" s="6">
        <f t="shared" si="33"/>
        <v>193.15917761204557</v>
      </c>
      <c r="Z88" s="6">
        <f t="shared" si="48"/>
        <v>193.15917761204557</v>
      </c>
      <c r="AA88" s="6">
        <f t="shared" si="49"/>
        <v>540.54949617680745</v>
      </c>
      <c r="AB88" s="6">
        <f t="shared" si="34"/>
        <v>1107.6670038216948</v>
      </c>
      <c r="AC88" s="6">
        <f t="shared" si="50"/>
        <v>2255.6051558422264</v>
      </c>
      <c r="AD88" s="6">
        <f t="shared" si="35"/>
        <v>508.87597030043003</v>
      </c>
      <c r="AE88" s="6">
        <f t="shared" si="36"/>
        <v>2192.2509739480088</v>
      </c>
      <c r="AI88" s="58"/>
      <c r="AJ88" s="21">
        <f t="shared" si="59"/>
        <v>235364.78713158527</v>
      </c>
      <c r="AK88" s="21">
        <f t="shared" si="60"/>
        <v>39880.737126974935</v>
      </c>
      <c r="AL88" s="19">
        <f t="shared" si="61"/>
        <v>157131.1009876272</v>
      </c>
      <c r="AM88" s="19">
        <f t="shared" si="62"/>
        <v>27390.282880107992</v>
      </c>
      <c r="AN88" s="19">
        <f t="shared" si="51"/>
        <v>18937.499999999982</v>
      </c>
      <c r="AO88" s="19">
        <f t="shared" si="52"/>
        <v>15298.947586019633</v>
      </c>
      <c r="AP88" s="19">
        <f t="shared" si="53"/>
        <v>15701.551469862256</v>
      </c>
      <c r="AQ88" s="19">
        <f t="shared" si="54"/>
        <v>34473.529674235855</v>
      </c>
      <c r="AR88" s="1">
        <f>AD87*$AW$4</f>
        <v>2631.6231254441714</v>
      </c>
      <c r="AS88" s="23">
        <f>AL88+AM88+AN88+AO88+AP88+AQ88+AR88-AJ88-AK88</f>
        <v>-3680.9885352631027</v>
      </c>
      <c r="AT88" s="23">
        <f t="shared" si="63"/>
        <v>-29447908.28210482</v>
      </c>
      <c r="AU88">
        <f>M87</f>
        <v>0.33239333333333337</v>
      </c>
      <c r="BB88" s="10">
        <f t="shared" si="55"/>
        <v>1025.573055822887</v>
      </c>
      <c r="BC88" s="10">
        <f t="shared" si="56"/>
        <v>1063.4841403530656</v>
      </c>
      <c r="BD88" s="9">
        <f t="shared" si="57"/>
        <v>1000.6171579635633</v>
      </c>
      <c r="BE88" s="10">
        <f t="shared" si="58"/>
        <v>379.81498475719047</v>
      </c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</row>
    <row r="89" spans="1:70">
      <c r="A89">
        <v>83</v>
      </c>
      <c r="B89" t="s">
        <v>54</v>
      </c>
      <c r="C89">
        <v>83</v>
      </c>
      <c r="D89">
        <v>159.92599999999999</v>
      </c>
      <c r="E89">
        <v>177.62899999999999</v>
      </c>
      <c r="F89">
        <v>177.62899999999999</v>
      </c>
      <c r="G89">
        <v>496.827</v>
      </c>
      <c r="H89">
        <v>1987.99</v>
      </c>
      <c r="I89">
        <v>2045.72</v>
      </c>
      <c r="J89">
        <v>1015.51</v>
      </c>
      <c r="K89">
        <v>467.96300000000002</v>
      </c>
      <c r="M89" s="4">
        <f t="shared" si="37"/>
        <v>0.33733666666666667</v>
      </c>
      <c r="N89" s="2">
        <f t="shared" si="38"/>
        <v>0.15802808272645527</v>
      </c>
      <c r="O89" s="2">
        <f t="shared" si="39"/>
        <v>0.94296055394709533</v>
      </c>
      <c r="P89" s="3">
        <f t="shared" si="40"/>
        <v>0.46240946235709135</v>
      </c>
      <c r="Q89" s="2">
        <f t="shared" si="41"/>
        <v>0.49093091965494412</v>
      </c>
      <c r="R89" s="3">
        <f t="shared" si="42"/>
        <v>0.17552099287556447</v>
      </c>
      <c r="T89" s="6">
        <f t="shared" si="43"/>
        <v>1119.3377113801914</v>
      </c>
      <c r="U89" s="6">
        <f t="shared" si="44"/>
        <v>3318.1620084194565</v>
      </c>
      <c r="V89" s="6">
        <f t="shared" si="45"/>
        <v>3318.1620084194565</v>
      </c>
      <c r="W89" s="6">
        <f t="shared" si="46"/>
        <v>67.717592008560331</v>
      </c>
      <c r="X89" s="6">
        <f t="shared" si="47"/>
        <v>176.88679245283001</v>
      </c>
      <c r="Y89" s="6">
        <f t="shared" si="33"/>
        <v>196.46726646451322</v>
      </c>
      <c r="Z89" s="6">
        <f t="shared" si="48"/>
        <v>196.46726646451322</v>
      </c>
      <c r="AA89" s="6">
        <f t="shared" si="49"/>
        <v>549.51749205233773</v>
      </c>
      <c r="AB89" s="6">
        <f t="shared" si="34"/>
        <v>1123.2089003854996</v>
      </c>
      <c r="AC89" s="6">
        <f t="shared" si="50"/>
        <v>2262.6707000425172</v>
      </c>
      <c r="AD89" s="6">
        <f t="shared" si="35"/>
        <v>517.59234931533138</v>
      </c>
      <c r="AE89" s="6">
        <f t="shared" si="36"/>
        <v>2198.8242970392648</v>
      </c>
      <c r="AI89" s="58"/>
      <c r="AJ89" s="21">
        <f t="shared" si="59"/>
        <v>236907.07475976038</v>
      </c>
      <c r="AK89" s="21">
        <f t="shared" si="60"/>
        <v>40142.065799895958</v>
      </c>
      <c r="AL89" s="19">
        <f t="shared" si="61"/>
        <v>157572.42325446103</v>
      </c>
      <c r="AM89" s="19">
        <f t="shared" si="62"/>
        <v>27471.015193002477</v>
      </c>
      <c r="AN89" s="19">
        <f t="shared" si="51"/>
        <v>18937.499999999982</v>
      </c>
      <c r="AO89" s="19">
        <f t="shared" si="52"/>
        <v>15560.903348426391</v>
      </c>
      <c r="AP89" s="19">
        <f t="shared" si="53"/>
        <v>15970.400804963929</v>
      </c>
      <c r="AQ89" s="19">
        <f t="shared" si="54"/>
        <v>35044.526551487455</v>
      </c>
      <c r="AR89" s="1">
        <f>AD88*$AW$4</f>
        <v>2676.6876037802617</v>
      </c>
      <c r="AS89" s="23">
        <f>AL89+AM89+AN89+AO89+AP89+AQ89+AR89-AJ89-AK89</f>
        <v>-3815.6838035348555</v>
      </c>
      <c r="AT89" s="23">
        <f t="shared" si="63"/>
        <v>-30525470.428278845</v>
      </c>
      <c r="AU89">
        <f>M88</f>
        <v>0.33487666666666671</v>
      </c>
      <c r="BB89" s="10">
        <f t="shared" si="55"/>
        <v>1040.4015606284165</v>
      </c>
      <c r="BC89" s="10">
        <f t="shared" si="56"/>
        <v>1081.0989923536149</v>
      </c>
      <c r="BD89" s="9">
        <f t="shared" si="57"/>
        <v>1017.7519406008601</v>
      </c>
      <c r="BE89" s="10">
        <f t="shared" si="58"/>
        <v>386.31835522409114</v>
      </c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</row>
    <row r="90" spans="1:70">
      <c r="A90">
        <v>84</v>
      </c>
      <c r="B90" t="s">
        <v>54</v>
      </c>
      <c r="C90">
        <v>84</v>
      </c>
      <c r="D90">
        <v>158.89099999999999</v>
      </c>
      <c r="E90">
        <v>179.43</v>
      </c>
      <c r="F90">
        <v>179.43</v>
      </c>
      <c r="G90">
        <v>501.63</v>
      </c>
      <c r="H90">
        <v>1980.62</v>
      </c>
      <c r="I90">
        <v>2038.46</v>
      </c>
      <c r="J90">
        <v>1022.76</v>
      </c>
      <c r="K90">
        <v>472.70699999999999</v>
      </c>
      <c r="M90" s="4">
        <f t="shared" si="37"/>
        <v>0.33979333333333339</v>
      </c>
      <c r="N90" s="2">
        <f t="shared" si="38"/>
        <v>0.15587023484863347</v>
      </c>
      <c r="O90" s="2">
        <f t="shared" si="39"/>
        <v>0.94325522395966166</v>
      </c>
      <c r="P90" s="3">
        <f t="shared" si="40"/>
        <v>0.46372010437717037</v>
      </c>
      <c r="Q90" s="2">
        <f t="shared" si="41"/>
        <v>0.49209323314171355</v>
      </c>
      <c r="R90" s="3">
        <f t="shared" si="42"/>
        <v>0.17601875649904844</v>
      </c>
      <c r="T90" s="6">
        <f t="shared" si="43"/>
        <v>1134.8336815210796</v>
      </c>
      <c r="U90" s="6">
        <f t="shared" si="44"/>
        <v>3339.7761821531108</v>
      </c>
      <c r="V90" s="6">
        <f t="shared" si="45"/>
        <v>3339.7761821531108</v>
      </c>
      <c r="W90" s="6">
        <f t="shared" si="46"/>
        <v>68.158697594961438</v>
      </c>
      <c r="X90" s="6">
        <f t="shared" si="47"/>
        <v>176.88679245283001</v>
      </c>
      <c r="Y90" s="6">
        <f t="shared" si="33"/>
        <v>199.75201345457759</v>
      </c>
      <c r="Z90" s="6">
        <f t="shared" si="48"/>
        <v>199.75201345457759</v>
      </c>
      <c r="AA90" s="6">
        <f t="shared" si="49"/>
        <v>558.44397541782178</v>
      </c>
      <c r="AB90" s="6">
        <f t="shared" si="34"/>
        <v>1138.5964960150948</v>
      </c>
      <c r="AC90" s="6">
        <f t="shared" si="50"/>
        <v>2269.3383837329775</v>
      </c>
      <c r="AD90" s="6">
        <f t="shared" si="35"/>
        <v>526.24519324568359</v>
      </c>
      <c r="AE90" s="6">
        <f t="shared" si="36"/>
        <v>2204.9425006320312</v>
      </c>
      <c r="AI90" s="58"/>
      <c r="AJ90" s="21">
        <f t="shared" si="59"/>
        <v>238499.53067916527</v>
      </c>
      <c r="AK90" s="21">
        <f t="shared" si="60"/>
        <v>40411.895100540562</v>
      </c>
      <c r="AL90" s="19">
        <f t="shared" si="61"/>
        <v>158044.89399829123</v>
      </c>
      <c r="AM90" s="19">
        <f t="shared" si="62"/>
        <v>27557.066455817818</v>
      </c>
      <c r="AN90" s="19">
        <f t="shared" si="51"/>
        <v>18937.499999999982</v>
      </c>
      <c r="AO90" s="19">
        <f t="shared" si="52"/>
        <v>15827.402986381185</v>
      </c>
      <c r="AP90" s="19">
        <f t="shared" si="53"/>
        <v>16243.913591285955</v>
      </c>
      <c r="AQ90" s="19">
        <f t="shared" si="54"/>
        <v>35625.933382492723</v>
      </c>
      <c r="AR90" s="1">
        <f>AD89*$AW$4</f>
        <v>2722.535757398643</v>
      </c>
      <c r="AS90" s="23">
        <f>AL90+AM90+AN90+AO90+AP90+AQ90+AR90-AJ90-AK90</f>
        <v>-3952.1796080382992</v>
      </c>
      <c r="AT90" s="23">
        <f t="shared" si="63"/>
        <v>-31617436.864306394</v>
      </c>
      <c r="AU90">
        <f>M89</f>
        <v>0.33733666666666667</v>
      </c>
      <c r="BB90" s="10">
        <f t="shared" si="55"/>
        <v>1055.4913083769393</v>
      </c>
      <c r="BC90" s="10">
        <f t="shared" si="56"/>
        <v>1099.0349841046755</v>
      </c>
      <c r="BD90" s="9">
        <f t="shared" si="57"/>
        <v>1035.1846986306628</v>
      </c>
      <c r="BE90" s="10">
        <f t="shared" si="58"/>
        <v>392.93453292902643</v>
      </c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</row>
    <row r="91" spans="1:70">
      <c r="A91">
        <v>85</v>
      </c>
      <c r="B91" t="s">
        <v>54</v>
      </c>
      <c r="C91">
        <v>85</v>
      </c>
      <c r="D91">
        <v>157.86500000000001</v>
      </c>
      <c r="E91">
        <v>181.21799999999999</v>
      </c>
      <c r="F91">
        <v>181.21799999999999</v>
      </c>
      <c r="G91">
        <v>506.411</v>
      </c>
      <c r="H91">
        <v>1973.29</v>
      </c>
      <c r="I91">
        <v>2031.27</v>
      </c>
      <c r="J91">
        <v>1029.95</v>
      </c>
      <c r="K91">
        <v>477.41699999999997</v>
      </c>
      <c r="M91" s="4">
        <f t="shared" si="37"/>
        <v>0.34223666666666669</v>
      </c>
      <c r="N91" s="2">
        <f t="shared" si="38"/>
        <v>0.15375812059880589</v>
      </c>
      <c r="O91" s="2">
        <f t="shared" si="39"/>
        <v>0.94352398457207975</v>
      </c>
      <c r="P91" s="3">
        <f t="shared" si="40"/>
        <v>0.46499693194767749</v>
      </c>
      <c r="Q91" s="2">
        <f t="shared" si="41"/>
        <v>0.49323664910247295</v>
      </c>
      <c r="R91" s="3">
        <f t="shared" si="42"/>
        <v>0.17650358913422484</v>
      </c>
      <c r="T91" s="6">
        <f t="shared" si="43"/>
        <v>1150.4224411949774</v>
      </c>
      <c r="U91" s="6">
        <f t="shared" si="44"/>
        <v>3361.4821357393344</v>
      </c>
      <c r="V91" s="6">
        <f t="shared" si="45"/>
        <v>3361.4821357393344</v>
      </c>
      <c r="W91" s="6">
        <f t="shared" si="46"/>
        <v>68.601676239578254</v>
      </c>
      <c r="X91" s="6">
        <f t="shared" si="47"/>
        <v>176.88679245283001</v>
      </c>
      <c r="Y91" s="6">
        <f t="shared" si="33"/>
        <v>203.05368989147024</v>
      </c>
      <c r="Z91" s="6">
        <f t="shared" si="48"/>
        <v>203.05368989147024</v>
      </c>
      <c r="AA91" s="6">
        <f t="shared" si="49"/>
        <v>567.43050994729742</v>
      </c>
      <c r="AB91" s="6">
        <f t="shared" si="34"/>
        <v>1154.0528418970023</v>
      </c>
      <c r="AC91" s="6">
        <f t="shared" si="50"/>
        <v>2276.0309700819103</v>
      </c>
      <c r="AD91" s="6">
        <f t="shared" si="35"/>
        <v>534.94290559942192</v>
      </c>
      <c r="AE91" s="6">
        <f t="shared" si="36"/>
        <v>2211.0596945443567</v>
      </c>
      <c r="AI91" s="58"/>
      <c r="AJ91" s="21">
        <f t="shared" si="59"/>
        <v>240053.09264461912</v>
      </c>
      <c r="AK91" s="21">
        <f t="shared" si="60"/>
        <v>40675.134122442738</v>
      </c>
      <c r="AL91" s="19">
        <f t="shared" si="61"/>
        <v>158484.65211792849</v>
      </c>
      <c r="AM91" s="19">
        <f t="shared" si="62"/>
        <v>27638.272175483933</v>
      </c>
      <c r="AN91" s="19">
        <f t="shared" si="51"/>
        <v>18937.499999999982</v>
      </c>
      <c r="AO91" s="19">
        <f t="shared" si="52"/>
        <v>16092.022203900771</v>
      </c>
      <c r="AP91" s="19">
        <f t="shared" si="53"/>
        <v>16515.496472424478</v>
      </c>
      <c r="AQ91" s="19">
        <f t="shared" si="54"/>
        <v>36204.648903505426</v>
      </c>
      <c r="AR91" s="1">
        <f>AD90*$AW$4</f>
        <v>2768.0497164722956</v>
      </c>
      <c r="AS91" s="23">
        <f>AL91+AM91+AN91+AO91+AP91+AQ91+AR91-AJ91-AK91</f>
        <v>-4087.5851773465329</v>
      </c>
      <c r="AT91" s="23">
        <f t="shared" si="63"/>
        <v>-32700681.418772262</v>
      </c>
      <c r="AU91">
        <f>M90</f>
        <v>0.33979333333333339</v>
      </c>
      <c r="BB91" s="10">
        <f t="shared" si="55"/>
        <v>1070.4377984201333</v>
      </c>
      <c r="BC91" s="10">
        <f t="shared" si="56"/>
        <v>1116.8879508356436</v>
      </c>
      <c r="BD91" s="9">
        <f t="shared" si="57"/>
        <v>1052.4903864913672</v>
      </c>
      <c r="BE91" s="10">
        <f t="shared" si="58"/>
        <v>399.50402690915519</v>
      </c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</row>
    <row r="92" spans="1:70">
      <c r="A92">
        <v>86</v>
      </c>
      <c r="B92" t="s">
        <v>54</v>
      </c>
      <c r="C92">
        <v>86</v>
      </c>
      <c r="D92">
        <v>156.84899999999999</v>
      </c>
      <c r="E92">
        <v>182.99299999999999</v>
      </c>
      <c r="F92">
        <v>182.99299999999999</v>
      </c>
      <c r="G92">
        <v>511.17099999999999</v>
      </c>
      <c r="H92">
        <v>1965.99</v>
      </c>
      <c r="I92">
        <v>2024.15</v>
      </c>
      <c r="J92">
        <v>1037.08</v>
      </c>
      <c r="K92">
        <v>482.09399999999999</v>
      </c>
      <c r="M92" s="4">
        <f t="shared" si="37"/>
        <v>0.34466999999999998</v>
      </c>
      <c r="N92" s="2">
        <f t="shared" si="38"/>
        <v>0.15169002234020948</v>
      </c>
      <c r="O92" s="2">
        <f t="shared" si="39"/>
        <v>0.94375829073219786</v>
      </c>
      <c r="P92" s="3">
        <f t="shared" si="40"/>
        <v>0.46623727043258767</v>
      </c>
      <c r="Q92" s="2">
        <f t="shared" si="41"/>
        <v>0.49435788822158394</v>
      </c>
      <c r="R92" s="3">
        <f t="shared" si="42"/>
        <v>0.17697411050183268</v>
      </c>
      <c r="T92" s="6">
        <f t="shared" si="43"/>
        <v>1166.106970807278</v>
      </c>
      <c r="U92" s="6">
        <f t="shared" si="44"/>
        <v>3383.2563634992257</v>
      </c>
      <c r="V92" s="6">
        <f t="shared" si="45"/>
        <v>3383.2563634992257</v>
      </c>
      <c r="W92" s="6">
        <f t="shared" si="46"/>
        <v>69.046048234678082</v>
      </c>
      <c r="X92" s="6">
        <f t="shared" si="47"/>
        <v>176.88679245283001</v>
      </c>
      <c r="Y92" s="6">
        <f t="shared" si="33"/>
        <v>206.3707439086046</v>
      </c>
      <c r="Z92" s="6">
        <f t="shared" si="48"/>
        <v>206.3707439086046</v>
      </c>
      <c r="AA92" s="6">
        <f t="shared" si="49"/>
        <v>576.47417952875423</v>
      </c>
      <c r="AB92" s="6">
        <f t="shared" si="34"/>
        <v>1169.5691698146557</v>
      </c>
      <c r="AC92" s="6">
        <f t="shared" si="50"/>
        <v>2282.733241919248</v>
      </c>
      <c r="AD92" s="6">
        <f t="shared" si="35"/>
        <v>543.68253110159844</v>
      </c>
      <c r="AE92" s="6">
        <f t="shared" si="36"/>
        <v>2217.1493926919475</v>
      </c>
      <c r="AI92" s="58"/>
      <c r="AJ92" s="21">
        <f t="shared" si="59"/>
        <v>241613.25147053611</v>
      </c>
      <c r="AK92" s="21">
        <f t="shared" si="60"/>
        <v>40939.490931169355</v>
      </c>
      <c r="AL92" s="19">
        <f t="shared" si="61"/>
        <v>158924.33766476472</v>
      </c>
      <c r="AM92" s="19">
        <f t="shared" si="62"/>
        <v>27719.781184627587</v>
      </c>
      <c r="AN92" s="19">
        <f t="shared" si="51"/>
        <v>18937.499999999982</v>
      </c>
      <c r="AO92" s="19">
        <f t="shared" si="52"/>
        <v>16358.005257656843</v>
      </c>
      <c r="AP92" s="19">
        <f t="shared" si="53"/>
        <v>16788.47908022676</v>
      </c>
      <c r="AQ92" s="19">
        <f t="shared" si="54"/>
        <v>36787.257619546224</v>
      </c>
      <c r="AR92" s="1">
        <f>AD91*$AW$4</f>
        <v>2813.799683452959</v>
      </c>
      <c r="AS92" s="23">
        <f>AL92+AM92+AN92+AO92+AP92+AQ92+AR92-AJ92-AK92</f>
        <v>-4223.5819114303958</v>
      </c>
      <c r="AT92" s="23">
        <f t="shared" si="63"/>
        <v>-33788655.291443169</v>
      </c>
      <c r="AU92">
        <f>M91</f>
        <v>0.34223666666666669</v>
      </c>
      <c r="BB92" s="10">
        <f t="shared" si="55"/>
        <v>1085.4511656574241</v>
      </c>
      <c r="BC92" s="10">
        <f t="shared" si="56"/>
        <v>1134.8610198945948</v>
      </c>
      <c r="BD92" s="9">
        <f t="shared" si="57"/>
        <v>1069.8858111988438</v>
      </c>
      <c r="BE92" s="10">
        <f t="shared" si="58"/>
        <v>406.10737978294048</v>
      </c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</row>
    <row r="93" spans="1:70">
      <c r="A93">
        <v>87</v>
      </c>
      <c r="B93" t="s">
        <v>54</v>
      </c>
      <c r="C93">
        <v>87</v>
      </c>
      <c r="D93">
        <v>155.87100000000001</v>
      </c>
      <c r="E93">
        <v>184.75299999999999</v>
      </c>
      <c r="F93">
        <v>184.75299999999999</v>
      </c>
      <c r="G93">
        <v>515.91099999999994</v>
      </c>
      <c r="H93">
        <v>1958.71</v>
      </c>
      <c r="I93">
        <v>2017.07</v>
      </c>
      <c r="J93">
        <v>1044.1500000000001</v>
      </c>
      <c r="K93">
        <v>486.73099999999999</v>
      </c>
      <c r="M93" s="4">
        <f t="shared" si="37"/>
        <v>0.34709666666666666</v>
      </c>
      <c r="N93" s="2">
        <f t="shared" si="38"/>
        <v>0.14969028800814377</v>
      </c>
      <c r="O93" s="2">
        <f t="shared" si="39"/>
        <v>0.94394982204765254</v>
      </c>
      <c r="P93" s="3">
        <f t="shared" si="40"/>
        <v>0.46743078297112239</v>
      </c>
      <c r="Q93" s="2">
        <f t="shared" si="41"/>
        <v>0.49545371606372862</v>
      </c>
      <c r="R93" s="3">
        <f t="shared" si="42"/>
        <v>0.17742703761680223</v>
      </c>
      <c r="T93" s="6">
        <f t="shared" si="43"/>
        <v>1181.6851634570082</v>
      </c>
      <c r="U93" s="6">
        <f t="shared" si="44"/>
        <v>3404.48433229074</v>
      </c>
      <c r="V93" s="6">
        <f t="shared" si="45"/>
        <v>3404.48433229074</v>
      </c>
      <c r="W93" s="6">
        <f t="shared" si="46"/>
        <v>69.479272087566116</v>
      </c>
      <c r="X93" s="6">
        <f t="shared" si="47"/>
        <v>176.88679245283001</v>
      </c>
      <c r="Y93" s="6">
        <f t="shared" si="33"/>
        <v>209.6628979479037</v>
      </c>
      <c r="Z93" s="6">
        <f t="shared" si="48"/>
        <v>209.6628979479037</v>
      </c>
      <c r="AA93" s="6">
        <f t="shared" si="49"/>
        <v>585.47030545214932</v>
      </c>
      <c r="AB93" s="6">
        <f t="shared" si="34"/>
        <v>1184.9307718491602</v>
      </c>
      <c r="AC93" s="6">
        <f t="shared" si="50"/>
        <v>2289.0328325291457</v>
      </c>
      <c r="AD93" s="6">
        <f t="shared" si="35"/>
        <v>552.35602118006807</v>
      </c>
      <c r="AE93" s="6">
        <f t="shared" si="36"/>
        <v>2222.7991688337315</v>
      </c>
      <c r="AI93" s="58"/>
      <c r="AJ93" s="21">
        <f t="shared" si="59"/>
        <v>243178.31763923384</v>
      </c>
      <c r="AK93" s="21">
        <f t="shared" si="60"/>
        <v>41204.679251057074</v>
      </c>
      <c r="AL93" s="19">
        <f t="shared" si="61"/>
        <v>159362.0468985191</v>
      </c>
      <c r="AM93" s="19">
        <f t="shared" si="62"/>
        <v>27801.408153334523</v>
      </c>
      <c r="AN93" s="19">
        <f t="shared" si="51"/>
        <v>18937.499999999982</v>
      </c>
      <c r="AO93" s="19">
        <f t="shared" si="52"/>
        <v>16625.227129277187</v>
      </c>
      <c r="AP93" s="19">
        <f t="shared" si="53"/>
        <v>17062.73310636343</v>
      </c>
      <c r="AQ93" s="19">
        <f t="shared" si="54"/>
        <v>37373.570475282526</v>
      </c>
      <c r="AR93" s="1">
        <f>AD92*$AW$4</f>
        <v>2859.7701135944076</v>
      </c>
      <c r="AS93" s="23">
        <f>AL93+AM93+AN93+AO93+AP93+AQ93+AR93-AJ93-AK93</f>
        <v>-4360.7410139197964</v>
      </c>
      <c r="AT93" s="23">
        <f t="shared" si="63"/>
        <v>-34885928.111358374</v>
      </c>
      <c r="AU93">
        <f>M92</f>
        <v>0.34466999999999998</v>
      </c>
      <c r="BB93" s="10">
        <f t="shared" si="55"/>
        <v>1100.5231215799777</v>
      </c>
      <c r="BC93" s="10">
        <f t="shared" si="56"/>
        <v>1152.9483590575085</v>
      </c>
      <c r="BD93" s="9">
        <f t="shared" si="57"/>
        <v>1087.3650622031969</v>
      </c>
      <c r="BE93" s="10">
        <f t="shared" si="58"/>
        <v>412.74148781720919</v>
      </c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</row>
    <row r="94" spans="1:70">
      <c r="A94">
        <v>88</v>
      </c>
      <c r="B94" t="s">
        <v>54</v>
      </c>
      <c r="C94">
        <v>88</v>
      </c>
      <c r="D94">
        <v>154.874</v>
      </c>
      <c r="E94">
        <v>186.50299999999999</v>
      </c>
      <c r="F94">
        <v>186.50299999999999</v>
      </c>
      <c r="G94">
        <v>520.62900000000002</v>
      </c>
      <c r="H94">
        <v>1951.49</v>
      </c>
      <c r="I94">
        <v>2010.07</v>
      </c>
      <c r="J94">
        <v>1051.1600000000001</v>
      </c>
      <c r="K94">
        <v>491.34100000000001</v>
      </c>
      <c r="M94" s="4">
        <f t="shared" si="37"/>
        <v>0.34950333333333333</v>
      </c>
      <c r="N94" s="2">
        <f t="shared" si="38"/>
        <v>0.14770865323172883</v>
      </c>
      <c r="O94" s="2">
        <f t="shared" si="39"/>
        <v>0.94413549722940182</v>
      </c>
      <c r="P94" s="3">
        <f t="shared" si="40"/>
        <v>0.46860878770827175</v>
      </c>
      <c r="Q94" s="2">
        <f t="shared" si="41"/>
        <v>0.49654175925837618</v>
      </c>
      <c r="R94" s="3">
        <f t="shared" si="42"/>
        <v>0.17787431688777408</v>
      </c>
      <c r="T94" s="6">
        <f t="shared" si="43"/>
        <v>1197.5384554845668</v>
      </c>
      <c r="U94" s="6">
        <f t="shared" si="44"/>
        <v>3426.400669954221</v>
      </c>
      <c r="V94" s="6">
        <f t="shared" si="45"/>
        <v>3426.400669954221</v>
      </c>
      <c r="W94" s="6">
        <f t="shared" si="46"/>
        <v>69.926544284780022</v>
      </c>
      <c r="X94" s="6">
        <f t="shared" si="47"/>
        <v>176.88679245283001</v>
      </c>
      <c r="Y94" s="6">
        <f t="shared" si="33"/>
        <v>213.01133471615736</v>
      </c>
      <c r="Z94" s="6">
        <f t="shared" si="48"/>
        <v>213.01133471615736</v>
      </c>
      <c r="AA94" s="6">
        <f t="shared" si="49"/>
        <v>594.62785146586543</v>
      </c>
      <c r="AB94" s="6">
        <f t="shared" si="34"/>
        <v>1200.5651094050313</v>
      </c>
      <c r="AC94" s="6">
        <f t="shared" si="50"/>
        <v>2295.7621048339697</v>
      </c>
      <c r="AD94" s="6">
        <f t="shared" si="35"/>
        <v>561.17704385865898</v>
      </c>
      <c r="AE94" s="6">
        <f t="shared" si="36"/>
        <v>2228.8622144696542</v>
      </c>
      <c r="AI94" s="58"/>
      <c r="AJ94" s="21">
        <f t="shared" si="59"/>
        <v>244704.12035206149</v>
      </c>
      <c r="AK94" s="21">
        <f t="shared" si="60"/>
        <v>41463.214682968923</v>
      </c>
      <c r="AL94" s="19">
        <f t="shared" si="61"/>
        <v>159768.1358582621</v>
      </c>
      <c r="AM94" s="19">
        <f t="shared" si="62"/>
        <v>27878.130867372467</v>
      </c>
      <c r="AN94" s="19">
        <f t="shared" si="51"/>
        <v>18937.499999999982</v>
      </c>
      <c r="AO94" s="19">
        <f t="shared" si="52"/>
        <v>16890.443058683122</v>
      </c>
      <c r="AP94" s="19">
        <f t="shared" si="53"/>
        <v>17334.92840233268</v>
      </c>
      <c r="AQ94" s="19">
        <f t="shared" si="54"/>
        <v>37956.801013859927</v>
      </c>
      <c r="AR94" s="1">
        <f>AD93*$AW$4</f>
        <v>2905.3926714071581</v>
      </c>
      <c r="AS94" s="23">
        <f>AL94+AM94+AN94+AO94+AP94+AQ94+AR94-AJ94-AK94</f>
        <v>-4496.0031631130041</v>
      </c>
      <c r="AT94" s="23">
        <f t="shared" si="63"/>
        <v>-35968025.304904036</v>
      </c>
      <c r="AU94">
        <f>M93</f>
        <v>0.34709666666666666</v>
      </c>
      <c r="BB94" s="10">
        <f t="shared" si="55"/>
        <v>1115.4514997615943</v>
      </c>
      <c r="BC94" s="10">
        <f t="shared" si="56"/>
        <v>1170.9406109042986</v>
      </c>
      <c r="BD94" s="9">
        <f t="shared" si="57"/>
        <v>1104.7120423601361</v>
      </c>
      <c r="BE94" s="10">
        <f t="shared" si="58"/>
        <v>419.3257958958074</v>
      </c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</row>
    <row r="95" spans="1:70">
      <c r="A95">
        <v>89</v>
      </c>
      <c r="B95" t="s">
        <v>54</v>
      </c>
      <c r="C95">
        <v>89</v>
      </c>
      <c r="D95">
        <v>153.886</v>
      </c>
      <c r="E95">
        <v>188.24100000000001</v>
      </c>
      <c r="F95">
        <v>188.24100000000001</v>
      </c>
      <c r="G95">
        <v>525.327</v>
      </c>
      <c r="H95">
        <v>1944.3</v>
      </c>
      <c r="I95">
        <v>2003.12</v>
      </c>
      <c r="J95">
        <v>1058.1099999999999</v>
      </c>
      <c r="K95">
        <v>495.91899999999998</v>
      </c>
      <c r="M95" s="4">
        <f t="shared" si="37"/>
        <v>0.35189999999999999</v>
      </c>
      <c r="N95" s="2">
        <f t="shared" si="38"/>
        <v>0.14576678980771052</v>
      </c>
      <c r="O95" s="2">
        <f t="shared" si="39"/>
        <v>0.94428863332386082</v>
      </c>
      <c r="P95" s="3">
        <f t="shared" si="40"/>
        <v>0.46975371791228565</v>
      </c>
      <c r="Q95" s="2">
        <f t="shared" si="41"/>
        <v>0.49761011651037224</v>
      </c>
      <c r="R95" s="3">
        <f t="shared" si="42"/>
        <v>0.17830917874396135</v>
      </c>
      <c r="T95" s="6">
        <f t="shared" si="43"/>
        <v>1213.4917197955151</v>
      </c>
      <c r="U95" s="6">
        <f t="shared" si="44"/>
        <v>3448.3993174069769</v>
      </c>
      <c r="V95" s="6">
        <f t="shared" si="45"/>
        <v>3448.3993174069769</v>
      </c>
      <c r="W95" s="6">
        <f t="shared" si="46"/>
        <v>70.375496273611773</v>
      </c>
      <c r="X95" s="6">
        <f t="shared" si="47"/>
        <v>176.88679245283001</v>
      </c>
      <c r="Y95" s="6">
        <f t="shared" si="33"/>
        <v>216.37671196933556</v>
      </c>
      <c r="Z95" s="6">
        <f t="shared" si="48"/>
        <v>216.37671196933556</v>
      </c>
      <c r="AA95" s="6">
        <f t="shared" si="49"/>
        <v>603.8457560718183</v>
      </c>
      <c r="AB95" s="6">
        <f t="shared" si="34"/>
        <v>1216.2619339091402</v>
      </c>
      <c r="AC95" s="6">
        <f t="shared" si="50"/>
        <v>2302.5128797714488</v>
      </c>
      <c r="AD95" s="6">
        <f t="shared" si="35"/>
        <v>570.0422470297168</v>
      </c>
      <c r="AE95" s="6">
        <f t="shared" si="36"/>
        <v>2234.9075976114618</v>
      </c>
      <c r="AI95" s="58"/>
      <c r="AJ95" s="21">
        <f t="shared" si="59"/>
        <v>246279.40095429952</v>
      </c>
      <c r="AK95" s="21">
        <f t="shared" si="60"/>
        <v>41730.13375937246</v>
      </c>
      <c r="AL95" s="19">
        <f t="shared" si="61"/>
        <v>160203.92938943533</v>
      </c>
      <c r="AM95" s="19">
        <f t="shared" si="62"/>
        <v>27960.086674772916</v>
      </c>
      <c r="AN95" s="19">
        <f t="shared" si="51"/>
        <v>18937.499999999982</v>
      </c>
      <c r="AO95" s="19">
        <f t="shared" si="52"/>
        <v>17160.193124733636</v>
      </c>
      <c r="AP95" s="19">
        <f t="shared" si="53"/>
        <v>17611.777154331892</v>
      </c>
      <c r="AQ95" s="19">
        <f t="shared" si="54"/>
        <v>38550.496626738961</v>
      </c>
      <c r="AR95" s="1">
        <f>AD94*$AW$4</f>
        <v>2951.7912506965463</v>
      </c>
      <c r="AS95" s="23">
        <f>AL95+AM95+AN95+AO95+AP95+AQ95+AR95-AJ95-AK95</f>
        <v>-4633.760492962756</v>
      </c>
      <c r="AT95" s="23">
        <f t="shared" si="63"/>
        <v>-37070083.94370205</v>
      </c>
      <c r="AU95">
        <f>M94</f>
        <v>0.34950333333333333</v>
      </c>
      <c r="BB95" s="10">
        <f t="shared" si="55"/>
        <v>1130.6385651202513</v>
      </c>
      <c r="BC95" s="10">
        <f t="shared" si="56"/>
        <v>1189.2557029317309</v>
      </c>
      <c r="BD95" s="9">
        <f t="shared" si="57"/>
        <v>1122.354087717318</v>
      </c>
      <c r="BE95" s="10">
        <f t="shared" si="58"/>
        <v>426.02266943231473</v>
      </c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</row>
    <row r="96" spans="1:70">
      <c r="A96">
        <v>90</v>
      </c>
      <c r="B96" t="s">
        <v>54</v>
      </c>
      <c r="C96">
        <v>90</v>
      </c>
      <c r="D96">
        <v>152.90899999999999</v>
      </c>
      <c r="E96">
        <v>189.96700000000001</v>
      </c>
      <c r="F96">
        <v>189.96700000000001</v>
      </c>
      <c r="G96">
        <v>530.00400000000002</v>
      </c>
      <c r="H96">
        <v>1937.15</v>
      </c>
      <c r="I96">
        <v>1996.23</v>
      </c>
      <c r="J96">
        <v>1064.99</v>
      </c>
      <c r="K96">
        <v>500.46499999999997</v>
      </c>
      <c r="M96" s="4">
        <f t="shared" si="37"/>
        <v>0.35428333333333328</v>
      </c>
      <c r="N96" s="2">
        <f t="shared" si="38"/>
        <v>0.14386696147151526</v>
      </c>
      <c r="O96" s="2">
        <f t="shared" si="39"/>
        <v>0.94440938062755808</v>
      </c>
      <c r="P96" s="3">
        <f t="shared" si="40"/>
        <v>0.47087077198099453</v>
      </c>
      <c r="Q96" s="2">
        <f t="shared" si="41"/>
        <v>0.49866302864938616</v>
      </c>
      <c r="R96" s="3">
        <f t="shared" si="42"/>
        <v>0.17873359363974223</v>
      </c>
      <c r="T96" s="6">
        <f t="shared" si="43"/>
        <v>1229.5164271461483</v>
      </c>
      <c r="U96" s="6">
        <f t="shared" si="44"/>
        <v>3470.4325929702645</v>
      </c>
      <c r="V96" s="6">
        <f t="shared" si="45"/>
        <v>3470.4325929702645</v>
      </c>
      <c r="W96" s="6">
        <f t="shared" si="46"/>
        <v>70.825154958576832</v>
      </c>
      <c r="X96" s="6">
        <f t="shared" si="47"/>
        <v>176.88679245283001</v>
      </c>
      <c r="Y96" s="6">
        <f t="shared" si="33"/>
        <v>219.7558894629274</v>
      </c>
      <c r="Z96" s="6">
        <f t="shared" si="48"/>
        <v>219.7558894629274</v>
      </c>
      <c r="AA96" s="6">
        <f t="shared" si="49"/>
        <v>613.11438533487069</v>
      </c>
      <c r="AB96" s="6">
        <f t="shared" si="34"/>
        <v>1231.9920023910788</v>
      </c>
      <c r="AC96" s="6">
        <f t="shared" si="50"/>
        <v>2309.2657455377625</v>
      </c>
      <c r="AD96" s="6">
        <f t="shared" si="35"/>
        <v>578.9433492136211</v>
      </c>
      <c r="AE96" s="6">
        <f t="shared" si="36"/>
        <v>2240.9161658241164</v>
      </c>
      <c r="AI96" s="58"/>
      <c r="AJ96" s="21">
        <f t="shared" si="59"/>
        <v>247860.59773726127</v>
      </c>
      <c r="AK96" s="21">
        <f t="shared" si="60"/>
        <v>41998.055286699571</v>
      </c>
      <c r="AL96" s="19">
        <f t="shared" si="61"/>
        <v>160638.45339351904</v>
      </c>
      <c r="AM96" s="19">
        <f t="shared" si="62"/>
        <v>28042.304362736475</v>
      </c>
      <c r="AN96" s="19">
        <f t="shared" si="51"/>
        <v>18937.499999999982</v>
      </c>
      <c r="AO96" s="19">
        <f t="shared" si="52"/>
        <v>17431.307916249672</v>
      </c>
      <c r="AP96" s="19">
        <f t="shared" si="53"/>
        <v>17890.026545624667</v>
      </c>
      <c r="AQ96" s="19">
        <f t="shared" si="54"/>
        <v>39148.105365618874</v>
      </c>
      <c r="AR96" s="1">
        <f>AD95*$AW$4</f>
        <v>2998.4222193763103</v>
      </c>
      <c r="AS96" s="23">
        <f>AL96+AM96+AN96+AO96+AP96+AQ96+AR96-AJ96-AK96</f>
        <v>-4772.5332208358595</v>
      </c>
      <c r="AT96" s="23">
        <f t="shared" si="63"/>
        <v>-38180265.766686879</v>
      </c>
      <c r="AU96">
        <f>M95</f>
        <v>0.35189999999999999</v>
      </c>
      <c r="BB96" s="10">
        <f t="shared" si="55"/>
        <v>1145.8864376355282</v>
      </c>
      <c r="BC96" s="10">
        <f t="shared" si="56"/>
        <v>1207.6915121436366</v>
      </c>
      <c r="BD96" s="9">
        <f t="shared" si="57"/>
        <v>1140.0844940594336</v>
      </c>
      <c r="BE96" s="10">
        <f t="shared" si="58"/>
        <v>432.75342393867112</v>
      </c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</row>
    <row r="97" spans="1:70">
      <c r="A97">
        <v>91</v>
      </c>
      <c r="B97" t="s">
        <v>54</v>
      </c>
      <c r="C97">
        <v>91</v>
      </c>
      <c r="D97">
        <v>151.941</v>
      </c>
      <c r="E97">
        <v>191.68</v>
      </c>
      <c r="F97">
        <v>191.68</v>
      </c>
      <c r="G97">
        <v>534.66</v>
      </c>
      <c r="H97">
        <v>1930.04</v>
      </c>
      <c r="I97">
        <v>1989.4</v>
      </c>
      <c r="J97">
        <v>1071.82</v>
      </c>
      <c r="K97">
        <v>504.97899999999998</v>
      </c>
      <c r="M97" s="4">
        <f t="shared" si="37"/>
        <v>0.35665333333333332</v>
      </c>
      <c r="N97" s="2">
        <f t="shared" si="38"/>
        <v>0.14200624322404576</v>
      </c>
      <c r="O97" s="2">
        <f t="shared" si="39"/>
        <v>0.94451709428389841</v>
      </c>
      <c r="P97" s="3">
        <f t="shared" si="40"/>
        <v>0.47196063404239408</v>
      </c>
      <c r="Q97" s="2">
        <f t="shared" si="41"/>
        <v>0.49970092339900551</v>
      </c>
      <c r="R97" s="3">
        <f t="shared" si="42"/>
        <v>0.17914688399566339</v>
      </c>
      <c r="T97" s="6">
        <f t="shared" si="43"/>
        <v>1245.6268713041904</v>
      </c>
      <c r="U97" s="6">
        <f t="shared" si="44"/>
        <v>3492.5423510342175</v>
      </c>
      <c r="V97" s="6">
        <f t="shared" si="45"/>
        <v>3492.5423510342175</v>
      </c>
      <c r="W97" s="6">
        <f t="shared" si="46"/>
        <v>71.2763745109024</v>
      </c>
      <c r="X97" s="6">
        <f t="shared" si="47"/>
        <v>176.88679245283001</v>
      </c>
      <c r="Y97" s="6">
        <f t="shared" si="33"/>
        <v>223.15017261541294</v>
      </c>
      <c r="Z97" s="6">
        <f t="shared" si="48"/>
        <v>223.15017261541294</v>
      </c>
      <c r="AA97" s="6">
        <f t="shared" si="49"/>
        <v>622.44089780131821</v>
      </c>
      <c r="AB97" s="6">
        <f t="shared" si="34"/>
        <v>1247.7922475570797</v>
      </c>
      <c r="AC97" s="6">
        <f t="shared" si="50"/>
        <v>2316.0264779880399</v>
      </c>
      <c r="AD97" s="6">
        <f t="shared" si="35"/>
        <v>587.88684796096936</v>
      </c>
      <c r="AE97" s="6">
        <f t="shared" si="36"/>
        <v>2246.9154797300271</v>
      </c>
      <c r="AI97" s="58"/>
      <c r="AJ97" s="21">
        <f t="shared" si="59"/>
        <v>249444.28348492368</v>
      </c>
      <c r="AK97" s="21">
        <f t="shared" si="60"/>
        <v>42266.398549784855</v>
      </c>
      <c r="AL97" s="19">
        <f t="shared" si="61"/>
        <v>161070.33125094001</v>
      </c>
      <c r="AM97" s="19">
        <f t="shared" si="62"/>
        <v>28124.54751490441</v>
      </c>
      <c r="AN97" s="19">
        <f t="shared" si="51"/>
        <v>18937.499999999982</v>
      </c>
      <c r="AO97" s="19">
        <f t="shared" si="52"/>
        <v>17703.534455133431</v>
      </c>
      <c r="AP97" s="19">
        <f t="shared" si="53"/>
        <v>18169.416940794839</v>
      </c>
      <c r="AQ97" s="19">
        <f t="shared" si="54"/>
        <v>39749.002649960603</v>
      </c>
      <c r="AR97" s="1">
        <f>AD96*$AW$4</f>
        <v>3045.2420168636468</v>
      </c>
      <c r="AS97" s="23">
        <f>AL97+AM97+AN97+AO97+AP97+AQ97+AR97-AJ97-AK97</f>
        <v>-4911.1072061116356</v>
      </c>
      <c r="AT97" s="23">
        <f t="shared" si="63"/>
        <v>-39288857.648893088</v>
      </c>
      <c r="AU97">
        <f>M96</f>
        <v>0.35428333333333328</v>
      </c>
      <c r="BB97" s="10">
        <f t="shared" si="55"/>
        <v>1161.166847432502</v>
      </c>
      <c r="BC97" s="10">
        <f t="shared" si="56"/>
        <v>1226.2287706697414</v>
      </c>
      <c r="BD97" s="9">
        <f t="shared" si="57"/>
        <v>1157.8866984272422</v>
      </c>
      <c r="BE97" s="10">
        <f t="shared" si="58"/>
        <v>439.5117789258548</v>
      </c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</row>
    <row r="98" spans="1:70">
      <c r="A98">
        <v>92</v>
      </c>
      <c r="B98" t="s">
        <v>54</v>
      </c>
      <c r="C98">
        <v>92</v>
      </c>
      <c r="D98">
        <v>150.982</v>
      </c>
      <c r="E98">
        <v>193.381</v>
      </c>
      <c r="F98">
        <v>193.381</v>
      </c>
      <c r="G98">
        <v>539.29600000000005</v>
      </c>
      <c r="H98">
        <v>1922.96</v>
      </c>
      <c r="I98">
        <v>1982.63</v>
      </c>
      <c r="J98">
        <v>1078.5899999999999</v>
      </c>
      <c r="K98">
        <v>509.46100000000001</v>
      </c>
      <c r="M98" s="4">
        <f t="shared" si="37"/>
        <v>0.3590133333333333</v>
      </c>
      <c r="N98" s="2">
        <f t="shared" si="38"/>
        <v>0.14018235163039441</v>
      </c>
      <c r="O98" s="2">
        <f t="shared" si="39"/>
        <v>0.94459398926687954</v>
      </c>
      <c r="P98" s="3">
        <f t="shared" si="40"/>
        <v>0.47301957216073687</v>
      </c>
      <c r="Q98" s="2">
        <f t="shared" si="41"/>
        <v>0.50072049320359513</v>
      </c>
      <c r="R98" s="3">
        <f t="shared" si="42"/>
        <v>0.17954857758300527</v>
      </c>
      <c r="T98" s="6">
        <f t="shared" si="43"/>
        <v>1261.833536073148</v>
      </c>
      <c r="U98" s="6">
        <f t="shared" si="44"/>
        <v>3514.7261087976717</v>
      </c>
      <c r="V98" s="6">
        <f t="shared" si="45"/>
        <v>3514.7261087976717</v>
      </c>
      <c r="W98" s="6">
        <f t="shared" si="46"/>
        <v>71.729104261176971</v>
      </c>
      <c r="X98" s="6">
        <f t="shared" si="47"/>
        <v>176.88679245283001</v>
      </c>
      <c r="Y98" s="6">
        <f t="shared" si="33"/>
        <v>226.56041654846749</v>
      </c>
      <c r="Z98" s="6">
        <f t="shared" si="48"/>
        <v>226.56041654846749</v>
      </c>
      <c r="AA98" s="6">
        <f t="shared" si="49"/>
        <v>631.82591052338307</v>
      </c>
      <c r="AB98" s="6">
        <f t="shared" si="34"/>
        <v>1263.6494778912447</v>
      </c>
      <c r="AC98" s="6">
        <f t="shared" si="50"/>
        <v>2322.8057351676039</v>
      </c>
      <c r="AD98" s="6">
        <f t="shared" si="35"/>
        <v>596.87195937139018</v>
      </c>
      <c r="AE98" s="6">
        <f t="shared" si="36"/>
        <v>2252.8925727245237</v>
      </c>
      <c r="AI98" s="58"/>
      <c r="AJ98" s="21">
        <f t="shared" si="59"/>
        <v>251033.46656528645</v>
      </c>
      <c r="AK98" s="21">
        <f t="shared" si="60"/>
        <v>42535.673293245738</v>
      </c>
      <c r="AL98" s="19">
        <f t="shared" si="61"/>
        <v>161501.54393655516</v>
      </c>
      <c r="AM98" s="19">
        <f t="shared" si="62"/>
        <v>28206.886475416341</v>
      </c>
      <c r="AN98" s="19">
        <f t="shared" si="51"/>
        <v>18937.499999999982</v>
      </c>
      <c r="AO98" s="19">
        <f t="shared" si="52"/>
        <v>17976.977905897667</v>
      </c>
      <c r="AP98" s="19">
        <f t="shared" si="53"/>
        <v>18450.056271842343</v>
      </c>
      <c r="AQ98" s="19">
        <f t="shared" si="54"/>
        <v>40353.652577626599</v>
      </c>
      <c r="AR98" s="1">
        <f>AD97*$AW$4</f>
        <v>3092.2848202746986</v>
      </c>
      <c r="AS98" s="23">
        <f>AL98+AM98+AN98+AO98+AP98+AQ98+AR98-AJ98-AK98</f>
        <v>-5050.2378709194745</v>
      </c>
      <c r="AT98" s="23">
        <f t="shared" si="63"/>
        <v>-40401902.967355795</v>
      </c>
      <c r="AU98">
        <f>M97</f>
        <v>0.35665333333333332</v>
      </c>
      <c r="BB98" s="10">
        <f t="shared" si="55"/>
        <v>1176.5158730461776</v>
      </c>
      <c r="BC98" s="10">
        <f t="shared" si="56"/>
        <v>1244.8817956026364</v>
      </c>
      <c r="BD98" s="9">
        <f t="shared" si="57"/>
        <v>1175.7736959219387</v>
      </c>
      <c r="BE98" s="10">
        <f t="shared" si="58"/>
        <v>446.30034523082588</v>
      </c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</row>
    <row r="99" spans="1:70">
      <c r="A99">
        <v>93</v>
      </c>
      <c r="B99" t="s">
        <v>54</v>
      </c>
      <c r="C99">
        <v>93</v>
      </c>
      <c r="D99">
        <v>150.03299999999999</v>
      </c>
      <c r="E99">
        <v>195.071</v>
      </c>
      <c r="F99">
        <v>195.071</v>
      </c>
      <c r="G99">
        <v>543.91300000000001</v>
      </c>
      <c r="H99">
        <v>1915.91</v>
      </c>
      <c r="I99">
        <v>1975.92</v>
      </c>
      <c r="J99">
        <v>1085.31</v>
      </c>
      <c r="K99">
        <v>513.91200000000003</v>
      </c>
      <c r="M99" s="4">
        <f t="shared" si="37"/>
        <v>0.36136333333333331</v>
      </c>
      <c r="N99" s="2">
        <f t="shared" si="38"/>
        <v>0.13839533618057542</v>
      </c>
      <c r="O99" s="2">
        <f t="shared" si="39"/>
        <v>0.94464990010054528</v>
      </c>
      <c r="P99" s="3">
        <f t="shared" si="40"/>
        <v>0.47404920255698335</v>
      </c>
      <c r="Q99" s="2">
        <f t="shared" si="41"/>
        <v>0.50172310417031796</v>
      </c>
      <c r="R99" s="3">
        <f t="shared" si="42"/>
        <v>0.17993985739191395</v>
      </c>
      <c r="T99" s="6">
        <f t="shared" si="43"/>
        <v>1278.1268309651109</v>
      </c>
      <c r="U99" s="6">
        <f t="shared" si="44"/>
        <v>3536.9577183585616</v>
      </c>
      <c r="V99" s="6">
        <f t="shared" si="45"/>
        <v>3536.9577183585616</v>
      </c>
      <c r="W99" s="6">
        <f t="shared" si="46"/>
        <v>72.182810578746157</v>
      </c>
      <c r="X99" s="6">
        <f t="shared" si="47"/>
        <v>176.88679245283001</v>
      </c>
      <c r="Y99" s="6">
        <f t="shared" si="33"/>
        <v>229.98595969264096</v>
      </c>
      <c r="Z99" s="6">
        <f t="shared" si="48"/>
        <v>229.98595969264096</v>
      </c>
      <c r="AA99" s="6">
        <f t="shared" si="49"/>
        <v>641.26576115518674</v>
      </c>
      <c r="AB99" s="6">
        <f t="shared" si="34"/>
        <v>1279.5651937657647</v>
      </c>
      <c r="AC99" s="6">
        <f t="shared" si="50"/>
        <v>2329.575335171543</v>
      </c>
      <c r="AD99" s="6">
        <f t="shared" si="35"/>
        <v>605.8950049856951</v>
      </c>
      <c r="AE99" s="6">
        <f t="shared" si="36"/>
        <v>2258.8308873934507</v>
      </c>
      <c r="AI99" s="58"/>
      <c r="AJ99" s="21">
        <f t="shared" si="59"/>
        <v>252627.96852205024</v>
      </c>
      <c r="AK99" s="21">
        <f t="shared" si="60"/>
        <v>42805.849279046844</v>
      </c>
      <c r="AL99" s="19">
        <f t="shared" si="61"/>
        <v>161931.15944972058</v>
      </c>
      <c r="AM99" s="19">
        <f t="shared" si="62"/>
        <v>28289.45104860625</v>
      </c>
      <c r="AN99" s="19">
        <f t="shared" si="51"/>
        <v>18937.499999999982</v>
      </c>
      <c r="AO99" s="19">
        <f t="shared" si="52"/>
        <v>18251.707157144541</v>
      </c>
      <c r="AP99" s="19">
        <f t="shared" si="53"/>
        <v>18732.015240227294</v>
      </c>
      <c r="AQ99" s="19">
        <f t="shared" si="54"/>
        <v>40962.095152914604</v>
      </c>
      <c r="AR99" s="1">
        <f>AD98*$AW$4</f>
        <v>3139.5465062935123</v>
      </c>
      <c r="AS99" s="23">
        <f>AL99+AM99+AN99+AO99+AP99+AQ99+AR99-AJ99-AK99</f>
        <v>-5190.3432461903722</v>
      </c>
      <c r="AT99" s="23">
        <f t="shared" si="63"/>
        <v>-41522745.969522975</v>
      </c>
      <c r="AU99">
        <f>M98</f>
        <v>0.3590133333333333</v>
      </c>
      <c r="BB99" s="10">
        <f t="shared" si="55"/>
        <v>1191.9203736300678</v>
      </c>
      <c r="BC99" s="10">
        <f t="shared" si="56"/>
        <v>1263.6518210467661</v>
      </c>
      <c r="BD99" s="9">
        <f t="shared" si="57"/>
        <v>1193.7439187427804</v>
      </c>
      <c r="BE99" s="10">
        <f t="shared" si="58"/>
        <v>453.12083309693497</v>
      </c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</row>
    <row r="100" spans="1:70">
      <c r="A100">
        <v>94</v>
      </c>
      <c r="B100" t="s">
        <v>54</v>
      </c>
      <c r="C100">
        <v>94</v>
      </c>
      <c r="D100">
        <v>149.09200000000001</v>
      </c>
      <c r="E100">
        <v>196.74799999999999</v>
      </c>
      <c r="F100">
        <v>196.74799999999999</v>
      </c>
      <c r="G100">
        <v>548.50900000000001</v>
      </c>
      <c r="H100">
        <v>1908.9</v>
      </c>
      <c r="I100">
        <v>1969.26</v>
      </c>
      <c r="J100">
        <v>1091.97</v>
      </c>
      <c r="K100">
        <v>518.33199999999999</v>
      </c>
      <c r="M100" s="4">
        <f t="shared" si="37"/>
        <v>0.36369999999999997</v>
      </c>
      <c r="N100" s="2">
        <f t="shared" si="38"/>
        <v>0.13664375400971498</v>
      </c>
      <c r="O100" s="2">
        <f t="shared" si="39"/>
        <v>0.94468473118870888</v>
      </c>
      <c r="P100" s="3">
        <f t="shared" si="40"/>
        <v>0.47505453212354509</v>
      </c>
      <c r="Q100" s="2">
        <f t="shared" si="41"/>
        <v>0.50271194207680325</v>
      </c>
      <c r="R100" s="3">
        <f t="shared" si="42"/>
        <v>0.18032077719732381</v>
      </c>
      <c r="T100" s="6">
        <f t="shared" si="43"/>
        <v>1294.5106326649504</v>
      </c>
      <c r="U100" s="6">
        <f t="shared" si="44"/>
        <v>3559.2813655896357</v>
      </c>
      <c r="V100" s="6">
        <f t="shared" si="45"/>
        <v>3559.2813655896357</v>
      </c>
      <c r="W100" s="6">
        <f t="shared" si="46"/>
        <v>72.638395216115015</v>
      </c>
      <c r="X100" s="6">
        <f t="shared" si="47"/>
        <v>176.88679245283001</v>
      </c>
      <c r="Y100" s="6">
        <f t="shared" si="33"/>
        <v>233.42716337234322</v>
      </c>
      <c r="Z100" s="6">
        <f t="shared" si="48"/>
        <v>233.42716337234322</v>
      </c>
      <c r="AA100" s="6">
        <f t="shared" si="49"/>
        <v>650.76595418606848</v>
      </c>
      <c r="AB100" s="6">
        <f t="shared" si="34"/>
        <v>1295.5428242561291</v>
      </c>
      <c r="AC100" s="6">
        <f t="shared" si="50"/>
        <v>2336.3769365496219</v>
      </c>
      <c r="AD100" s="6">
        <f t="shared" si="35"/>
        <v>614.96314292960233</v>
      </c>
      <c r="AE100" s="6">
        <f t="shared" si="36"/>
        <v>2264.770732924685</v>
      </c>
      <c r="AI100" s="58"/>
      <c r="AJ100" s="21">
        <f t="shared" si="59"/>
        <v>254225.90992245832</v>
      </c>
      <c r="AK100" s="21">
        <f t="shared" si="60"/>
        <v>43076.608051888921</v>
      </c>
      <c r="AL100" s="19">
        <f t="shared" si="61"/>
        <v>162357.98769317905</v>
      </c>
      <c r="AM100" s="19">
        <f t="shared" si="62"/>
        <v>28371.898007054224</v>
      </c>
      <c r="AN100" s="19">
        <f t="shared" si="51"/>
        <v>18937.499999999982</v>
      </c>
      <c r="AO100" s="19">
        <f t="shared" si="52"/>
        <v>18527.668912839155</v>
      </c>
      <c r="AP100" s="19">
        <f t="shared" si="53"/>
        <v>19015.239147387558</v>
      </c>
      <c r="AQ100" s="19">
        <f t="shared" si="54"/>
        <v>41574.092941180257</v>
      </c>
      <c r="AR100" s="1">
        <f>AD99*$AW$4</f>
        <v>3187.007726224756</v>
      </c>
      <c r="AS100" s="23">
        <f>AL100+AM100+AN100+AO100+AP100+AQ100+AR100-AJ100-AK100</f>
        <v>-5331.123546482253</v>
      </c>
      <c r="AT100" s="23">
        <f t="shared" si="63"/>
        <v>-42648988.371858023</v>
      </c>
      <c r="AU100">
        <f>M99</f>
        <v>0.36136333333333331</v>
      </c>
      <c r="BB100" s="10">
        <f t="shared" si="55"/>
        <v>1207.3823831870186</v>
      </c>
      <c r="BC100" s="10">
        <f t="shared" si="56"/>
        <v>1282.5315223103735</v>
      </c>
      <c r="BD100" s="9">
        <f t="shared" si="57"/>
        <v>1211.7900099713902</v>
      </c>
      <c r="BE100" s="10">
        <f t="shared" si="58"/>
        <v>459.97191938528192</v>
      </c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</row>
    <row r="101" spans="1:70">
      <c r="A101">
        <v>95</v>
      </c>
      <c r="B101" t="s">
        <v>54</v>
      </c>
      <c r="C101">
        <v>95</v>
      </c>
      <c r="D101">
        <v>148.161</v>
      </c>
      <c r="E101">
        <v>198.41399999999999</v>
      </c>
      <c r="F101">
        <v>198.41399999999999</v>
      </c>
      <c r="G101">
        <v>553.08500000000004</v>
      </c>
      <c r="H101">
        <v>1901.92</v>
      </c>
      <c r="I101">
        <v>1962.65</v>
      </c>
      <c r="J101">
        <v>1098.57</v>
      </c>
      <c r="K101">
        <v>522.721</v>
      </c>
      <c r="M101" s="4">
        <f t="shared" si="37"/>
        <v>0.36602666666666667</v>
      </c>
      <c r="N101" s="2">
        <f t="shared" si="38"/>
        <v>0.13492732769925689</v>
      </c>
      <c r="O101" s="2">
        <f t="shared" si="39"/>
        <v>0.94469028686434509</v>
      </c>
      <c r="P101" s="3">
        <f t="shared" si="40"/>
        <v>0.47603180096167858</v>
      </c>
      <c r="Q101" s="2">
        <f t="shared" si="41"/>
        <v>0.50368370246248007</v>
      </c>
      <c r="R101" s="3">
        <f t="shared" si="42"/>
        <v>0.18069175287775024</v>
      </c>
      <c r="T101" s="6">
        <f t="shared" si="43"/>
        <v>1310.9782537685596</v>
      </c>
      <c r="U101" s="6">
        <f t="shared" si="44"/>
        <v>3581.6468393064974</v>
      </c>
      <c r="V101" s="6">
        <f t="shared" si="45"/>
        <v>3581.6468393064974</v>
      </c>
      <c r="W101" s="6">
        <f t="shared" si="46"/>
        <v>73.094833455234635</v>
      </c>
      <c r="X101" s="6">
        <f t="shared" si="47"/>
        <v>176.88679245283001</v>
      </c>
      <c r="Y101" s="6">
        <f t="shared" si="33"/>
        <v>236.88295865805313</v>
      </c>
      <c r="Z101" s="6">
        <f t="shared" si="48"/>
        <v>236.88295865805313</v>
      </c>
      <c r="AA101" s="6">
        <f t="shared" si="49"/>
        <v>660.31838070594483</v>
      </c>
      <c r="AB101" s="6">
        <f t="shared" si="34"/>
        <v>1311.5632560807735</v>
      </c>
      <c r="AC101" s="6">
        <f t="shared" si="50"/>
        <v>2343.1784166809584</v>
      </c>
      <c r="AD101" s="6">
        <f t="shared" si="35"/>
        <v>624.06733916304393</v>
      </c>
      <c r="AE101" s="6">
        <f t="shared" si="36"/>
        <v>2270.6685855379378</v>
      </c>
      <c r="AI101" s="58"/>
      <c r="AJ101" s="21">
        <f t="shared" si="59"/>
        <v>255830.46671448622</v>
      </c>
      <c r="AK101" s="21">
        <f t="shared" si="60"/>
        <v>43348.487751516172</v>
      </c>
      <c r="AL101" s="19">
        <f t="shared" si="61"/>
        <v>162784.92597042758</v>
      </c>
      <c r="AM101" s="19">
        <f t="shared" si="62"/>
        <v>28454.734710237844</v>
      </c>
      <c r="AN101" s="19">
        <f t="shared" si="51"/>
        <v>18937.499999999982</v>
      </c>
      <c r="AO101" s="19">
        <f t="shared" si="52"/>
        <v>18804.89228127597</v>
      </c>
      <c r="AP101" s="19">
        <f t="shared" si="53"/>
        <v>19299.75786762534</v>
      </c>
      <c r="AQ101" s="19">
        <f t="shared" si="54"/>
        <v>42190.002805623262</v>
      </c>
      <c r="AR101" s="1">
        <f>AD100*$AW$4</f>
        <v>3234.706131809708</v>
      </c>
      <c r="AS101" s="23">
        <f>AL101+AM101+AN101+AO101+AP101+AQ101+AR101-AJ101-AK101</f>
        <v>-5472.4346990027479</v>
      </c>
      <c r="AT101" s="23">
        <f t="shared" si="63"/>
        <v>-43779477.592021987</v>
      </c>
      <c r="AU101">
        <f>M100</f>
        <v>0.36369999999999997</v>
      </c>
      <c r="BB101" s="10">
        <f t="shared" si="55"/>
        <v>1222.9044290400138</v>
      </c>
      <c r="BC101" s="10">
        <f t="shared" si="56"/>
        <v>1301.531908372137</v>
      </c>
      <c r="BD101" s="9">
        <f t="shared" si="57"/>
        <v>1229.9262858592047</v>
      </c>
      <c r="BE101" s="10">
        <f t="shared" si="58"/>
        <v>466.85432674468643</v>
      </c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</row>
    <row r="102" spans="1:70">
      <c r="A102">
        <v>96</v>
      </c>
      <c r="B102" t="s">
        <v>54</v>
      </c>
      <c r="C102">
        <v>96</v>
      </c>
      <c r="D102">
        <v>147.239</v>
      </c>
      <c r="E102">
        <v>200.06899999999999</v>
      </c>
      <c r="F102">
        <v>200.06899999999999</v>
      </c>
      <c r="G102">
        <v>557.64200000000005</v>
      </c>
      <c r="H102">
        <v>1894.98</v>
      </c>
      <c r="I102">
        <v>1956.1</v>
      </c>
      <c r="J102">
        <v>1105.1199999999999</v>
      </c>
      <c r="K102">
        <v>527.08000000000004</v>
      </c>
      <c r="M102" s="4">
        <f t="shared" si="37"/>
        <v>0.36834</v>
      </c>
      <c r="N102" s="2">
        <f t="shared" si="38"/>
        <v>0.13324555211670377</v>
      </c>
      <c r="O102" s="2">
        <f t="shared" si="39"/>
        <v>0.9446847208195327</v>
      </c>
      <c r="P102" s="3">
        <f t="shared" si="40"/>
        <v>0.4769868418671156</v>
      </c>
      <c r="Q102" s="2">
        <f t="shared" si="41"/>
        <v>0.50464425983240124</v>
      </c>
      <c r="R102" s="3">
        <f t="shared" si="42"/>
        <v>0.18105464154494941</v>
      </c>
      <c r="T102" s="6">
        <f t="shared" si="43"/>
        <v>1327.5249315482054</v>
      </c>
      <c r="U102" s="6">
        <f t="shared" si="44"/>
        <v>3604.0748535271905</v>
      </c>
      <c r="V102" s="6">
        <f t="shared" si="45"/>
        <v>3604.0748535271905</v>
      </c>
      <c r="W102" s="6">
        <f t="shared" si="46"/>
        <v>73.552548031167149</v>
      </c>
      <c r="X102" s="6">
        <f t="shared" si="47"/>
        <v>176.88679245283001</v>
      </c>
      <c r="Y102" s="6">
        <f t="shared" si="33"/>
        <v>240.35455062344383</v>
      </c>
      <c r="Z102" s="6">
        <f t="shared" si="48"/>
        <v>240.35455062344383</v>
      </c>
      <c r="AA102" s="6">
        <f t="shared" si="49"/>
        <v>669.92783649020316</v>
      </c>
      <c r="AB102" s="6">
        <f t="shared" si="34"/>
        <v>1327.6450673717527</v>
      </c>
      <c r="AC102" s="6">
        <f t="shared" si="50"/>
        <v>2349.9823341866049</v>
      </c>
      <c r="AD102" s="6">
        <f t="shared" si="35"/>
        <v>633.21192459903727</v>
      </c>
      <c r="AE102" s="6">
        <f t="shared" si="36"/>
        <v>2276.5499219789854</v>
      </c>
      <c r="AI102" s="58"/>
      <c r="AJ102" s="21">
        <f t="shared" si="59"/>
        <v>257438.02986883311</v>
      </c>
      <c r="AK102" s="21">
        <f t="shared" si="60"/>
        <v>43620.876855913833</v>
      </c>
      <c r="AL102" s="19">
        <f t="shared" si="61"/>
        <v>163208.84592271034</v>
      </c>
      <c r="AM102" s="19">
        <f t="shared" si="62"/>
        <v>28537.569936757394</v>
      </c>
      <c r="AN102" s="19">
        <f t="shared" si="51"/>
        <v>18937.499999999982</v>
      </c>
      <c r="AO102" s="19">
        <f t="shared" si="52"/>
        <v>19083.291149492761</v>
      </c>
      <c r="AP102" s="19">
        <f t="shared" si="53"/>
        <v>19585.483021847835</v>
      </c>
      <c r="AQ102" s="19">
        <f t="shared" si="54"/>
        <v>42809.299035061318</v>
      </c>
      <c r="AR102" s="1">
        <f>AD101*$AW$4</f>
        <v>3282.5942039976107</v>
      </c>
      <c r="AS102" s="23">
        <f>AL102+AM102+AN102+AO102+AP102+AQ102+AR102-AJ102-AK102</f>
        <v>-5614.3234548797118</v>
      </c>
      <c r="AT102" s="23">
        <f t="shared" si="63"/>
        <v>-44914587.639037691</v>
      </c>
      <c r="AU102">
        <f>M101</f>
        <v>0.36602666666666667</v>
      </c>
      <c r="BB102" s="10">
        <f t="shared" si="55"/>
        <v>1238.468422625539</v>
      </c>
      <c r="BC102" s="10">
        <f t="shared" si="56"/>
        <v>1320.6367614118897</v>
      </c>
      <c r="BD102" s="9">
        <f t="shared" si="57"/>
        <v>1248.1346783260879</v>
      </c>
      <c r="BE102" s="10">
        <f t="shared" si="58"/>
        <v>473.76591731610625</v>
      </c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</row>
    <row r="103" spans="1:70">
      <c r="A103">
        <v>97</v>
      </c>
      <c r="B103" t="s">
        <v>54</v>
      </c>
      <c r="C103">
        <v>97</v>
      </c>
      <c r="D103">
        <v>146.32499999999999</v>
      </c>
      <c r="E103">
        <v>201.71199999999999</v>
      </c>
      <c r="F103">
        <v>201.71199999999999</v>
      </c>
      <c r="G103">
        <v>562.17899999999997</v>
      </c>
      <c r="H103">
        <v>1888.07</v>
      </c>
      <c r="I103">
        <v>1949.61</v>
      </c>
      <c r="J103">
        <v>1111.6099999999999</v>
      </c>
      <c r="K103">
        <v>531.40899999999999</v>
      </c>
      <c r="M103" s="4">
        <f t="shared" si="37"/>
        <v>0.37064333333333338</v>
      </c>
      <c r="N103" s="2">
        <f t="shared" si="38"/>
        <v>0.13159551410610379</v>
      </c>
      <c r="O103" s="2">
        <f t="shared" si="39"/>
        <v>0.94465075157608835</v>
      </c>
      <c r="P103" s="3">
        <f t="shared" si="40"/>
        <v>0.4779158759993884</v>
      </c>
      <c r="Q103" s="2">
        <f t="shared" si="41"/>
        <v>0.50558848128928979</v>
      </c>
      <c r="R103" s="3">
        <f t="shared" si="42"/>
        <v>0.1814071029651147</v>
      </c>
      <c r="T103" s="6">
        <f t="shared" si="43"/>
        <v>1344.1703819038121</v>
      </c>
      <c r="U103" s="6">
        <f t="shared" si="44"/>
        <v>3626.5872363471044</v>
      </c>
      <c r="V103" s="6">
        <f t="shared" si="45"/>
        <v>3626.5872363471044</v>
      </c>
      <c r="W103" s="6">
        <f t="shared" si="46"/>
        <v>74.011984415247028</v>
      </c>
      <c r="X103" s="6">
        <f t="shared" si="47"/>
        <v>176.88679245283001</v>
      </c>
      <c r="Y103" s="6">
        <f t="shared" si="33"/>
        <v>243.84205487268238</v>
      </c>
      <c r="Z103" s="6">
        <f t="shared" si="48"/>
        <v>243.84205487268238</v>
      </c>
      <c r="AA103" s="6">
        <f t="shared" si="49"/>
        <v>679.597061980793</v>
      </c>
      <c r="AB103" s="6">
        <f t="shared" si="34"/>
        <v>1343.7835459270009</v>
      </c>
      <c r="AC103" s="6">
        <f t="shared" si="50"/>
        <v>2356.8156748353504</v>
      </c>
      <c r="AD103" s="6">
        <f t="shared" si="35"/>
        <v>642.40036555999279</v>
      </c>
      <c r="AE103" s="6">
        <f t="shared" si="36"/>
        <v>2282.4168544432923</v>
      </c>
      <c r="AI103" s="58"/>
      <c r="AJ103" s="21">
        <f t="shared" si="59"/>
        <v>259050.08824697384</v>
      </c>
      <c r="AK103" s="21">
        <f t="shared" si="60"/>
        <v>43894.027641107656</v>
      </c>
      <c r="AL103" s="19">
        <f t="shared" si="61"/>
        <v>163631.57874208351</v>
      </c>
      <c r="AM103" s="19">
        <f t="shared" si="62"/>
        <v>28620.434848058663</v>
      </c>
      <c r="AN103" s="19">
        <f t="shared" si="51"/>
        <v>18937.499999999982</v>
      </c>
      <c r="AO103" s="19">
        <f t="shared" si="52"/>
        <v>19362.962598224636</v>
      </c>
      <c r="AP103" s="19">
        <f t="shared" si="53"/>
        <v>19872.514245546336</v>
      </c>
      <c r="AQ103" s="19">
        <f t="shared" si="54"/>
        <v>43432.292545847311</v>
      </c>
      <c r="AR103" s="1">
        <f>AD102*$AW$4</f>
        <v>3330.6947233909359</v>
      </c>
      <c r="AS103" s="23">
        <f>AL103+AM103+AN103+AO103+AP103+AQ103+AR103-AJ103-AK103</f>
        <v>-5756.138184930147</v>
      </c>
      <c r="AT103" s="23">
        <f t="shared" si="63"/>
        <v>-46049105.479441173</v>
      </c>
      <c r="AU103">
        <f>M102</f>
        <v>0.36834</v>
      </c>
      <c r="BB103" s="10">
        <f t="shared" si="55"/>
        <v>1254.0925193405856</v>
      </c>
      <c r="BC103" s="10">
        <f t="shared" si="56"/>
        <v>1339.8556729804063</v>
      </c>
      <c r="BD103" s="9">
        <f t="shared" si="57"/>
        <v>1266.4238491980745</v>
      </c>
      <c r="BE103" s="10">
        <f t="shared" si="58"/>
        <v>480.70910124688766</v>
      </c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</row>
    <row r="104" spans="1:70">
      <c r="A104">
        <v>98</v>
      </c>
      <c r="B104" t="s">
        <v>54</v>
      </c>
      <c r="C104">
        <v>98</v>
      </c>
      <c r="D104">
        <v>145.38499999999999</v>
      </c>
      <c r="E104">
        <v>203.34800000000001</v>
      </c>
      <c r="F104">
        <v>203.34800000000001</v>
      </c>
      <c r="G104">
        <v>566.69500000000005</v>
      </c>
      <c r="H104">
        <v>1881.22</v>
      </c>
      <c r="I104">
        <v>1943.18</v>
      </c>
      <c r="J104">
        <v>1118.05</v>
      </c>
      <c r="K104">
        <v>535.71799999999996</v>
      </c>
      <c r="M104" s="4">
        <f t="shared" si="37"/>
        <v>0.37292666666666668</v>
      </c>
      <c r="N104" s="2">
        <f t="shared" si="38"/>
        <v>0.12994958794401043</v>
      </c>
      <c r="O104" s="2">
        <f t="shared" si="39"/>
        <v>0.94462317006024421</v>
      </c>
      <c r="P104" s="3">
        <f t="shared" si="40"/>
        <v>0.47884123777686405</v>
      </c>
      <c r="Q104" s="2">
        <f t="shared" si="41"/>
        <v>0.50652943384758409</v>
      </c>
      <c r="R104" s="3">
        <f t="shared" si="42"/>
        <v>0.18175870144264289</v>
      </c>
      <c r="T104" s="6">
        <f t="shared" si="43"/>
        <v>1361.1954855066008</v>
      </c>
      <c r="U104" s="6">
        <f t="shared" si="44"/>
        <v>3650.035267451869</v>
      </c>
      <c r="V104" s="6">
        <f t="shared" si="45"/>
        <v>3650.035267451869</v>
      </c>
      <c r="W104" s="6">
        <f t="shared" si="46"/>
        <v>74.490515662283045</v>
      </c>
      <c r="X104" s="6">
        <f t="shared" si="47"/>
        <v>176.88679245283001</v>
      </c>
      <c r="Y104" s="6">
        <f t="shared" si="33"/>
        <v>247.40912385526758</v>
      </c>
      <c r="Z104" s="6">
        <f t="shared" si="48"/>
        <v>247.40912385526758</v>
      </c>
      <c r="AA104" s="6">
        <f t="shared" si="49"/>
        <v>689.4855786295459</v>
      </c>
      <c r="AB104" s="6">
        <f t="shared" si="34"/>
        <v>1360.3073102532214</v>
      </c>
      <c r="AC104" s="6">
        <f t="shared" si="50"/>
        <v>2364.2184728609309</v>
      </c>
      <c r="AD104" s="6">
        <f t="shared" si="35"/>
        <v>651.79653113626011</v>
      </c>
      <c r="AE104" s="6">
        <f t="shared" si="36"/>
        <v>2288.8397819452684</v>
      </c>
      <c r="AI104" s="58"/>
      <c r="AJ104" s="21">
        <f t="shared" si="59"/>
        <v>260668.2107869208</v>
      </c>
      <c r="AK104" s="21">
        <f t="shared" si="60"/>
        <v>44168.205951471384</v>
      </c>
      <c r="AL104" s="19">
        <f t="shared" si="61"/>
        <v>164053.27624682052</v>
      </c>
      <c r="AM104" s="19">
        <f t="shared" si="62"/>
        <v>28703.658103819733</v>
      </c>
      <c r="AN104" s="19">
        <f t="shared" si="51"/>
        <v>18937.499999999982</v>
      </c>
      <c r="AO104" s="19">
        <f t="shared" si="52"/>
        <v>19643.915940543295</v>
      </c>
      <c r="AP104" s="19">
        <f t="shared" si="53"/>
        <v>20160.861096873381</v>
      </c>
      <c r="AQ104" s="19">
        <f t="shared" si="54"/>
        <v>44059.161004395384</v>
      </c>
      <c r="AR104" s="1">
        <f>AD103*$AW$4</f>
        <v>3379.025922845562</v>
      </c>
      <c r="AS104" s="23">
        <f>AL104+AM104+AN104+AO104+AP104+AQ104+AR104-AJ104-AK104</f>
        <v>-5899.0184230943341</v>
      </c>
      <c r="AT104" s="23">
        <f t="shared" si="63"/>
        <v>-47192147.384754673</v>
      </c>
      <c r="AU104">
        <f>M103</f>
        <v>0.37064333333333338</v>
      </c>
      <c r="BB104" s="10">
        <f t="shared" si="55"/>
        <v>1269.771561511754</v>
      </c>
      <c r="BC104" s="10">
        <f t="shared" si="56"/>
        <v>1359.194123961586</v>
      </c>
      <c r="BD104" s="9">
        <f t="shared" si="57"/>
        <v>1284.8007311199856</v>
      </c>
      <c r="BE104" s="10">
        <f t="shared" si="58"/>
        <v>487.68410974536476</v>
      </c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</row>
    <row r="105" spans="1:70">
      <c r="A105">
        <v>99</v>
      </c>
      <c r="B105" t="s">
        <v>54</v>
      </c>
      <c r="C105">
        <v>99</v>
      </c>
      <c r="D105">
        <v>144.489</v>
      </c>
      <c r="E105">
        <v>204.96899999999999</v>
      </c>
      <c r="F105">
        <v>204.96899999999999</v>
      </c>
      <c r="G105">
        <v>571.19299999999998</v>
      </c>
      <c r="H105">
        <v>1874.38</v>
      </c>
      <c r="I105">
        <v>1936.79</v>
      </c>
      <c r="J105">
        <v>1124.43</v>
      </c>
      <c r="K105">
        <v>539.98800000000006</v>
      </c>
      <c r="M105" s="4">
        <f t="shared" si="37"/>
        <v>0.37520666666666663</v>
      </c>
      <c r="N105" s="2">
        <f t="shared" si="38"/>
        <v>0.12836392388194953</v>
      </c>
      <c r="O105" s="2">
        <f t="shared" si="39"/>
        <v>0.94455101206446246</v>
      </c>
      <c r="P105" s="3">
        <f t="shared" si="40"/>
        <v>0.47972495158223921</v>
      </c>
      <c r="Q105" s="2">
        <f t="shared" si="41"/>
        <v>0.50744745118245949</v>
      </c>
      <c r="R105" s="3">
        <f t="shared" si="42"/>
        <v>0.18209431246779553</v>
      </c>
      <c r="T105" s="6">
        <f t="shared" si="43"/>
        <v>1378.0101690838367</v>
      </c>
      <c r="U105" s="6">
        <f t="shared" si="44"/>
        <v>3672.6697351250959</v>
      </c>
      <c r="V105" s="6">
        <f t="shared" si="45"/>
        <v>3672.6697351250959</v>
      </c>
      <c r="W105" s="6">
        <f t="shared" si="46"/>
        <v>74.952443573981554</v>
      </c>
      <c r="X105" s="6">
        <f t="shared" si="47"/>
        <v>176.88679245283001</v>
      </c>
      <c r="Y105" s="6">
        <f t="shared" si="33"/>
        <v>250.92781431295191</v>
      </c>
      <c r="Z105" s="6">
        <f t="shared" si="48"/>
        <v>250.92781431295191</v>
      </c>
      <c r="AA105" s="6">
        <f t="shared" si="49"/>
        <v>699.26774800510293</v>
      </c>
      <c r="AB105" s="6">
        <f t="shared" si="34"/>
        <v>1376.5533434172405</v>
      </c>
      <c r="AC105" s="6">
        <f t="shared" si="50"/>
        <v>2371.068835281837</v>
      </c>
      <c r="AD105" s="6">
        <f t="shared" si="35"/>
        <v>661.0658616435768</v>
      </c>
      <c r="AE105" s="6">
        <f t="shared" si="36"/>
        <v>2294.6595660412595</v>
      </c>
      <c r="AI105" s="58"/>
      <c r="AJ105" s="21">
        <f t="shared" si="59"/>
        <v>262353.58491863799</v>
      </c>
      <c r="AK105" s="21">
        <f t="shared" si="60"/>
        <v>44453.77952229631</v>
      </c>
      <c r="AL105" s="19">
        <f t="shared" si="61"/>
        <v>164514.93700688006</v>
      </c>
      <c r="AM105" s="19">
        <f t="shared" si="62"/>
        <v>28793.816780973277</v>
      </c>
      <c r="AN105" s="19">
        <f t="shared" si="51"/>
        <v>18937.499999999982</v>
      </c>
      <c r="AO105" s="19">
        <f t="shared" si="52"/>
        <v>19931.279017780358</v>
      </c>
      <c r="AP105" s="19">
        <f t="shared" si="53"/>
        <v>20455.786360353526</v>
      </c>
      <c r="AQ105" s="19">
        <f t="shared" si="54"/>
        <v>44700.246393805675</v>
      </c>
      <c r="AR105" s="1">
        <f>AD104*$AW$4</f>
        <v>3428.4497537767279</v>
      </c>
      <c r="AS105" s="23">
        <f>AL105+AM105+AN105+AO105+AP105+AQ105+AR105-AJ105-AK105</f>
        <v>-6045.3491273647305</v>
      </c>
      <c r="AT105" s="23">
        <f t="shared" si="63"/>
        <v>-48362793.018917844</v>
      </c>
      <c r="AU105">
        <f>M104</f>
        <v>0.37292666666666668</v>
      </c>
      <c r="BB105" s="10">
        <f t="shared" si="55"/>
        <v>1285.8167945909381</v>
      </c>
      <c r="BC105" s="10">
        <f t="shared" si="56"/>
        <v>1378.9711572590918</v>
      </c>
      <c r="BD105" s="9">
        <f t="shared" si="57"/>
        <v>1303.5930622725202</v>
      </c>
      <c r="BE105" s="10">
        <f t="shared" si="58"/>
        <v>494.81824771053516</v>
      </c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</row>
    <row r="106" spans="1:70">
      <c r="A106">
        <v>100</v>
      </c>
      <c r="B106" t="s">
        <v>54</v>
      </c>
      <c r="C106">
        <v>100</v>
      </c>
      <c r="D106">
        <v>143.602</v>
      </c>
      <c r="E106">
        <v>206.578</v>
      </c>
      <c r="F106">
        <v>206.578</v>
      </c>
      <c r="G106">
        <v>575.67200000000003</v>
      </c>
      <c r="H106">
        <v>1867.57</v>
      </c>
      <c r="I106">
        <v>1930.46</v>
      </c>
      <c r="J106">
        <v>1130.77</v>
      </c>
      <c r="K106">
        <v>544.22900000000004</v>
      </c>
      <c r="M106" s="4">
        <f t="shared" si="37"/>
        <v>0.37747666666666668</v>
      </c>
      <c r="N106" s="2">
        <f t="shared" si="38"/>
        <v>0.12680872106885194</v>
      </c>
      <c r="O106" s="2">
        <f t="shared" si="39"/>
        <v>0.94446942433527903</v>
      </c>
      <c r="P106" s="3">
        <f t="shared" si="40"/>
        <v>0.48058511342864463</v>
      </c>
      <c r="Q106" s="2">
        <f t="shared" si="41"/>
        <v>0.50835106805718677</v>
      </c>
      <c r="R106" s="3">
        <f t="shared" si="42"/>
        <v>0.18242010543698065</v>
      </c>
      <c r="T106" s="6">
        <f t="shared" si="43"/>
        <v>1394.9103102836889</v>
      </c>
      <c r="U106" s="6">
        <f t="shared" si="44"/>
        <v>3695.3550602254149</v>
      </c>
      <c r="V106" s="6">
        <f t="shared" si="45"/>
        <v>3695.3550602254149</v>
      </c>
      <c r="W106" s="6">
        <f t="shared" si="46"/>
        <v>75.4154093923554</v>
      </c>
      <c r="X106" s="6">
        <f t="shared" si="47"/>
        <v>176.88679245283001</v>
      </c>
      <c r="Y106" s="6">
        <f t="shared" si="33"/>
        <v>254.45968587708191</v>
      </c>
      <c r="Z106" s="6">
        <f t="shared" si="48"/>
        <v>254.45968587708191</v>
      </c>
      <c r="AA106" s="6">
        <f t="shared" si="49"/>
        <v>709.10414607669509</v>
      </c>
      <c r="AB106" s="6">
        <f t="shared" si="34"/>
        <v>1392.8655471453367</v>
      </c>
      <c r="AC106" s="6">
        <f t="shared" si="50"/>
        <v>2377.904922472434</v>
      </c>
      <c r="AD106" s="6">
        <f t="shared" si="35"/>
        <v>670.37312969047252</v>
      </c>
      <c r="AE106" s="6">
        <f t="shared" si="36"/>
        <v>2300.4447499417261</v>
      </c>
      <c r="AI106" s="58"/>
      <c r="AJ106" s="21">
        <f t="shared" si="59"/>
        <v>263980.48255158652</v>
      </c>
      <c r="AK106" s="21">
        <f t="shared" si="60"/>
        <v>44729.444704088542</v>
      </c>
      <c r="AL106" s="19">
        <f t="shared" si="61"/>
        <v>164933.24562834759</v>
      </c>
      <c r="AM106" s="19">
        <f t="shared" si="62"/>
        <v>28877.247344897492</v>
      </c>
      <c r="AN106" s="19">
        <f t="shared" si="51"/>
        <v>18937.499999999982</v>
      </c>
      <c r="AO106" s="19">
        <f t="shared" si="52"/>
        <v>20214.744721051407</v>
      </c>
      <c r="AP106" s="19">
        <f t="shared" si="53"/>
        <v>20746.711687394865</v>
      </c>
      <c r="AQ106" s="19">
        <f t="shared" si="54"/>
        <v>45334.437151243226</v>
      </c>
      <c r="AR106" s="1">
        <f>AD105*$AW$4</f>
        <v>3477.2064322452138</v>
      </c>
      <c r="AS106" s="23">
        <f>AL106+AM106+AN106+AO106+AP106+AQ106+AR106-AJ106-AK106</f>
        <v>-6188.8342904953024</v>
      </c>
      <c r="AT106" s="23">
        <f t="shared" si="63"/>
        <v>-49510674.32396242</v>
      </c>
      <c r="AU106">
        <f>M105</f>
        <v>0.37520666666666663</v>
      </c>
      <c r="BB106" s="10">
        <f t="shared" si="55"/>
        <v>1301.600899843259</v>
      </c>
      <c r="BC106" s="10">
        <f t="shared" si="56"/>
        <v>1398.5354960102059</v>
      </c>
      <c r="BD106" s="9">
        <f t="shared" si="57"/>
        <v>1322.1317232871536</v>
      </c>
      <c r="BE106" s="10">
        <f t="shared" si="58"/>
        <v>501.85562862590382</v>
      </c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</row>
    <row r="107" spans="1:70">
      <c r="A107">
        <v>101</v>
      </c>
      <c r="B107" t="s">
        <v>54</v>
      </c>
      <c r="C107">
        <v>300</v>
      </c>
      <c r="D107">
        <v>54.769599999999997</v>
      </c>
      <c r="E107">
        <v>398.14</v>
      </c>
      <c r="F107">
        <v>398.14</v>
      </c>
      <c r="G107">
        <v>1196.48</v>
      </c>
      <c r="H107">
        <v>952.46600000000001</v>
      </c>
      <c r="I107">
        <v>1247.6400000000001</v>
      </c>
      <c r="J107">
        <v>1813.59</v>
      </c>
      <c r="K107">
        <v>1048.9000000000001</v>
      </c>
      <c r="M107" s="4">
        <f t="shared" si="37"/>
        <v>0.68251133333333336</v>
      </c>
      <c r="N107" s="2">
        <f t="shared" si="38"/>
        <v>2.674905520494409E-2</v>
      </c>
      <c r="O107" s="2">
        <f t="shared" si="39"/>
        <v>0.85584195925440065</v>
      </c>
      <c r="P107" s="3">
        <f t="shared" si="40"/>
        <v>0.51227476564491725</v>
      </c>
      <c r="Q107" s="2">
        <f t="shared" si="41"/>
        <v>0.58435171284091003</v>
      </c>
      <c r="R107" s="3">
        <f t="shared" si="42"/>
        <v>0.19444854151384053</v>
      </c>
      <c r="T107" s="6">
        <f t="shared" si="43"/>
        <v>6612.8239333154324</v>
      </c>
      <c r="U107" s="6">
        <f t="shared" si="44"/>
        <v>9688.9584250841726</v>
      </c>
      <c r="V107" s="6">
        <f t="shared" si="45"/>
        <v>9688.9584250841726</v>
      </c>
      <c r="W107" s="6">
        <f t="shared" si="46"/>
        <v>197.73384540988107</v>
      </c>
      <c r="X107" s="6">
        <f t="shared" si="47"/>
        <v>176.88679245283001</v>
      </c>
      <c r="Y107" s="6">
        <f t="shared" si="33"/>
        <v>1285.8539691210042</v>
      </c>
      <c r="Z107" s="6">
        <f t="shared" si="48"/>
        <v>1285.8539691210042</v>
      </c>
      <c r="AA107" s="6">
        <f t="shared" si="49"/>
        <v>3864.2149921482369</v>
      </c>
      <c r="AB107" s="6">
        <f t="shared" si="34"/>
        <v>5857.266036702953</v>
      </c>
      <c r="AC107" s="6">
        <f t="shared" si="50"/>
        <v>4029.4262337911005</v>
      </c>
      <c r="AD107" s="6">
        <f t="shared" si="35"/>
        <v>3387.5828306902631</v>
      </c>
      <c r="AE107" s="6">
        <f t="shared" si="36"/>
        <v>3076.1344917687402</v>
      </c>
      <c r="AI107" s="58"/>
      <c r="AJ107" s="21">
        <f t="shared" si="59"/>
        <v>265611.03566382214</v>
      </c>
      <c r="AK107" s="21">
        <f t="shared" si="60"/>
        <v>45005.729278485327</v>
      </c>
      <c r="AL107" s="19">
        <f t="shared" si="61"/>
        <v>165349.06729156143</v>
      </c>
      <c r="AM107" s="19">
        <f t="shared" si="62"/>
        <v>28960.504050791773</v>
      </c>
      <c r="AN107" s="19">
        <f t="shared" si="51"/>
        <v>18937.499999999982</v>
      </c>
      <c r="AO107" s="19">
        <f t="shared" si="52"/>
        <v>20499.27229425772</v>
      </c>
      <c r="AP107" s="19">
        <f t="shared" si="53"/>
        <v>21038.726828317132</v>
      </c>
      <c r="AQ107" s="19">
        <f t="shared" si="54"/>
        <v>45972.143625542041</v>
      </c>
      <c r="AR107" s="1">
        <f>AD106*$AW$4</f>
        <v>3526.1626621718851</v>
      </c>
      <c r="AS107" s="23">
        <f>AL107+AM107+AN107+AO107+AP107+AQ107+AR107-AJ107-AK107</f>
        <v>-6333.3881896655439</v>
      </c>
      <c r="AT107" s="23">
        <f t="shared" si="63"/>
        <v>-50667105.517324351</v>
      </c>
      <c r="AU107">
        <f>M106</f>
        <v>0.37747666666666668</v>
      </c>
      <c r="BB107" s="10">
        <f t="shared" si="55"/>
        <v>1317.4501377529809</v>
      </c>
      <c r="BC107" s="10">
        <f t="shared" si="56"/>
        <v>1418.2082921533902</v>
      </c>
      <c r="BD107" s="9">
        <f t="shared" si="57"/>
        <v>1340.746259380945</v>
      </c>
      <c r="BE107" s="10">
        <f t="shared" si="58"/>
        <v>508.91937175416382</v>
      </c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</row>
    <row r="108" spans="1:70">
      <c r="A108">
        <v>102</v>
      </c>
      <c r="B108" t="s">
        <v>54</v>
      </c>
      <c r="C108">
        <v>25</v>
      </c>
      <c r="D108">
        <v>34.146999999999998</v>
      </c>
      <c r="E108">
        <v>520.995</v>
      </c>
      <c r="F108">
        <v>520.995</v>
      </c>
      <c r="G108">
        <v>830.71799999999996</v>
      </c>
      <c r="H108">
        <v>1033.1500000000001</v>
      </c>
      <c r="I108">
        <v>9.4686000000000003</v>
      </c>
      <c r="J108">
        <v>3050.53</v>
      </c>
      <c r="K108">
        <v>1372.56</v>
      </c>
      <c r="AI108" s="58"/>
      <c r="AJ108" s="21">
        <f t="shared" si="59"/>
        <v>696413.26471977506</v>
      </c>
      <c r="AK108" s="21">
        <f t="shared" si="60"/>
        <v>118001.82465910014</v>
      </c>
      <c r="AL108" s="19">
        <f t="shared" si="61"/>
        <v>221103.31886486174</v>
      </c>
      <c r="AM108" s="19">
        <f t="shared" si="62"/>
        <v>49074.382101341813</v>
      </c>
      <c r="AN108" s="19">
        <f t="shared" si="51"/>
        <v>18937.499999999982</v>
      </c>
      <c r="AO108" s="19">
        <f t="shared" si="52"/>
        <v>103588.3957523881</v>
      </c>
      <c r="AP108" s="19">
        <f t="shared" si="53"/>
        <v>106314.40616692463</v>
      </c>
      <c r="AQ108" s="19">
        <f t="shared" si="54"/>
        <v>250522.08142045999</v>
      </c>
      <c r="AR108" s="1">
        <f>AD107*$AW$4</f>
        <v>17818.685689430782</v>
      </c>
      <c r="AS108" s="23">
        <f>AL108+AM108+AN108+AO108+AP108+AQ108+AR108-AJ108-AK108</f>
        <v>-47056.319383468115</v>
      </c>
      <c r="AT108" s="23">
        <f t="shared" si="63"/>
        <v>-376450555.06774491</v>
      </c>
      <c r="AU108">
        <f>M107</f>
        <v>0.68251133333333336</v>
      </c>
      <c r="BB108" s="10">
        <f t="shared" si="55"/>
        <v>5659.5321912930722</v>
      </c>
      <c r="BC108" s="10">
        <f t="shared" si="56"/>
        <v>7728.4299842964738</v>
      </c>
      <c r="BD108" s="9">
        <f t="shared" si="57"/>
        <v>6775.1656613805262</v>
      </c>
      <c r="BE108" s="10">
        <f t="shared" si="58"/>
        <v>2571.7079382420084</v>
      </c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</row>
    <row r="109" spans="1:70">
      <c r="AJ109" s="16"/>
      <c r="AK109" s="16"/>
      <c r="AL109" s="16"/>
      <c r="AM109" s="16"/>
      <c r="AN109" s="16"/>
      <c r="AO109" s="16"/>
      <c r="AP109" s="17"/>
      <c r="AQ109" s="16"/>
      <c r="AR109" s="16"/>
      <c r="AS109" s="16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</row>
    <row r="110" spans="1:70"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</row>
    <row r="111" spans="1:70"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</row>
    <row r="112" spans="1:70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</row>
    <row r="113" spans="1:70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</row>
    <row r="114" spans="1:70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  <c r="BQ114" s="59"/>
      <c r="BR114" s="59"/>
    </row>
    <row r="115" spans="1:70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  <c r="BO115" s="59"/>
      <c r="BP115" s="59"/>
      <c r="BQ115" s="59"/>
      <c r="BR115" s="59"/>
    </row>
    <row r="116" spans="1:70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/>
    </row>
    <row r="117" spans="1:70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</row>
    <row r="118" spans="1:70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  <c r="BR118" s="59"/>
    </row>
    <row r="119" spans="1:70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59"/>
      <c r="BN119" s="59"/>
      <c r="BO119" s="59"/>
      <c r="BP119" s="59"/>
      <c r="BQ119" s="59"/>
      <c r="BR119" s="59"/>
    </row>
    <row r="120" spans="1:7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</row>
    <row r="121" spans="1:70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</row>
    <row r="122" spans="1:70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59"/>
      <c r="BN122" s="59"/>
      <c r="BO122" s="59"/>
      <c r="BP122" s="59"/>
      <c r="BQ122" s="59"/>
      <c r="BR122" s="59"/>
    </row>
    <row r="123" spans="1:70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</row>
    <row r="124" spans="1:70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59"/>
      <c r="BL124" s="59"/>
      <c r="BM124" s="59"/>
      <c r="BN124" s="59"/>
      <c r="BO124" s="59"/>
      <c r="BP124" s="59"/>
      <c r="BQ124" s="59"/>
      <c r="BR124" s="59"/>
    </row>
    <row r="125" spans="1:70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59"/>
      <c r="BM125" s="59"/>
      <c r="BN125" s="59"/>
      <c r="BO125" s="59"/>
      <c r="BP125" s="59"/>
      <c r="BQ125" s="59"/>
      <c r="BR125" s="59"/>
    </row>
    <row r="126" spans="1:70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  <c r="BR126" s="59"/>
    </row>
    <row r="127" spans="1:70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</row>
    <row r="128" spans="1:70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</row>
    <row r="129" spans="1:70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</row>
    <row r="130" spans="1:7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  <c r="BR130" s="59"/>
    </row>
    <row r="131" spans="1:70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</row>
    <row r="132" spans="1:70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59"/>
    </row>
    <row r="133" spans="1:70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59"/>
      <c r="BO133" s="59"/>
      <c r="BP133" s="59"/>
      <c r="BQ133" s="59"/>
      <c r="BR133" s="59"/>
    </row>
    <row r="134" spans="1:70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59"/>
      <c r="BQ134" s="59"/>
      <c r="BR134" s="59"/>
    </row>
    <row r="135" spans="1:70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</row>
  </sheetData>
  <mergeCells count="6">
    <mergeCell ref="AL6:AQ6"/>
    <mergeCell ref="T4:AE4"/>
    <mergeCell ref="N5:R5"/>
    <mergeCell ref="U5:W5"/>
    <mergeCell ref="X5:AE5"/>
    <mergeCell ref="AG5:AH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5C6B9A56B0A348A65D492ECBAF7C0B" ma:contentTypeVersion="2" ma:contentTypeDescription="Create a new document." ma:contentTypeScope="" ma:versionID="62068365972e869d8cc7776625ebf140">
  <xsd:schema xmlns:xsd="http://www.w3.org/2001/XMLSchema" xmlns:xs="http://www.w3.org/2001/XMLSchema" xmlns:p="http://schemas.microsoft.com/office/2006/metadata/properties" xmlns:ns2="a6b95832-3ae1-4680-9ca3-b014ac75c9b3" targetNamespace="http://schemas.microsoft.com/office/2006/metadata/properties" ma:root="true" ma:fieldsID="b5721a783dee9ed3a87274d7aa45587a" ns2:_="">
    <xsd:import namespace="a6b95832-3ae1-4680-9ca3-b014ac75c9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95832-3ae1-4680-9ca3-b014ac75c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BEAFB3-A70C-48BF-B5A9-69A71364539F}"/>
</file>

<file path=customXml/itemProps2.xml><?xml version="1.0" encoding="utf-8"?>
<ds:datastoreItem xmlns:ds="http://schemas.openxmlformats.org/officeDocument/2006/customXml" ds:itemID="{0E69C900-7A4A-451C-AD69-6BFAFCCD2B26}"/>
</file>

<file path=customXml/itemProps3.xml><?xml version="1.0" encoding="utf-8"?>
<ds:datastoreItem xmlns:ds="http://schemas.openxmlformats.org/officeDocument/2006/customXml" ds:itemID="{6389236C-75C0-4F9C-8098-FA3788B15B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Yiakoumi</dc:creator>
  <cp:keywords/>
  <dc:description/>
  <cp:lastModifiedBy/>
  <cp:revision/>
  <dcterms:created xsi:type="dcterms:W3CDTF">2020-02-18T20:41:54Z</dcterms:created>
  <dcterms:modified xsi:type="dcterms:W3CDTF">2020-02-24T01:15:40Z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0x010100F75C6B9A56B0A348A65D492ECBAF7C0B</vt:lpwstr>
  </property>
</Properties>
</file>