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9\Desktop\Year 3\Flowsheeting\"/>
    </mc:Choice>
  </mc:AlternateContent>
  <xr:revisionPtr revIDLastSave="0" documentId="8_{EF434D1E-08C7-4E56-812D-5C0EF3553CD5}" xr6:coauthVersionLast="45" xr6:coauthVersionMax="45" xr10:uidLastSave="{00000000-0000-0000-0000-000000000000}"/>
  <bookViews>
    <workbookView xWindow="-110" yWindow="-110" windowWidth="19420" windowHeight="10420" activeTab="4" xr2:uid="{3DC0CB10-800A-4BCA-B0A1-41E0F1AA862E}"/>
  </bookViews>
  <sheets>
    <sheet name="10 bar 790K" sheetId="1" r:id="rId1"/>
    <sheet name="10 bar 760K" sheetId="2" r:id="rId2"/>
    <sheet name="10 bar 730K" sheetId="3" r:id="rId3"/>
    <sheet name="10 bar 820K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5" l="1"/>
  <c r="X107" i="4"/>
  <c r="R107" i="4"/>
  <c r="Q107" i="4"/>
  <c r="P107" i="4"/>
  <c r="O107" i="4"/>
  <c r="N107" i="4"/>
  <c r="T107" i="4" s="1"/>
  <c r="AD107" i="4" s="1"/>
  <c r="BD108" i="4" s="1"/>
  <c r="M107" i="4"/>
  <c r="AT108" i="4" s="1"/>
  <c r="X106" i="4"/>
  <c r="R106" i="4"/>
  <c r="Q106" i="4"/>
  <c r="P106" i="4"/>
  <c r="O106" i="4"/>
  <c r="N106" i="4"/>
  <c r="T106" i="4" s="1"/>
  <c r="M106" i="4"/>
  <c r="AT107" i="4" s="1"/>
  <c r="X105" i="4"/>
  <c r="R105" i="4"/>
  <c r="Q105" i="4"/>
  <c r="P105" i="4"/>
  <c r="O105" i="4"/>
  <c r="N105" i="4"/>
  <c r="T105" i="4" s="1"/>
  <c r="M105" i="4"/>
  <c r="AT106" i="4" s="1"/>
  <c r="X104" i="4"/>
  <c r="R104" i="4"/>
  <c r="Q104" i="4"/>
  <c r="P104" i="4"/>
  <c r="O104" i="4"/>
  <c r="N104" i="4"/>
  <c r="T104" i="4" s="1"/>
  <c r="AD104" i="4" s="1"/>
  <c r="BD105" i="4" s="1"/>
  <c r="M104" i="4"/>
  <c r="AT105" i="4" s="1"/>
  <c r="X103" i="4"/>
  <c r="R103" i="4"/>
  <c r="Q103" i="4"/>
  <c r="P103" i="4"/>
  <c r="AD103" i="4" s="1"/>
  <c r="BD104" i="4" s="1"/>
  <c r="O103" i="4"/>
  <c r="N103" i="4"/>
  <c r="T103" i="4" s="1"/>
  <c r="M103" i="4"/>
  <c r="AT104" i="4" s="1"/>
  <c r="X102" i="4"/>
  <c r="R102" i="4"/>
  <c r="Q102" i="4"/>
  <c r="P102" i="4"/>
  <c r="O102" i="4"/>
  <c r="N102" i="4"/>
  <c r="T102" i="4" s="1"/>
  <c r="M102" i="4"/>
  <c r="AT103" i="4" s="1"/>
  <c r="X101" i="4"/>
  <c r="R101" i="4"/>
  <c r="Q101" i="4"/>
  <c r="P101" i="4"/>
  <c r="O101" i="4"/>
  <c r="N101" i="4"/>
  <c r="T101" i="4" s="1"/>
  <c r="M101" i="4"/>
  <c r="AT102" i="4" s="1"/>
  <c r="X100" i="4"/>
  <c r="R100" i="4"/>
  <c r="Q100" i="4"/>
  <c r="AA100" i="4" s="1"/>
  <c r="AQ101" i="4" s="1"/>
  <c r="P100" i="4"/>
  <c r="O100" i="4"/>
  <c r="N100" i="4"/>
  <c r="T100" i="4" s="1"/>
  <c r="M100" i="4"/>
  <c r="AT101" i="4" s="1"/>
  <c r="X99" i="4"/>
  <c r="R99" i="4"/>
  <c r="Q99" i="4"/>
  <c r="P99" i="4"/>
  <c r="O99" i="4"/>
  <c r="N99" i="4"/>
  <c r="T99" i="4" s="1"/>
  <c r="AD99" i="4" s="1"/>
  <c r="BD100" i="4" s="1"/>
  <c r="M99" i="4"/>
  <c r="AT100" i="4" s="1"/>
  <c r="X98" i="4"/>
  <c r="R98" i="4"/>
  <c r="Q98" i="4"/>
  <c r="P98" i="4"/>
  <c r="O98" i="4"/>
  <c r="N98" i="4"/>
  <c r="T98" i="4" s="1"/>
  <c r="M98" i="4"/>
  <c r="AT99" i="4" s="1"/>
  <c r="X97" i="4"/>
  <c r="T97" i="4"/>
  <c r="R97" i="4"/>
  <c r="Q97" i="4"/>
  <c r="P97" i="4"/>
  <c r="O97" i="4"/>
  <c r="N97" i="4"/>
  <c r="M97" i="4"/>
  <c r="AT98" i="4" s="1"/>
  <c r="X96" i="4"/>
  <c r="R96" i="4"/>
  <c r="Q96" i="4"/>
  <c r="AA96" i="4" s="1"/>
  <c r="P96" i="4"/>
  <c r="O96" i="4"/>
  <c r="N96" i="4"/>
  <c r="T96" i="4" s="1"/>
  <c r="M96" i="4"/>
  <c r="AT97" i="4" s="1"/>
  <c r="X95" i="4"/>
  <c r="U95" i="4"/>
  <c r="AC95" i="4" s="1"/>
  <c r="AM96" i="4" s="1"/>
  <c r="R95" i="4"/>
  <c r="Q95" i="4"/>
  <c r="P95" i="4"/>
  <c r="O95" i="4"/>
  <c r="N95" i="4"/>
  <c r="T95" i="4" s="1"/>
  <c r="Y95" i="4" s="1"/>
  <c r="M95" i="4"/>
  <c r="AT96" i="4" s="1"/>
  <c r="Y94" i="4"/>
  <c r="X94" i="4"/>
  <c r="R94" i="4"/>
  <c r="Q94" i="4"/>
  <c r="P94" i="4"/>
  <c r="O94" i="4"/>
  <c r="N94" i="4"/>
  <c r="T94" i="4" s="1"/>
  <c r="U94" i="4" s="1"/>
  <c r="AJ95" i="4" s="1"/>
  <c r="M94" i="4"/>
  <c r="AT95" i="4" s="1"/>
  <c r="AT93" i="4"/>
  <c r="X93" i="4"/>
  <c r="R93" i="4"/>
  <c r="Q93" i="4"/>
  <c r="P93" i="4"/>
  <c r="O93" i="4"/>
  <c r="N93" i="4"/>
  <c r="T93" i="4" s="1"/>
  <c r="M93" i="4"/>
  <c r="AT94" i="4" s="1"/>
  <c r="X92" i="4"/>
  <c r="T92" i="4"/>
  <c r="AA92" i="4" s="1"/>
  <c r="R92" i="4"/>
  <c r="Q92" i="4"/>
  <c r="P92" i="4"/>
  <c r="O92" i="4"/>
  <c r="N92" i="4"/>
  <c r="M92" i="4"/>
  <c r="X91" i="4"/>
  <c r="R91" i="4"/>
  <c r="Q91" i="4"/>
  <c r="P91" i="4"/>
  <c r="O91" i="4"/>
  <c r="N91" i="4"/>
  <c r="T91" i="4" s="1"/>
  <c r="M91" i="4"/>
  <c r="AT92" i="4" s="1"/>
  <c r="X90" i="4"/>
  <c r="R90" i="4"/>
  <c r="Q90" i="4"/>
  <c r="P90" i="4"/>
  <c r="O90" i="4"/>
  <c r="N90" i="4"/>
  <c r="T90" i="4" s="1"/>
  <c r="U90" i="4" s="1"/>
  <c r="AJ91" i="4" s="1"/>
  <c r="M90" i="4"/>
  <c r="AT91" i="4" s="1"/>
  <c r="X89" i="4"/>
  <c r="R89" i="4"/>
  <c r="Q89" i="4"/>
  <c r="P89" i="4"/>
  <c r="O89" i="4"/>
  <c r="N89" i="4"/>
  <c r="T89" i="4" s="1"/>
  <c r="M89" i="4"/>
  <c r="AT90" i="4" s="1"/>
  <c r="X88" i="4"/>
  <c r="R88" i="4"/>
  <c r="Q88" i="4"/>
  <c r="P88" i="4"/>
  <c r="O88" i="4"/>
  <c r="N88" i="4"/>
  <c r="T88" i="4" s="1"/>
  <c r="M88" i="4"/>
  <c r="AT89" i="4" s="1"/>
  <c r="X87" i="4"/>
  <c r="T87" i="4"/>
  <c r="AD87" i="4" s="1"/>
  <c r="BD88" i="4" s="1"/>
  <c r="R87" i="4"/>
  <c r="Q87" i="4"/>
  <c r="AA87" i="4" s="1"/>
  <c r="P87" i="4"/>
  <c r="O87" i="4"/>
  <c r="N87" i="4"/>
  <c r="M87" i="4"/>
  <c r="X86" i="4"/>
  <c r="R86" i="4"/>
  <c r="Y86" i="4" s="1"/>
  <c r="Q86" i="4"/>
  <c r="AA86" i="4" s="1"/>
  <c r="AQ87" i="4" s="1"/>
  <c r="P86" i="4"/>
  <c r="O86" i="4"/>
  <c r="N86" i="4"/>
  <c r="T86" i="4" s="1"/>
  <c r="M86" i="4"/>
  <c r="X85" i="4"/>
  <c r="R85" i="4"/>
  <c r="Q85" i="4"/>
  <c r="P85" i="4"/>
  <c r="O85" i="4"/>
  <c r="N85" i="4"/>
  <c r="T85" i="4" s="1"/>
  <c r="M85" i="4"/>
  <c r="AT86" i="4" s="1"/>
  <c r="X84" i="4"/>
  <c r="T84" i="4"/>
  <c r="U84" i="4" s="1"/>
  <c r="R84" i="4"/>
  <c r="Q84" i="4"/>
  <c r="P84" i="4"/>
  <c r="O84" i="4"/>
  <c r="N84" i="4"/>
  <c r="M84" i="4"/>
  <c r="AT85" i="4" s="1"/>
  <c r="X83" i="4"/>
  <c r="AN84" i="4" s="1"/>
  <c r="R83" i="4"/>
  <c r="Q83" i="4"/>
  <c r="P83" i="4"/>
  <c r="O83" i="4"/>
  <c r="N83" i="4"/>
  <c r="T83" i="4" s="1"/>
  <c r="AD83" i="4" s="1"/>
  <c r="BD84" i="4" s="1"/>
  <c r="M83" i="4"/>
  <c r="AT82" i="4"/>
  <c r="X82" i="4"/>
  <c r="R82" i="4"/>
  <c r="Q82" i="4"/>
  <c r="P82" i="4"/>
  <c r="O82" i="4"/>
  <c r="N82" i="4"/>
  <c r="T82" i="4" s="1"/>
  <c r="M82" i="4"/>
  <c r="AT83" i="4" s="1"/>
  <c r="X81" i="4"/>
  <c r="R81" i="4"/>
  <c r="Q81" i="4"/>
  <c r="P81" i="4"/>
  <c r="O81" i="4"/>
  <c r="N81" i="4"/>
  <c r="T81" i="4" s="1"/>
  <c r="AA81" i="4" s="1"/>
  <c r="M81" i="4"/>
  <c r="X80" i="4"/>
  <c r="R80" i="4"/>
  <c r="Q80" i="4"/>
  <c r="P80" i="4"/>
  <c r="O80" i="4"/>
  <c r="N80" i="4"/>
  <c r="T80" i="4" s="1"/>
  <c r="M80" i="4"/>
  <c r="AT81" i="4" s="1"/>
  <c r="X79" i="4"/>
  <c r="R79" i="4"/>
  <c r="Q79" i="4"/>
  <c r="P79" i="4"/>
  <c r="O79" i="4"/>
  <c r="N79" i="4"/>
  <c r="T79" i="4" s="1"/>
  <c r="AD79" i="4" s="1"/>
  <c r="BD80" i="4" s="1"/>
  <c r="M79" i="4"/>
  <c r="AT80" i="4" s="1"/>
  <c r="X78" i="4"/>
  <c r="R78" i="4"/>
  <c r="Q78" i="4"/>
  <c r="P78" i="4"/>
  <c r="O78" i="4"/>
  <c r="N78" i="4"/>
  <c r="T78" i="4" s="1"/>
  <c r="M78" i="4"/>
  <c r="AT79" i="4" s="1"/>
  <c r="X77" i="4"/>
  <c r="R77" i="4"/>
  <c r="Q77" i="4"/>
  <c r="AA77" i="4" s="1"/>
  <c r="P77" i="4"/>
  <c r="O77" i="4"/>
  <c r="N77" i="4"/>
  <c r="T77" i="4" s="1"/>
  <c r="M77" i="4"/>
  <c r="AT78" i="4" s="1"/>
  <c r="Y76" i="4"/>
  <c r="X76" i="4"/>
  <c r="R76" i="4"/>
  <c r="Q76" i="4"/>
  <c r="P76" i="4"/>
  <c r="O76" i="4"/>
  <c r="N76" i="4"/>
  <c r="T76" i="4" s="1"/>
  <c r="U76" i="4" s="1"/>
  <c r="AJ77" i="4" s="1"/>
  <c r="M76" i="4"/>
  <c r="AT77" i="4" s="1"/>
  <c r="Y75" i="4"/>
  <c r="X75" i="4"/>
  <c r="R75" i="4"/>
  <c r="Q75" i="4"/>
  <c r="P75" i="4"/>
  <c r="O75" i="4"/>
  <c r="N75" i="4"/>
  <c r="T75" i="4" s="1"/>
  <c r="U75" i="4" s="1"/>
  <c r="AJ76" i="4" s="1"/>
  <c r="M75" i="4"/>
  <c r="AT76" i="4" s="1"/>
  <c r="AA74" i="4"/>
  <c r="X74" i="4"/>
  <c r="R74" i="4"/>
  <c r="Q74" i="4"/>
  <c r="P74" i="4"/>
  <c r="O74" i="4"/>
  <c r="N74" i="4"/>
  <c r="T74" i="4" s="1"/>
  <c r="M74" i="4"/>
  <c r="AT75" i="4" s="1"/>
  <c r="X73" i="4"/>
  <c r="T73" i="4"/>
  <c r="R73" i="4"/>
  <c r="Q73" i="4"/>
  <c r="P73" i="4"/>
  <c r="O73" i="4"/>
  <c r="N73" i="4"/>
  <c r="M73" i="4"/>
  <c r="AT74" i="4" s="1"/>
  <c r="Y72" i="4"/>
  <c r="X72" i="4"/>
  <c r="T72" i="4"/>
  <c r="R72" i="4"/>
  <c r="Q72" i="4"/>
  <c r="P72" i="4"/>
  <c r="O72" i="4"/>
  <c r="N72" i="4"/>
  <c r="M72" i="4"/>
  <c r="AT73" i="4" s="1"/>
  <c r="X71" i="4"/>
  <c r="R71" i="4"/>
  <c r="Y71" i="4" s="1"/>
  <c r="Q71" i="4"/>
  <c r="P71" i="4"/>
  <c r="O71" i="4"/>
  <c r="N71" i="4"/>
  <c r="T71" i="4" s="1"/>
  <c r="U71" i="4" s="1"/>
  <c r="M71" i="4"/>
  <c r="AT72" i="4" s="1"/>
  <c r="X70" i="4"/>
  <c r="R70" i="4"/>
  <c r="Q70" i="4"/>
  <c r="P70" i="4"/>
  <c r="O70" i="4"/>
  <c r="N70" i="4"/>
  <c r="T70" i="4" s="1"/>
  <c r="U70" i="4" s="1"/>
  <c r="M70" i="4"/>
  <c r="AT71" i="4" s="1"/>
  <c r="X69" i="4"/>
  <c r="R69" i="4"/>
  <c r="Q69" i="4"/>
  <c r="P69" i="4"/>
  <c r="O69" i="4"/>
  <c r="N69" i="4"/>
  <c r="T69" i="4" s="1"/>
  <c r="M69" i="4"/>
  <c r="AT70" i="4" s="1"/>
  <c r="X68" i="4"/>
  <c r="R68" i="4"/>
  <c r="Q68" i="4"/>
  <c r="P68" i="4"/>
  <c r="O68" i="4"/>
  <c r="N68" i="4"/>
  <c r="T68" i="4" s="1"/>
  <c r="U68" i="4" s="1"/>
  <c r="M68" i="4"/>
  <c r="AT69" i="4" s="1"/>
  <c r="AT67" i="4"/>
  <c r="X67" i="4"/>
  <c r="R67" i="4"/>
  <c r="Q67" i="4"/>
  <c r="AA67" i="4" s="1"/>
  <c r="P67" i="4"/>
  <c r="O67" i="4"/>
  <c r="N67" i="4"/>
  <c r="T67" i="4" s="1"/>
  <c r="AD67" i="4" s="1"/>
  <c r="BD68" i="4" s="1"/>
  <c r="M67" i="4"/>
  <c r="AT68" i="4" s="1"/>
  <c r="X66" i="4"/>
  <c r="R66" i="4"/>
  <c r="Q66" i="4"/>
  <c r="P66" i="4"/>
  <c r="O66" i="4"/>
  <c r="N66" i="4"/>
  <c r="T66" i="4" s="1"/>
  <c r="M66" i="4"/>
  <c r="X65" i="4"/>
  <c r="AN66" i="4" s="1"/>
  <c r="T65" i="4"/>
  <c r="R65" i="4"/>
  <c r="Q65" i="4"/>
  <c r="P65" i="4"/>
  <c r="O65" i="4"/>
  <c r="N65" i="4"/>
  <c r="M65" i="4"/>
  <c r="AT66" i="4" s="1"/>
  <c r="X64" i="4"/>
  <c r="AN65" i="4" s="1"/>
  <c r="R64" i="4"/>
  <c r="Q64" i="4"/>
  <c r="P64" i="4"/>
  <c r="O64" i="4"/>
  <c r="N64" i="4"/>
  <c r="T64" i="4" s="1"/>
  <c r="AD64" i="4" s="1"/>
  <c r="BD65" i="4" s="1"/>
  <c r="M64" i="4"/>
  <c r="AT63" i="4"/>
  <c r="X63" i="4"/>
  <c r="R63" i="4"/>
  <c r="Q63" i="4"/>
  <c r="P63" i="4"/>
  <c r="O63" i="4"/>
  <c r="N63" i="4"/>
  <c r="T63" i="4" s="1"/>
  <c r="M63" i="4"/>
  <c r="AT64" i="4" s="1"/>
  <c r="X62" i="4"/>
  <c r="R62" i="4"/>
  <c r="Q62" i="4"/>
  <c r="P62" i="4"/>
  <c r="O62" i="4"/>
  <c r="N62" i="4"/>
  <c r="T62" i="4" s="1"/>
  <c r="AA62" i="4" s="1"/>
  <c r="BC63" i="4" s="1"/>
  <c r="M62" i="4"/>
  <c r="X61" i="4"/>
  <c r="T61" i="4"/>
  <c r="R61" i="4"/>
  <c r="Q61" i="4"/>
  <c r="P61" i="4"/>
  <c r="O61" i="4"/>
  <c r="N61" i="4"/>
  <c r="M61" i="4"/>
  <c r="AT62" i="4" s="1"/>
  <c r="Y60" i="4"/>
  <c r="X60" i="4"/>
  <c r="T60" i="4"/>
  <c r="AD60" i="4" s="1"/>
  <c r="BD61" i="4" s="1"/>
  <c r="R60" i="4"/>
  <c r="Q60" i="4"/>
  <c r="AA60" i="4" s="1"/>
  <c r="AQ61" i="4" s="1"/>
  <c r="P60" i="4"/>
  <c r="O60" i="4"/>
  <c r="N60" i="4"/>
  <c r="M60" i="4"/>
  <c r="AT61" i="4" s="1"/>
  <c r="X59" i="4"/>
  <c r="R59" i="4"/>
  <c r="Q59" i="4"/>
  <c r="P59" i="4"/>
  <c r="O59" i="4"/>
  <c r="N59" i="4"/>
  <c r="T59" i="4" s="1"/>
  <c r="M59" i="4"/>
  <c r="AT60" i="4" s="1"/>
  <c r="X58" i="4"/>
  <c r="R58" i="4"/>
  <c r="Q58" i="4"/>
  <c r="P58" i="4"/>
  <c r="O58" i="4"/>
  <c r="N58" i="4"/>
  <c r="T58" i="4" s="1"/>
  <c r="AA58" i="4" s="1"/>
  <c r="M58" i="4"/>
  <c r="AT59" i="4" s="1"/>
  <c r="X57" i="4"/>
  <c r="R57" i="4"/>
  <c r="Q57" i="4"/>
  <c r="P57" i="4"/>
  <c r="O57" i="4"/>
  <c r="N57" i="4"/>
  <c r="T57" i="4" s="1"/>
  <c r="U57" i="4" s="1"/>
  <c r="AJ58" i="4" s="1"/>
  <c r="M57" i="4"/>
  <c r="AT58" i="4" s="1"/>
  <c r="X56" i="4"/>
  <c r="T56" i="4"/>
  <c r="U56" i="4" s="1"/>
  <c r="R56" i="4"/>
  <c r="Q56" i="4"/>
  <c r="P56" i="4"/>
  <c r="O56" i="4"/>
  <c r="N56" i="4"/>
  <c r="M56" i="4"/>
  <c r="AT57" i="4" s="1"/>
  <c r="AA55" i="4"/>
  <c r="X55" i="4"/>
  <c r="R55" i="4"/>
  <c r="Q55" i="4"/>
  <c r="P55" i="4"/>
  <c r="O55" i="4"/>
  <c r="N55" i="4"/>
  <c r="T55" i="4" s="1"/>
  <c r="AD55" i="4" s="1"/>
  <c r="BD56" i="4" s="1"/>
  <c r="M55" i="4"/>
  <c r="AT54" i="4"/>
  <c r="X54" i="4"/>
  <c r="R54" i="4"/>
  <c r="Q54" i="4"/>
  <c r="P54" i="4"/>
  <c r="O54" i="4"/>
  <c r="N54" i="4"/>
  <c r="T54" i="4" s="1"/>
  <c r="M54" i="4"/>
  <c r="AT55" i="4" s="1"/>
  <c r="X53" i="4"/>
  <c r="R53" i="4"/>
  <c r="Q53" i="4"/>
  <c r="P53" i="4"/>
  <c r="O53" i="4"/>
  <c r="N53" i="4"/>
  <c r="T53" i="4" s="1"/>
  <c r="AA53" i="4" s="1"/>
  <c r="M53" i="4"/>
  <c r="X52" i="4"/>
  <c r="AN53" i="4" s="1"/>
  <c r="T52" i="4"/>
  <c r="Y52" i="4" s="1"/>
  <c r="R52" i="4"/>
  <c r="Q52" i="4"/>
  <c r="P52" i="4"/>
  <c r="O52" i="4"/>
  <c r="N52" i="4"/>
  <c r="M52" i="4"/>
  <c r="AT53" i="4" s="1"/>
  <c r="X51" i="4"/>
  <c r="T51" i="4"/>
  <c r="R51" i="4"/>
  <c r="Q51" i="4"/>
  <c r="P51" i="4"/>
  <c r="O51" i="4"/>
  <c r="N51" i="4"/>
  <c r="M51" i="4"/>
  <c r="AT52" i="4" s="1"/>
  <c r="X50" i="4"/>
  <c r="R50" i="4"/>
  <c r="Q50" i="4"/>
  <c r="P50" i="4"/>
  <c r="O50" i="4"/>
  <c r="N50" i="4"/>
  <c r="T50" i="4" s="1"/>
  <c r="M50" i="4"/>
  <c r="AT51" i="4" s="1"/>
  <c r="X49" i="4"/>
  <c r="AN50" i="4" s="1"/>
  <c r="R49" i="4"/>
  <c r="Q49" i="4"/>
  <c r="P49" i="4"/>
  <c r="O49" i="4"/>
  <c r="N49" i="4"/>
  <c r="T49" i="4" s="1"/>
  <c r="M49" i="4"/>
  <c r="AT50" i="4" s="1"/>
  <c r="Y48" i="4"/>
  <c r="X48" i="4"/>
  <c r="R48" i="4"/>
  <c r="Q48" i="4"/>
  <c r="P48" i="4"/>
  <c r="O48" i="4"/>
  <c r="N48" i="4"/>
  <c r="T48" i="4" s="1"/>
  <c r="U48" i="4" s="1"/>
  <c r="AJ49" i="4" s="1"/>
  <c r="M48" i="4"/>
  <c r="AT49" i="4" s="1"/>
  <c r="X47" i="4"/>
  <c r="T47" i="4"/>
  <c r="U47" i="4" s="1"/>
  <c r="AJ48" i="4" s="1"/>
  <c r="R47" i="4"/>
  <c r="Y47" i="4" s="1"/>
  <c r="Q47" i="4"/>
  <c r="AA47" i="4" s="1"/>
  <c r="AQ48" i="4" s="1"/>
  <c r="P47" i="4"/>
  <c r="O47" i="4"/>
  <c r="N47" i="4"/>
  <c r="M47" i="4"/>
  <c r="AT48" i="4" s="1"/>
  <c r="AD46" i="4"/>
  <c r="BD47" i="4" s="1"/>
  <c r="X46" i="4"/>
  <c r="R46" i="4"/>
  <c r="Q46" i="4"/>
  <c r="AA46" i="4" s="1"/>
  <c r="P46" i="4"/>
  <c r="O46" i="4"/>
  <c r="N46" i="4"/>
  <c r="T46" i="4" s="1"/>
  <c r="M46" i="4"/>
  <c r="AT47" i="4" s="1"/>
  <c r="X45" i="4"/>
  <c r="R45" i="4"/>
  <c r="Q45" i="4"/>
  <c r="P45" i="4"/>
  <c r="O45" i="4"/>
  <c r="N45" i="4"/>
  <c r="T45" i="4" s="1"/>
  <c r="M45" i="4"/>
  <c r="AT46" i="4" s="1"/>
  <c r="X44" i="4"/>
  <c r="AN45" i="4" s="1"/>
  <c r="T44" i="4"/>
  <c r="R44" i="4"/>
  <c r="Q44" i="4"/>
  <c r="P44" i="4"/>
  <c r="O44" i="4"/>
  <c r="N44" i="4"/>
  <c r="M44" i="4"/>
  <c r="AT45" i="4" s="1"/>
  <c r="X43" i="4"/>
  <c r="AN44" i="4" s="1"/>
  <c r="T43" i="4"/>
  <c r="U43" i="4" s="1"/>
  <c r="R43" i="4"/>
  <c r="Y43" i="4" s="1"/>
  <c r="BE44" i="4" s="1"/>
  <c r="Q43" i="4"/>
  <c r="P43" i="4"/>
  <c r="O43" i="4"/>
  <c r="N43" i="4"/>
  <c r="M43" i="4"/>
  <c r="AT44" i="4" s="1"/>
  <c r="X42" i="4"/>
  <c r="R42" i="4"/>
  <c r="Q42" i="4"/>
  <c r="P42" i="4"/>
  <c r="AD42" i="4" s="1"/>
  <c r="BD43" i="4" s="1"/>
  <c r="O42" i="4"/>
  <c r="N42" i="4"/>
  <c r="T42" i="4" s="1"/>
  <c r="M42" i="4"/>
  <c r="AT43" i="4" s="1"/>
  <c r="AN41" i="4"/>
  <c r="X41" i="4"/>
  <c r="T41" i="4"/>
  <c r="R41" i="4"/>
  <c r="Q41" i="4"/>
  <c r="P41" i="4"/>
  <c r="O41" i="4"/>
  <c r="N41" i="4"/>
  <c r="M41" i="4"/>
  <c r="AT42" i="4" s="1"/>
  <c r="X40" i="4"/>
  <c r="T40" i="4"/>
  <c r="R40" i="4"/>
  <c r="Q40" i="4"/>
  <c r="P40" i="4"/>
  <c r="O40" i="4"/>
  <c r="N40" i="4"/>
  <c r="M40" i="4"/>
  <c r="AT41" i="4" s="1"/>
  <c r="X39" i="4"/>
  <c r="AN40" i="4" s="1"/>
  <c r="R39" i="4"/>
  <c r="Q39" i="4"/>
  <c r="P39" i="4"/>
  <c r="O39" i="4"/>
  <c r="N39" i="4"/>
  <c r="T39" i="4" s="1"/>
  <c r="AD39" i="4" s="1"/>
  <c r="BD40" i="4" s="1"/>
  <c r="M39" i="4"/>
  <c r="AT38" i="4"/>
  <c r="X38" i="4"/>
  <c r="R38" i="4"/>
  <c r="Q38" i="4"/>
  <c r="P38" i="4"/>
  <c r="O38" i="4"/>
  <c r="N38" i="4"/>
  <c r="T38" i="4" s="1"/>
  <c r="M38" i="4"/>
  <c r="AT39" i="4" s="1"/>
  <c r="X37" i="4"/>
  <c r="R37" i="4"/>
  <c r="Q37" i="4"/>
  <c r="P37" i="4"/>
  <c r="O37" i="4"/>
  <c r="N37" i="4"/>
  <c r="T37" i="4" s="1"/>
  <c r="AA37" i="4" s="1"/>
  <c r="BC38" i="4" s="1"/>
  <c r="M37" i="4"/>
  <c r="X36" i="4"/>
  <c r="AN37" i="4" s="1"/>
  <c r="T36" i="4"/>
  <c r="Y36" i="4" s="1"/>
  <c r="R36" i="4"/>
  <c r="Q36" i="4"/>
  <c r="P36" i="4"/>
  <c r="O36" i="4"/>
  <c r="N36" i="4"/>
  <c r="M36" i="4"/>
  <c r="AT37" i="4" s="1"/>
  <c r="X35" i="4"/>
  <c r="T35" i="4"/>
  <c r="R35" i="4"/>
  <c r="Q35" i="4"/>
  <c r="P35" i="4"/>
  <c r="O35" i="4"/>
  <c r="N35" i="4"/>
  <c r="M35" i="4"/>
  <c r="AT36" i="4" s="1"/>
  <c r="X34" i="4"/>
  <c r="R34" i="4"/>
  <c r="Q34" i="4"/>
  <c r="P34" i="4"/>
  <c r="O34" i="4"/>
  <c r="N34" i="4"/>
  <c r="T34" i="4" s="1"/>
  <c r="M34" i="4"/>
  <c r="AT35" i="4" s="1"/>
  <c r="X33" i="4"/>
  <c r="AN34" i="4" s="1"/>
  <c r="R33" i="4"/>
  <c r="Q33" i="4"/>
  <c r="P33" i="4"/>
  <c r="O33" i="4"/>
  <c r="N33" i="4"/>
  <c r="T33" i="4" s="1"/>
  <c r="M33" i="4"/>
  <c r="AT34" i="4" s="1"/>
  <c r="X32" i="4"/>
  <c r="AN33" i="4" s="1"/>
  <c r="T32" i="4"/>
  <c r="U32" i="4" s="1"/>
  <c r="AJ33" i="4" s="1"/>
  <c r="R32" i="4"/>
  <c r="Y32" i="4" s="1"/>
  <c r="Q32" i="4"/>
  <c r="AA32" i="4" s="1"/>
  <c r="P32" i="4"/>
  <c r="O32" i="4"/>
  <c r="N32" i="4"/>
  <c r="M32" i="4"/>
  <c r="AT33" i="4" s="1"/>
  <c r="X31" i="4"/>
  <c r="R31" i="4"/>
  <c r="Q31" i="4"/>
  <c r="P31" i="4"/>
  <c r="O31" i="4"/>
  <c r="N31" i="4"/>
  <c r="T31" i="4" s="1"/>
  <c r="M31" i="4"/>
  <c r="AT32" i="4" s="1"/>
  <c r="AT30" i="4"/>
  <c r="L26" i="5" s="1"/>
  <c r="X30" i="4"/>
  <c r="R30" i="4"/>
  <c r="Q30" i="4"/>
  <c r="P30" i="4"/>
  <c r="O30" i="4"/>
  <c r="N30" i="4"/>
  <c r="T30" i="4" s="1"/>
  <c r="M30" i="4"/>
  <c r="AT31" i="4" s="1"/>
  <c r="L27" i="5" s="1"/>
  <c r="X29" i="4"/>
  <c r="R29" i="4"/>
  <c r="Q29" i="4"/>
  <c r="P29" i="4"/>
  <c r="O29" i="4"/>
  <c r="N29" i="4"/>
  <c r="T29" i="4" s="1"/>
  <c r="M29" i="4"/>
  <c r="X28" i="4"/>
  <c r="R28" i="4"/>
  <c r="Q28" i="4"/>
  <c r="P28" i="4"/>
  <c r="O28" i="4"/>
  <c r="N28" i="4"/>
  <c r="T28" i="4" s="1"/>
  <c r="U28" i="4" s="1"/>
  <c r="AJ29" i="4" s="1"/>
  <c r="M28" i="4"/>
  <c r="AT29" i="4" s="1"/>
  <c r="L25" i="5" s="1"/>
  <c r="AT27" i="4"/>
  <c r="L23" i="5" s="1"/>
  <c r="X27" i="4"/>
  <c r="R27" i="4"/>
  <c r="Q27" i="4"/>
  <c r="P27" i="4"/>
  <c r="O27" i="4"/>
  <c r="N27" i="4"/>
  <c r="T27" i="4" s="1"/>
  <c r="Y27" i="4" s="1"/>
  <c r="M27" i="4"/>
  <c r="AT28" i="4" s="1"/>
  <c r="L24" i="5" s="1"/>
  <c r="AT26" i="4"/>
  <c r="L22" i="5" s="1"/>
  <c r="X26" i="4"/>
  <c r="R26" i="4"/>
  <c r="Q26" i="4"/>
  <c r="P26" i="4"/>
  <c r="O26" i="4"/>
  <c r="N26" i="4"/>
  <c r="T26" i="4" s="1"/>
  <c r="M26" i="4"/>
  <c r="AJ25" i="4"/>
  <c r="X25" i="4"/>
  <c r="R25" i="4"/>
  <c r="Q25" i="4"/>
  <c r="P25" i="4"/>
  <c r="O25" i="4"/>
  <c r="N25" i="4"/>
  <c r="T25" i="4" s="1"/>
  <c r="M25" i="4"/>
  <c r="Y24" i="4"/>
  <c r="X24" i="4"/>
  <c r="R24" i="4"/>
  <c r="Q24" i="4"/>
  <c r="P24" i="4"/>
  <c r="O24" i="4"/>
  <c r="N24" i="4"/>
  <c r="T24" i="4" s="1"/>
  <c r="U24" i="4" s="1"/>
  <c r="M24" i="4"/>
  <c r="AT25" i="4" s="1"/>
  <c r="L21" i="5" s="1"/>
  <c r="AT23" i="4"/>
  <c r="L19" i="5" s="1"/>
  <c r="X23" i="4"/>
  <c r="R23" i="4"/>
  <c r="Q23" i="4"/>
  <c r="P23" i="4"/>
  <c r="O23" i="4"/>
  <c r="N23" i="4"/>
  <c r="T23" i="4" s="1"/>
  <c r="Y23" i="4" s="1"/>
  <c r="M23" i="4"/>
  <c r="AT24" i="4" s="1"/>
  <c r="L20" i="5" s="1"/>
  <c r="X22" i="4"/>
  <c r="R22" i="4"/>
  <c r="Q22" i="4"/>
  <c r="P22" i="4"/>
  <c r="O22" i="4"/>
  <c r="N22" i="4"/>
  <c r="T22" i="4" s="1"/>
  <c r="M22" i="4"/>
  <c r="X21" i="4"/>
  <c r="AN22" i="4" s="1"/>
  <c r="R21" i="4"/>
  <c r="Q21" i="4"/>
  <c r="P21" i="4"/>
  <c r="O21" i="4"/>
  <c r="N21" i="4"/>
  <c r="T21" i="4" s="1"/>
  <c r="AA21" i="4" s="1"/>
  <c r="M21" i="4"/>
  <c r="AT22" i="4" s="1"/>
  <c r="L18" i="5" s="1"/>
  <c r="X20" i="4"/>
  <c r="R20" i="4"/>
  <c r="Q20" i="4"/>
  <c r="P20" i="4"/>
  <c r="O20" i="4"/>
  <c r="N20" i="4"/>
  <c r="T20" i="4" s="1"/>
  <c r="M20" i="4"/>
  <c r="AT21" i="4" s="1"/>
  <c r="L17" i="5" s="1"/>
  <c r="X19" i="4"/>
  <c r="R19" i="4"/>
  <c r="Y19" i="4" s="1"/>
  <c r="AO20" i="4" s="1"/>
  <c r="Q19" i="4"/>
  <c r="P19" i="4"/>
  <c r="O19" i="4"/>
  <c r="N19" i="4"/>
  <c r="T19" i="4" s="1"/>
  <c r="M19" i="4"/>
  <c r="AT20" i="4" s="1"/>
  <c r="L16" i="5" s="1"/>
  <c r="X18" i="4"/>
  <c r="T18" i="4"/>
  <c r="U18" i="4" s="1"/>
  <c r="R18" i="4"/>
  <c r="Q18" i="4"/>
  <c r="P18" i="4"/>
  <c r="O18" i="4"/>
  <c r="N18" i="4"/>
  <c r="M18" i="4"/>
  <c r="AT19" i="4" s="1"/>
  <c r="L15" i="5" s="1"/>
  <c r="X17" i="4"/>
  <c r="AN18" i="4" s="1"/>
  <c r="R17" i="4"/>
  <c r="Q17" i="4"/>
  <c r="P17" i="4"/>
  <c r="O17" i="4"/>
  <c r="N17" i="4"/>
  <c r="T17" i="4" s="1"/>
  <c r="M17" i="4"/>
  <c r="AT18" i="4" s="1"/>
  <c r="L14" i="5" s="1"/>
  <c r="X16" i="4"/>
  <c r="AN17" i="4" s="1"/>
  <c r="R16" i="4"/>
  <c r="Q16" i="4"/>
  <c r="P16" i="4"/>
  <c r="O16" i="4"/>
  <c r="N16" i="4"/>
  <c r="T16" i="4" s="1"/>
  <c r="M16" i="4"/>
  <c r="AT17" i="4" s="1"/>
  <c r="L13" i="5" s="1"/>
  <c r="AN15" i="4"/>
  <c r="X15" i="4"/>
  <c r="R15" i="4"/>
  <c r="Q15" i="4"/>
  <c r="P15" i="4"/>
  <c r="O15" i="4"/>
  <c r="N15" i="4"/>
  <c r="T15" i="4" s="1"/>
  <c r="M15" i="4"/>
  <c r="AT16" i="4" s="1"/>
  <c r="L12" i="5" s="1"/>
  <c r="AT14" i="4"/>
  <c r="L10" i="5" s="1"/>
  <c r="X14" i="4"/>
  <c r="U14" i="4"/>
  <c r="V14" i="4" s="1"/>
  <c r="AK15" i="4" s="1"/>
  <c r="R14" i="4"/>
  <c r="Q14" i="4"/>
  <c r="P14" i="4"/>
  <c r="O14" i="4"/>
  <c r="N14" i="4"/>
  <c r="T14" i="4" s="1"/>
  <c r="M14" i="4"/>
  <c r="AT15" i="4" s="1"/>
  <c r="L11" i="5" s="1"/>
  <c r="AT13" i="4"/>
  <c r="L9" i="5" s="1"/>
  <c r="X13" i="4"/>
  <c r="R13" i="4"/>
  <c r="Q13" i="4"/>
  <c r="P13" i="4"/>
  <c r="O13" i="4"/>
  <c r="N13" i="4"/>
  <c r="T13" i="4" s="1"/>
  <c r="M13" i="4"/>
  <c r="X12" i="4"/>
  <c r="R12" i="4"/>
  <c r="Q12" i="4"/>
  <c r="P12" i="4"/>
  <c r="O12" i="4"/>
  <c r="N12" i="4"/>
  <c r="T12" i="4" s="1"/>
  <c r="M12" i="4"/>
  <c r="AD11" i="4"/>
  <c r="BD12" i="4" s="1"/>
  <c r="X11" i="4"/>
  <c r="R11" i="4"/>
  <c r="Q11" i="4"/>
  <c r="AA11" i="4" s="1"/>
  <c r="P11" i="4"/>
  <c r="O11" i="4"/>
  <c r="N11" i="4"/>
  <c r="T11" i="4" s="1"/>
  <c r="M11" i="4"/>
  <c r="AT12" i="4" s="1"/>
  <c r="L8" i="5" s="1"/>
  <c r="Y10" i="4"/>
  <c r="BE11" i="4" s="1"/>
  <c r="X10" i="4"/>
  <c r="AN11" i="4" s="1"/>
  <c r="R10" i="4"/>
  <c r="Q10" i="4"/>
  <c r="P10" i="4"/>
  <c r="O10" i="4"/>
  <c r="N10" i="4"/>
  <c r="T10" i="4" s="1"/>
  <c r="M10" i="4"/>
  <c r="AT11" i="4" s="1"/>
  <c r="L7" i="5" s="1"/>
  <c r="X9" i="4"/>
  <c r="T9" i="4"/>
  <c r="R9" i="4"/>
  <c r="Q9" i="4"/>
  <c r="P9" i="4"/>
  <c r="O9" i="4"/>
  <c r="N9" i="4"/>
  <c r="M9" i="4"/>
  <c r="AT10" i="4" s="1"/>
  <c r="L6" i="5" s="1"/>
  <c r="X8" i="4"/>
  <c r="AN9" i="4" s="1"/>
  <c r="R8" i="4"/>
  <c r="Q8" i="4"/>
  <c r="P8" i="4"/>
  <c r="O8" i="4"/>
  <c r="N8" i="4"/>
  <c r="T8" i="4" s="1"/>
  <c r="M8" i="4"/>
  <c r="AT9" i="4" s="1"/>
  <c r="L5" i="5" s="1"/>
  <c r="X7" i="4"/>
  <c r="R7" i="4"/>
  <c r="Q7" i="4"/>
  <c r="P7" i="4"/>
  <c r="O7" i="4"/>
  <c r="N7" i="4"/>
  <c r="T7" i="4" s="1"/>
  <c r="M7" i="4"/>
  <c r="AT8" i="4" s="1"/>
  <c r="L4" i="5" s="1"/>
  <c r="AP4" i="4"/>
  <c r="AN73" i="4" s="1"/>
  <c r="X107" i="3"/>
  <c r="R107" i="3"/>
  <c r="Q107" i="3"/>
  <c r="P107" i="3"/>
  <c r="O107" i="3"/>
  <c r="N107" i="3"/>
  <c r="T107" i="3" s="1"/>
  <c r="M107" i="3"/>
  <c r="AU108" i="3" s="1"/>
  <c r="X106" i="3"/>
  <c r="R106" i="3"/>
  <c r="Q106" i="3"/>
  <c r="P106" i="3"/>
  <c r="O106" i="3"/>
  <c r="N106" i="3"/>
  <c r="T106" i="3" s="1"/>
  <c r="M106" i="3"/>
  <c r="AU107" i="3" s="1"/>
  <c r="X105" i="3"/>
  <c r="R105" i="3"/>
  <c r="Q105" i="3"/>
  <c r="P105" i="3"/>
  <c r="O105" i="3"/>
  <c r="N105" i="3"/>
  <c r="T105" i="3" s="1"/>
  <c r="M105" i="3"/>
  <c r="AU106" i="3" s="1"/>
  <c r="X104" i="3"/>
  <c r="R104" i="3"/>
  <c r="Q104" i="3"/>
  <c r="P104" i="3"/>
  <c r="O104" i="3"/>
  <c r="N104" i="3"/>
  <c r="T104" i="3" s="1"/>
  <c r="AD104" i="3" s="1"/>
  <c r="M104" i="3"/>
  <c r="AU105" i="3" s="1"/>
  <c r="X103" i="3"/>
  <c r="R103" i="3"/>
  <c r="Q103" i="3"/>
  <c r="P103" i="3"/>
  <c r="O103" i="3"/>
  <c r="N103" i="3"/>
  <c r="T103" i="3" s="1"/>
  <c r="M103" i="3"/>
  <c r="AU104" i="3" s="1"/>
  <c r="X102" i="3"/>
  <c r="R102" i="3"/>
  <c r="Q102" i="3"/>
  <c r="AA102" i="3" s="1"/>
  <c r="AQ103" i="3" s="1"/>
  <c r="P102" i="3"/>
  <c r="O102" i="3"/>
  <c r="N102" i="3"/>
  <c r="T102" i="3" s="1"/>
  <c r="M102" i="3"/>
  <c r="AU103" i="3" s="1"/>
  <c r="X101" i="3"/>
  <c r="R101" i="3"/>
  <c r="Q101" i="3"/>
  <c r="P101" i="3"/>
  <c r="O101" i="3"/>
  <c r="N101" i="3"/>
  <c r="T101" i="3" s="1"/>
  <c r="U101" i="3" s="1"/>
  <c r="AC101" i="3" s="1"/>
  <c r="AM102" i="3" s="1"/>
  <c r="M101" i="3"/>
  <c r="AU102" i="3" s="1"/>
  <c r="X100" i="3"/>
  <c r="R100" i="3"/>
  <c r="Q100" i="3"/>
  <c r="P100" i="3"/>
  <c r="O100" i="3"/>
  <c r="N100" i="3"/>
  <c r="T100" i="3" s="1"/>
  <c r="M100" i="3"/>
  <c r="AU101" i="3" s="1"/>
  <c r="X99" i="3"/>
  <c r="R99" i="3"/>
  <c r="Q99" i="3"/>
  <c r="P99" i="3"/>
  <c r="O99" i="3"/>
  <c r="N99" i="3"/>
  <c r="T99" i="3" s="1"/>
  <c r="Y99" i="3" s="1"/>
  <c r="M99" i="3"/>
  <c r="AU100" i="3" s="1"/>
  <c r="X98" i="3"/>
  <c r="R98" i="3"/>
  <c r="Q98" i="3"/>
  <c r="P98" i="3"/>
  <c r="O98" i="3"/>
  <c r="N98" i="3"/>
  <c r="T98" i="3" s="1"/>
  <c r="M98" i="3"/>
  <c r="AU99" i="3" s="1"/>
  <c r="X97" i="3"/>
  <c r="R97" i="3"/>
  <c r="Q97" i="3"/>
  <c r="P97" i="3"/>
  <c r="O97" i="3"/>
  <c r="N97" i="3"/>
  <c r="T97" i="3" s="1"/>
  <c r="Y97" i="3" s="1"/>
  <c r="M97" i="3"/>
  <c r="AU98" i="3" s="1"/>
  <c r="X96" i="3"/>
  <c r="R96" i="3"/>
  <c r="Q96" i="3"/>
  <c r="P96" i="3"/>
  <c r="O96" i="3"/>
  <c r="N96" i="3"/>
  <c r="T96" i="3" s="1"/>
  <c r="M96" i="3"/>
  <c r="AU97" i="3" s="1"/>
  <c r="X95" i="3"/>
  <c r="R95" i="3"/>
  <c r="Q95" i="3"/>
  <c r="P95" i="3"/>
  <c r="O95" i="3"/>
  <c r="N95" i="3"/>
  <c r="T95" i="3" s="1"/>
  <c r="M95" i="3"/>
  <c r="AU96" i="3" s="1"/>
  <c r="X94" i="3"/>
  <c r="R94" i="3"/>
  <c r="Q94" i="3"/>
  <c r="P94" i="3"/>
  <c r="O94" i="3"/>
  <c r="N94" i="3"/>
  <c r="T94" i="3" s="1"/>
  <c r="M94" i="3"/>
  <c r="AU95" i="3" s="1"/>
  <c r="X93" i="3"/>
  <c r="R93" i="3"/>
  <c r="Q93" i="3"/>
  <c r="P93" i="3"/>
  <c r="O93" i="3"/>
  <c r="N93" i="3"/>
  <c r="T93" i="3" s="1"/>
  <c r="M93" i="3"/>
  <c r="AU94" i="3" s="1"/>
  <c r="X92" i="3"/>
  <c r="R92" i="3"/>
  <c r="Q92" i="3"/>
  <c r="P92" i="3"/>
  <c r="O92" i="3"/>
  <c r="N92" i="3"/>
  <c r="T92" i="3" s="1"/>
  <c r="M92" i="3"/>
  <c r="AU93" i="3" s="1"/>
  <c r="X91" i="3"/>
  <c r="R91" i="3"/>
  <c r="Q91" i="3"/>
  <c r="P91" i="3"/>
  <c r="O91" i="3"/>
  <c r="N91" i="3"/>
  <c r="T91" i="3" s="1"/>
  <c r="M91" i="3"/>
  <c r="AU92" i="3" s="1"/>
  <c r="X90" i="3"/>
  <c r="R90" i="3"/>
  <c r="Q90" i="3"/>
  <c r="AA90" i="3" s="1"/>
  <c r="P90" i="3"/>
  <c r="O90" i="3"/>
  <c r="N90" i="3"/>
  <c r="T90" i="3" s="1"/>
  <c r="M90" i="3"/>
  <c r="AU91" i="3" s="1"/>
  <c r="X89" i="3"/>
  <c r="R89" i="3"/>
  <c r="Q89" i="3"/>
  <c r="P89" i="3"/>
  <c r="O89" i="3"/>
  <c r="N89" i="3"/>
  <c r="T89" i="3" s="1"/>
  <c r="M89" i="3"/>
  <c r="AU90" i="3" s="1"/>
  <c r="X88" i="3"/>
  <c r="R88" i="3"/>
  <c r="Q88" i="3"/>
  <c r="P88" i="3"/>
  <c r="O88" i="3"/>
  <c r="N88" i="3"/>
  <c r="T88" i="3" s="1"/>
  <c r="M88" i="3"/>
  <c r="AU89" i="3" s="1"/>
  <c r="X87" i="3"/>
  <c r="R87" i="3"/>
  <c r="Q87" i="3"/>
  <c r="P87" i="3"/>
  <c r="O87" i="3"/>
  <c r="N87" i="3"/>
  <c r="T87" i="3" s="1"/>
  <c r="M87" i="3"/>
  <c r="AU88" i="3" s="1"/>
  <c r="X86" i="3"/>
  <c r="R86" i="3"/>
  <c r="Q86" i="3"/>
  <c r="P86" i="3"/>
  <c r="O86" i="3"/>
  <c r="N86" i="3"/>
  <c r="T86" i="3" s="1"/>
  <c r="M86" i="3"/>
  <c r="AU87" i="3" s="1"/>
  <c r="X85" i="3"/>
  <c r="R85" i="3"/>
  <c r="Q85" i="3"/>
  <c r="P85" i="3"/>
  <c r="O85" i="3"/>
  <c r="N85" i="3"/>
  <c r="T85" i="3" s="1"/>
  <c r="M85" i="3"/>
  <c r="AU86" i="3" s="1"/>
  <c r="X84" i="3"/>
  <c r="R84" i="3"/>
  <c r="Q84" i="3"/>
  <c r="P84" i="3"/>
  <c r="O84" i="3"/>
  <c r="N84" i="3"/>
  <c r="T84" i="3" s="1"/>
  <c r="M84" i="3"/>
  <c r="AU85" i="3" s="1"/>
  <c r="X83" i="3"/>
  <c r="R83" i="3"/>
  <c r="Q83" i="3"/>
  <c r="P83" i="3"/>
  <c r="O83" i="3"/>
  <c r="N83" i="3"/>
  <c r="T83" i="3" s="1"/>
  <c r="Y83" i="3" s="1"/>
  <c r="M83" i="3"/>
  <c r="X82" i="3"/>
  <c r="R82" i="3"/>
  <c r="Q82" i="3"/>
  <c r="P82" i="3"/>
  <c r="O82" i="3"/>
  <c r="N82" i="3"/>
  <c r="T82" i="3" s="1"/>
  <c r="M82" i="3"/>
  <c r="AU83" i="3" s="1"/>
  <c r="X81" i="3"/>
  <c r="R81" i="3"/>
  <c r="Q81" i="3"/>
  <c r="P81" i="3"/>
  <c r="O81" i="3"/>
  <c r="N81" i="3"/>
  <c r="T81" i="3" s="1"/>
  <c r="M81" i="3"/>
  <c r="AU82" i="3" s="1"/>
  <c r="X80" i="3"/>
  <c r="R80" i="3"/>
  <c r="Q80" i="3"/>
  <c r="P80" i="3"/>
  <c r="O80" i="3"/>
  <c r="N80" i="3"/>
  <c r="T80" i="3" s="1"/>
  <c r="M80" i="3"/>
  <c r="AU81" i="3" s="1"/>
  <c r="X79" i="3"/>
  <c r="R79" i="3"/>
  <c r="Q79" i="3"/>
  <c r="P79" i="3"/>
  <c r="O79" i="3"/>
  <c r="N79" i="3"/>
  <c r="T79" i="3" s="1"/>
  <c r="M79" i="3"/>
  <c r="AU80" i="3" s="1"/>
  <c r="X78" i="3"/>
  <c r="R78" i="3"/>
  <c r="Q78" i="3"/>
  <c r="P78" i="3"/>
  <c r="O78" i="3"/>
  <c r="N78" i="3"/>
  <c r="T78" i="3" s="1"/>
  <c r="M78" i="3"/>
  <c r="AU79" i="3" s="1"/>
  <c r="X77" i="3"/>
  <c r="R77" i="3"/>
  <c r="Q77" i="3"/>
  <c r="P77" i="3"/>
  <c r="O77" i="3"/>
  <c r="N77" i="3"/>
  <c r="T77" i="3" s="1"/>
  <c r="M77" i="3"/>
  <c r="AU78" i="3" s="1"/>
  <c r="X76" i="3"/>
  <c r="R76" i="3"/>
  <c r="Q76" i="3"/>
  <c r="AA76" i="3" s="1"/>
  <c r="P76" i="3"/>
  <c r="O76" i="3"/>
  <c r="N76" i="3"/>
  <c r="T76" i="3" s="1"/>
  <c r="M76" i="3"/>
  <c r="AU77" i="3" s="1"/>
  <c r="X75" i="3"/>
  <c r="R75" i="3"/>
  <c r="Q75" i="3"/>
  <c r="P75" i="3"/>
  <c r="O75" i="3"/>
  <c r="N75" i="3"/>
  <c r="T75" i="3" s="1"/>
  <c r="Y75" i="3" s="1"/>
  <c r="M75" i="3"/>
  <c r="AU76" i="3" s="1"/>
  <c r="X74" i="3"/>
  <c r="R74" i="3"/>
  <c r="Q74" i="3"/>
  <c r="P74" i="3"/>
  <c r="O74" i="3"/>
  <c r="N74" i="3"/>
  <c r="T74" i="3" s="1"/>
  <c r="M74" i="3"/>
  <c r="AU75" i="3" s="1"/>
  <c r="X73" i="3"/>
  <c r="R73" i="3"/>
  <c r="Q73" i="3"/>
  <c r="P73" i="3"/>
  <c r="O73" i="3"/>
  <c r="N73" i="3"/>
  <c r="T73" i="3" s="1"/>
  <c r="M73" i="3"/>
  <c r="AU74" i="3" s="1"/>
  <c r="X72" i="3"/>
  <c r="R72" i="3"/>
  <c r="Q72" i="3"/>
  <c r="P72" i="3"/>
  <c r="O72" i="3"/>
  <c r="N72" i="3"/>
  <c r="T72" i="3" s="1"/>
  <c r="M72" i="3"/>
  <c r="AU73" i="3" s="1"/>
  <c r="X71" i="3"/>
  <c r="R71" i="3"/>
  <c r="Q71" i="3"/>
  <c r="P71" i="3"/>
  <c r="O71" i="3"/>
  <c r="N71" i="3"/>
  <c r="T71" i="3" s="1"/>
  <c r="M71" i="3"/>
  <c r="AU72" i="3" s="1"/>
  <c r="X70" i="3"/>
  <c r="R70" i="3"/>
  <c r="Q70" i="3"/>
  <c r="P70" i="3"/>
  <c r="O70" i="3"/>
  <c r="N70" i="3"/>
  <c r="T70" i="3" s="1"/>
  <c r="M70" i="3"/>
  <c r="AU71" i="3" s="1"/>
  <c r="X69" i="3"/>
  <c r="R69" i="3"/>
  <c r="Q69" i="3"/>
  <c r="P69" i="3"/>
  <c r="O69" i="3"/>
  <c r="N69" i="3"/>
  <c r="T69" i="3" s="1"/>
  <c r="M69" i="3"/>
  <c r="AU70" i="3" s="1"/>
  <c r="X68" i="3"/>
  <c r="R68" i="3"/>
  <c r="Q68" i="3"/>
  <c r="P68" i="3"/>
  <c r="O68" i="3"/>
  <c r="N68" i="3"/>
  <c r="T68" i="3" s="1"/>
  <c r="M68" i="3"/>
  <c r="AU69" i="3" s="1"/>
  <c r="X67" i="3"/>
  <c r="R67" i="3"/>
  <c r="Q67" i="3"/>
  <c r="P67" i="3"/>
  <c r="O67" i="3"/>
  <c r="N67" i="3"/>
  <c r="T67" i="3" s="1"/>
  <c r="Y67" i="3" s="1"/>
  <c r="M67" i="3"/>
  <c r="AU68" i="3" s="1"/>
  <c r="X66" i="3"/>
  <c r="R66" i="3"/>
  <c r="Q66" i="3"/>
  <c r="P66" i="3"/>
  <c r="O66" i="3"/>
  <c r="N66" i="3"/>
  <c r="T66" i="3" s="1"/>
  <c r="M66" i="3"/>
  <c r="AU67" i="3" s="1"/>
  <c r="X65" i="3"/>
  <c r="R65" i="3"/>
  <c r="Q65" i="3"/>
  <c r="P65" i="3"/>
  <c r="O65" i="3"/>
  <c r="N65" i="3"/>
  <c r="T65" i="3" s="1"/>
  <c r="M65" i="3"/>
  <c r="AU66" i="3" s="1"/>
  <c r="X64" i="3"/>
  <c r="R64" i="3"/>
  <c r="Q64" i="3"/>
  <c r="P64" i="3"/>
  <c r="O64" i="3"/>
  <c r="N64" i="3"/>
  <c r="T64" i="3" s="1"/>
  <c r="M64" i="3"/>
  <c r="AU65" i="3" s="1"/>
  <c r="X63" i="3"/>
  <c r="R63" i="3"/>
  <c r="Q63" i="3"/>
  <c r="P63" i="3"/>
  <c r="O63" i="3"/>
  <c r="N63" i="3"/>
  <c r="T63" i="3" s="1"/>
  <c r="M63" i="3"/>
  <c r="AU64" i="3" s="1"/>
  <c r="X62" i="3"/>
  <c r="R62" i="3"/>
  <c r="Q62" i="3"/>
  <c r="P62" i="3"/>
  <c r="O62" i="3"/>
  <c r="N62" i="3"/>
  <c r="T62" i="3" s="1"/>
  <c r="M62" i="3"/>
  <c r="AU63" i="3" s="1"/>
  <c r="X61" i="3"/>
  <c r="R61" i="3"/>
  <c r="Q61" i="3"/>
  <c r="P61" i="3"/>
  <c r="O61" i="3"/>
  <c r="N61" i="3"/>
  <c r="T61" i="3" s="1"/>
  <c r="M61" i="3"/>
  <c r="AU62" i="3" s="1"/>
  <c r="X60" i="3"/>
  <c r="R60" i="3"/>
  <c r="Q60" i="3"/>
  <c r="P60" i="3"/>
  <c r="O60" i="3"/>
  <c r="N60" i="3"/>
  <c r="T60" i="3" s="1"/>
  <c r="M60" i="3"/>
  <c r="AU61" i="3" s="1"/>
  <c r="X59" i="3"/>
  <c r="R59" i="3"/>
  <c r="Q59" i="3"/>
  <c r="P59" i="3"/>
  <c r="O59" i="3"/>
  <c r="N59" i="3"/>
  <c r="T59" i="3" s="1"/>
  <c r="M59" i="3"/>
  <c r="AU60" i="3" s="1"/>
  <c r="X58" i="3"/>
  <c r="R58" i="3"/>
  <c r="Q58" i="3"/>
  <c r="P58" i="3"/>
  <c r="O58" i="3"/>
  <c r="N58" i="3"/>
  <c r="T58" i="3" s="1"/>
  <c r="M58" i="3"/>
  <c r="AU59" i="3" s="1"/>
  <c r="X57" i="3"/>
  <c r="R57" i="3"/>
  <c r="Q57" i="3"/>
  <c r="P57" i="3"/>
  <c r="O57" i="3"/>
  <c r="N57" i="3"/>
  <c r="T57" i="3" s="1"/>
  <c r="M57" i="3"/>
  <c r="AU58" i="3" s="1"/>
  <c r="X56" i="3"/>
  <c r="R56" i="3"/>
  <c r="Q56" i="3"/>
  <c r="P56" i="3"/>
  <c r="O56" i="3"/>
  <c r="N56" i="3"/>
  <c r="T56" i="3" s="1"/>
  <c r="M56" i="3"/>
  <c r="AU57" i="3" s="1"/>
  <c r="X55" i="3"/>
  <c r="R55" i="3"/>
  <c r="Q55" i="3"/>
  <c r="P55" i="3"/>
  <c r="O55" i="3"/>
  <c r="N55" i="3"/>
  <c r="T55" i="3" s="1"/>
  <c r="M55" i="3"/>
  <c r="AU56" i="3" s="1"/>
  <c r="X54" i="3"/>
  <c r="R54" i="3"/>
  <c r="Q54" i="3"/>
  <c r="P54" i="3"/>
  <c r="O54" i="3"/>
  <c r="N54" i="3"/>
  <c r="T54" i="3" s="1"/>
  <c r="Y54" i="3" s="1"/>
  <c r="M54" i="3"/>
  <c r="X53" i="3"/>
  <c r="R53" i="3"/>
  <c r="Q53" i="3"/>
  <c r="P53" i="3"/>
  <c r="O53" i="3"/>
  <c r="N53" i="3"/>
  <c r="T53" i="3" s="1"/>
  <c r="M53" i="3"/>
  <c r="AU54" i="3" s="1"/>
  <c r="X52" i="3"/>
  <c r="AN53" i="3" s="1"/>
  <c r="R52" i="3"/>
  <c r="Q52" i="3"/>
  <c r="P52" i="3"/>
  <c r="O52" i="3"/>
  <c r="N52" i="3"/>
  <c r="T52" i="3" s="1"/>
  <c r="M52" i="3"/>
  <c r="AU53" i="3" s="1"/>
  <c r="X51" i="3"/>
  <c r="R51" i="3"/>
  <c r="Q51" i="3"/>
  <c r="P51" i="3"/>
  <c r="O51" i="3"/>
  <c r="N51" i="3"/>
  <c r="T51" i="3" s="1"/>
  <c r="M51" i="3"/>
  <c r="AU52" i="3" s="1"/>
  <c r="X50" i="3"/>
  <c r="R50" i="3"/>
  <c r="Q50" i="3"/>
  <c r="AA50" i="3" s="1"/>
  <c r="P50" i="3"/>
  <c r="O50" i="3"/>
  <c r="N50" i="3"/>
  <c r="T50" i="3" s="1"/>
  <c r="M50" i="3"/>
  <c r="AU51" i="3" s="1"/>
  <c r="X49" i="3"/>
  <c r="R49" i="3"/>
  <c r="Q49" i="3"/>
  <c r="P49" i="3"/>
  <c r="O49" i="3"/>
  <c r="N49" i="3"/>
  <c r="T49" i="3" s="1"/>
  <c r="M49" i="3"/>
  <c r="AU50" i="3" s="1"/>
  <c r="X48" i="3"/>
  <c r="R48" i="3"/>
  <c r="Q48" i="3"/>
  <c r="P48" i="3"/>
  <c r="O48" i="3"/>
  <c r="N48" i="3"/>
  <c r="T48" i="3" s="1"/>
  <c r="M48" i="3"/>
  <c r="AU49" i="3" s="1"/>
  <c r="X47" i="3"/>
  <c r="R47" i="3"/>
  <c r="Q47" i="3"/>
  <c r="P47" i="3"/>
  <c r="O47" i="3"/>
  <c r="N47" i="3"/>
  <c r="T47" i="3" s="1"/>
  <c r="M47" i="3"/>
  <c r="AU48" i="3" s="1"/>
  <c r="X46" i="3"/>
  <c r="R46" i="3"/>
  <c r="Q46" i="3"/>
  <c r="P46" i="3"/>
  <c r="O46" i="3"/>
  <c r="N46" i="3"/>
  <c r="T46" i="3" s="1"/>
  <c r="M46" i="3"/>
  <c r="AU47" i="3" s="1"/>
  <c r="X45" i="3"/>
  <c r="R45" i="3"/>
  <c r="Q45" i="3"/>
  <c r="P45" i="3"/>
  <c r="O45" i="3"/>
  <c r="N45" i="3"/>
  <c r="T45" i="3" s="1"/>
  <c r="M45" i="3"/>
  <c r="AU46" i="3" s="1"/>
  <c r="X44" i="3"/>
  <c r="R44" i="3"/>
  <c r="Q44" i="3"/>
  <c r="P44" i="3"/>
  <c r="O44" i="3"/>
  <c r="N44" i="3"/>
  <c r="T44" i="3" s="1"/>
  <c r="AD44" i="3" s="1"/>
  <c r="M44" i="3"/>
  <c r="X43" i="3"/>
  <c r="R43" i="3"/>
  <c r="Q43" i="3"/>
  <c r="P43" i="3"/>
  <c r="O43" i="3"/>
  <c r="N43" i="3"/>
  <c r="T43" i="3" s="1"/>
  <c r="M43" i="3"/>
  <c r="AU44" i="3" s="1"/>
  <c r="X42" i="3"/>
  <c r="R42" i="3"/>
  <c r="Q42" i="3"/>
  <c r="P42" i="3"/>
  <c r="O42" i="3"/>
  <c r="N42" i="3"/>
  <c r="T42" i="3" s="1"/>
  <c r="M42" i="3"/>
  <c r="AU43" i="3" s="1"/>
  <c r="X41" i="3"/>
  <c r="R41" i="3"/>
  <c r="Q41" i="3"/>
  <c r="P41" i="3"/>
  <c r="O41" i="3"/>
  <c r="N41" i="3"/>
  <c r="T41" i="3" s="1"/>
  <c r="M41" i="3"/>
  <c r="AU42" i="3" s="1"/>
  <c r="X40" i="3"/>
  <c r="R40" i="3"/>
  <c r="Q40" i="3"/>
  <c r="P40" i="3"/>
  <c r="O40" i="3"/>
  <c r="N40" i="3"/>
  <c r="T40" i="3" s="1"/>
  <c r="M40" i="3"/>
  <c r="AU41" i="3" s="1"/>
  <c r="X39" i="3"/>
  <c r="R39" i="3"/>
  <c r="Q39" i="3"/>
  <c r="P39" i="3"/>
  <c r="O39" i="3"/>
  <c r="N39" i="3"/>
  <c r="T39" i="3" s="1"/>
  <c r="M39" i="3"/>
  <c r="AU40" i="3" s="1"/>
  <c r="X38" i="3"/>
  <c r="R38" i="3"/>
  <c r="Q38" i="3"/>
  <c r="AA38" i="3" s="1"/>
  <c r="P38" i="3"/>
  <c r="O38" i="3"/>
  <c r="N38" i="3"/>
  <c r="T38" i="3" s="1"/>
  <c r="M38" i="3"/>
  <c r="AU39" i="3" s="1"/>
  <c r="X37" i="3"/>
  <c r="R37" i="3"/>
  <c r="Q37" i="3"/>
  <c r="P37" i="3"/>
  <c r="O37" i="3"/>
  <c r="N37" i="3"/>
  <c r="T37" i="3" s="1"/>
  <c r="M37" i="3"/>
  <c r="AU38" i="3" s="1"/>
  <c r="X36" i="3"/>
  <c r="R36" i="3"/>
  <c r="Q36" i="3"/>
  <c r="P36" i="3"/>
  <c r="O36" i="3"/>
  <c r="N36" i="3"/>
  <c r="T36" i="3" s="1"/>
  <c r="M36" i="3"/>
  <c r="AU37" i="3" s="1"/>
  <c r="X35" i="3"/>
  <c r="R35" i="3"/>
  <c r="Q35" i="3"/>
  <c r="P35" i="3"/>
  <c r="O35" i="3"/>
  <c r="N35" i="3"/>
  <c r="T35" i="3" s="1"/>
  <c r="M35" i="3"/>
  <c r="AU36" i="3" s="1"/>
  <c r="X34" i="3"/>
  <c r="R34" i="3"/>
  <c r="Q34" i="3"/>
  <c r="P34" i="3"/>
  <c r="O34" i="3"/>
  <c r="N34" i="3"/>
  <c r="T34" i="3" s="1"/>
  <c r="M34" i="3"/>
  <c r="AU35" i="3" s="1"/>
  <c r="X33" i="3"/>
  <c r="R33" i="3"/>
  <c r="Q33" i="3"/>
  <c r="P33" i="3"/>
  <c r="O33" i="3"/>
  <c r="N33" i="3"/>
  <c r="T33" i="3" s="1"/>
  <c r="M33" i="3"/>
  <c r="AU34" i="3" s="1"/>
  <c r="X32" i="3"/>
  <c r="R32" i="3"/>
  <c r="Q32" i="3"/>
  <c r="P32" i="3"/>
  <c r="O32" i="3"/>
  <c r="N32" i="3"/>
  <c r="T32" i="3" s="1"/>
  <c r="M32" i="3"/>
  <c r="AU33" i="3" s="1"/>
  <c r="X31" i="3"/>
  <c r="R31" i="3"/>
  <c r="Q31" i="3"/>
  <c r="P31" i="3"/>
  <c r="O31" i="3"/>
  <c r="N31" i="3"/>
  <c r="T31" i="3" s="1"/>
  <c r="M31" i="3"/>
  <c r="AU32" i="3" s="1"/>
  <c r="X30" i="3"/>
  <c r="AN31" i="3" s="1"/>
  <c r="R30" i="3"/>
  <c r="Q30" i="3"/>
  <c r="P30" i="3"/>
  <c r="O30" i="3"/>
  <c r="N30" i="3"/>
  <c r="T30" i="3" s="1"/>
  <c r="U30" i="3" s="1"/>
  <c r="M30" i="3"/>
  <c r="AU31" i="3" s="1"/>
  <c r="C27" i="5" s="1"/>
  <c r="X29" i="3"/>
  <c r="R29" i="3"/>
  <c r="Q29" i="3"/>
  <c r="P29" i="3"/>
  <c r="O29" i="3"/>
  <c r="N29" i="3"/>
  <c r="T29" i="3" s="1"/>
  <c r="M29" i="3"/>
  <c r="AU30" i="3" s="1"/>
  <c r="C26" i="5" s="1"/>
  <c r="X28" i="3"/>
  <c r="R28" i="3"/>
  <c r="Q28" i="3"/>
  <c r="P28" i="3"/>
  <c r="O28" i="3"/>
  <c r="N28" i="3"/>
  <c r="T28" i="3" s="1"/>
  <c r="M28" i="3"/>
  <c r="AU29" i="3" s="1"/>
  <c r="C25" i="5" s="1"/>
  <c r="X27" i="3"/>
  <c r="R27" i="3"/>
  <c r="Q27" i="3"/>
  <c r="P27" i="3"/>
  <c r="O27" i="3"/>
  <c r="N27" i="3"/>
  <c r="T27" i="3" s="1"/>
  <c r="M27" i="3"/>
  <c r="AU28" i="3" s="1"/>
  <c r="C24" i="5" s="1"/>
  <c r="X26" i="3"/>
  <c r="R26" i="3"/>
  <c r="Q26" i="3"/>
  <c r="P26" i="3"/>
  <c r="O26" i="3"/>
  <c r="N26" i="3"/>
  <c r="T26" i="3" s="1"/>
  <c r="M26" i="3"/>
  <c r="AU27" i="3" s="1"/>
  <c r="C23" i="5" s="1"/>
  <c r="X25" i="3"/>
  <c r="R25" i="3"/>
  <c r="Q25" i="3"/>
  <c r="P25" i="3"/>
  <c r="O25" i="3"/>
  <c r="N25" i="3"/>
  <c r="T25" i="3" s="1"/>
  <c r="M25" i="3"/>
  <c r="AU26" i="3" s="1"/>
  <c r="C22" i="5" s="1"/>
  <c r="X24" i="3"/>
  <c r="R24" i="3"/>
  <c r="Q24" i="3"/>
  <c r="P24" i="3"/>
  <c r="O24" i="3"/>
  <c r="N24" i="3"/>
  <c r="T24" i="3" s="1"/>
  <c r="M24" i="3"/>
  <c r="AU25" i="3" s="1"/>
  <c r="C21" i="5" s="1"/>
  <c r="X23" i="3"/>
  <c r="R23" i="3"/>
  <c r="Q23" i="3"/>
  <c r="P23" i="3"/>
  <c r="O23" i="3"/>
  <c r="N23" i="3"/>
  <c r="T23" i="3" s="1"/>
  <c r="M23" i="3"/>
  <c r="AU24" i="3" s="1"/>
  <c r="X22" i="3"/>
  <c r="AN23" i="3" s="1"/>
  <c r="R22" i="3"/>
  <c r="Q22" i="3"/>
  <c r="P22" i="3"/>
  <c r="O22" i="3"/>
  <c r="N22" i="3"/>
  <c r="T22" i="3" s="1"/>
  <c r="M22" i="3"/>
  <c r="AU23" i="3" s="1"/>
  <c r="C19" i="5" s="1"/>
  <c r="X21" i="3"/>
  <c r="R21" i="3"/>
  <c r="Q21" i="3"/>
  <c r="P21" i="3"/>
  <c r="O21" i="3"/>
  <c r="N21" i="3"/>
  <c r="T21" i="3" s="1"/>
  <c r="M21" i="3"/>
  <c r="AU22" i="3" s="1"/>
  <c r="C18" i="5" s="1"/>
  <c r="X20" i="3"/>
  <c r="R20" i="3"/>
  <c r="Q20" i="3"/>
  <c r="P20" i="3"/>
  <c r="O20" i="3"/>
  <c r="N20" i="3"/>
  <c r="T20" i="3" s="1"/>
  <c r="M20" i="3"/>
  <c r="AU21" i="3" s="1"/>
  <c r="C17" i="5" s="1"/>
  <c r="X19" i="3"/>
  <c r="R19" i="3"/>
  <c r="Q19" i="3"/>
  <c r="P19" i="3"/>
  <c r="O19" i="3"/>
  <c r="N19" i="3"/>
  <c r="T19" i="3" s="1"/>
  <c r="M19" i="3"/>
  <c r="AU20" i="3" s="1"/>
  <c r="C16" i="5" s="1"/>
  <c r="X18" i="3"/>
  <c r="R18" i="3"/>
  <c r="Q18" i="3"/>
  <c r="P18" i="3"/>
  <c r="O18" i="3"/>
  <c r="N18" i="3"/>
  <c r="T18" i="3" s="1"/>
  <c r="M18" i="3"/>
  <c r="AU19" i="3" s="1"/>
  <c r="C15" i="5" s="1"/>
  <c r="X17" i="3"/>
  <c r="R17" i="3"/>
  <c r="Q17" i="3"/>
  <c r="P17" i="3"/>
  <c r="O17" i="3"/>
  <c r="N17" i="3"/>
  <c r="T17" i="3" s="1"/>
  <c r="M17" i="3"/>
  <c r="AU18" i="3" s="1"/>
  <c r="C14" i="5" s="1"/>
  <c r="X16" i="3"/>
  <c r="R16" i="3"/>
  <c r="Q16" i="3"/>
  <c r="P16" i="3"/>
  <c r="O16" i="3"/>
  <c r="N16" i="3"/>
  <c r="T16" i="3" s="1"/>
  <c r="M16" i="3"/>
  <c r="AU17" i="3" s="1"/>
  <c r="C13" i="5" s="1"/>
  <c r="X15" i="3"/>
  <c r="R15" i="3"/>
  <c r="Q15" i="3"/>
  <c r="P15" i="3"/>
  <c r="O15" i="3"/>
  <c r="N15" i="3"/>
  <c r="T15" i="3" s="1"/>
  <c r="M15" i="3"/>
  <c r="AU16" i="3" s="1"/>
  <c r="C12" i="5" s="1"/>
  <c r="X14" i="3"/>
  <c r="R14" i="3"/>
  <c r="Q14" i="3"/>
  <c r="P14" i="3"/>
  <c r="O14" i="3"/>
  <c r="N14" i="3"/>
  <c r="T14" i="3" s="1"/>
  <c r="M14" i="3"/>
  <c r="AU15" i="3" s="1"/>
  <c r="C11" i="5" s="1"/>
  <c r="X13" i="3"/>
  <c r="R13" i="3"/>
  <c r="Q13" i="3"/>
  <c r="P13" i="3"/>
  <c r="O13" i="3"/>
  <c r="N13" i="3"/>
  <c r="T13" i="3" s="1"/>
  <c r="M13" i="3"/>
  <c r="AU14" i="3" s="1"/>
  <c r="C10" i="5" s="1"/>
  <c r="X12" i="3"/>
  <c r="R12" i="3"/>
  <c r="Q12" i="3"/>
  <c r="P12" i="3"/>
  <c r="O12" i="3"/>
  <c r="N12" i="3"/>
  <c r="T12" i="3" s="1"/>
  <c r="M12" i="3"/>
  <c r="AU13" i="3" s="1"/>
  <c r="C9" i="5" s="1"/>
  <c r="X11" i="3"/>
  <c r="R11" i="3"/>
  <c r="Q11" i="3"/>
  <c r="P11" i="3"/>
  <c r="O11" i="3"/>
  <c r="N11" i="3"/>
  <c r="T11" i="3" s="1"/>
  <c r="M11" i="3"/>
  <c r="AU12" i="3" s="1"/>
  <c r="C8" i="5" s="1"/>
  <c r="X10" i="3"/>
  <c r="R10" i="3"/>
  <c r="Q10" i="3"/>
  <c r="P10" i="3"/>
  <c r="O10" i="3"/>
  <c r="N10" i="3"/>
  <c r="T10" i="3" s="1"/>
  <c r="M10" i="3"/>
  <c r="AU11" i="3" s="1"/>
  <c r="C7" i="5" s="1"/>
  <c r="X9" i="3"/>
  <c r="R9" i="3"/>
  <c r="Q9" i="3"/>
  <c r="P9" i="3"/>
  <c r="O9" i="3"/>
  <c r="N9" i="3"/>
  <c r="T9" i="3" s="1"/>
  <c r="M9" i="3"/>
  <c r="AU10" i="3" s="1"/>
  <c r="C6" i="5" s="1"/>
  <c r="X8" i="3"/>
  <c r="R8" i="3"/>
  <c r="Q8" i="3"/>
  <c r="P8" i="3"/>
  <c r="O8" i="3"/>
  <c r="N8" i="3"/>
  <c r="T8" i="3" s="1"/>
  <c r="M8" i="3"/>
  <c r="AU9" i="3" s="1"/>
  <c r="C5" i="5" s="1"/>
  <c r="X7" i="3"/>
  <c r="R7" i="3"/>
  <c r="Q7" i="3"/>
  <c r="P7" i="3"/>
  <c r="O7" i="3"/>
  <c r="N7" i="3"/>
  <c r="T7" i="3" s="1"/>
  <c r="M7" i="3"/>
  <c r="AU8" i="3" s="1"/>
  <c r="C4" i="5" s="1"/>
  <c r="AP4" i="3"/>
  <c r="W3" i="3"/>
  <c r="AA2" i="3"/>
  <c r="X107" i="2"/>
  <c r="R107" i="2"/>
  <c r="Q107" i="2"/>
  <c r="P107" i="2"/>
  <c r="O107" i="2"/>
  <c r="N107" i="2"/>
  <c r="T107" i="2" s="1"/>
  <c r="Y107" i="2" s="1"/>
  <c r="M107" i="2"/>
  <c r="X106" i="2"/>
  <c r="R106" i="2"/>
  <c r="Q106" i="2"/>
  <c r="P106" i="2"/>
  <c r="O106" i="2"/>
  <c r="N106" i="2"/>
  <c r="T106" i="2" s="1"/>
  <c r="M106" i="2"/>
  <c r="AU107" i="2" s="1"/>
  <c r="X105" i="2"/>
  <c r="T105" i="2"/>
  <c r="AD105" i="2" s="1"/>
  <c r="R105" i="2"/>
  <c r="Q105" i="2"/>
  <c r="P105" i="2"/>
  <c r="O105" i="2"/>
  <c r="N105" i="2"/>
  <c r="M105" i="2"/>
  <c r="AU106" i="2" s="1"/>
  <c r="X104" i="2"/>
  <c r="R104" i="2"/>
  <c r="Q104" i="2"/>
  <c r="P104" i="2"/>
  <c r="O104" i="2"/>
  <c r="N104" i="2"/>
  <c r="T104" i="2" s="1"/>
  <c r="M104" i="2"/>
  <c r="AU105" i="2" s="1"/>
  <c r="X103" i="2"/>
  <c r="R103" i="2"/>
  <c r="Q103" i="2"/>
  <c r="P103" i="2"/>
  <c r="O103" i="2"/>
  <c r="N103" i="2"/>
  <c r="T103" i="2" s="1"/>
  <c r="Y103" i="2" s="1"/>
  <c r="M103" i="2"/>
  <c r="X102" i="2"/>
  <c r="R102" i="2"/>
  <c r="Q102" i="2"/>
  <c r="P102" i="2"/>
  <c r="O102" i="2"/>
  <c r="N102" i="2"/>
  <c r="T102" i="2" s="1"/>
  <c r="M102" i="2"/>
  <c r="AU103" i="2" s="1"/>
  <c r="X101" i="2"/>
  <c r="R101" i="2"/>
  <c r="Q101" i="2"/>
  <c r="P101" i="2"/>
  <c r="O101" i="2"/>
  <c r="N101" i="2"/>
  <c r="T101" i="2" s="1"/>
  <c r="M101" i="2"/>
  <c r="AU102" i="2" s="1"/>
  <c r="X100" i="2"/>
  <c r="R100" i="2"/>
  <c r="Q100" i="2"/>
  <c r="AA100" i="2" s="1"/>
  <c r="P100" i="2"/>
  <c r="O100" i="2"/>
  <c r="N100" i="2"/>
  <c r="T100" i="2" s="1"/>
  <c r="M100" i="2"/>
  <c r="AU101" i="2" s="1"/>
  <c r="X99" i="2"/>
  <c r="R99" i="2"/>
  <c r="Q99" i="2"/>
  <c r="P99" i="2"/>
  <c r="O99" i="2"/>
  <c r="N99" i="2"/>
  <c r="T99" i="2" s="1"/>
  <c r="Y99" i="2" s="1"/>
  <c r="M99" i="2"/>
  <c r="X98" i="2"/>
  <c r="R98" i="2"/>
  <c r="Q98" i="2"/>
  <c r="P98" i="2"/>
  <c r="O98" i="2"/>
  <c r="N98" i="2"/>
  <c r="T98" i="2" s="1"/>
  <c r="M98" i="2"/>
  <c r="AU99" i="2" s="1"/>
  <c r="X97" i="2"/>
  <c r="R97" i="2"/>
  <c r="Q97" i="2"/>
  <c r="P97" i="2"/>
  <c r="O97" i="2"/>
  <c r="N97" i="2"/>
  <c r="T97" i="2" s="1"/>
  <c r="M97" i="2"/>
  <c r="AU98" i="2" s="1"/>
  <c r="X96" i="2"/>
  <c r="R96" i="2"/>
  <c r="Q96" i="2"/>
  <c r="P96" i="2"/>
  <c r="O96" i="2"/>
  <c r="N96" i="2"/>
  <c r="T96" i="2" s="1"/>
  <c r="M96" i="2"/>
  <c r="AU97" i="2" s="1"/>
  <c r="X95" i="2"/>
  <c r="R95" i="2"/>
  <c r="Q95" i="2"/>
  <c r="P95" i="2"/>
  <c r="O95" i="2"/>
  <c r="N95" i="2"/>
  <c r="T95" i="2" s="1"/>
  <c r="M95" i="2"/>
  <c r="AU96" i="2" s="1"/>
  <c r="X94" i="2"/>
  <c r="R94" i="2"/>
  <c r="Q94" i="2"/>
  <c r="P94" i="2"/>
  <c r="O94" i="2"/>
  <c r="N94" i="2"/>
  <c r="T94" i="2" s="1"/>
  <c r="M94" i="2"/>
  <c r="AU95" i="2" s="1"/>
  <c r="X93" i="2"/>
  <c r="R93" i="2"/>
  <c r="Q93" i="2"/>
  <c r="P93" i="2"/>
  <c r="O93" i="2"/>
  <c r="N93" i="2"/>
  <c r="T93" i="2" s="1"/>
  <c r="M93" i="2"/>
  <c r="AU94" i="2" s="1"/>
  <c r="X92" i="2"/>
  <c r="R92" i="2"/>
  <c r="Q92" i="2"/>
  <c r="P92" i="2"/>
  <c r="O92" i="2"/>
  <c r="N92" i="2"/>
  <c r="T92" i="2" s="1"/>
  <c r="M92" i="2"/>
  <c r="AU93" i="2" s="1"/>
  <c r="X91" i="2"/>
  <c r="R91" i="2"/>
  <c r="Q91" i="2"/>
  <c r="P91" i="2"/>
  <c r="O91" i="2"/>
  <c r="N91" i="2"/>
  <c r="T91" i="2" s="1"/>
  <c r="M91" i="2"/>
  <c r="AU92" i="2" s="1"/>
  <c r="X90" i="2"/>
  <c r="R90" i="2"/>
  <c r="Q90" i="2"/>
  <c r="P90" i="2"/>
  <c r="O90" i="2"/>
  <c r="N90" i="2"/>
  <c r="T90" i="2" s="1"/>
  <c r="M90" i="2"/>
  <c r="AU91" i="2" s="1"/>
  <c r="X89" i="2"/>
  <c r="AN90" i="2" s="1"/>
  <c r="R89" i="2"/>
  <c r="Q89" i="2"/>
  <c r="P89" i="2"/>
  <c r="O89" i="2"/>
  <c r="N89" i="2"/>
  <c r="T89" i="2" s="1"/>
  <c r="M89" i="2"/>
  <c r="X88" i="2"/>
  <c r="R88" i="2"/>
  <c r="Q88" i="2"/>
  <c r="P88" i="2"/>
  <c r="O88" i="2"/>
  <c r="N88" i="2"/>
  <c r="T88" i="2" s="1"/>
  <c r="M88" i="2"/>
  <c r="AU89" i="2" s="1"/>
  <c r="X87" i="2"/>
  <c r="R87" i="2"/>
  <c r="Q87" i="2"/>
  <c r="P87" i="2"/>
  <c r="O87" i="2"/>
  <c r="N87" i="2"/>
  <c r="T87" i="2" s="1"/>
  <c r="M87" i="2"/>
  <c r="AU88" i="2" s="1"/>
  <c r="X86" i="2"/>
  <c r="T86" i="2"/>
  <c r="R86" i="2"/>
  <c r="Q86" i="2"/>
  <c r="P86" i="2"/>
  <c r="O86" i="2"/>
  <c r="N86" i="2"/>
  <c r="M86" i="2"/>
  <c r="AU87" i="2" s="1"/>
  <c r="X85" i="2"/>
  <c r="R85" i="2"/>
  <c r="Q85" i="2"/>
  <c r="P85" i="2"/>
  <c r="O85" i="2"/>
  <c r="N85" i="2"/>
  <c r="T85" i="2" s="1"/>
  <c r="M85" i="2"/>
  <c r="X84" i="2"/>
  <c r="R84" i="2"/>
  <c r="Q84" i="2"/>
  <c r="P84" i="2"/>
  <c r="O84" i="2"/>
  <c r="N84" i="2"/>
  <c r="T84" i="2" s="1"/>
  <c r="M84" i="2"/>
  <c r="AU85" i="2" s="1"/>
  <c r="X83" i="2"/>
  <c r="R83" i="2"/>
  <c r="Q83" i="2"/>
  <c r="P83" i="2"/>
  <c r="O83" i="2"/>
  <c r="N83" i="2"/>
  <c r="T83" i="2" s="1"/>
  <c r="U83" i="2" s="1"/>
  <c r="M83" i="2"/>
  <c r="AU84" i="2" s="1"/>
  <c r="X82" i="2"/>
  <c r="R82" i="2"/>
  <c r="Q82" i="2"/>
  <c r="P82" i="2"/>
  <c r="O82" i="2"/>
  <c r="N82" i="2"/>
  <c r="T82" i="2" s="1"/>
  <c r="M82" i="2"/>
  <c r="AU83" i="2" s="1"/>
  <c r="X81" i="2"/>
  <c r="R81" i="2"/>
  <c r="Q81" i="2"/>
  <c r="P81" i="2"/>
  <c r="O81" i="2"/>
  <c r="N81" i="2"/>
  <c r="T81" i="2" s="1"/>
  <c r="M81" i="2"/>
  <c r="AU82" i="2" s="1"/>
  <c r="X80" i="2"/>
  <c r="R80" i="2"/>
  <c r="Q80" i="2"/>
  <c r="P80" i="2"/>
  <c r="O80" i="2"/>
  <c r="N80" i="2"/>
  <c r="T80" i="2" s="1"/>
  <c r="M80" i="2"/>
  <c r="AU81" i="2" s="1"/>
  <c r="X79" i="2"/>
  <c r="T79" i="2"/>
  <c r="R79" i="2"/>
  <c r="Q79" i="2"/>
  <c r="P79" i="2"/>
  <c r="O79" i="2"/>
  <c r="N79" i="2"/>
  <c r="M79" i="2"/>
  <c r="AU80" i="2" s="1"/>
  <c r="X78" i="2"/>
  <c r="R78" i="2"/>
  <c r="Q78" i="2"/>
  <c r="P78" i="2"/>
  <c r="O78" i="2"/>
  <c r="N78" i="2"/>
  <c r="T78" i="2" s="1"/>
  <c r="M78" i="2"/>
  <c r="AU79" i="2" s="1"/>
  <c r="X77" i="2"/>
  <c r="R77" i="2"/>
  <c r="Q77" i="2"/>
  <c r="P77" i="2"/>
  <c r="O77" i="2"/>
  <c r="N77" i="2"/>
  <c r="T77" i="2" s="1"/>
  <c r="M77" i="2"/>
  <c r="AU78" i="2" s="1"/>
  <c r="X76" i="2"/>
  <c r="R76" i="2"/>
  <c r="Q76" i="2"/>
  <c r="P76" i="2"/>
  <c r="O76" i="2"/>
  <c r="N76" i="2"/>
  <c r="T76" i="2" s="1"/>
  <c r="Y76" i="2" s="1"/>
  <c r="M76" i="2"/>
  <c r="AU77" i="2" s="1"/>
  <c r="X75" i="2"/>
  <c r="R75" i="2"/>
  <c r="Q75" i="2"/>
  <c r="P75" i="2"/>
  <c r="O75" i="2"/>
  <c r="N75" i="2"/>
  <c r="T75" i="2" s="1"/>
  <c r="M75" i="2"/>
  <c r="AU76" i="2" s="1"/>
  <c r="X74" i="2"/>
  <c r="R74" i="2"/>
  <c r="Q74" i="2"/>
  <c r="P74" i="2"/>
  <c r="O74" i="2"/>
  <c r="N74" i="2"/>
  <c r="T74" i="2" s="1"/>
  <c r="M74" i="2"/>
  <c r="AU75" i="2" s="1"/>
  <c r="AU73" i="2"/>
  <c r="X73" i="2"/>
  <c r="R73" i="2"/>
  <c r="Q73" i="2"/>
  <c r="P73" i="2"/>
  <c r="O73" i="2"/>
  <c r="N73" i="2"/>
  <c r="T73" i="2" s="1"/>
  <c r="M73" i="2"/>
  <c r="AU74" i="2" s="1"/>
  <c r="X72" i="2"/>
  <c r="R72" i="2"/>
  <c r="Q72" i="2"/>
  <c r="P72" i="2"/>
  <c r="O72" i="2"/>
  <c r="N72" i="2"/>
  <c r="T72" i="2" s="1"/>
  <c r="U72" i="2" s="1"/>
  <c r="AJ73" i="2" s="1"/>
  <c r="M72" i="2"/>
  <c r="X71" i="2"/>
  <c r="R71" i="2"/>
  <c r="Q71" i="2"/>
  <c r="P71" i="2"/>
  <c r="O71" i="2"/>
  <c r="N71" i="2"/>
  <c r="T71" i="2" s="1"/>
  <c r="M71" i="2"/>
  <c r="AU72" i="2" s="1"/>
  <c r="X70" i="2"/>
  <c r="R70" i="2"/>
  <c r="Q70" i="2"/>
  <c r="AA70" i="2" s="1"/>
  <c r="P70" i="2"/>
  <c r="O70" i="2"/>
  <c r="N70" i="2"/>
  <c r="T70" i="2" s="1"/>
  <c r="AD70" i="2" s="1"/>
  <c r="BD71" i="2" s="1"/>
  <c r="M70" i="2"/>
  <c r="AU71" i="2" s="1"/>
  <c r="X69" i="2"/>
  <c r="R69" i="2"/>
  <c r="Q69" i="2"/>
  <c r="P69" i="2"/>
  <c r="O69" i="2"/>
  <c r="N69" i="2"/>
  <c r="T69" i="2" s="1"/>
  <c r="M69" i="2"/>
  <c r="AU70" i="2" s="1"/>
  <c r="X68" i="2"/>
  <c r="R68" i="2"/>
  <c r="Q68" i="2"/>
  <c r="AA68" i="2" s="1"/>
  <c r="BC69" i="2" s="1"/>
  <c r="P68" i="2"/>
  <c r="O68" i="2"/>
  <c r="N68" i="2"/>
  <c r="T68" i="2" s="1"/>
  <c r="M68" i="2"/>
  <c r="AU69" i="2" s="1"/>
  <c r="X67" i="2"/>
  <c r="R67" i="2"/>
  <c r="Q67" i="2"/>
  <c r="P67" i="2"/>
  <c r="O67" i="2"/>
  <c r="N67" i="2"/>
  <c r="T67" i="2" s="1"/>
  <c r="AA67" i="2" s="1"/>
  <c r="M67" i="2"/>
  <c r="AU68" i="2" s="1"/>
  <c r="X66" i="2"/>
  <c r="AN67" i="2" s="1"/>
  <c r="R66" i="2"/>
  <c r="Q66" i="2"/>
  <c r="P66" i="2"/>
  <c r="O66" i="2"/>
  <c r="N66" i="2"/>
  <c r="T66" i="2" s="1"/>
  <c r="AD66" i="2" s="1"/>
  <c r="M66" i="2"/>
  <c r="AU67" i="2" s="1"/>
  <c r="X65" i="2"/>
  <c r="R65" i="2"/>
  <c r="Q65" i="2"/>
  <c r="P65" i="2"/>
  <c r="O65" i="2"/>
  <c r="N65" i="2"/>
  <c r="T65" i="2" s="1"/>
  <c r="M65" i="2"/>
  <c r="AU66" i="2" s="1"/>
  <c r="Y64" i="2"/>
  <c r="X64" i="2"/>
  <c r="T64" i="2"/>
  <c r="R64" i="2"/>
  <c r="Q64" i="2"/>
  <c r="P64" i="2"/>
  <c r="O64" i="2"/>
  <c r="N64" i="2"/>
  <c r="M64" i="2"/>
  <c r="AU65" i="2" s="1"/>
  <c r="X63" i="2"/>
  <c r="R63" i="2"/>
  <c r="Q63" i="2"/>
  <c r="AA63" i="2" s="1"/>
  <c r="P63" i="2"/>
  <c r="O63" i="2"/>
  <c r="N63" i="2"/>
  <c r="T63" i="2" s="1"/>
  <c r="AD63" i="2" s="1"/>
  <c r="M63" i="2"/>
  <c r="AU64" i="2" s="1"/>
  <c r="X62" i="2"/>
  <c r="T62" i="2"/>
  <c r="R62" i="2"/>
  <c r="Q62" i="2"/>
  <c r="P62" i="2"/>
  <c r="O62" i="2"/>
  <c r="N62" i="2"/>
  <c r="M62" i="2"/>
  <c r="AU63" i="2" s="1"/>
  <c r="X61" i="2"/>
  <c r="R61" i="2"/>
  <c r="Q61" i="2"/>
  <c r="AA61" i="2" s="1"/>
  <c r="AQ62" i="2" s="1"/>
  <c r="P61" i="2"/>
  <c r="O61" i="2"/>
  <c r="N61" i="2"/>
  <c r="T61" i="2" s="1"/>
  <c r="AD61" i="2" s="1"/>
  <c r="M61" i="2"/>
  <c r="AU62" i="2" s="1"/>
  <c r="X60" i="2"/>
  <c r="T60" i="2"/>
  <c r="R60" i="2"/>
  <c r="Q60" i="2"/>
  <c r="P60" i="2"/>
  <c r="O60" i="2"/>
  <c r="N60" i="2"/>
  <c r="M60" i="2"/>
  <c r="AU61" i="2" s="1"/>
  <c r="X59" i="2"/>
  <c r="R59" i="2"/>
  <c r="Q59" i="2"/>
  <c r="P59" i="2"/>
  <c r="O59" i="2"/>
  <c r="N59" i="2"/>
  <c r="T59" i="2" s="1"/>
  <c r="M59" i="2"/>
  <c r="AU60" i="2" s="1"/>
  <c r="X58" i="2"/>
  <c r="R58" i="2"/>
  <c r="Q58" i="2"/>
  <c r="P58" i="2"/>
  <c r="O58" i="2"/>
  <c r="N58" i="2"/>
  <c r="T58" i="2" s="1"/>
  <c r="M58" i="2"/>
  <c r="AU59" i="2" s="1"/>
  <c r="X57" i="2"/>
  <c r="R57" i="2"/>
  <c r="Q57" i="2"/>
  <c r="P57" i="2"/>
  <c r="O57" i="2"/>
  <c r="N57" i="2"/>
  <c r="T57" i="2" s="1"/>
  <c r="M57" i="2"/>
  <c r="AU58" i="2" s="1"/>
  <c r="X56" i="2"/>
  <c r="R56" i="2"/>
  <c r="Q56" i="2"/>
  <c r="P56" i="2"/>
  <c r="O56" i="2"/>
  <c r="N56" i="2"/>
  <c r="T56" i="2" s="1"/>
  <c r="Y56" i="2" s="1"/>
  <c r="M56" i="2"/>
  <c r="AU57" i="2" s="1"/>
  <c r="X55" i="2"/>
  <c r="R55" i="2"/>
  <c r="Q55" i="2"/>
  <c r="P55" i="2"/>
  <c r="O55" i="2"/>
  <c r="N55" i="2"/>
  <c r="T55" i="2" s="1"/>
  <c r="M55" i="2"/>
  <c r="AU56" i="2" s="1"/>
  <c r="X54" i="2"/>
  <c r="R54" i="2"/>
  <c r="Q54" i="2"/>
  <c r="P54" i="2"/>
  <c r="O54" i="2"/>
  <c r="N54" i="2"/>
  <c r="T54" i="2" s="1"/>
  <c r="M54" i="2"/>
  <c r="AU55" i="2" s="1"/>
  <c r="X53" i="2"/>
  <c r="R53" i="2"/>
  <c r="Q53" i="2"/>
  <c r="P53" i="2"/>
  <c r="O53" i="2"/>
  <c r="N53" i="2"/>
  <c r="T53" i="2" s="1"/>
  <c r="M53" i="2"/>
  <c r="AU54" i="2" s="1"/>
  <c r="X52" i="2"/>
  <c r="R52" i="2"/>
  <c r="Q52" i="2"/>
  <c r="P52" i="2"/>
  <c r="O52" i="2"/>
  <c r="N52" i="2"/>
  <c r="T52" i="2" s="1"/>
  <c r="U52" i="2" s="1"/>
  <c r="AC52" i="2" s="1"/>
  <c r="AM53" i="2" s="1"/>
  <c r="M52" i="2"/>
  <c r="AU53" i="2" s="1"/>
  <c r="X51" i="2"/>
  <c r="R51" i="2"/>
  <c r="Q51" i="2"/>
  <c r="P51" i="2"/>
  <c r="O51" i="2"/>
  <c r="N51" i="2"/>
  <c r="T51" i="2" s="1"/>
  <c r="M51" i="2"/>
  <c r="AU52" i="2" s="1"/>
  <c r="X50" i="2"/>
  <c r="R50" i="2"/>
  <c r="Q50" i="2"/>
  <c r="P50" i="2"/>
  <c r="O50" i="2"/>
  <c r="N50" i="2"/>
  <c r="T50" i="2" s="1"/>
  <c r="M50" i="2"/>
  <c r="AU51" i="2" s="1"/>
  <c r="X49" i="2"/>
  <c r="R49" i="2"/>
  <c r="Q49" i="2"/>
  <c r="P49" i="2"/>
  <c r="O49" i="2"/>
  <c r="N49" i="2"/>
  <c r="T49" i="2" s="1"/>
  <c r="M49" i="2"/>
  <c r="AU50" i="2" s="1"/>
  <c r="X48" i="2"/>
  <c r="R48" i="2"/>
  <c r="Q48" i="2"/>
  <c r="P48" i="2"/>
  <c r="O48" i="2"/>
  <c r="N48" i="2"/>
  <c r="T48" i="2" s="1"/>
  <c r="M48" i="2"/>
  <c r="AU49" i="2" s="1"/>
  <c r="X47" i="2"/>
  <c r="R47" i="2"/>
  <c r="Q47" i="2"/>
  <c r="P47" i="2"/>
  <c r="O47" i="2"/>
  <c r="N47" i="2"/>
  <c r="T47" i="2" s="1"/>
  <c r="M47" i="2"/>
  <c r="AU48" i="2" s="1"/>
  <c r="X46" i="2"/>
  <c r="AN47" i="2" s="1"/>
  <c r="R46" i="2"/>
  <c r="Q46" i="2"/>
  <c r="P46" i="2"/>
  <c r="O46" i="2"/>
  <c r="N46" i="2"/>
  <c r="T46" i="2" s="1"/>
  <c r="U46" i="2" s="1"/>
  <c r="M46" i="2"/>
  <c r="AU47" i="2" s="1"/>
  <c r="X45" i="2"/>
  <c r="R45" i="2"/>
  <c r="Q45" i="2"/>
  <c r="P45" i="2"/>
  <c r="O45" i="2"/>
  <c r="N45" i="2"/>
  <c r="T45" i="2" s="1"/>
  <c r="M45" i="2"/>
  <c r="AU46" i="2" s="1"/>
  <c r="X44" i="2"/>
  <c r="R44" i="2"/>
  <c r="Q44" i="2"/>
  <c r="P44" i="2"/>
  <c r="O44" i="2"/>
  <c r="N44" i="2"/>
  <c r="T44" i="2" s="1"/>
  <c r="U44" i="2" s="1"/>
  <c r="AJ45" i="2" s="1"/>
  <c r="M44" i="2"/>
  <c r="AU45" i="2" s="1"/>
  <c r="X43" i="2"/>
  <c r="R43" i="2"/>
  <c r="Q43" i="2"/>
  <c r="P43" i="2"/>
  <c r="O43" i="2"/>
  <c r="N43" i="2"/>
  <c r="T43" i="2" s="1"/>
  <c r="M43" i="2"/>
  <c r="AU44" i="2" s="1"/>
  <c r="X42" i="2"/>
  <c r="T42" i="2"/>
  <c r="R42" i="2"/>
  <c r="Q42" i="2"/>
  <c r="P42" i="2"/>
  <c r="O42" i="2"/>
  <c r="N42" i="2"/>
  <c r="M42" i="2"/>
  <c r="AU43" i="2" s="1"/>
  <c r="X41" i="2"/>
  <c r="R41" i="2"/>
  <c r="Q41" i="2"/>
  <c r="P41" i="2"/>
  <c r="O41" i="2"/>
  <c r="N41" i="2"/>
  <c r="T41" i="2" s="1"/>
  <c r="M41" i="2"/>
  <c r="AU42" i="2" s="1"/>
  <c r="X40" i="2"/>
  <c r="T40" i="2"/>
  <c r="AD40" i="2" s="1"/>
  <c r="R40" i="2"/>
  <c r="Q40" i="2"/>
  <c r="P40" i="2"/>
  <c r="O40" i="2"/>
  <c r="N40" i="2"/>
  <c r="M40" i="2"/>
  <c r="AU41" i="2" s="1"/>
  <c r="X39" i="2"/>
  <c r="T39" i="2"/>
  <c r="R39" i="2"/>
  <c r="Q39" i="2"/>
  <c r="P39" i="2"/>
  <c r="O39" i="2"/>
  <c r="N39" i="2"/>
  <c r="M39" i="2"/>
  <c r="AU40" i="2" s="1"/>
  <c r="X38" i="2"/>
  <c r="T38" i="2"/>
  <c r="R38" i="2"/>
  <c r="Q38" i="2"/>
  <c r="P38" i="2"/>
  <c r="O38" i="2"/>
  <c r="N38" i="2"/>
  <c r="M38" i="2"/>
  <c r="AU39" i="2" s="1"/>
  <c r="X37" i="2"/>
  <c r="R37" i="2"/>
  <c r="Q37" i="2"/>
  <c r="P37" i="2"/>
  <c r="O37" i="2"/>
  <c r="N37" i="2"/>
  <c r="T37" i="2" s="1"/>
  <c r="M37" i="2"/>
  <c r="AU38" i="2" s="1"/>
  <c r="X36" i="2"/>
  <c r="R36" i="2"/>
  <c r="Q36" i="2"/>
  <c r="P36" i="2"/>
  <c r="O36" i="2"/>
  <c r="N36" i="2"/>
  <c r="T36" i="2" s="1"/>
  <c r="Y36" i="2" s="1"/>
  <c r="M36" i="2"/>
  <c r="AU37" i="2" s="1"/>
  <c r="X35" i="2"/>
  <c r="R35" i="2"/>
  <c r="Q35" i="2"/>
  <c r="P35" i="2"/>
  <c r="O35" i="2"/>
  <c r="N35" i="2"/>
  <c r="T35" i="2" s="1"/>
  <c r="AD35" i="2" s="1"/>
  <c r="M35" i="2"/>
  <c r="AU36" i="2" s="1"/>
  <c r="X34" i="2"/>
  <c r="R34" i="2"/>
  <c r="Q34" i="2"/>
  <c r="P34" i="2"/>
  <c r="O34" i="2"/>
  <c r="N34" i="2"/>
  <c r="T34" i="2" s="1"/>
  <c r="M34" i="2"/>
  <c r="AU35" i="2" s="1"/>
  <c r="X33" i="2"/>
  <c r="R33" i="2"/>
  <c r="Q33" i="2"/>
  <c r="P33" i="2"/>
  <c r="O33" i="2"/>
  <c r="N33" i="2"/>
  <c r="T33" i="2" s="1"/>
  <c r="M33" i="2"/>
  <c r="AU34" i="2" s="1"/>
  <c r="X32" i="2"/>
  <c r="T32" i="2"/>
  <c r="R32" i="2"/>
  <c r="Q32" i="2"/>
  <c r="P32" i="2"/>
  <c r="O32" i="2"/>
  <c r="N32" i="2"/>
  <c r="M32" i="2"/>
  <c r="AU33" i="2" s="1"/>
  <c r="X31" i="2"/>
  <c r="R31" i="2"/>
  <c r="Q31" i="2"/>
  <c r="P31" i="2"/>
  <c r="O31" i="2"/>
  <c r="N31" i="2"/>
  <c r="T31" i="2" s="1"/>
  <c r="M31" i="2"/>
  <c r="AU32" i="2" s="1"/>
  <c r="X30" i="2"/>
  <c r="R30" i="2"/>
  <c r="Q30" i="2"/>
  <c r="P30" i="2"/>
  <c r="O30" i="2"/>
  <c r="N30" i="2"/>
  <c r="T30" i="2" s="1"/>
  <c r="M30" i="2"/>
  <c r="AU31" i="2" s="1"/>
  <c r="F27" i="5" s="1"/>
  <c r="X29" i="2"/>
  <c r="R29" i="2"/>
  <c r="Q29" i="2"/>
  <c r="P29" i="2"/>
  <c r="O29" i="2"/>
  <c r="N29" i="2"/>
  <c r="T29" i="2" s="1"/>
  <c r="Y29" i="2" s="1"/>
  <c r="M29" i="2"/>
  <c r="X28" i="2"/>
  <c r="R28" i="2"/>
  <c r="Q28" i="2"/>
  <c r="P28" i="2"/>
  <c r="O28" i="2"/>
  <c r="N28" i="2"/>
  <c r="T28" i="2" s="1"/>
  <c r="AA28" i="2" s="1"/>
  <c r="M28" i="2"/>
  <c r="AU29" i="2" s="1"/>
  <c r="F25" i="5" s="1"/>
  <c r="X27" i="2"/>
  <c r="R27" i="2"/>
  <c r="Q27" i="2"/>
  <c r="P27" i="2"/>
  <c r="O27" i="2"/>
  <c r="N27" i="2"/>
  <c r="T27" i="2" s="1"/>
  <c r="AD27" i="2" s="1"/>
  <c r="M27" i="2"/>
  <c r="AU28" i="2" s="1"/>
  <c r="F24" i="5" s="1"/>
  <c r="X26" i="2"/>
  <c r="R26" i="2"/>
  <c r="Q26" i="2"/>
  <c r="P26" i="2"/>
  <c r="O26" i="2"/>
  <c r="N26" i="2"/>
  <c r="T26" i="2" s="1"/>
  <c r="M26" i="2"/>
  <c r="AU27" i="2" s="1"/>
  <c r="F23" i="5" s="1"/>
  <c r="X25" i="2"/>
  <c r="R25" i="2"/>
  <c r="Q25" i="2"/>
  <c r="P25" i="2"/>
  <c r="O25" i="2"/>
  <c r="N25" i="2"/>
  <c r="T25" i="2" s="1"/>
  <c r="Y25" i="2" s="1"/>
  <c r="M25" i="2"/>
  <c r="AU26" i="2" s="1"/>
  <c r="F22" i="5" s="1"/>
  <c r="X24" i="2"/>
  <c r="R24" i="2"/>
  <c r="Q24" i="2"/>
  <c r="P24" i="2"/>
  <c r="O24" i="2"/>
  <c r="N24" i="2"/>
  <c r="T24" i="2" s="1"/>
  <c r="M24" i="2"/>
  <c r="AU25" i="2" s="1"/>
  <c r="F21" i="5" s="1"/>
  <c r="X23" i="2"/>
  <c r="AN24" i="2" s="1"/>
  <c r="R23" i="2"/>
  <c r="Q23" i="2"/>
  <c r="AA23" i="2" s="1"/>
  <c r="BC24" i="2" s="1"/>
  <c r="P23" i="2"/>
  <c r="O23" i="2"/>
  <c r="N23" i="2"/>
  <c r="T23" i="2" s="1"/>
  <c r="Y23" i="2" s="1"/>
  <c r="M23" i="2"/>
  <c r="AU24" i="2" s="1"/>
  <c r="F20" i="5" s="1"/>
  <c r="X22" i="2"/>
  <c r="R22" i="2"/>
  <c r="Q22" i="2"/>
  <c r="P22" i="2"/>
  <c r="O22" i="2"/>
  <c r="N22" i="2"/>
  <c r="T22" i="2" s="1"/>
  <c r="AD22" i="2" s="1"/>
  <c r="M22" i="2"/>
  <c r="AU23" i="2" s="1"/>
  <c r="F19" i="5" s="1"/>
  <c r="X21" i="2"/>
  <c r="R21" i="2"/>
  <c r="Q21" i="2"/>
  <c r="AA21" i="2" s="1"/>
  <c r="BC22" i="2" s="1"/>
  <c r="P21" i="2"/>
  <c r="O21" i="2"/>
  <c r="N21" i="2"/>
  <c r="T21" i="2" s="1"/>
  <c r="Y21" i="2" s="1"/>
  <c r="M21" i="2"/>
  <c r="U21" i="2" s="1"/>
  <c r="X20" i="2"/>
  <c r="R20" i="2"/>
  <c r="Q20" i="2"/>
  <c r="P20" i="2"/>
  <c r="O20" i="2"/>
  <c r="N20" i="2"/>
  <c r="T20" i="2" s="1"/>
  <c r="M20" i="2"/>
  <c r="AU21" i="2" s="1"/>
  <c r="F17" i="5" s="1"/>
  <c r="X19" i="2"/>
  <c r="R19" i="2"/>
  <c r="Q19" i="2"/>
  <c r="AA19" i="2" s="1"/>
  <c r="BC20" i="2" s="1"/>
  <c r="P19" i="2"/>
  <c r="O19" i="2"/>
  <c r="N19" i="2"/>
  <c r="T19" i="2" s="1"/>
  <c r="Y19" i="2" s="1"/>
  <c r="M19" i="2"/>
  <c r="U19" i="2" s="1"/>
  <c r="X18" i="2"/>
  <c r="R18" i="2"/>
  <c r="Q18" i="2"/>
  <c r="P18" i="2"/>
  <c r="O18" i="2"/>
  <c r="N18" i="2"/>
  <c r="T18" i="2" s="1"/>
  <c r="AD18" i="2" s="1"/>
  <c r="M18" i="2"/>
  <c r="AU19" i="2" s="1"/>
  <c r="F15" i="5" s="1"/>
  <c r="X17" i="2"/>
  <c r="R17" i="2"/>
  <c r="Q17" i="2"/>
  <c r="AA17" i="2" s="1"/>
  <c r="BC18" i="2" s="1"/>
  <c r="P17" i="2"/>
  <c r="O17" i="2"/>
  <c r="N17" i="2"/>
  <c r="T17" i="2" s="1"/>
  <c r="Y17" i="2" s="1"/>
  <c r="M17" i="2"/>
  <c r="U17" i="2" s="1"/>
  <c r="X16" i="2"/>
  <c r="R16" i="2"/>
  <c r="Q16" i="2"/>
  <c r="P16" i="2"/>
  <c r="O16" i="2"/>
  <c r="N16" i="2"/>
  <c r="T16" i="2" s="1"/>
  <c r="M16" i="2"/>
  <c r="AU17" i="2" s="1"/>
  <c r="F13" i="5" s="1"/>
  <c r="X15" i="2"/>
  <c r="R15" i="2"/>
  <c r="Q15" i="2"/>
  <c r="AA15" i="2" s="1"/>
  <c r="BC16" i="2" s="1"/>
  <c r="P15" i="2"/>
  <c r="O15" i="2"/>
  <c r="N15" i="2"/>
  <c r="T15" i="2" s="1"/>
  <c r="Y15" i="2" s="1"/>
  <c r="M15" i="2"/>
  <c r="U15" i="2" s="1"/>
  <c r="X14" i="2"/>
  <c r="R14" i="2"/>
  <c r="Q14" i="2"/>
  <c r="P14" i="2"/>
  <c r="O14" i="2"/>
  <c r="N14" i="2"/>
  <c r="T14" i="2" s="1"/>
  <c r="AD14" i="2" s="1"/>
  <c r="M14" i="2"/>
  <c r="AU15" i="2" s="1"/>
  <c r="F11" i="5" s="1"/>
  <c r="X13" i="2"/>
  <c r="R13" i="2"/>
  <c r="Q13" i="2"/>
  <c r="AA13" i="2" s="1"/>
  <c r="BC14" i="2" s="1"/>
  <c r="P13" i="2"/>
  <c r="O13" i="2"/>
  <c r="N13" i="2"/>
  <c r="T13" i="2" s="1"/>
  <c r="Y13" i="2" s="1"/>
  <c r="M13" i="2"/>
  <c r="U13" i="2" s="1"/>
  <c r="X12" i="2"/>
  <c r="T12" i="2"/>
  <c r="R12" i="2"/>
  <c r="Q12" i="2"/>
  <c r="P12" i="2"/>
  <c r="O12" i="2"/>
  <c r="N12" i="2"/>
  <c r="M12" i="2"/>
  <c r="AU13" i="2" s="1"/>
  <c r="F9" i="5" s="1"/>
  <c r="X11" i="2"/>
  <c r="R11" i="2"/>
  <c r="Q11" i="2"/>
  <c r="P11" i="2"/>
  <c r="O11" i="2"/>
  <c r="N11" i="2"/>
  <c r="T11" i="2" s="1"/>
  <c r="AA11" i="2" s="1"/>
  <c r="M11" i="2"/>
  <c r="AU12" i="2" s="1"/>
  <c r="F8" i="5" s="1"/>
  <c r="AU10" i="2"/>
  <c r="F6" i="5" s="1"/>
  <c r="X10" i="2"/>
  <c r="T10" i="2"/>
  <c r="R10" i="2"/>
  <c r="Q10" i="2"/>
  <c r="P10" i="2"/>
  <c r="O10" i="2"/>
  <c r="N10" i="2"/>
  <c r="M10" i="2"/>
  <c r="AU11" i="2" s="1"/>
  <c r="F7" i="5" s="1"/>
  <c r="X9" i="2"/>
  <c r="R9" i="2"/>
  <c r="Q9" i="2"/>
  <c r="P9" i="2"/>
  <c r="O9" i="2"/>
  <c r="N9" i="2"/>
  <c r="T9" i="2" s="1"/>
  <c r="AA9" i="2" s="1"/>
  <c r="M9" i="2"/>
  <c r="X8" i="2"/>
  <c r="AN9" i="2" s="1"/>
  <c r="R8" i="2"/>
  <c r="Q8" i="2"/>
  <c r="P8" i="2"/>
  <c r="O8" i="2"/>
  <c r="N8" i="2"/>
  <c r="T8" i="2" s="1"/>
  <c r="AA8" i="2" s="1"/>
  <c r="M8" i="2"/>
  <c r="AU9" i="2" s="1"/>
  <c r="F5" i="5" s="1"/>
  <c r="X7" i="2"/>
  <c r="AN8" i="2" s="1"/>
  <c r="R7" i="2"/>
  <c r="Q7" i="2"/>
  <c r="P7" i="2"/>
  <c r="O7" i="2"/>
  <c r="N7" i="2"/>
  <c r="T7" i="2" s="1"/>
  <c r="AA7" i="2" s="1"/>
  <c r="M7" i="2"/>
  <c r="AU8" i="2" s="1"/>
  <c r="F4" i="5" s="1"/>
  <c r="AP4" i="2"/>
  <c r="AN40" i="2" s="1"/>
  <c r="X107" i="1"/>
  <c r="R107" i="1"/>
  <c r="Q107" i="1"/>
  <c r="P107" i="1"/>
  <c r="O107" i="1"/>
  <c r="N107" i="1"/>
  <c r="T107" i="1" s="1"/>
  <c r="M107" i="1"/>
  <c r="AU108" i="1" s="1"/>
  <c r="X106" i="1"/>
  <c r="R106" i="1"/>
  <c r="Q106" i="1"/>
  <c r="AA106" i="1" s="1"/>
  <c r="BC107" i="1" s="1"/>
  <c r="P106" i="1"/>
  <c r="AD106" i="1" s="1"/>
  <c r="O106" i="1"/>
  <c r="N106" i="1"/>
  <c r="T106" i="1" s="1"/>
  <c r="Y106" i="1" s="1"/>
  <c r="M106" i="1"/>
  <c r="X105" i="1"/>
  <c r="T105" i="1"/>
  <c r="R105" i="1"/>
  <c r="Q105" i="1"/>
  <c r="P105" i="1"/>
  <c r="O105" i="1"/>
  <c r="N105" i="1"/>
  <c r="M105" i="1"/>
  <c r="AU106" i="1" s="1"/>
  <c r="X104" i="1"/>
  <c r="R104" i="1"/>
  <c r="Q104" i="1"/>
  <c r="P104" i="1"/>
  <c r="O104" i="1"/>
  <c r="N104" i="1"/>
  <c r="T104" i="1" s="1"/>
  <c r="M104" i="1"/>
  <c r="AU105" i="1" s="1"/>
  <c r="X103" i="1"/>
  <c r="R103" i="1"/>
  <c r="Q103" i="1"/>
  <c r="P103" i="1"/>
  <c r="O103" i="1"/>
  <c r="N103" i="1"/>
  <c r="T103" i="1" s="1"/>
  <c r="M103" i="1"/>
  <c r="AU104" i="1" s="1"/>
  <c r="X102" i="1"/>
  <c r="R102" i="1"/>
  <c r="Q102" i="1"/>
  <c r="P102" i="1"/>
  <c r="AD102" i="1" s="1"/>
  <c r="O102" i="1"/>
  <c r="N102" i="1"/>
  <c r="T102" i="1" s="1"/>
  <c r="Y102" i="1" s="1"/>
  <c r="Z102" i="1" s="1"/>
  <c r="AP103" i="1" s="1"/>
  <c r="M102" i="1"/>
  <c r="AU103" i="1" s="1"/>
  <c r="X101" i="1"/>
  <c r="T101" i="1"/>
  <c r="R101" i="1"/>
  <c r="Q101" i="1"/>
  <c r="P101" i="1"/>
  <c r="O101" i="1"/>
  <c r="N101" i="1"/>
  <c r="M101" i="1"/>
  <c r="AU102" i="1" s="1"/>
  <c r="X100" i="1"/>
  <c r="R100" i="1"/>
  <c r="Q100" i="1"/>
  <c r="P100" i="1"/>
  <c r="O100" i="1"/>
  <c r="N100" i="1"/>
  <c r="T100" i="1" s="1"/>
  <c r="AD100" i="1" s="1"/>
  <c r="M100" i="1"/>
  <c r="AU101" i="1" s="1"/>
  <c r="AA99" i="1"/>
  <c r="X99" i="1"/>
  <c r="R99" i="1"/>
  <c r="Q99" i="1"/>
  <c r="P99" i="1"/>
  <c r="O99" i="1"/>
  <c r="N99" i="1"/>
  <c r="T99" i="1" s="1"/>
  <c r="M99" i="1"/>
  <c r="AU100" i="1" s="1"/>
  <c r="AU98" i="1"/>
  <c r="Z98" i="1"/>
  <c r="AP99" i="1" s="1"/>
  <c r="X98" i="1"/>
  <c r="U98" i="1"/>
  <c r="AC98" i="1" s="1"/>
  <c r="AM99" i="1" s="1"/>
  <c r="R98" i="1"/>
  <c r="Q98" i="1"/>
  <c r="AA98" i="1" s="1"/>
  <c r="BC99" i="1" s="1"/>
  <c r="P98" i="1"/>
  <c r="O98" i="1"/>
  <c r="AB98" i="1" s="1"/>
  <c r="N98" i="1"/>
  <c r="T98" i="1" s="1"/>
  <c r="Y98" i="1" s="1"/>
  <c r="M98" i="1"/>
  <c r="AU99" i="1" s="1"/>
  <c r="X97" i="1"/>
  <c r="R97" i="1"/>
  <c r="Q97" i="1"/>
  <c r="P97" i="1"/>
  <c r="O97" i="1"/>
  <c r="N97" i="1"/>
  <c r="T97" i="1" s="1"/>
  <c r="M97" i="1"/>
  <c r="X96" i="1"/>
  <c r="R96" i="1"/>
  <c r="Q96" i="1"/>
  <c r="P96" i="1"/>
  <c r="O96" i="1"/>
  <c r="N96" i="1"/>
  <c r="T96" i="1" s="1"/>
  <c r="M96" i="1"/>
  <c r="AU97" i="1" s="1"/>
  <c r="X95" i="1"/>
  <c r="R95" i="1"/>
  <c r="Q95" i="1"/>
  <c r="P95" i="1"/>
  <c r="O95" i="1"/>
  <c r="N95" i="1"/>
  <c r="T95" i="1" s="1"/>
  <c r="AD95" i="1" s="1"/>
  <c r="M95" i="1"/>
  <c r="AU96" i="1" s="1"/>
  <c r="AU94" i="1"/>
  <c r="X94" i="1"/>
  <c r="R94" i="1"/>
  <c r="Q94" i="1"/>
  <c r="P94" i="1"/>
  <c r="O94" i="1"/>
  <c r="N94" i="1"/>
  <c r="T94" i="1" s="1"/>
  <c r="M94" i="1"/>
  <c r="AU95" i="1" s="1"/>
  <c r="X93" i="1"/>
  <c r="R93" i="1"/>
  <c r="Y93" i="1" s="1"/>
  <c r="Q93" i="1"/>
  <c r="P93" i="1"/>
  <c r="AD93" i="1" s="1"/>
  <c r="O93" i="1"/>
  <c r="N93" i="1"/>
  <c r="T93" i="1" s="1"/>
  <c r="U93" i="1" s="1"/>
  <c r="M93" i="1"/>
  <c r="X92" i="1"/>
  <c r="T92" i="1"/>
  <c r="R92" i="1"/>
  <c r="Q92" i="1"/>
  <c r="P92" i="1"/>
  <c r="O92" i="1"/>
  <c r="N92" i="1"/>
  <c r="M92" i="1"/>
  <c r="AU93" i="1" s="1"/>
  <c r="X91" i="1"/>
  <c r="R91" i="1"/>
  <c r="Q91" i="1"/>
  <c r="P91" i="1"/>
  <c r="O91" i="1"/>
  <c r="N91" i="1"/>
  <c r="T91" i="1" s="1"/>
  <c r="AD91" i="1" s="1"/>
  <c r="M91" i="1"/>
  <c r="AU92" i="1" s="1"/>
  <c r="X90" i="1"/>
  <c r="T90" i="1"/>
  <c r="U90" i="1" s="1"/>
  <c r="AC90" i="1" s="1"/>
  <c r="AM91" i="1" s="1"/>
  <c r="R90" i="1"/>
  <c r="Y90" i="1" s="1"/>
  <c r="Q90" i="1"/>
  <c r="AA90" i="1" s="1"/>
  <c r="P90" i="1"/>
  <c r="O90" i="1"/>
  <c r="N90" i="1"/>
  <c r="M90" i="1"/>
  <c r="AU91" i="1" s="1"/>
  <c r="X89" i="1"/>
  <c r="R89" i="1"/>
  <c r="Q89" i="1"/>
  <c r="AA89" i="1" s="1"/>
  <c r="P89" i="1"/>
  <c r="O89" i="1"/>
  <c r="N89" i="1"/>
  <c r="T89" i="1" s="1"/>
  <c r="M89" i="1"/>
  <c r="AU90" i="1" s="1"/>
  <c r="X88" i="1"/>
  <c r="R88" i="1"/>
  <c r="Q88" i="1"/>
  <c r="P88" i="1"/>
  <c r="O88" i="1"/>
  <c r="N88" i="1"/>
  <c r="T88" i="1" s="1"/>
  <c r="AD88" i="1" s="1"/>
  <c r="AR89" i="1" s="1"/>
  <c r="M88" i="1"/>
  <c r="AU89" i="1" s="1"/>
  <c r="X87" i="1"/>
  <c r="R87" i="1"/>
  <c r="Q87" i="1"/>
  <c r="P87" i="1"/>
  <c r="O87" i="1"/>
  <c r="N87" i="1"/>
  <c r="T87" i="1" s="1"/>
  <c r="M87" i="1"/>
  <c r="AU88" i="1" s="1"/>
  <c r="X86" i="1"/>
  <c r="T86" i="1"/>
  <c r="Y86" i="1" s="1"/>
  <c r="R86" i="1"/>
  <c r="Q86" i="1"/>
  <c r="P86" i="1"/>
  <c r="O86" i="1"/>
  <c r="N86" i="1"/>
  <c r="M86" i="1"/>
  <c r="AU87" i="1" s="1"/>
  <c r="AD85" i="1"/>
  <c r="X85" i="1"/>
  <c r="R85" i="1"/>
  <c r="Q85" i="1"/>
  <c r="AA85" i="1" s="1"/>
  <c r="P85" i="1"/>
  <c r="O85" i="1"/>
  <c r="N85" i="1"/>
  <c r="T85" i="1" s="1"/>
  <c r="M85" i="1"/>
  <c r="AU86" i="1" s="1"/>
  <c r="X84" i="1"/>
  <c r="T84" i="1"/>
  <c r="U84" i="1" s="1"/>
  <c r="R84" i="1"/>
  <c r="Q84" i="1"/>
  <c r="P84" i="1"/>
  <c r="O84" i="1"/>
  <c r="N84" i="1"/>
  <c r="M84" i="1"/>
  <c r="AU85" i="1" s="1"/>
  <c r="AU83" i="1"/>
  <c r="X83" i="1"/>
  <c r="R83" i="1"/>
  <c r="Q83" i="1"/>
  <c r="AA83" i="1" s="1"/>
  <c r="P83" i="1"/>
  <c r="O83" i="1"/>
  <c r="N83" i="1"/>
  <c r="T83" i="1" s="1"/>
  <c r="AD83" i="1" s="1"/>
  <c r="M83" i="1"/>
  <c r="AU84" i="1" s="1"/>
  <c r="X82" i="1"/>
  <c r="R82" i="1"/>
  <c r="Q82" i="1"/>
  <c r="P82" i="1"/>
  <c r="O82" i="1"/>
  <c r="N82" i="1"/>
  <c r="T82" i="1" s="1"/>
  <c r="U82" i="1" s="1"/>
  <c r="AC82" i="1" s="1"/>
  <c r="AM83" i="1" s="1"/>
  <c r="M82" i="1"/>
  <c r="X81" i="1"/>
  <c r="R81" i="1"/>
  <c r="Q81" i="1"/>
  <c r="P81" i="1"/>
  <c r="O81" i="1"/>
  <c r="N81" i="1"/>
  <c r="T81" i="1" s="1"/>
  <c r="M81" i="1"/>
  <c r="AU82" i="1" s="1"/>
  <c r="Y80" i="1"/>
  <c r="X80" i="1"/>
  <c r="T80" i="1"/>
  <c r="AD80" i="1" s="1"/>
  <c r="AR81" i="1" s="1"/>
  <c r="R80" i="1"/>
  <c r="Q80" i="1"/>
  <c r="AA80" i="1" s="1"/>
  <c r="P80" i="1"/>
  <c r="O80" i="1"/>
  <c r="N80" i="1"/>
  <c r="M80" i="1"/>
  <c r="AU81" i="1" s="1"/>
  <c r="X79" i="1"/>
  <c r="R79" i="1"/>
  <c r="Q79" i="1"/>
  <c r="P79" i="1"/>
  <c r="O79" i="1"/>
  <c r="N79" i="1"/>
  <c r="T79" i="1" s="1"/>
  <c r="AA79" i="1" s="1"/>
  <c r="M79" i="1"/>
  <c r="AU80" i="1" s="1"/>
  <c r="X78" i="1"/>
  <c r="T78" i="1"/>
  <c r="Y78" i="1" s="1"/>
  <c r="R78" i="1"/>
  <c r="Q78" i="1"/>
  <c r="P78" i="1"/>
  <c r="O78" i="1"/>
  <c r="N78" i="1"/>
  <c r="M78" i="1"/>
  <c r="AU79" i="1" s="1"/>
  <c r="AD77" i="1"/>
  <c r="X77" i="1"/>
  <c r="R77" i="1"/>
  <c r="Q77" i="1"/>
  <c r="AA77" i="1" s="1"/>
  <c r="P77" i="1"/>
  <c r="O77" i="1"/>
  <c r="N77" i="1"/>
  <c r="T77" i="1" s="1"/>
  <c r="M77" i="1"/>
  <c r="AU78" i="1" s="1"/>
  <c r="X76" i="1"/>
  <c r="T76" i="1"/>
  <c r="R76" i="1"/>
  <c r="Q76" i="1"/>
  <c r="P76" i="1"/>
  <c r="O76" i="1"/>
  <c r="N76" i="1"/>
  <c r="M76" i="1"/>
  <c r="AU77" i="1" s="1"/>
  <c r="X75" i="1"/>
  <c r="T75" i="1"/>
  <c r="R75" i="1"/>
  <c r="Q75" i="1"/>
  <c r="P75" i="1"/>
  <c r="O75" i="1"/>
  <c r="N75" i="1"/>
  <c r="M75" i="1"/>
  <c r="AU76" i="1" s="1"/>
  <c r="X74" i="1"/>
  <c r="T74" i="1"/>
  <c r="R74" i="1"/>
  <c r="Q74" i="1"/>
  <c r="AA74" i="1" s="1"/>
  <c r="P74" i="1"/>
  <c r="O74" i="1"/>
  <c r="N74" i="1"/>
  <c r="M74" i="1"/>
  <c r="AU75" i="1" s="1"/>
  <c r="X73" i="1"/>
  <c r="R73" i="1"/>
  <c r="Q73" i="1"/>
  <c r="P73" i="1"/>
  <c r="O73" i="1"/>
  <c r="N73" i="1"/>
  <c r="T73" i="1" s="1"/>
  <c r="M73" i="1"/>
  <c r="AU74" i="1" s="1"/>
  <c r="X72" i="1"/>
  <c r="R72" i="1"/>
  <c r="Q72" i="1"/>
  <c r="P72" i="1"/>
  <c r="AD72" i="1" s="1"/>
  <c r="O72" i="1"/>
  <c r="N72" i="1"/>
  <c r="T72" i="1" s="1"/>
  <c r="M72" i="1"/>
  <c r="AU73" i="1" s="1"/>
  <c r="AU71" i="1"/>
  <c r="X71" i="1"/>
  <c r="R71" i="1"/>
  <c r="Q71" i="1"/>
  <c r="P71" i="1"/>
  <c r="O71" i="1"/>
  <c r="N71" i="1"/>
  <c r="T71" i="1" s="1"/>
  <c r="M71" i="1"/>
  <c r="AU72" i="1" s="1"/>
  <c r="X70" i="1"/>
  <c r="U70" i="1"/>
  <c r="R70" i="1"/>
  <c r="Q70" i="1"/>
  <c r="AA70" i="1" s="1"/>
  <c r="BC71" i="1" s="1"/>
  <c r="P70" i="1"/>
  <c r="AD70" i="1" s="1"/>
  <c r="O70" i="1"/>
  <c r="AB70" i="1" s="1"/>
  <c r="N70" i="1"/>
  <c r="T70" i="1" s="1"/>
  <c r="Y70" i="1" s="1"/>
  <c r="M70" i="1"/>
  <c r="X69" i="1"/>
  <c r="T69" i="1"/>
  <c r="R69" i="1"/>
  <c r="Q69" i="1"/>
  <c r="P69" i="1"/>
  <c r="O69" i="1"/>
  <c r="N69" i="1"/>
  <c r="M69" i="1"/>
  <c r="AU70" i="1" s="1"/>
  <c r="X68" i="1"/>
  <c r="R68" i="1"/>
  <c r="Q68" i="1"/>
  <c r="P68" i="1"/>
  <c r="O68" i="1"/>
  <c r="N68" i="1"/>
  <c r="T68" i="1" s="1"/>
  <c r="M68" i="1"/>
  <c r="AU69" i="1" s="1"/>
  <c r="X67" i="1"/>
  <c r="R67" i="1"/>
  <c r="Q67" i="1"/>
  <c r="P67" i="1"/>
  <c r="O67" i="1"/>
  <c r="N67" i="1"/>
  <c r="T67" i="1" s="1"/>
  <c r="M67" i="1"/>
  <c r="AU68" i="1" s="1"/>
  <c r="AU66" i="1"/>
  <c r="X66" i="1"/>
  <c r="R66" i="1"/>
  <c r="Q66" i="1"/>
  <c r="AA66" i="1" s="1"/>
  <c r="BC67" i="1" s="1"/>
  <c r="P66" i="1"/>
  <c r="O66" i="1"/>
  <c r="N66" i="1"/>
  <c r="T66" i="1" s="1"/>
  <c r="Y66" i="1" s="1"/>
  <c r="M66" i="1"/>
  <c r="X65" i="1"/>
  <c r="R65" i="1"/>
  <c r="Q65" i="1"/>
  <c r="P65" i="1"/>
  <c r="O65" i="1"/>
  <c r="N65" i="1"/>
  <c r="T65" i="1" s="1"/>
  <c r="M65" i="1"/>
  <c r="AU64" i="1"/>
  <c r="Y64" i="1"/>
  <c r="X64" i="1"/>
  <c r="R64" i="1"/>
  <c r="Q64" i="1"/>
  <c r="P64" i="1"/>
  <c r="O64" i="1"/>
  <c r="N64" i="1"/>
  <c r="T64" i="1" s="1"/>
  <c r="AD64" i="1" s="1"/>
  <c r="M64" i="1"/>
  <c r="AU65" i="1" s="1"/>
  <c r="AU63" i="1"/>
  <c r="X63" i="1"/>
  <c r="R63" i="1"/>
  <c r="Q63" i="1"/>
  <c r="P63" i="1"/>
  <c r="O63" i="1"/>
  <c r="N63" i="1"/>
  <c r="T63" i="1" s="1"/>
  <c r="AA63" i="1" s="1"/>
  <c r="AQ64" i="1" s="1"/>
  <c r="M63" i="1"/>
  <c r="AU62" i="1"/>
  <c r="X62" i="1"/>
  <c r="R62" i="1"/>
  <c r="Q62" i="1"/>
  <c r="P62" i="1"/>
  <c r="AD62" i="1" s="1"/>
  <c r="O62" i="1"/>
  <c r="N62" i="1"/>
  <c r="T62" i="1" s="1"/>
  <c r="Y62" i="1" s="1"/>
  <c r="Z62" i="1" s="1"/>
  <c r="AP63" i="1" s="1"/>
  <c r="M62" i="1"/>
  <c r="X61" i="1"/>
  <c r="R61" i="1"/>
  <c r="Q61" i="1"/>
  <c r="P61" i="1"/>
  <c r="O61" i="1"/>
  <c r="N61" i="1"/>
  <c r="T61" i="1" s="1"/>
  <c r="U61" i="1" s="1"/>
  <c r="M61" i="1"/>
  <c r="AU60" i="1"/>
  <c r="X60" i="1"/>
  <c r="R60" i="1"/>
  <c r="Q60" i="1"/>
  <c r="P60" i="1"/>
  <c r="O60" i="1"/>
  <c r="N60" i="1"/>
  <c r="T60" i="1" s="1"/>
  <c r="M60" i="1"/>
  <c r="AU61" i="1" s="1"/>
  <c r="X59" i="1"/>
  <c r="R59" i="1"/>
  <c r="Q59" i="1"/>
  <c r="P59" i="1"/>
  <c r="O59" i="1"/>
  <c r="N59" i="1"/>
  <c r="T59" i="1" s="1"/>
  <c r="M59" i="1"/>
  <c r="AU58" i="1"/>
  <c r="X58" i="1"/>
  <c r="R58" i="1"/>
  <c r="Q58" i="1"/>
  <c r="AA58" i="1" s="1"/>
  <c r="P58" i="1"/>
  <c r="O58" i="1"/>
  <c r="N58" i="1"/>
  <c r="T58" i="1" s="1"/>
  <c r="Y58" i="1" s="1"/>
  <c r="BE59" i="1" s="1"/>
  <c r="M58" i="1"/>
  <c r="X57" i="1"/>
  <c r="R57" i="1"/>
  <c r="Q57" i="1"/>
  <c r="P57" i="1"/>
  <c r="O57" i="1"/>
  <c r="N57" i="1"/>
  <c r="T57" i="1" s="1"/>
  <c r="M57" i="1"/>
  <c r="X56" i="1"/>
  <c r="R56" i="1"/>
  <c r="Q56" i="1"/>
  <c r="AA56" i="1" s="1"/>
  <c r="P56" i="1"/>
  <c r="O56" i="1"/>
  <c r="N56" i="1"/>
  <c r="T56" i="1" s="1"/>
  <c r="AD56" i="1" s="1"/>
  <c r="M56" i="1"/>
  <c r="AU57" i="1" s="1"/>
  <c r="X55" i="1"/>
  <c r="R55" i="1"/>
  <c r="Q55" i="1"/>
  <c r="P55" i="1"/>
  <c r="O55" i="1"/>
  <c r="N55" i="1"/>
  <c r="T55" i="1" s="1"/>
  <c r="M55" i="1"/>
  <c r="AU56" i="1" s="1"/>
  <c r="X54" i="1"/>
  <c r="R54" i="1"/>
  <c r="Q54" i="1"/>
  <c r="P54" i="1"/>
  <c r="AD54" i="1" s="1"/>
  <c r="BD55" i="1" s="1"/>
  <c r="O54" i="1"/>
  <c r="N54" i="1"/>
  <c r="T54" i="1" s="1"/>
  <c r="Y54" i="1" s="1"/>
  <c r="M54" i="1"/>
  <c r="AU55" i="1" s="1"/>
  <c r="AN53" i="1"/>
  <c r="X53" i="1"/>
  <c r="T53" i="1"/>
  <c r="R53" i="1"/>
  <c r="Q53" i="1"/>
  <c r="P53" i="1"/>
  <c r="O53" i="1"/>
  <c r="N53" i="1"/>
  <c r="M53" i="1"/>
  <c r="AU54" i="1" s="1"/>
  <c r="X52" i="1"/>
  <c r="R52" i="1"/>
  <c r="Q52" i="1"/>
  <c r="P52" i="1"/>
  <c r="O52" i="1"/>
  <c r="N52" i="1"/>
  <c r="T52" i="1" s="1"/>
  <c r="M52" i="1"/>
  <c r="AU53" i="1" s="1"/>
  <c r="X51" i="1"/>
  <c r="R51" i="1"/>
  <c r="Q51" i="1"/>
  <c r="P51" i="1"/>
  <c r="O51" i="1"/>
  <c r="N51" i="1"/>
  <c r="T51" i="1" s="1"/>
  <c r="M51" i="1"/>
  <c r="AU52" i="1" s="1"/>
  <c r="AU50" i="1"/>
  <c r="X50" i="1"/>
  <c r="U50" i="1"/>
  <c r="R50" i="1"/>
  <c r="Q50" i="1"/>
  <c r="AA50" i="1" s="1"/>
  <c r="BC51" i="1" s="1"/>
  <c r="P50" i="1"/>
  <c r="O50" i="1"/>
  <c r="AB50" i="1" s="1"/>
  <c r="N50" i="1"/>
  <c r="T50" i="1" s="1"/>
  <c r="Y50" i="1" s="1"/>
  <c r="M50" i="1"/>
  <c r="AU51" i="1" s="1"/>
  <c r="X49" i="1"/>
  <c r="R49" i="1"/>
  <c r="Q49" i="1"/>
  <c r="P49" i="1"/>
  <c r="O49" i="1"/>
  <c r="N49" i="1"/>
  <c r="T49" i="1" s="1"/>
  <c r="M49" i="1"/>
  <c r="AU48" i="1"/>
  <c r="X48" i="1"/>
  <c r="AN49" i="1" s="1"/>
  <c r="R48" i="1"/>
  <c r="Q48" i="1"/>
  <c r="AA48" i="1" s="1"/>
  <c r="P48" i="1"/>
  <c r="O48" i="1"/>
  <c r="N48" i="1"/>
  <c r="T48" i="1" s="1"/>
  <c r="Y48" i="1" s="1"/>
  <c r="M48" i="1"/>
  <c r="AU49" i="1" s="1"/>
  <c r="X47" i="1"/>
  <c r="R47" i="1"/>
  <c r="Q47" i="1"/>
  <c r="P47" i="1"/>
  <c r="O47" i="1"/>
  <c r="N47" i="1"/>
  <c r="T47" i="1" s="1"/>
  <c r="M47" i="1"/>
  <c r="X46" i="1"/>
  <c r="R46" i="1"/>
  <c r="Q46" i="1"/>
  <c r="P46" i="1"/>
  <c r="O46" i="1"/>
  <c r="N46" i="1"/>
  <c r="T46" i="1" s="1"/>
  <c r="M46" i="1"/>
  <c r="AU47" i="1" s="1"/>
  <c r="X45" i="1"/>
  <c r="T45" i="1"/>
  <c r="R45" i="1"/>
  <c r="Q45" i="1"/>
  <c r="P45" i="1"/>
  <c r="O45" i="1"/>
  <c r="N45" i="1"/>
  <c r="M45" i="1"/>
  <c r="AU46" i="1" s="1"/>
  <c r="AD44" i="1"/>
  <c r="X44" i="1"/>
  <c r="R44" i="1"/>
  <c r="Y44" i="1" s="1"/>
  <c r="Q44" i="1"/>
  <c r="AA44" i="1" s="1"/>
  <c r="P44" i="1"/>
  <c r="O44" i="1"/>
  <c r="N44" i="1"/>
  <c r="T44" i="1" s="1"/>
  <c r="M44" i="1"/>
  <c r="AU45" i="1" s="1"/>
  <c r="X43" i="1"/>
  <c r="R43" i="1"/>
  <c r="Q43" i="1"/>
  <c r="P43" i="1"/>
  <c r="O43" i="1"/>
  <c r="N43" i="1"/>
  <c r="T43" i="1" s="1"/>
  <c r="AA43" i="1" s="1"/>
  <c r="AQ44" i="1" s="1"/>
  <c r="M43" i="1"/>
  <c r="AU44" i="1" s="1"/>
  <c r="X42" i="1"/>
  <c r="U42" i="1"/>
  <c r="R42" i="1"/>
  <c r="Q42" i="1"/>
  <c r="AA42" i="1" s="1"/>
  <c r="BC43" i="1" s="1"/>
  <c r="P42" i="1"/>
  <c r="O42" i="1"/>
  <c r="AB42" i="1" s="1"/>
  <c r="N42" i="1"/>
  <c r="T42" i="1" s="1"/>
  <c r="Y42" i="1" s="1"/>
  <c r="M42" i="1"/>
  <c r="AU43" i="1" s="1"/>
  <c r="X41" i="1"/>
  <c r="T41" i="1"/>
  <c r="R41" i="1"/>
  <c r="Q41" i="1"/>
  <c r="P41" i="1"/>
  <c r="O41" i="1"/>
  <c r="N41" i="1"/>
  <c r="M41" i="1"/>
  <c r="AU42" i="1" s="1"/>
  <c r="X40" i="1"/>
  <c r="R40" i="1"/>
  <c r="Q40" i="1"/>
  <c r="P40" i="1"/>
  <c r="AD40" i="1" s="1"/>
  <c r="O40" i="1"/>
  <c r="N40" i="1"/>
  <c r="T40" i="1" s="1"/>
  <c r="M40" i="1"/>
  <c r="AU41" i="1" s="1"/>
  <c r="AU39" i="1"/>
  <c r="X39" i="1"/>
  <c r="R39" i="1"/>
  <c r="Q39" i="1"/>
  <c r="P39" i="1"/>
  <c r="O39" i="1"/>
  <c r="N39" i="1"/>
  <c r="T39" i="1" s="1"/>
  <c r="M39" i="1"/>
  <c r="AU40" i="1" s="1"/>
  <c r="X38" i="1"/>
  <c r="U38" i="1"/>
  <c r="R38" i="1"/>
  <c r="Q38" i="1"/>
  <c r="AA38" i="1" s="1"/>
  <c r="BC39" i="1" s="1"/>
  <c r="P38" i="1"/>
  <c r="AD38" i="1" s="1"/>
  <c r="BD39" i="1" s="1"/>
  <c r="O38" i="1"/>
  <c r="AB38" i="1" s="1"/>
  <c r="N38" i="1"/>
  <c r="T38" i="1" s="1"/>
  <c r="Y38" i="1" s="1"/>
  <c r="M38" i="1"/>
  <c r="X37" i="1"/>
  <c r="R37" i="1"/>
  <c r="Q37" i="1"/>
  <c r="P37" i="1"/>
  <c r="O37" i="1"/>
  <c r="N37" i="1"/>
  <c r="T37" i="1" s="1"/>
  <c r="M37" i="1"/>
  <c r="AU38" i="1" s="1"/>
  <c r="X36" i="1"/>
  <c r="AN37" i="1" s="1"/>
  <c r="R36" i="1"/>
  <c r="Q36" i="1"/>
  <c r="P36" i="1"/>
  <c r="AD36" i="1" s="1"/>
  <c r="O36" i="1"/>
  <c r="N36" i="1"/>
  <c r="T36" i="1" s="1"/>
  <c r="M36" i="1"/>
  <c r="AU37" i="1" s="1"/>
  <c r="AQ35" i="1"/>
  <c r="X35" i="1"/>
  <c r="R35" i="1"/>
  <c r="Q35" i="1"/>
  <c r="P35" i="1"/>
  <c r="O35" i="1"/>
  <c r="N35" i="1"/>
  <c r="T35" i="1" s="1"/>
  <c r="M35" i="1"/>
  <c r="AU36" i="1" s="1"/>
  <c r="AD34" i="1"/>
  <c r="BD35" i="1" s="1"/>
  <c r="X34" i="1"/>
  <c r="R34" i="1"/>
  <c r="Y34" i="1" s="1"/>
  <c r="Q34" i="1"/>
  <c r="AA34" i="1" s="1"/>
  <c r="BC35" i="1" s="1"/>
  <c r="P34" i="1"/>
  <c r="O34" i="1"/>
  <c r="N34" i="1"/>
  <c r="T34" i="1" s="1"/>
  <c r="M34" i="1"/>
  <c r="AU35" i="1" s="1"/>
  <c r="AR33" i="1"/>
  <c r="X33" i="1"/>
  <c r="AN34" i="1" s="1"/>
  <c r="R33" i="1"/>
  <c r="Q33" i="1"/>
  <c r="AA33" i="1" s="1"/>
  <c r="P33" i="1"/>
  <c r="O33" i="1"/>
  <c r="N33" i="1"/>
  <c r="T33" i="1" s="1"/>
  <c r="M33" i="1"/>
  <c r="AU34" i="1" s="1"/>
  <c r="X32" i="1"/>
  <c r="R32" i="1"/>
  <c r="Y32" i="1" s="1"/>
  <c r="Q32" i="1"/>
  <c r="P32" i="1"/>
  <c r="O32" i="1"/>
  <c r="N32" i="1"/>
  <c r="T32" i="1" s="1"/>
  <c r="AD32" i="1" s="1"/>
  <c r="BD33" i="1" s="1"/>
  <c r="M32" i="1"/>
  <c r="AU33" i="1" s="1"/>
  <c r="X31" i="1"/>
  <c r="T31" i="1"/>
  <c r="R31" i="1"/>
  <c r="Q31" i="1"/>
  <c r="P31" i="1"/>
  <c r="O31" i="1"/>
  <c r="N31" i="1"/>
  <c r="M31" i="1"/>
  <c r="AU32" i="1" s="1"/>
  <c r="X30" i="1"/>
  <c r="R30" i="1"/>
  <c r="Q30" i="1"/>
  <c r="AA30" i="1" s="1"/>
  <c r="BC31" i="1" s="1"/>
  <c r="P30" i="1"/>
  <c r="O30" i="1"/>
  <c r="N30" i="1"/>
  <c r="T30" i="1" s="1"/>
  <c r="Y30" i="1" s="1"/>
  <c r="M30" i="1"/>
  <c r="X29" i="1"/>
  <c r="R29" i="1"/>
  <c r="Q29" i="1"/>
  <c r="P29" i="1"/>
  <c r="O29" i="1"/>
  <c r="N29" i="1"/>
  <c r="T29" i="1" s="1"/>
  <c r="M29" i="1"/>
  <c r="AU30" i="1" s="1"/>
  <c r="I26" i="5" s="1"/>
  <c r="X28" i="1"/>
  <c r="R28" i="1"/>
  <c r="Q28" i="1"/>
  <c r="AA28" i="1" s="1"/>
  <c r="P28" i="1"/>
  <c r="O28" i="1"/>
  <c r="N28" i="1"/>
  <c r="T28" i="1" s="1"/>
  <c r="M28" i="1"/>
  <c r="AU29" i="1" s="1"/>
  <c r="I25" i="5" s="1"/>
  <c r="X27" i="1"/>
  <c r="R27" i="1"/>
  <c r="Q27" i="1"/>
  <c r="P27" i="1"/>
  <c r="O27" i="1"/>
  <c r="N27" i="1"/>
  <c r="T27" i="1" s="1"/>
  <c r="M27" i="1"/>
  <c r="AU28" i="1" s="1"/>
  <c r="I24" i="5" s="1"/>
  <c r="X26" i="1"/>
  <c r="R26" i="1"/>
  <c r="Q26" i="1"/>
  <c r="P26" i="1"/>
  <c r="AD26" i="1" s="1"/>
  <c r="BD27" i="1" s="1"/>
  <c r="O26" i="1"/>
  <c r="N26" i="1"/>
  <c r="T26" i="1" s="1"/>
  <c r="M26" i="1"/>
  <c r="AU27" i="1" s="1"/>
  <c r="I23" i="5" s="1"/>
  <c r="AU25" i="1"/>
  <c r="I21" i="5" s="1"/>
  <c r="X25" i="1"/>
  <c r="R25" i="1"/>
  <c r="Q25" i="1"/>
  <c r="P25" i="1"/>
  <c r="O25" i="1"/>
  <c r="N25" i="1"/>
  <c r="T25" i="1" s="1"/>
  <c r="M25" i="1"/>
  <c r="AU26" i="1" s="1"/>
  <c r="I22" i="5" s="1"/>
  <c r="X24" i="1"/>
  <c r="R24" i="1"/>
  <c r="Q24" i="1"/>
  <c r="P24" i="1"/>
  <c r="O24" i="1"/>
  <c r="N24" i="1"/>
  <c r="T24" i="1" s="1"/>
  <c r="M24" i="1"/>
  <c r="X23" i="1"/>
  <c r="R23" i="1"/>
  <c r="Q23" i="1"/>
  <c r="P23" i="1"/>
  <c r="O23" i="1"/>
  <c r="N23" i="1"/>
  <c r="T23" i="1" s="1"/>
  <c r="M23" i="1"/>
  <c r="AU24" i="1" s="1"/>
  <c r="I20" i="5" s="1"/>
  <c r="X22" i="1"/>
  <c r="R22" i="1"/>
  <c r="Q22" i="1"/>
  <c r="P22" i="1"/>
  <c r="O22" i="1"/>
  <c r="N22" i="1"/>
  <c r="T22" i="1" s="1"/>
  <c r="U22" i="1" s="1"/>
  <c r="M22" i="1"/>
  <c r="AU23" i="1" s="1"/>
  <c r="I19" i="5" s="1"/>
  <c r="X21" i="1"/>
  <c r="R21" i="1"/>
  <c r="Q21" i="1"/>
  <c r="P21" i="1"/>
  <c r="O21" i="1"/>
  <c r="N21" i="1"/>
  <c r="T21" i="1" s="1"/>
  <c r="AD21" i="1" s="1"/>
  <c r="M21" i="1"/>
  <c r="AU22" i="1" s="1"/>
  <c r="I18" i="5" s="1"/>
  <c r="X20" i="1"/>
  <c r="R20" i="1"/>
  <c r="Q20" i="1"/>
  <c r="AA20" i="1" s="1"/>
  <c r="BC21" i="1" s="1"/>
  <c r="P20" i="1"/>
  <c r="O20" i="1"/>
  <c r="N20" i="1"/>
  <c r="T20" i="1" s="1"/>
  <c r="M20" i="1"/>
  <c r="AU21" i="1" s="1"/>
  <c r="I17" i="5" s="1"/>
  <c r="X19" i="1"/>
  <c r="R19" i="1"/>
  <c r="Q19" i="1"/>
  <c r="P19" i="1"/>
  <c r="O19" i="1"/>
  <c r="N19" i="1"/>
  <c r="T19" i="1" s="1"/>
  <c r="AD19" i="1" s="1"/>
  <c r="M19" i="1"/>
  <c r="AU20" i="1" s="1"/>
  <c r="I16" i="5" s="1"/>
  <c r="X18" i="1"/>
  <c r="R18" i="1"/>
  <c r="Q18" i="1"/>
  <c r="P18" i="1"/>
  <c r="AD18" i="1" s="1"/>
  <c r="O18" i="1"/>
  <c r="N18" i="1"/>
  <c r="T18" i="1" s="1"/>
  <c r="U18" i="1" s="1"/>
  <c r="M18" i="1"/>
  <c r="AU19" i="1" s="1"/>
  <c r="I15" i="5" s="1"/>
  <c r="X17" i="1"/>
  <c r="R17" i="1"/>
  <c r="Q17" i="1"/>
  <c r="P17" i="1"/>
  <c r="O17" i="1"/>
  <c r="N17" i="1"/>
  <c r="T17" i="1" s="1"/>
  <c r="M17" i="1"/>
  <c r="AU18" i="1" s="1"/>
  <c r="I14" i="5" s="1"/>
  <c r="X16" i="1"/>
  <c r="R16" i="1"/>
  <c r="Q16" i="1"/>
  <c r="AA16" i="1" s="1"/>
  <c r="BC17" i="1" s="1"/>
  <c r="P16" i="1"/>
  <c r="O16" i="1"/>
  <c r="N16" i="1"/>
  <c r="T16" i="1" s="1"/>
  <c r="M16" i="1"/>
  <c r="AU17" i="1" s="1"/>
  <c r="I13" i="5" s="1"/>
  <c r="X15" i="1"/>
  <c r="R15" i="1"/>
  <c r="Q15" i="1"/>
  <c r="P15" i="1"/>
  <c r="O15" i="1"/>
  <c r="N15" i="1"/>
  <c r="T15" i="1" s="1"/>
  <c r="AD15" i="1" s="1"/>
  <c r="M15" i="1"/>
  <c r="AU16" i="1" s="1"/>
  <c r="I12" i="5" s="1"/>
  <c r="X14" i="1"/>
  <c r="R14" i="1"/>
  <c r="Q14" i="1"/>
  <c r="P14" i="1"/>
  <c r="O14" i="1"/>
  <c r="N14" i="1"/>
  <c r="T14" i="1" s="1"/>
  <c r="U14" i="1" s="1"/>
  <c r="M14" i="1"/>
  <c r="AU15" i="1" s="1"/>
  <c r="I11" i="5" s="1"/>
  <c r="X13" i="1"/>
  <c r="R13" i="1"/>
  <c r="Q13" i="1"/>
  <c r="P13" i="1"/>
  <c r="O13" i="1"/>
  <c r="N13" i="1"/>
  <c r="T13" i="1" s="1"/>
  <c r="AD13" i="1" s="1"/>
  <c r="M13" i="1"/>
  <c r="AU14" i="1" s="1"/>
  <c r="I10" i="5" s="1"/>
  <c r="X12" i="1"/>
  <c r="R12" i="1"/>
  <c r="Q12" i="1"/>
  <c r="AA12" i="1" s="1"/>
  <c r="BC13" i="1" s="1"/>
  <c r="P12" i="1"/>
  <c r="O12" i="1"/>
  <c r="N12" i="1"/>
  <c r="T12" i="1" s="1"/>
  <c r="M12" i="1"/>
  <c r="AU13" i="1" s="1"/>
  <c r="I9" i="5" s="1"/>
  <c r="X11" i="1"/>
  <c r="R11" i="1"/>
  <c r="Q11" i="1"/>
  <c r="P11" i="1"/>
  <c r="O11" i="1"/>
  <c r="N11" i="1"/>
  <c r="T11" i="1" s="1"/>
  <c r="AD11" i="1" s="1"/>
  <c r="M11" i="1"/>
  <c r="AU12" i="1" s="1"/>
  <c r="I8" i="5" s="1"/>
  <c r="AN10" i="1"/>
  <c r="X10" i="1"/>
  <c r="R10" i="1"/>
  <c r="Q10" i="1"/>
  <c r="P10" i="1"/>
  <c r="AD10" i="1" s="1"/>
  <c r="O10" i="1"/>
  <c r="N10" i="1"/>
  <c r="T10" i="1" s="1"/>
  <c r="U10" i="1" s="1"/>
  <c r="M10" i="1"/>
  <c r="AU11" i="1" s="1"/>
  <c r="I7" i="5" s="1"/>
  <c r="AQ9" i="1"/>
  <c r="X9" i="1"/>
  <c r="R9" i="1"/>
  <c r="Q9" i="1"/>
  <c r="P9" i="1"/>
  <c r="O9" i="1"/>
  <c r="N9" i="1"/>
  <c r="T9" i="1" s="1"/>
  <c r="M9" i="1"/>
  <c r="AU10" i="1" s="1"/>
  <c r="I6" i="5" s="1"/>
  <c r="AU8" i="1"/>
  <c r="I4" i="5" s="1"/>
  <c r="X8" i="1"/>
  <c r="R8" i="1"/>
  <c r="Q8" i="1"/>
  <c r="AA8" i="1" s="1"/>
  <c r="BC9" i="1" s="1"/>
  <c r="P8" i="1"/>
  <c r="O8" i="1"/>
  <c r="N8" i="1"/>
  <c r="T8" i="1" s="1"/>
  <c r="M8" i="1"/>
  <c r="AU9" i="1" s="1"/>
  <c r="I5" i="5" s="1"/>
  <c r="X7" i="1"/>
  <c r="AN8" i="1" s="1"/>
  <c r="R7" i="1"/>
  <c r="Q7" i="1"/>
  <c r="P7" i="1"/>
  <c r="O7" i="1"/>
  <c r="N7" i="1"/>
  <c r="T7" i="1" s="1"/>
  <c r="M7" i="1"/>
  <c r="AP4" i="1"/>
  <c r="W3" i="1"/>
  <c r="AA2" i="1"/>
  <c r="AD24" i="1" l="1"/>
  <c r="U24" i="1"/>
  <c r="AJ71" i="1"/>
  <c r="V70" i="1"/>
  <c r="AK71" i="1" s="1"/>
  <c r="Y71" i="3"/>
  <c r="Y91" i="3"/>
  <c r="AN22" i="1"/>
  <c r="AN14" i="1"/>
  <c r="BC29" i="1"/>
  <c r="AQ29" i="1"/>
  <c r="Y46" i="1"/>
  <c r="U46" i="1"/>
  <c r="AN57" i="1"/>
  <c r="AU59" i="1"/>
  <c r="U58" i="1"/>
  <c r="AQ84" i="1"/>
  <c r="BC84" i="1"/>
  <c r="Y88" i="1"/>
  <c r="AO89" i="1" s="1"/>
  <c r="Y100" i="1"/>
  <c r="AU107" i="1"/>
  <c r="U106" i="1"/>
  <c r="AN64" i="2"/>
  <c r="Y61" i="4"/>
  <c r="U61" i="4"/>
  <c r="AJ62" i="4" s="1"/>
  <c r="BE72" i="4"/>
  <c r="Z71" i="4"/>
  <c r="AP72" i="4" s="1"/>
  <c r="AN20" i="1"/>
  <c r="AN31" i="1"/>
  <c r="AN45" i="1"/>
  <c r="Y52" i="1"/>
  <c r="Z52" i="1" s="1"/>
  <c r="AP53" i="1" s="1"/>
  <c r="AD52" i="1"/>
  <c r="AN56" i="1"/>
  <c r="BD63" i="1"/>
  <c r="AR63" i="1"/>
  <c r="Y82" i="1"/>
  <c r="BE83" i="1" s="1"/>
  <c r="AQ91" i="1"/>
  <c r="BC91" i="1"/>
  <c r="AD55" i="2"/>
  <c r="BD56" i="2" s="1"/>
  <c r="AA55" i="2"/>
  <c r="Y57" i="4"/>
  <c r="Y24" i="1"/>
  <c r="AN12" i="1"/>
  <c r="AN16" i="1"/>
  <c r="AQ17" i="1"/>
  <c r="AN18" i="1"/>
  <c r="U30" i="1"/>
  <c r="AU31" i="1"/>
  <c r="I27" i="5" s="1"/>
  <c r="AJ39" i="1"/>
  <c r="V38" i="1"/>
  <c r="AK39" i="1" s="1"/>
  <c r="U66" i="1"/>
  <c r="AU67" i="1"/>
  <c r="Y91" i="1"/>
  <c r="BD103" i="1"/>
  <c r="AR103" i="1"/>
  <c r="AD50" i="2"/>
  <c r="AR51" i="2" s="1"/>
  <c r="Y50" i="2"/>
  <c r="U44" i="4"/>
  <c r="Y44" i="4"/>
  <c r="U8" i="1"/>
  <c r="AA10" i="1"/>
  <c r="AD12" i="1"/>
  <c r="U16" i="1"/>
  <c r="AA18" i="1"/>
  <c r="AD20" i="1"/>
  <c r="BD21" i="1" s="1"/>
  <c r="AB24" i="1"/>
  <c r="AA26" i="1"/>
  <c r="BC27" i="1" s="1"/>
  <c r="AA36" i="1"/>
  <c r="BC37" i="1" s="1"/>
  <c r="AA40" i="1"/>
  <c r="BC41" i="1" s="1"/>
  <c r="AD42" i="1"/>
  <c r="BD43" i="1" s="1"/>
  <c r="AB46" i="1"/>
  <c r="AD50" i="1"/>
  <c r="BD51" i="1" s="1"/>
  <c r="AN52" i="1"/>
  <c r="AA54" i="1"/>
  <c r="BC55" i="1" s="1"/>
  <c r="AA60" i="1"/>
  <c r="BC61" i="1" s="1"/>
  <c r="AA62" i="1"/>
  <c r="BC63" i="1" s="1"/>
  <c r="AN64" i="1"/>
  <c r="AA64" i="1"/>
  <c r="AA72" i="1"/>
  <c r="AA73" i="1"/>
  <c r="AA81" i="1"/>
  <c r="AQ82" i="1" s="1"/>
  <c r="AA82" i="1"/>
  <c r="AA93" i="1"/>
  <c r="AD98" i="1"/>
  <c r="AA102" i="1"/>
  <c r="BC103" i="1" s="1"/>
  <c r="AN38" i="2"/>
  <c r="AN39" i="2"/>
  <c r="AB46" i="2"/>
  <c r="AN48" i="2"/>
  <c r="AA50" i="2"/>
  <c r="BC51" i="2" s="1"/>
  <c r="AA52" i="2"/>
  <c r="BC53" i="2" s="1"/>
  <c r="AA53" i="2"/>
  <c r="AQ54" i="2" s="1"/>
  <c r="Y60" i="2"/>
  <c r="BE61" i="2" s="1"/>
  <c r="Y79" i="2"/>
  <c r="AA80" i="2"/>
  <c r="AA85" i="2"/>
  <c r="BC86" i="2" s="1"/>
  <c r="Y13" i="4"/>
  <c r="AO14" i="4" s="1"/>
  <c r="Y14" i="4"/>
  <c r="Y31" i="4"/>
  <c r="Y39" i="4"/>
  <c r="Z43" i="4"/>
  <c r="AP44" i="4" s="1"/>
  <c r="AD51" i="4"/>
  <c r="BD52" i="4" s="1"/>
  <c r="Y51" i="4"/>
  <c r="Y80" i="4"/>
  <c r="U80" i="4"/>
  <c r="V80" i="4" s="1"/>
  <c r="AK81" i="4" s="1"/>
  <c r="BC93" i="4"/>
  <c r="AQ93" i="4"/>
  <c r="AD7" i="1"/>
  <c r="AD9" i="1"/>
  <c r="AQ13" i="1"/>
  <c r="AD14" i="1"/>
  <c r="BD15" i="1" s="1"/>
  <c r="AD17" i="1"/>
  <c r="AQ21" i="1"/>
  <c r="AD22" i="1"/>
  <c r="AN24" i="1"/>
  <c r="AB30" i="1"/>
  <c r="AD46" i="1"/>
  <c r="BD47" i="1" s="1"/>
  <c r="AN48" i="1"/>
  <c r="AD60" i="1"/>
  <c r="BD61" i="1" s="1"/>
  <c r="Y60" i="1"/>
  <c r="AO61" i="1" s="1"/>
  <c r="AB66" i="1"/>
  <c r="AB90" i="1"/>
  <c r="AB106" i="1"/>
  <c r="AA12" i="2"/>
  <c r="AD16" i="2"/>
  <c r="AD20" i="2"/>
  <c r="AD31" i="2"/>
  <c r="BD32" i="2" s="1"/>
  <c r="AA32" i="2"/>
  <c r="AN35" i="2"/>
  <c r="AN36" i="2"/>
  <c r="AA42" i="2"/>
  <c r="AQ43" i="2" s="1"/>
  <c r="Y52" i="2"/>
  <c r="BE53" i="2" s="1"/>
  <c r="AD53" i="2"/>
  <c r="AD58" i="2"/>
  <c r="AR59" i="2" s="1"/>
  <c r="U60" i="2"/>
  <c r="W60" i="2" s="1"/>
  <c r="AD76" i="2"/>
  <c r="AD78" i="2"/>
  <c r="U79" i="2"/>
  <c r="AN82" i="2"/>
  <c r="AD85" i="2"/>
  <c r="Y85" i="2"/>
  <c r="AO86" i="2" s="1"/>
  <c r="AD94" i="2"/>
  <c r="U10" i="4"/>
  <c r="W10" i="4" s="1"/>
  <c r="AD10" i="4"/>
  <c r="BD11" i="4" s="1"/>
  <c r="Y28" i="4"/>
  <c r="Y64" i="4"/>
  <c r="Y68" i="4"/>
  <c r="Z68" i="4" s="1"/>
  <c r="AP69" i="4" s="1"/>
  <c r="Y79" i="4"/>
  <c r="AO80" i="4" s="1"/>
  <c r="Y90" i="4"/>
  <c r="AD8" i="1"/>
  <c r="U12" i="1"/>
  <c r="AA14" i="1"/>
  <c r="AD16" i="1"/>
  <c r="BD17" i="1" s="1"/>
  <c r="U20" i="1"/>
  <c r="AA22" i="1"/>
  <c r="AQ23" i="1" s="1"/>
  <c r="AN28" i="1"/>
  <c r="AD28" i="1"/>
  <c r="BD29" i="1" s="1"/>
  <c r="AD30" i="1"/>
  <c r="AA46" i="1"/>
  <c r="BC47" i="1" s="1"/>
  <c r="AD48" i="1"/>
  <c r="AA52" i="1"/>
  <c r="BC53" i="1" s="1"/>
  <c r="U54" i="1"/>
  <c r="AB54" i="1" s="1"/>
  <c r="AD58" i="1"/>
  <c r="AB62" i="1"/>
  <c r="U62" i="1"/>
  <c r="AD66" i="1"/>
  <c r="AB82" i="1"/>
  <c r="AA88" i="1"/>
  <c r="AQ89" i="1" s="1"/>
  <c r="AA91" i="1"/>
  <c r="AB93" i="1"/>
  <c r="AA95" i="1"/>
  <c r="AA100" i="1"/>
  <c r="U102" i="1"/>
  <c r="AB102" i="1" s="1"/>
  <c r="AN10" i="2"/>
  <c r="AN11" i="2"/>
  <c r="AN12" i="2"/>
  <c r="AN13" i="2"/>
  <c r="U25" i="2"/>
  <c r="U29" i="2"/>
  <c r="AE29" i="2" s="1"/>
  <c r="AL30" i="2" s="1"/>
  <c r="AA29" i="2"/>
  <c r="BC30" i="2" s="1"/>
  <c r="AA37" i="2"/>
  <c r="AA41" i="2"/>
  <c r="AN45" i="2"/>
  <c r="Y70" i="2"/>
  <c r="BE71" i="2" s="1"/>
  <c r="AB72" i="2"/>
  <c r="AA77" i="2"/>
  <c r="AA81" i="2"/>
  <c r="BC82" i="2" s="1"/>
  <c r="AD14" i="4"/>
  <c r="BD15" i="4" s="1"/>
  <c r="AD35" i="4"/>
  <c r="BD36" i="4" s="1"/>
  <c r="Y35" i="4"/>
  <c r="Y56" i="4"/>
  <c r="Z56" i="4" s="1"/>
  <c r="AP57" i="4" s="1"/>
  <c r="AA88" i="2"/>
  <c r="U91" i="2"/>
  <c r="AA104" i="2"/>
  <c r="Y105" i="2"/>
  <c r="BE106" i="2" s="1"/>
  <c r="AA51" i="3"/>
  <c r="AQ52" i="3" s="1"/>
  <c r="AN13" i="4"/>
  <c r="AA14" i="4"/>
  <c r="AQ15" i="4" s="1"/>
  <c r="AA15" i="4"/>
  <c r="AA20" i="4"/>
  <c r="AB24" i="4"/>
  <c r="AA28" i="4"/>
  <c r="AQ29" i="4" s="1"/>
  <c r="AN29" i="4"/>
  <c r="AN30" i="4"/>
  <c r="AN39" i="4"/>
  <c r="AA42" i="4"/>
  <c r="AQ43" i="4" s="1"/>
  <c r="AD43" i="4"/>
  <c r="BD44" i="4" s="1"/>
  <c r="AA45" i="4"/>
  <c r="U46" i="4"/>
  <c r="AB48" i="4"/>
  <c r="AD56" i="4"/>
  <c r="BD57" i="4" s="1"/>
  <c r="AN58" i="4"/>
  <c r="AN59" i="4"/>
  <c r="AD83" i="3"/>
  <c r="BD84" i="3" s="1"/>
  <c r="AN10" i="4"/>
  <c r="AN14" i="4"/>
  <c r="AA18" i="4"/>
  <c r="AB32" i="4"/>
  <c r="AA35" i="4"/>
  <c r="AQ36" i="4" s="1"/>
  <c r="AN38" i="4"/>
  <c r="AA43" i="4"/>
  <c r="AQ44" i="4" s="1"/>
  <c r="AB47" i="4"/>
  <c r="AA51" i="4"/>
  <c r="AQ52" i="4" s="1"/>
  <c r="AB52" i="4"/>
  <c r="AN54" i="4"/>
  <c r="AA56" i="4"/>
  <c r="AQ57" i="4" s="1"/>
  <c r="AN63" i="4"/>
  <c r="AD68" i="4"/>
  <c r="BD69" i="4" s="1"/>
  <c r="Y70" i="4"/>
  <c r="AO71" i="4" s="1"/>
  <c r="U74" i="4"/>
  <c r="AD74" i="4"/>
  <c r="BD75" i="4" s="1"/>
  <c r="AQ97" i="4"/>
  <c r="BC97" i="4"/>
  <c r="U87" i="2"/>
  <c r="AJ88" i="2" s="1"/>
  <c r="AN10" i="3"/>
  <c r="AN14" i="3"/>
  <c r="AN18" i="3"/>
  <c r="AN22" i="3"/>
  <c r="AD25" i="3"/>
  <c r="AN44" i="3"/>
  <c r="AN52" i="3"/>
  <c r="U54" i="3"/>
  <c r="AA54" i="3"/>
  <c r="BC55" i="3" s="1"/>
  <c r="U83" i="3"/>
  <c r="AB83" i="3" s="1"/>
  <c r="AA10" i="4"/>
  <c r="AN21" i="4"/>
  <c r="AA24" i="4"/>
  <c r="AN25" i="4"/>
  <c r="AN26" i="4"/>
  <c r="AB28" i="4"/>
  <c r="U36" i="4"/>
  <c r="AC36" i="4" s="1"/>
  <c r="AM37" i="4" s="1"/>
  <c r="AA38" i="4"/>
  <c r="AQ39" i="4" s="1"/>
  <c r="AA39" i="4"/>
  <c r="AQ40" i="4" s="1"/>
  <c r="AN43" i="4"/>
  <c r="AD47" i="4"/>
  <c r="BD48" i="4" s="1"/>
  <c r="AN49" i="4"/>
  <c r="U52" i="4"/>
  <c r="AC52" i="4" s="1"/>
  <c r="AM53" i="4" s="1"/>
  <c r="AA54" i="4"/>
  <c r="U55" i="4"/>
  <c r="AB57" i="4"/>
  <c r="AA63" i="4"/>
  <c r="AA64" i="4"/>
  <c r="AQ65" i="4" s="1"/>
  <c r="AA68" i="4"/>
  <c r="AQ69" i="4" s="1"/>
  <c r="Y83" i="4"/>
  <c r="AO87" i="4"/>
  <c r="Z86" i="4"/>
  <c r="AP87" i="4" s="1"/>
  <c r="Y91" i="4"/>
  <c r="U91" i="4"/>
  <c r="V91" i="4" s="1"/>
  <c r="AK92" i="4" s="1"/>
  <c r="AB97" i="4"/>
  <c r="U97" i="4"/>
  <c r="AC97" i="4" s="1"/>
  <c r="AM98" i="4" s="1"/>
  <c r="U101" i="4"/>
  <c r="AN71" i="4"/>
  <c r="AB74" i="4"/>
  <c r="AB75" i="4"/>
  <c r="AB76" i="4"/>
  <c r="AD86" i="4"/>
  <c r="BD87" i="4" s="1"/>
  <c r="AA95" i="4"/>
  <c r="U96" i="4"/>
  <c r="U100" i="4"/>
  <c r="AC100" i="4" s="1"/>
  <c r="AM101" i="4" s="1"/>
  <c r="AA103" i="4"/>
  <c r="AD71" i="4"/>
  <c r="BD72" i="4" s="1"/>
  <c r="AD75" i="4"/>
  <c r="BD76" i="4" s="1"/>
  <c r="AB101" i="4"/>
  <c r="AA104" i="4"/>
  <c r="AA70" i="4"/>
  <c r="AA71" i="4"/>
  <c r="AA75" i="4"/>
  <c r="AQ76" i="4" s="1"/>
  <c r="AA79" i="4"/>
  <c r="AQ80" i="4" s="1"/>
  <c r="AA82" i="4"/>
  <c r="AA83" i="4"/>
  <c r="AA91" i="4"/>
  <c r="AB95" i="4"/>
  <c r="AD96" i="4"/>
  <c r="BD97" i="4" s="1"/>
  <c r="AA99" i="4"/>
  <c r="AD100" i="4"/>
  <c r="BD101" i="4" s="1"/>
  <c r="AA107" i="4"/>
  <c r="BC108" i="4" s="1"/>
  <c r="BC16" i="4"/>
  <c r="AQ16" i="4"/>
  <c r="BC46" i="4"/>
  <c r="AQ46" i="4"/>
  <c r="BE28" i="4"/>
  <c r="AO28" i="4"/>
  <c r="Z27" i="4"/>
  <c r="AP28" i="4" s="1"/>
  <c r="AD8" i="4"/>
  <c r="BD9" i="4" s="1"/>
  <c r="U8" i="4"/>
  <c r="AA8" i="4"/>
  <c r="AD16" i="4"/>
  <c r="BD17" i="4" s="1"/>
  <c r="U16" i="4"/>
  <c r="AA16" i="4"/>
  <c r="AB13" i="4"/>
  <c r="AD7" i="4"/>
  <c r="U7" i="4"/>
  <c r="AA7" i="4"/>
  <c r="AB8" i="4"/>
  <c r="AD12" i="4"/>
  <c r="BD13" i="4" s="1"/>
  <c r="U12" i="4"/>
  <c r="AA12" i="4"/>
  <c r="BE14" i="4"/>
  <c r="U15" i="4"/>
  <c r="AB15" i="4" s="1"/>
  <c r="BE20" i="4"/>
  <c r="Z19" i="4"/>
  <c r="AP20" i="4" s="1"/>
  <c r="AD25" i="4"/>
  <c r="BD26" i="4" s="1"/>
  <c r="U25" i="4"/>
  <c r="AB25" i="4" s="1"/>
  <c r="AA25" i="4"/>
  <c r="AB44" i="4"/>
  <c r="BE48" i="4"/>
  <c r="AO48" i="4"/>
  <c r="Z47" i="4"/>
  <c r="AP48" i="4" s="1"/>
  <c r="AJ101" i="4"/>
  <c r="Y8" i="4"/>
  <c r="AE10" i="4"/>
  <c r="AL11" i="4" s="1"/>
  <c r="Z10" i="4"/>
  <c r="AP11" i="4" s="1"/>
  <c r="AO11" i="4"/>
  <c r="AA13" i="4"/>
  <c r="AD13" i="4"/>
  <c r="BD14" i="4" s="1"/>
  <c r="Y16" i="4"/>
  <c r="AA17" i="4"/>
  <c r="Y17" i="4"/>
  <c r="AD17" i="4"/>
  <c r="BD18" i="4" s="1"/>
  <c r="U17" i="4"/>
  <c r="AD23" i="4"/>
  <c r="BD24" i="4" s="1"/>
  <c r="U23" i="4"/>
  <c r="U26" i="4"/>
  <c r="AD26" i="4"/>
  <c r="BD27" i="4" s="1"/>
  <c r="AA26" i="4"/>
  <c r="Y26" i="4"/>
  <c r="BC29" i="4"/>
  <c r="AD31" i="4"/>
  <c r="BD32" i="4" s="1"/>
  <c r="U31" i="4"/>
  <c r="U34" i="4"/>
  <c r="AB34" i="4" s="1"/>
  <c r="AA34" i="4"/>
  <c r="AD34" i="4"/>
  <c r="BD35" i="4" s="1"/>
  <c r="Y34" i="4"/>
  <c r="AE36" i="4"/>
  <c r="AL37" i="4" s="1"/>
  <c r="W36" i="4"/>
  <c r="BB37" i="4"/>
  <c r="BC39" i="4"/>
  <c r="AQ38" i="4"/>
  <c r="BC40" i="4"/>
  <c r="BC43" i="4"/>
  <c r="AD49" i="4"/>
  <c r="BD50" i="4" s="1"/>
  <c r="U49" i="4"/>
  <c r="AA49" i="4"/>
  <c r="BE53" i="4"/>
  <c r="AO53" i="4"/>
  <c r="Z52" i="4"/>
  <c r="AP53" i="4" s="1"/>
  <c r="BC54" i="4"/>
  <c r="AQ54" i="4"/>
  <c r="AA65" i="4"/>
  <c r="AD65" i="4"/>
  <c r="BD66" i="4" s="1"/>
  <c r="Y65" i="4"/>
  <c r="U65" i="4"/>
  <c r="AB65" i="4" s="1"/>
  <c r="AQ105" i="4"/>
  <c r="BC105" i="4"/>
  <c r="AN8" i="4"/>
  <c r="AA2" i="4"/>
  <c r="W3" i="4"/>
  <c r="AA9" i="4"/>
  <c r="AD9" i="4"/>
  <c r="BD10" i="4" s="1"/>
  <c r="BC12" i="4"/>
  <c r="AQ12" i="4"/>
  <c r="Z2" i="4"/>
  <c r="Y12" i="4"/>
  <c r="AG14" i="4"/>
  <c r="AE14" i="4"/>
  <c r="AL15" i="4" s="1"/>
  <c r="W14" i="4"/>
  <c r="BC21" i="4"/>
  <c r="AQ21" i="4"/>
  <c r="BC22" i="4"/>
  <c r="AQ22" i="4"/>
  <c r="AD22" i="4"/>
  <c r="BD23" i="4" s="1"/>
  <c r="Y22" i="4"/>
  <c r="U22" i="4"/>
  <c r="BE24" i="4"/>
  <c r="AO24" i="4"/>
  <c r="Z23" i="4"/>
  <c r="AP24" i="4" s="1"/>
  <c r="AQ25" i="4"/>
  <c r="BC25" i="4"/>
  <c r="AD27" i="4"/>
  <c r="BD28" i="4" s="1"/>
  <c r="U27" i="4"/>
  <c r="AB29" i="4"/>
  <c r="U30" i="4"/>
  <c r="AA30" i="4"/>
  <c r="AD30" i="4"/>
  <c r="BD31" i="4" s="1"/>
  <c r="Y30" i="4"/>
  <c r="BE32" i="4"/>
  <c r="AO32" i="4"/>
  <c r="Z31" i="4"/>
  <c r="AP32" i="4" s="1"/>
  <c r="AQ33" i="4"/>
  <c r="BC33" i="4"/>
  <c r="AT40" i="4"/>
  <c r="U39" i="4"/>
  <c r="AB39" i="4" s="1"/>
  <c r="AD45" i="4"/>
  <c r="BD46" i="4" s="1"/>
  <c r="U45" i="4"/>
  <c r="Y45" i="4"/>
  <c r="BE62" i="4"/>
  <c r="AO62" i="4"/>
  <c r="Z61" i="4"/>
  <c r="AP62" i="4" s="1"/>
  <c r="AE68" i="4"/>
  <c r="AL69" i="4" s="1"/>
  <c r="W68" i="4"/>
  <c r="BB69" i="4"/>
  <c r="AJ69" i="4"/>
  <c r="AC68" i="4"/>
  <c r="AM69" i="4" s="1"/>
  <c r="V68" i="4"/>
  <c r="AK69" i="4" s="1"/>
  <c r="AB69" i="4"/>
  <c r="AA69" i="4"/>
  <c r="AD69" i="4"/>
  <c r="BD70" i="4" s="1"/>
  <c r="U69" i="4"/>
  <c r="Y69" i="4"/>
  <c r="AJ71" i="4"/>
  <c r="AC70" i="4"/>
  <c r="AM71" i="4" s="1"/>
  <c r="BB71" i="4"/>
  <c r="W70" i="4"/>
  <c r="V70" i="4"/>
  <c r="AK71" i="4" s="1"/>
  <c r="AE70" i="4"/>
  <c r="AL71" i="4" s="1"/>
  <c r="BE77" i="4"/>
  <c r="AO77" i="4"/>
  <c r="Z76" i="4"/>
  <c r="AP77" i="4" s="1"/>
  <c r="Y7" i="4"/>
  <c r="U9" i="4"/>
  <c r="AC14" i="4"/>
  <c r="AM15" i="4" s="1"/>
  <c r="Y15" i="4"/>
  <c r="AJ15" i="4"/>
  <c r="AE18" i="4"/>
  <c r="AL19" i="4" s="1"/>
  <c r="V18" i="4"/>
  <c r="AK19" i="4" s="1"/>
  <c r="AJ19" i="4"/>
  <c r="AC18" i="4"/>
  <c r="AM19" i="4" s="1"/>
  <c r="W18" i="4"/>
  <c r="AD33" i="4"/>
  <c r="BD34" i="4" s="1"/>
  <c r="U33" i="4"/>
  <c r="AA33" i="4"/>
  <c r="BE37" i="4"/>
  <c r="AO37" i="4"/>
  <c r="Z36" i="4"/>
  <c r="AP37" i="4" s="1"/>
  <c r="AA40" i="4"/>
  <c r="AD40" i="4"/>
  <c r="BD41" i="4" s="1"/>
  <c r="Y40" i="4"/>
  <c r="U40" i="4"/>
  <c r="AD41" i="4"/>
  <c r="BD42" i="4" s="1"/>
  <c r="U41" i="4"/>
  <c r="AB41" i="4" s="1"/>
  <c r="AA41" i="4"/>
  <c r="AE43" i="4"/>
  <c r="AL44" i="4" s="1"/>
  <c r="W43" i="4"/>
  <c r="AJ44" i="4"/>
  <c r="AC43" i="4"/>
  <c r="AM44" i="4" s="1"/>
  <c r="V43" i="4"/>
  <c r="AK44" i="4" s="1"/>
  <c r="AE44" i="4"/>
  <c r="AL45" i="4" s="1"/>
  <c r="W44" i="4"/>
  <c r="V44" i="4"/>
  <c r="AK45" i="4" s="1"/>
  <c r="AJ45" i="4"/>
  <c r="AC44" i="4"/>
  <c r="AM45" i="4" s="1"/>
  <c r="AB45" i="4"/>
  <c r="AB58" i="4"/>
  <c r="BC83" i="4"/>
  <c r="AQ83" i="4"/>
  <c r="Y9" i="4"/>
  <c r="V10" i="4"/>
  <c r="AK11" i="4" s="1"/>
  <c r="U11" i="4"/>
  <c r="Y11" i="4"/>
  <c r="AJ11" i="4"/>
  <c r="U13" i="4"/>
  <c r="AB14" i="4"/>
  <c r="AD15" i="4"/>
  <c r="BD16" i="4" s="1"/>
  <c r="BC15" i="4"/>
  <c r="AB18" i="4"/>
  <c r="AD19" i="4"/>
  <c r="BD20" i="4" s="1"/>
  <c r="U19" i="4"/>
  <c r="AD29" i="4"/>
  <c r="BD30" i="4" s="1"/>
  <c r="U29" i="4"/>
  <c r="AA29" i="4"/>
  <c r="BE45" i="4"/>
  <c r="AO45" i="4"/>
  <c r="Z44" i="4"/>
  <c r="AP45" i="4" s="1"/>
  <c r="BC47" i="4"/>
  <c r="AQ47" i="4"/>
  <c r="AB49" i="4"/>
  <c r="U50" i="4"/>
  <c r="AD50" i="4"/>
  <c r="BD51" i="4" s="1"/>
  <c r="AA50" i="4"/>
  <c r="Y50" i="4"/>
  <c r="AE52" i="4"/>
  <c r="AL53" i="4" s="1"/>
  <c r="W52" i="4"/>
  <c r="V52" i="4"/>
  <c r="AK53" i="4" s="1"/>
  <c r="BB53" i="4"/>
  <c r="AJ53" i="4"/>
  <c r="BC55" i="4"/>
  <c r="AQ55" i="4"/>
  <c r="BB57" i="4"/>
  <c r="AE56" i="4"/>
  <c r="AL57" i="4" s="1"/>
  <c r="W56" i="4"/>
  <c r="AC56" i="4"/>
  <c r="AM57" i="4" s="1"/>
  <c r="V56" i="4"/>
  <c r="AK57" i="4" s="1"/>
  <c r="AJ57" i="4"/>
  <c r="BE61" i="4"/>
  <c r="Z60" i="4"/>
  <c r="AP61" i="4" s="1"/>
  <c r="AO61" i="4"/>
  <c r="BC82" i="4"/>
  <c r="AQ82" i="4"/>
  <c r="U20" i="4"/>
  <c r="AB20" i="4" s="1"/>
  <c r="BE25" i="4"/>
  <c r="AO25" i="4"/>
  <c r="Z24" i="4"/>
  <c r="AP25" i="4" s="1"/>
  <c r="AB26" i="4"/>
  <c r="Y29" i="4"/>
  <c r="AB31" i="4"/>
  <c r="BE33" i="4"/>
  <c r="AO33" i="4"/>
  <c r="Z32" i="4"/>
  <c r="AP33" i="4" s="1"/>
  <c r="U38" i="4"/>
  <c r="AE47" i="4"/>
  <c r="AL48" i="4" s="1"/>
  <c r="W47" i="4"/>
  <c r="Y49" i="4"/>
  <c r="U54" i="4"/>
  <c r="BE58" i="4"/>
  <c r="AO58" i="4"/>
  <c r="Z57" i="4"/>
  <c r="AP58" i="4" s="1"/>
  <c r="BC59" i="4"/>
  <c r="AQ59" i="4"/>
  <c r="BC64" i="4"/>
  <c r="AQ64" i="4"/>
  <c r="U82" i="4"/>
  <c r="AD82" i="4"/>
  <c r="BD83" i="4" s="1"/>
  <c r="AO95" i="4"/>
  <c r="Z94" i="4"/>
  <c r="AP95" i="4" s="1"/>
  <c r="BE95" i="4"/>
  <c r="AN108" i="4"/>
  <c r="AN102" i="4"/>
  <c r="AN97" i="4"/>
  <c r="AN91" i="4"/>
  <c r="AN83" i="4"/>
  <c r="AN79" i="4"/>
  <c r="AN75" i="4"/>
  <c r="AN98" i="4"/>
  <c r="AN87" i="4"/>
  <c r="AN101" i="4"/>
  <c r="AN88" i="4"/>
  <c r="AN80" i="4"/>
  <c r="AN68" i="4"/>
  <c r="AN76" i="4"/>
  <c r="AN106" i="4"/>
  <c r="AN85" i="4"/>
  <c r="AN72" i="4"/>
  <c r="AN61" i="4"/>
  <c r="AN105" i="4"/>
  <c r="AN57" i="4"/>
  <c r="Y21" i="4"/>
  <c r="AA22" i="4"/>
  <c r="AN23" i="4"/>
  <c r="AD24" i="4"/>
  <c r="BD25" i="4" s="1"/>
  <c r="AN24" i="4"/>
  <c r="AD28" i="4"/>
  <c r="BD29" i="4" s="1"/>
  <c r="AN28" i="4"/>
  <c r="AD32" i="4"/>
  <c r="BD33" i="4" s="1"/>
  <c r="AN32" i="4"/>
  <c r="U35" i="4"/>
  <c r="Z35" i="4"/>
  <c r="AP36" i="4" s="1"/>
  <c r="Y37" i="4"/>
  <c r="AN42" i="4"/>
  <c r="U42" i="4"/>
  <c r="Y42" i="4"/>
  <c r="AO44" i="4"/>
  <c r="AN47" i="4"/>
  <c r="V47" i="4"/>
  <c r="AK48" i="4" s="1"/>
  <c r="AC47" i="4"/>
  <c r="AM48" i="4" s="1"/>
  <c r="AA48" i="4"/>
  <c r="AD48" i="4"/>
  <c r="BD49" i="4" s="1"/>
  <c r="AN48" i="4"/>
  <c r="BC48" i="4"/>
  <c r="U51" i="4"/>
  <c r="Z51" i="4"/>
  <c r="AP52" i="4" s="1"/>
  <c r="Y53" i="4"/>
  <c r="AB54" i="4"/>
  <c r="AJ56" i="4"/>
  <c r="AC55" i="4"/>
  <c r="AM56" i="4" s="1"/>
  <c r="BB56" i="4"/>
  <c r="AE55" i="4"/>
  <c r="AL56" i="4" s="1"/>
  <c r="AN62" i="4"/>
  <c r="U63" i="4"/>
  <c r="AB63" i="4" s="1"/>
  <c r="AD63" i="4"/>
  <c r="BD64" i="4" s="1"/>
  <c r="Y63" i="4"/>
  <c r="BC69" i="4"/>
  <c r="BE71" i="4"/>
  <c r="Z70" i="4"/>
  <c r="AP71" i="4" s="1"/>
  <c r="BC75" i="4"/>
  <c r="AQ75" i="4"/>
  <c r="BC78" i="4"/>
  <c r="AQ78" i="4"/>
  <c r="W80" i="4"/>
  <c r="AT84" i="4"/>
  <c r="U83" i="4"/>
  <c r="AQ84" i="4"/>
  <c r="BC84" i="4"/>
  <c r="AE84" i="4"/>
  <c r="AL85" i="4" s="1"/>
  <c r="W84" i="4"/>
  <c r="V84" i="4"/>
  <c r="AK85" i="4" s="1"/>
  <c r="AJ85" i="4"/>
  <c r="AC84" i="4"/>
  <c r="AM85" i="4" s="1"/>
  <c r="AB84" i="4"/>
  <c r="AN93" i="4"/>
  <c r="AB19" i="4"/>
  <c r="Y20" i="4"/>
  <c r="Y25" i="4"/>
  <c r="BE29" i="4"/>
  <c r="AO29" i="4"/>
  <c r="Z28" i="4"/>
  <c r="AP29" i="4" s="1"/>
  <c r="AB30" i="4"/>
  <c r="Y33" i="4"/>
  <c r="AB35" i="4"/>
  <c r="Y38" i="4"/>
  <c r="AA44" i="4"/>
  <c r="AD44" i="4"/>
  <c r="BD45" i="4" s="1"/>
  <c r="BC44" i="4"/>
  <c r="BE49" i="4"/>
  <c r="AO49" i="4"/>
  <c r="Z48" i="4"/>
  <c r="AP49" i="4" s="1"/>
  <c r="AB51" i="4"/>
  <c r="Y54" i="4"/>
  <c r="AE61" i="4"/>
  <c r="AL62" i="4" s="1"/>
  <c r="W61" i="4"/>
  <c r="V61" i="4"/>
  <c r="AK62" i="4" s="1"/>
  <c r="AT65" i="4"/>
  <c r="U64" i="4"/>
  <c r="AD73" i="4"/>
  <c r="BD74" i="4" s="1"/>
  <c r="U73" i="4"/>
  <c r="AB73" i="4" s="1"/>
  <c r="AA73" i="4"/>
  <c r="Y82" i="4"/>
  <c r="U104" i="4"/>
  <c r="AN12" i="4"/>
  <c r="AN16" i="4"/>
  <c r="AD18" i="4"/>
  <c r="BD19" i="4" s="1"/>
  <c r="Y18" i="4"/>
  <c r="AA19" i="4"/>
  <c r="AN19" i="4"/>
  <c r="AD20" i="4"/>
  <c r="BD21" i="4" s="1"/>
  <c r="AN20" i="4"/>
  <c r="AD21" i="4"/>
  <c r="BD22" i="4" s="1"/>
  <c r="U21" i="4"/>
  <c r="AB21" i="4" s="1"/>
  <c r="AA23" i="4"/>
  <c r="AE24" i="4"/>
  <c r="AL25" i="4" s="1"/>
  <c r="W24" i="4"/>
  <c r="V24" i="4"/>
  <c r="AK25" i="4" s="1"/>
  <c r="AC24" i="4"/>
  <c r="AN27" i="4"/>
  <c r="AA27" i="4"/>
  <c r="AE28" i="4"/>
  <c r="AL29" i="4" s="1"/>
  <c r="W28" i="4"/>
  <c r="V28" i="4"/>
  <c r="AK29" i="4" s="1"/>
  <c r="AC28" i="4"/>
  <c r="AN31" i="4"/>
  <c r="AA31" i="4"/>
  <c r="AE32" i="4"/>
  <c r="AL33" i="4" s="1"/>
  <c r="W32" i="4"/>
  <c r="V32" i="4"/>
  <c r="AK33" i="4" s="1"/>
  <c r="AC32" i="4"/>
  <c r="AN35" i="4"/>
  <c r="AA36" i="4"/>
  <c r="AD36" i="4"/>
  <c r="BD37" i="4" s="1"/>
  <c r="AN36" i="4"/>
  <c r="BC36" i="4"/>
  <c r="AD37" i="4"/>
  <c r="BD38" i="4" s="1"/>
  <c r="U37" i="4"/>
  <c r="AB37" i="4" s="1"/>
  <c r="AD38" i="4"/>
  <c r="BD39" i="4" s="1"/>
  <c r="Y41" i="4"/>
  <c r="AB43" i="4"/>
  <c r="AN46" i="4"/>
  <c r="AJ47" i="4"/>
  <c r="AC46" i="4"/>
  <c r="AM47" i="4" s="1"/>
  <c r="BB47" i="4"/>
  <c r="Y46" i="4"/>
  <c r="AE48" i="4"/>
  <c r="AL49" i="4" s="1"/>
  <c r="W48" i="4"/>
  <c r="V48" i="4"/>
  <c r="AK49" i="4" s="1"/>
  <c r="AC48" i="4"/>
  <c r="AN51" i="4"/>
  <c r="AA52" i="4"/>
  <c r="AD52" i="4"/>
  <c r="BD53" i="4" s="1"/>
  <c r="AN52" i="4"/>
  <c r="BC52" i="4"/>
  <c r="AD53" i="4"/>
  <c r="BD54" i="4" s="1"/>
  <c r="U53" i="4"/>
  <c r="AB53" i="4" s="1"/>
  <c r="AD54" i="4"/>
  <c r="BD55" i="4" s="1"/>
  <c r="BC56" i="4"/>
  <c r="AQ56" i="4"/>
  <c r="AB56" i="4"/>
  <c r="AT56" i="4"/>
  <c r="AD58" i="4"/>
  <c r="BD59" i="4" s="1"/>
  <c r="U58" i="4"/>
  <c r="Y58" i="4"/>
  <c r="U59" i="4"/>
  <c r="AD59" i="4"/>
  <c r="BD60" i="4" s="1"/>
  <c r="Y59" i="4"/>
  <c r="AA59" i="4"/>
  <c r="AC61" i="4"/>
  <c r="AM62" i="4" s="1"/>
  <c r="AN64" i="4"/>
  <c r="AQ63" i="4"/>
  <c r="BC65" i="4"/>
  <c r="AD66" i="4"/>
  <c r="BD67" i="4" s="1"/>
  <c r="U66" i="4"/>
  <c r="AB66" i="4" s="1"/>
  <c r="AA66" i="4"/>
  <c r="BC68" i="4"/>
  <c r="AQ68" i="4"/>
  <c r="BC71" i="4"/>
  <c r="AQ71" i="4"/>
  <c r="BE73" i="4"/>
  <c r="AO73" i="4"/>
  <c r="Z72" i="4"/>
  <c r="AP73" i="4" s="1"/>
  <c r="BE76" i="4"/>
  <c r="AO76" i="4"/>
  <c r="Z75" i="4"/>
  <c r="AP76" i="4" s="1"/>
  <c r="AN81" i="4"/>
  <c r="AD88" i="4"/>
  <c r="BD89" i="4" s="1"/>
  <c r="AA88" i="4"/>
  <c r="U88" i="4"/>
  <c r="Y88" i="4"/>
  <c r="BE91" i="4"/>
  <c r="Z90" i="4"/>
  <c r="AP91" i="4" s="1"/>
  <c r="AO91" i="4"/>
  <c r="AN55" i="4"/>
  <c r="Y55" i="4"/>
  <c r="AN56" i="4"/>
  <c r="AA57" i="4"/>
  <c r="AD57" i="4"/>
  <c r="BD58" i="4" s="1"/>
  <c r="BC57" i="4"/>
  <c r="U60" i="4"/>
  <c r="Y62" i="4"/>
  <c r="AB64" i="4"/>
  <c r="AN67" i="4"/>
  <c r="U67" i="4"/>
  <c r="Y67" i="4"/>
  <c r="AN69" i="4"/>
  <c r="AD70" i="4"/>
  <c r="BD71" i="4" s="1"/>
  <c r="AE71" i="4"/>
  <c r="AL72" i="4" s="1"/>
  <c r="W71" i="4"/>
  <c r="AJ72" i="4"/>
  <c r="AA72" i="4"/>
  <c r="AD72" i="4"/>
  <c r="BD73" i="4" s="1"/>
  <c r="U72" i="4"/>
  <c r="AD77" i="4"/>
  <c r="BD78" i="4" s="1"/>
  <c r="U77" i="4"/>
  <c r="Y77" i="4"/>
  <c r="U78" i="4"/>
  <c r="AD78" i="4"/>
  <c r="BD79" i="4" s="1"/>
  <c r="Y78" i="4"/>
  <c r="AA78" i="4"/>
  <c r="AD85" i="4"/>
  <c r="BD86" i="4" s="1"/>
  <c r="U85" i="4"/>
  <c r="AA85" i="4"/>
  <c r="AT87" i="4"/>
  <c r="U86" i="4"/>
  <c r="AB88" i="4"/>
  <c r="AN90" i="4"/>
  <c r="BE92" i="4"/>
  <c r="AO92" i="4"/>
  <c r="Z91" i="4"/>
  <c r="AP92" i="4" s="1"/>
  <c r="AN94" i="4"/>
  <c r="Z95" i="4"/>
  <c r="AP96" i="4" s="1"/>
  <c r="BE96" i="4"/>
  <c r="BC100" i="4"/>
  <c r="AQ100" i="4"/>
  <c r="AE101" i="4"/>
  <c r="AL102" i="4" s="1"/>
  <c r="W101" i="4"/>
  <c r="V101" i="4"/>
  <c r="AK102" i="4" s="1"/>
  <c r="AJ102" i="4"/>
  <c r="AC101" i="4"/>
  <c r="AM102" i="4" s="1"/>
  <c r="AB55" i="4"/>
  <c r="AE57" i="4"/>
  <c r="AL58" i="4" s="1"/>
  <c r="W57" i="4"/>
  <c r="V57" i="4"/>
  <c r="AK58" i="4" s="1"/>
  <c r="AC57" i="4"/>
  <c r="AN60" i="4"/>
  <c r="AA61" i="4"/>
  <c r="AD61" i="4"/>
  <c r="BD62" i="4" s="1"/>
  <c r="BC61" i="4"/>
  <c r="AD62" i="4"/>
  <c r="BD63" i="4" s="1"/>
  <c r="U62" i="4"/>
  <c r="Y66" i="4"/>
  <c r="AB67" i="4"/>
  <c r="AB68" i="4"/>
  <c r="AO69" i="4"/>
  <c r="AN70" i="4"/>
  <c r="AB70" i="4"/>
  <c r="V71" i="4"/>
  <c r="AK72" i="4" s="1"/>
  <c r="AC71" i="4"/>
  <c r="AM72" i="4" s="1"/>
  <c r="Y73" i="4"/>
  <c r="AE75" i="4"/>
  <c r="AL76" i="4" s="1"/>
  <c r="W75" i="4"/>
  <c r="AC75" i="4"/>
  <c r="AM76" i="4" s="1"/>
  <c r="V75" i="4"/>
  <c r="AK76" i="4" s="1"/>
  <c r="AN77" i="4"/>
  <c r="AB77" i="4"/>
  <c r="AN78" i="4"/>
  <c r="BE80" i="4"/>
  <c r="Z79" i="4"/>
  <c r="AP80" i="4" s="1"/>
  <c r="AB80" i="4"/>
  <c r="BE81" i="4"/>
  <c r="AO81" i="4"/>
  <c r="Z80" i="4"/>
  <c r="AP81" i="4" s="1"/>
  <c r="AN82" i="4"/>
  <c r="AA84" i="4"/>
  <c r="AD84" i="4"/>
  <c r="BD85" i="4" s="1"/>
  <c r="Y84" i="4"/>
  <c r="BC87" i="4"/>
  <c r="AO96" i="4"/>
  <c r="AD98" i="4"/>
  <c r="BD99" i="4" s="1"/>
  <c r="U98" i="4"/>
  <c r="AA98" i="4"/>
  <c r="AD105" i="4"/>
  <c r="BD106" i="4" s="1"/>
  <c r="Y105" i="4"/>
  <c r="U105" i="4"/>
  <c r="AB105" i="4" s="1"/>
  <c r="AO72" i="4"/>
  <c r="AA76" i="4"/>
  <c r="AD76" i="4"/>
  <c r="BD77" i="4" s="1"/>
  <c r="U79" i="4"/>
  <c r="Y81" i="4"/>
  <c r="AB82" i="4"/>
  <c r="AN86" i="4"/>
  <c r="AT88" i="4"/>
  <c r="U87" i="4"/>
  <c r="BC88" i="4"/>
  <c r="AQ88" i="4"/>
  <c r="AN89" i="4"/>
  <c r="AA89" i="4"/>
  <c r="AA90" i="4"/>
  <c r="AD90" i="4"/>
  <c r="BD91" i="4" s="1"/>
  <c r="AE91" i="4"/>
  <c r="AL92" i="4" s="1"/>
  <c r="AA93" i="4"/>
  <c r="AA94" i="4"/>
  <c r="AD94" i="4"/>
  <c r="BD95" i="4" s="1"/>
  <c r="AJ96" i="4"/>
  <c r="BB96" i="4"/>
  <c r="AE95" i="4"/>
  <c r="AL96" i="4" s="1"/>
  <c r="W95" i="4"/>
  <c r="V95" i="4"/>
  <c r="AK96" i="4" s="1"/>
  <c r="AB71" i="4"/>
  <c r="AN74" i="4"/>
  <c r="AJ75" i="4"/>
  <c r="AC74" i="4"/>
  <c r="AM75" i="4" s="1"/>
  <c r="BB75" i="4"/>
  <c r="Y74" i="4"/>
  <c r="AE76" i="4"/>
  <c r="AL77" i="4" s="1"/>
  <c r="W76" i="4"/>
  <c r="V76" i="4"/>
  <c r="AK77" i="4" s="1"/>
  <c r="AC76" i="4"/>
  <c r="AA80" i="4"/>
  <c r="AD80" i="4"/>
  <c r="BD81" i="4" s="1"/>
  <c r="BC80" i="4"/>
  <c r="AD81" i="4"/>
  <c r="BD82" i="4" s="1"/>
  <c r="U81" i="4"/>
  <c r="Y85" i="4"/>
  <c r="U89" i="4"/>
  <c r="AD89" i="4"/>
  <c r="BD90" i="4" s="1"/>
  <c r="Y89" i="4"/>
  <c r="AE90" i="4"/>
  <c r="AL91" i="4" s="1"/>
  <c r="W90" i="4"/>
  <c r="AC90" i="4"/>
  <c r="AM91" i="4" s="1"/>
  <c r="V90" i="4"/>
  <c r="AK91" i="4" s="1"/>
  <c r="AN92" i="4"/>
  <c r="U93" i="4"/>
  <c r="AD93" i="4"/>
  <c r="BD94" i="4" s="1"/>
  <c r="Y93" i="4"/>
  <c r="BB95" i="4"/>
  <c r="AE94" i="4"/>
  <c r="AL95" i="4" s="1"/>
  <c r="W94" i="4"/>
  <c r="AC94" i="4"/>
  <c r="AM95" i="4" s="1"/>
  <c r="V94" i="4"/>
  <c r="AK95" i="4" s="1"/>
  <c r="BC96" i="4"/>
  <c r="AQ96" i="4"/>
  <c r="AN96" i="4"/>
  <c r="AN100" i="4"/>
  <c r="AN104" i="4"/>
  <c r="Y87" i="4"/>
  <c r="BE87" i="4"/>
  <c r="AB89" i="4"/>
  <c r="AB90" i="4"/>
  <c r="Y92" i="4"/>
  <c r="AB93" i="4"/>
  <c r="AB94" i="4"/>
  <c r="AD97" i="4"/>
  <c r="BD98" i="4" s="1"/>
  <c r="Y97" i="4"/>
  <c r="BC101" i="4"/>
  <c r="AD102" i="4"/>
  <c r="BD103" i="4" s="1"/>
  <c r="U102" i="4"/>
  <c r="AA102" i="4"/>
  <c r="BC104" i="4"/>
  <c r="AQ104" i="4"/>
  <c r="AQ108" i="4"/>
  <c r="AD91" i="4"/>
  <c r="BD92" i="4" s="1"/>
  <c r="AD92" i="4"/>
  <c r="BD93" i="4" s="1"/>
  <c r="U92" i="4"/>
  <c r="AB92" i="4" s="1"/>
  <c r="AD95" i="4"/>
  <c r="BD96" i="4" s="1"/>
  <c r="AE96" i="4"/>
  <c r="AL97" i="4" s="1"/>
  <c r="W96" i="4"/>
  <c r="AJ97" i="4"/>
  <c r="AE97" i="4"/>
  <c r="AL98" i="4" s="1"/>
  <c r="W97" i="4"/>
  <c r="V97" i="4"/>
  <c r="AK98" i="4" s="1"/>
  <c r="BB98" i="4"/>
  <c r="AJ98" i="4"/>
  <c r="AD101" i="4"/>
  <c r="BD102" i="4" s="1"/>
  <c r="Y101" i="4"/>
  <c r="AD106" i="4"/>
  <c r="BD107" i="4" s="1"/>
  <c r="U106" i="4"/>
  <c r="AB106" i="4" s="1"/>
  <c r="AA106" i="4"/>
  <c r="Y96" i="4"/>
  <c r="AA97" i="4"/>
  <c r="AN99" i="4"/>
  <c r="U99" i="4"/>
  <c r="Y99" i="4"/>
  <c r="Y100" i="4"/>
  <c r="AA101" i="4"/>
  <c r="AN103" i="4"/>
  <c r="U103" i="4"/>
  <c r="AB103" i="4" s="1"/>
  <c r="Y103" i="4"/>
  <c r="Y104" i="4"/>
  <c r="AA105" i="4"/>
  <c r="AN107" i="4"/>
  <c r="U107" i="4"/>
  <c r="Y107" i="4"/>
  <c r="AN95" i="4"/>
  <c r="AB96" i="4"/>
  <c r="Y98" i="4"/>
  <c r="Y102" i="4"/>
  <c r="Y106" i="4"/>
  <c r="AB107" i="4"/>
  <c r="Y44" i="3"/>
  <c r="BE45" i="3" s="1"/>
  <c r="Y52" i="3"/>
  <c r="Y38" i="3"/>
  <c r="AO39" i="3" s="1"/>
  <c r="U56" i="3"/>
  <c r="W56" i="3" s="1"/>
  <c r="AD23" i="3"/>
  <c r="Y23" i="3"/>
  <c r="Z23" i="3" s="1"/>
  <c r="AP24" i="3" s="1"/>
  <c r="Y28" i="3"/>
  <c r="AO29" i="3" s="1"/>
  <c r="AA32" i="3"/>
  <c r="BC33" i="3" s="1"/>
  <c r="AD33" i="3"/>
  <c r="U46" i="3"/>
  <c r="V46" i="3" s="1"/>
  <c r="AK47" i="3" s="1"/>
  <c r="AD71" i="3"/>
  <c r="AR72" i="3" s="1"/>
  <c r="AA73" i="3"/>
  <c r="BC74" i="3" s="1"/>
  <c r="AA78" i="3"/>
  <c r="AD79" i="3"/>
  <c r="BD80" i="3" s="1"/>
  <c r="AA83" i="3"/>
  <c r="BC84" i="3" s="1"/>
  <c r="AD107" i="3"/>
  <c r="BD108" i="3" s="1"/>
  <c r="Y61" i="3"/>
  <c r="Y85" i="3"/>
  <c r="U44" i="3"/>
  <c r="AC44" i="3" s="1"/>
  <c r="AM45" i="3" s="1"/>
  <c r="AA44" i="3"/>
  <c r="AQ45" i="3" s="1"/>
  <c r="AA48" i="3"/>
  <c r="BC49" i="3" s="1"/>
  <c r="AD65" i="3"/>
  <c r="AR66" i="3" s="1"/>
  <c r="AA81" i="3"/>
  <c r="AD91" i="3"/>
  <c r="BD92" i="3" s="1"/>
  <c r="Y31" i="3"/>
  <c r="Z31" i="3" s="1"/>
  <c r="AP32" i="3" s="1"/>
  <c r="U39" i="3"/>
  <c r="Y46" i="3"/>
  <c r="AO47" i="3" s="1"/>
  <c r="U49" i="3"/>
  <c r="W49" i="3" s="1"/>
  <c r="AA65" i="3"/>
  <c r="AA70" i="3"/>
  <c r="AA71" i="3"/>
  <c r="BC72" i="3" s="1"/>
  <c r="AA89" i="3"/>
  <c r="BC90" i="3" s="1"/>
  <c r="AA91" i="3"/>
  <c r="BC92" i="3" s="1"/>
  <c r="Y101" i="3"/>
  <c r="BE102" i="3" s="1"/>
  <c r="U103" i="3"/>
  <c r="AJ104" i="3" s="1"/>
  <c r="Y107" i="3"/>
  <c r="AO108" i="3" s="1"/>
  <c r="AD36" i="3"/>
  <c r="AB46" i="3"/>
  <c r="AA75" i="3"/>
  <c r="BC76" i="3" s="1"/>
  <c r="AD96" i="3"/>
  <c r="BD97" i="3" s="1"/>
  <c r="AA34" i="3"/>
  <c r="AD38" i="3"/>
  <c r="BD39" i="3" s="1"/>
  <c r="AA40" i="3"/>
  <c r="BC41" i="3" s="1"/>
  <c r="AU45" i="3"/>
  <c r="AD46" i="3"/>
  <c r="AD54" i="3"/>
  <c r="AA67" i="3"/>
  <c r="BC68" i="3" s="1"/>
  <c r="AD73" i="3"/>
  <c r="AR74" i="3" s="1"/>
  <c r="AD93" i="3"/>
  <c r="AD102" i="3"/>
  <c r="AA104" i="3"/>
  <c r="AQ105" i="3" s="1"/>
  <c r="BD45" i="3"/>
  <c r="AR45" i="3"/>
  <c r="Y58" i="3"/>
  <c r="Z58" i="3" s="1"/>
  <c r="AP59" i="3" s="1"/>
  <c r="U58" i="3"/>
  <c r="V58" i="3" s="1"/>
  <c r="AK59" i="3" s="1"/>
  <c r="BD55" i="3"/>
  <c r="AR55" i="3"/>
  <c r="Y30" i="3"/>
  <c r="BE31" i="3" s="1"/>
  <c r="Y96" i="3"/>
  <c r="BE97" i="3" s="1"/>
  <c r="Y36" i="3"/>
  <c r="BE37" i="3" s="1"/>
  <c r="Y47" i="3"/>
  <c r="AO48" i="3" s="1"/>
  <c r="U47" i="3"/>
  <c r="AJ48" i="3" s="1"/>
  <c r="Y79" i="3"/>
  <c r="BE80" i="3" s="1"/>
  <c r="Y24" i="3"/>
  <c r="Z24" i="3" s="1"/>
  <c r="AP25" i="3" s="1"/>
  <c r="Y39" i="3"/>
  <c r="Z39" i="3" s="1"/>
  <c r="AP40" i="3" s="1"/>
  <c r="AJ47" i="3"/>
  <c r="AB101" i="3"/>
  <c r="AB30" i="3"/>
  <c r="Y32" i="3"/>
  <c r="Y37" i="3"/>
  <c r="BE38" i="3" s="1"/>
  <c r="Y40" i="3"/>
  <c r="Z40" i="3" s="1"/>
  <c r="AP41" i="3" s="1"/>
  <c r="AU84" i="3"/>
  <c r="AQ92" i="3"/>
  <c r="AD22" i="3"/>
  <c r="BD23" i="3" s="1"/>
  <c r="AA28" i="3"/>
  <c r="AQ29" i="3" s="1"/>
  <c r="AD30" i="3"/>
  <c r="BD31" i="3" s="1"/>
  <c r="AB39" i="3"/>
  <c r="AA42" i="3"/>
  <c r="AQ43" i="3" s="1"/>
  <c r="AA46" i="3"/>
  <c r="AQ47" i="3" s="1"/>
  <c r="AA52" i="3"/>
  <c r="AU55" i="3"/>
  <c r="AD58" i="3"/>
  <c r="AR59" i="3" s="1"/>
  <c r="Y59" i="3"/>
  <c r="AO60" i="3" s="1"/>
  <c r="U67" i="3"/>
  <c r="AC67" i="3" s="1"/>
  <c r="AM68" i="3" s="1"/>
  <c r="U75" i="3"/>
  <c r="Y89" i="3"/>
  <c r="BE90" i="3" s="1"/>
  <c r="AD90" i="3"/>
  <c r="BD91" i="3" s="1"/>
  <c r="AA93" i="3"/>
  <c r="AA100" i="3"/>
  <c r="BC101" i="3" s="1"/>
  <c r="AA107" i="3"/>
  <c r="AQ108" i="3" s="1"/>
  <c r="U81" i="3"/>
  <c r="AJ82" i="3" s="1"/>
  <c r="AA24" i="3"/>
  <c r="AA26" i="3"/>
  <c r="AQ27" i="3" s="1"/>
  <c r="AD28" i="3"/>
  <c r="BD29" i="3" s="1"/>
  <c r="AA30" i="3"/>
  <c r="BC31" i="3" s="1"/>
  <c r="AD31" i="3"/>
  <c r="AA36" i="3"/>
  <c r="AQ37" i="3" s="1"/>
  <c r="U38" i="3"/>
  <c r="AC38" i="3" s="1"/>
  <c r="AM39" i="3" s="1"/>
  <c r="AD41" i="3"/>
  <c r="AR42" i="3" s="1"/>
  <c r="AD48" i="3"/>
  <c r="BD49" i="3" s="1"/>
  <c r="Y48" i="3"/>
  <c r="BE49" i="3" s="1"/>
  <c r="AD52" i="3"/>
  <c r="BD53" i="3" s="1"/>
  <c r="AB54" i="3"/>
  <c r="AA58" i="3"/>
  <c r="AQ59" i="3" s="1"/>
  <c r="AD61" i="3"/>
  <c r="AD67" i="3"/>
  <c r="BD68" i="3" s="1"/>
  <c r="AD75" i="3"/>
  <c r="AA79" i="3"/>
  <c r="BC80" i="3" s="1"/>
  <c r="AD81" i="3"/>
  <c r="BD82" i="3" s="1"/>
  <c r="AD85" i="3"/>
  <c r="AA96" i="3"/>
  <c r="AQ97" i="3" s="1"/>
  <c r="AD13" i="3"/>
  <c r="U13" i="3"/>
  <c r="AA13" i="3"/>
  <c r="AQ33" i="3"/>
  <c r="BC35" i="3"/>
  <c r="AQ35" i="3"/>
  <c r="AR39" i="3"/>
  <c r="AD12" i="3"/>
  <c r="U12" i="3"/>
  <c r="AB12" i="3" s="1"/>
  <c r="AA12" i="3"/>
  <c r="AB13" i="3"/>
  <c r="AD17" i="3"/>
  <c r="U17" i="3"/>
  <c r="AB17" i="3" s="1"/>
  <c r="AA17" i="3"/>
  <c r="AD45" i="3"/>
  <c r="AA45" i="3"/>
  <c r="U45" i="3"/>
  <c r="Y45" i="3"/>
  <c r="BD47" i="3"/>
  <c r="AR47" i="3"/>
  <c r="Z47" i="3"/>
  <c r="AP48" i="3" s="1"/>
  <c r="BE48" i="3"/>
  <c r="BC51" i="3"/>
  <c r="AQ51" i="3"/>
  <c r="AD8" i="3"/>
  <c r="U8" i="3"/>
  <c r="AA8" i="3"/>
  <c r="AD18" i="3"/>
  <c r="U18" i="3"/>
  <c r="AA18" i="3"/>
  <c r="BD37" i="3"/>
  <c r="AR37" i="3"/>
  <c r="AD10" i="3"/>
  <c r="U10" i="3"/>
  <c r="AB10" i="3" s="1"/>
  <c r="AA10" i="3"/>
  <c r="AD16" i="3"/>
  <c r="U16" i="3"/>
  <c r="AB16" i="3" s="1"/>
  <c r="AA16" i="3"/>
  <c r="AD21" i="3"/>
  <c r="U21" i="3"/>
  <c r="AB21" i="3" s="1"/>
  <c r="AA21" i="3"/>
  <c r="BC43" i="3"/>
  <c r="AD9" i="3"/>
  <c r="U9" i="3"/>
  <c r="AA9" i="3"/>
  <c r="AD14" i="3"/>
  <c r="U14" i="3"/>
  <c r="AB14" i="3" s="1"/>
  <c r="AA14" i="3"/>
  <c r="AD20" i="3"/>
  <c r="U20" i="3"/>
  <c r="AB20" i="3" s="1"/>
  <c r="AA20" i="3"/>
  <c r="BC25" i="3"/>
  <c r="AQ25" i="3"/>
  <c r="BC27" i="3"/>
  <c r="AD7" i="3"/>
  <c r="U7" i="3"/>
  <c r="AB7" i="3" s="1"/>
  <c r="AA3" i="3" s="1"/>
  <c r="AD11" i="3"/>
  <c r="U11" i="3"/>
  <c r="AD15" i="3"/>
  <c r="U15" i="3"/>
  <c r="Y25" i="3"/>
  <c r="AA25" i="3"/>
  <c r="AD29" i="3"/>
  <c r="AA29" i="3"/>
  <c r="U29" i="3"/>
  <c r="AB29" i="3" s="1"/>
  <c r="Y33" i="3"/>
  <c r="AD37" i="3"/>
  <c r="AA37" i="3"/>
  <c r="U37" i="3"/>
  <c r="AC47" i="3"/>
  <c r="AM48" i="3" s="1"/>
  <c r="W47" i="3"/>
  <c r="AD55" i="3"/>
  <c r="U55" i="3"/>
  <c r="AB55" i="3" s="1"/>
  <c r="AE56" i="3"/>
  <c r="AL57" i="3" s="1"/>
  <c r="AJ57" i="3"/>
  <c r="AD57" i="3"/>
  <c r="U57" i="3"/>
  <c r="AA57" i="3"/>
  <c r="AD60" i="3"/>
  <c r="U60" i="3"/>
  <c r="AA60" i="3"/>
  <c r="AD64" i="3"/>
  <c r="U64" i="3"/>
  <c r="AB64" i="3" s="1"/>
  <c r="AA64" i="3"/>
  <c r="BD66" i="3"/>
  <c r="AD68" i="3"/>
  <c r="U68" i="3"/>
  <c r="AB68" i="3" s="1"/>
  <c r="AD84" i="3"/>
  <c r="U84" i="3"/>
  <c r="AA84" i="3"/>
  <c r="AD92" i="3"/>
  <c r="U92" i="3"/>
  <c r="AB92" i="3" s="1"/>
  <c r="AA92" i="3"/>
  <c r="AN101" i="3"/>
  <c r="AN107" i="3"/>
  <c r="AN99" i="3"/>
  <c r="AN97" i="3"/>
  <c r="AN92" i="3"/>
  <c r="AN105" i="3"/>
  <c r="AN90" i="3"/>
  <c r="AN103" i="3"/>
  <c r="AN88" i="3"/>
  <c r="AN80" i="3"/>
  <c r="AN86" i="3"/>
  <c r="AN78" i="3"/>
  <c r="AN64" i="3"/>
  <c r="AN94" i="3"/>
  <c r="AN84" i="3"/>
  <c r="AN74" i="3"/>
  <c r="AN70" i="3"/>
  <c r="AN62" i="3"/>
  <c r="AN49" i="3"/>
  <c r="AN41" i="3"/>
  <c r="AN33" i="3"/>
  <c r="AN25" i="3"/>
  <c r="AN66" i="3"/>
  <c r="AN55" i="3"/>
  <c r="AN51" i="3"/>
  <c r="AN43" i="3"/>
  <c r="AN35" i="3"/>
  <c r="AN27" i="3"/>
  <c r="Y9" i="3"/>
  <c r="AN11" i="3"/>
  <c r="Y13" i="3"/>
  <c r="AN15" i="3"/>
  <c r="Y17" i="3"/>
  <c r="AN19" i="3"/>
  <c r="Y21" i="3"/>
  <c r="Y22" i="3"/>
  <c r="AA22" i="3"/>
  <c r="AR24" i="3"/>
  <c r="BD24" i="3"/>
  <c r="AA23" i="3"/>
  <c r="U25" i="3"/>
  <c r="AB25" i="3" s="1"/>
  <c r="AD26" i="3"/>
  <c r="U26" i="3"/>
  <c r="AB26" i="3" s="1"/>
  <c r="Y26" i="3"/>
  <c r="AD27" i="3"/>
  <c r="AA27" i="3"/>
  <c r="U27" i="3"/>
  <c r="Y27" i="3"/>
  <c r="AN30" i="3"/>
  <c r="AC30" i="3"/>
  <c r="AM31" i="3" s="1"/>
  <c r="W30" i="3"/>
  <c r="Z30" i="3"/>
  <c r="AP31" i="3" s="1"/>
  <c r="AR32" i="3"/>
  <c r="BD32" i="3"/>
  <c r="AA31" i="3"/>
  <c r="AO31" i="3"/>
  <c r="U33" i="3"/>
  <c r="AB33" i="3" s="1"/>
  <c r="AD34" i="3"/>
  <c r="U34" i="3"/>
  <c r="AB34" i="3" s="1"/>
  <c r="Y34" i="3"/>
  <c r="AD35" i="3"/>
  <c r="AA35" i="3"/>
  <c r="U35" i="3"/>
  <c r="Y35" i="3"/>
  <c r="AN38" i="3"/>
  <c r="AN39" i="3"/>
  <c r="BE39" i="3"/>
  <c r="Y41" i="3"/>
  <c r="AA41" i="3"/>
  <c r="AO45" i="3"/>
  <c r="Z44" i="3"/>
  <c r="AP45" i="3" s="1"/>
  <c r="AB45" i="3"/>
  <c r="AO55" i="3"/>
  <c r="BE55" i="3"/>
  <c r="Z54" i="3"/>
  <c r="AP55" i="3" s="1"/>
  <c r="AN57" i="3"/>
  <c r="AD59" i="3"/>
  <c r="U59" i="3"/>
  <c r="AB59" i="3" s="1"/>
  <c r="AO62" i="3"/>
  <c r="BE62" i="3"/>
  <c r="Z61" i="3"/>
  <c r="AP62" i="3" s="1"/>
  <c r="Y62" i="3"/>
  <c r="BC66" i="3"/>
  <c r="AQ66" i="3"/>
  <c r="AD66" i="3"/>
  <c r="U66" i="3"/>
  <c r="AB66" i="3" s="1"/>
  <c r="AA66" i="3"/>
  <c r="AJ68" i="3"/>
  <c r="AO72" i="3"/>
  <c r="Z71" i="3"/>
  <c r="AP72" i="3" s="1"/>
  <c r="BE72" i="3"/>
  <c r="AD77" i="3"/>
  <c r="Y77" i="3"/>
  <c r="AQ79" i="3"/>
  <c r="BC79" i="3"/>
  <c r="AD86" i="3"/>
  <c r="U86" i="3"/>
  <c r="AA86" i="3"/>
  <c r="Y86" i="3"/>
  <c r="AQ91" i="3"/>
  <c r="BC91" i="3"/>
  <c r="W103" i="3"/>
  <c r="AB103" i="3"/>
  <c r="AN8" i="3"/>
  <c r="Y10" i="3"/>
  <c r="AN12" i="3"/>
  <c r="Y14" i="3"/>
  <c r="AN16" i="3"/>
  <c r="Y18" i="3"/>
  <c r="AN20" i="3"/>
  <c r="U22" i="3"/>
  <c r="AB22" i="3" s="1"/>
  <c r="U23" i="3"/>
  <c r="AD24" i="3"/>
  <c r="AO24" i="3"/>
  <c r="BE24" i="3"/>
  <c r="U28" i="3"/>
  <c r="AB28" i="3" s="1"/>
  <c r="Y29" i="3"/>
  <c r="AN29" i="3"/>
  <c r="BE29" i="3"/>
  <c r="V30" i="3"/>
  <c r="AK31" i="3" s="1"/>
  <c r="U31" i="3"/>
  <c r="AD32" i="3"/>
  <c r="Z32" i="3"/>
  <c r="AP33" i="3" s="1"/>
  <c r="AO32" i="3"/>
  <c r="BE32" i="3"/>
  <c r="U36" i="3"/>
  <c r="AB36" i="3" s="1"/>
  <c r="AN37" i="3"/>
  <c r="AD39" i="3"/>
  <c r="AA39" i="3"/>
  <c r="U41" i="3"/>
  <c r="AB41" i="3" s="1"/>
  <c r="AD42" i="3"/>
  <c r="U42" i="3"/>
  <c r="AB42" i="3" s="1"/>
  <c r="Y42" i="3"/>
  <c r="AD43" i="3"/>
  <c r="AA43" i="3"/>
  <c r="U43" i="3"/>
  <c r="Y43" i="3"/>
  <c r="AN46" i="3"/>
  <c r="AN47" i="3"/>
  <c r="BE47" i="3"/>
  <c r="AD49" i="3"/>
  <c r="Y49" i="3"/>
  <c r="AA49" i="3"/>
  <c r="AE54" i="3"/>
  <c r="AL55" i="3" s="1"/>
  <c r="W54" i="3"/>
  <c r="AC54" i="3"/>
  <c r="AM55" i="3" s="1"/>
  <c r="AA55" i="3"/>
  <c r="Y56" i="3"/>
  <c r="AN60" i="3"/>
  <c r="AN63" i="3"/>
  <c r="AA68" i="3"/>
  <c r="AD69" i="3"/>
  <c r="Y69" i="3"/>
  <c r="BD72" i="3"/>
  <c r="BD76" i="3"/>
  <c r="AR76" i="3"/>
  <c r="AN76" i="3"/>
  <c r="U77" i="3"/>
  <c r="AB77" i="3" s="1"/>
  <c r="AN82" i="3"/>
  <c r="AD88" i="3"/>
  <c r="U88" i="3"/>
  <c r="AA88" i="3"/>
  <c r="Y8" i="3"/>
  <c r="Y12" i="3"/>
  <c r="Y16" i="3"/>
  <c r="AD19" i="3"/>
  <c r="U19" i="3"/>
  <c r="Y20" i="3"/>
  <c r="AR26" i="3"/>
  <c r="BD26" i="3"/>
  <c r="AR34" i="3"/>
  <c r="BD34" i="3"/>
  <c r="AA33" i="3"/>
  <c r="AB37" i="3"/>
  <c r="BC39" i="3"/>
  <c r="AQ39" i="3"/>
  <c r="Y55" i="3"/>
  <c r="AO53" i="3"/>
  <c r="Z52" i="3"/>
  <c r="AP53" i="3" s="1"/>
  <c r="AN56" i="3"/>
  <c r="AD62" i="3"/>
  <c r="U62" i="3"/>
  <c r="AA62" i="3"/>
  <c r="AQ77" i="3"/>
  <c r="BC77" i="3"/>
  <c r="AO84" i="3"/>
  <c r="BE84" i="3"/>
  <c r="Z83" i="3"/>
  <c r="AP84" i="3" s="1"/>
  <c r="Y7" i="3"/>
  <c r="AA7" i="3"/>
  <c r="AN9" i="3"/>
  <c r="Y11" i="3"/>
  <c r="AA11" i="3"/>
  <c r="AN13" i="3"/>
  <c r="Y15" i="3"/>
  <c r="AA15" i="3"/>
  <c r="AN17" i="3"/>
  <c r="Y19" i="3"/>
  <c r="AA19" i="3"/>
  <c r="AN21" i="3"/>
  <c r="AN28" i="3"/>
  <c r="AE30" i="3"/>
  <c r="AL31" i="3" s="1"/>
  <c r="AJ31" i="3"/>
  <c r="AN36" i="3"/>
  <c r="AJ40" i="3"/>
  <c r="V39" i="3"/>
  <c r="AK40" i="3" s="1"/>
  <c r="AC39" i="3"/>
  <c r="AM40" i="3" s="1"/>
  <c r="W39" i="3"/>
  <c r="AE39" i="3"/>
  <c r="AL40" i="3" s="1"/>
  <c r="AD40" i="3"/>
  <c r="AO40" i="3"/>
  <c r="AE44" i="3"/>
  <c r="AL45" i="3" s="1"/>
  <c r="AN45" i="3"/>
  <c r="AC46" i="3"/>
  <c r="AM47" i="3" s="1"/>
  <c r="W46" i="3"/>
  <c r="AB47" i="3"/>
  <c r="AD47" i="3"/>
  <c r="AA47" i="3"/>
  <c r="AB49" i="3"/>
  <c r="AQ49" i="3"/>
  <c r="AD50" i="3"/>
  <c r="U50" i="3"/>
  <c r="AB50" i="3" s="1"/>
  <c r="Y50" i="3"/>
  <c r="AD51" i="3"/>
  <c r="U51" i="3"/>
  <c r="AB51" i="3" s="1"/>
  <c r="Y51" i="3"/>
  <c r="U52" i="3"/>
  <c r="AB52" i="3" s="1"/>
  <c r="BC52" i="3"/>
  <c r="AD53" i="3"/>
  <c r="U53" i="3"/>
  <c r="AA53" i="3"/>
  <c r="BE53" i="3"/>
  <c r="V54" i="3"/>
  <c r="AK55" i="3" s="1"/>
  <c r="AJ55" i="3"/>
  <c r="AA56" i="3"/>
  <c r="AD56" i="3"/>
  <c r="Y60" i="3"/>
  <c r="U63" i="3"/>
  <c r="AB63" i="3" s="1"/>
  <c r="AD63" i="3"/>
  <c r="Y63" i="3"/>
  <c r="AN68" i="3"/>
  <c r="U69" i="3"/>
  <c r="BC71" i="3"/>
  <c r="AQ71" i="3"/>
  <c r="AO86" i="3"/>
  <c r="BE86" i="3"/>
  <c r="Z85" i="3"/>
  <c r="AP86" i="3" s="1"/>
  <c r="AN26" i="3"/>
  <c r="AN34" i="3"/>
  <c r="AN42" i="3"/>
  <c r="AN50" i="3"/>
  <c r="AN54" i="3"/>
  <c r="AN58" i="3"/>
  <c r="U65" i="3"/>
  <c r="AB65" i="3" s="1"/>
  <c r="Y68" i="3"/>
  <c r="AD70" i="3"/>
  <c r="U70" i="3"/>
  <c r="Y70" i="3"/>
  <c r="U71" i="3"/>
  <c r="AB71" i="3" s="1"/>
  <c r="AD72" i="3"/>
  <c r="U72" i="3"/>
  <c r="AA72" i="3"/>
  <c r="AD76" i="3"/>
  <c r="U76" i="3"/>
  <c r="AB76" i="3" s="1"/>
  <c r="AN81" i="3"/>
  <c r="AB86" i="3"/>
  <c r="AN87" i="3"/>
  <c r="AO92" i="3"/>
  <c r="Z91" i="3"/>
  <c r="AP92" i="3" s="1"/>
  <c r="BE92" i="3"/>
  <c r="AD95" i="3"/>
  <c r="U95" i="3"/>
  <c r="AB95" i="3" s="1"/>
  <c r="Y95" i="3"/>
  <c r="AQ101" i="3"/>
  <c r="AN24" i="3"/>
  <c r="U24" i="3"/>
  <c r="AB24" i="3" s="1"/>
  <c r="AN32" i="3"/>
  <c r="U32" i="3"/>
  <c r="AB32" i="3" s="1"/>
  <c r="AN40" i="3"/>
  <c r="U40" i="3"/>
  <c r="AN48" i="3"/>
  <c r="U48" i="3"/>
  <c r="Y53" i="3"/>
  <c r="AQ55" i="3"/>
  <c r="Y57" i="3"/>
  <c r="U61" i="3"/>
  <c r="AA63" i="3"/>
  <c r="AN65" i="3"/>
  <c r="AO68" i="3"/>
  <c r="BE68" i="3"/>
  <c r="Z67" i="3"/>
  <c r="AP68" i="3" s="1"/>
  <c r="AN71" i="3"/>
  <c r="AN72" i="3"/>
  <c r="AD74" i="3"/>
  <c r="U74" i="3"/>
  <c r="AA74" i="3"/>
  <c r="AE75" i="3"/>
  <c r="AL76" i="3" s="1"/>
  <c r="W75" i="3"/>
  <c r="Y84" i="3"/>
  <c r="U87" i="3"/>
  <c r="AB87" i="3" s="1"/>
  <c r="AD87" i="3"/>
  <c r="Y87" i="3"/>
  <c r="Y64" i="3"/>
  <c r="Y65" i="3"/>
  <c r="AN67" i="3"/>
  <c r="U73" i="3"/>
  <c r="AB73" i="3" s="1"/>
  <c r="Y76" i="3"/>
  <c r="AD78" i="3"/>
  <c r="U78" i="3"/>
  <c r="AB78" i="3" s="1"/>
  <c r="Y78" i="3"/>
  <c r="U79" i="3"/>
  <c r="AB79" i="3" s="1"/>
  <c r="AE83" i="3"/>
  <c r="AL84" i="3" s="1"/>
  <c r="AB88" i="3"/>
  <c r="Y90" i="3"/>
  <c r="BC94" i="3"/>
  <c r="AQ94" i="3"/>
  <c r="BD94" i="3"/>
  <c r="AR94" i="3"/>
  <c r="AN59" i="3"/>
  <c r="AA59" i="3"/>
  <c r="AN61" i="3"/>
  <c r="AA61" i="3"/>
  <c r="Y66" i="3"/>
  <c r="AN69" i="3"/>
  <c r="AA69" i="3"/>
  <c r="AN73" i="3"/>
  <c r="AO76" i="3"/>
  <c r="BE76" i="3"/>
  <c r="Z75" i="3"/>
  <c r="AP76" i="3" s="1"/>
  <c r="AN79" i="3"/>
  <c r="AD80" i="3"/>
  <c r="U80" i="3"/>
  <c r="AB80" i="3" s="1"/>
  <c r="AA80" i="3"/>
  <c r="AD82" i="3"/>
  <c r="U82" i="3"/>
  <c r="AA82" i="3"/>
  <c r="V83" i="3"/>
  <c r="AK84" i="3" s="1"/>
  <c r="U85" i="3"/>
  <c r="AA87" i="3"/>
  <c r="AN89" i="3"/>
  <c r="U90" i="3"/>
  <c r="U93" i="3"/>
  <c r="AD94" i="3"/>
  <c r="U94" i="3"/>
  <c r="AB94" i="3" s="1"/>
  <c r="AA94" i="3"/>
  <c r="BC97" i="3"/>
  <c r="Y72" i="3"/>
  <c r="Y73" i="3"/>
  <c r="AN75" i="3"/>
  <c r="Y80" i="3"/>
  <c r="Y81" i="3"/>
  <c r="AN83" i="3"/>
  <c r="Y88" i="3"/>
  <c r="AD89" i="3"/>
  <c r="AO90" i="3"/>
  <c r="AN93" i="3"/>
  <c r="AO100" i="3"/>
  <c r="Z99" i="3"/>
  <c r="AP100" i="3" s="1"/>
  <c r="BE100" i="3"/>
  <c r="AD105" i="3"/>
  <c r="U105" i="3"/>
  <c r="Y105" i="3"/>
  <c r="Y74" i="3"/>
  <c r="AN77" i="3"/>
  <c r="AA77" i="3"/>
  <c r="Y82" i="3"/>
  <c r="AN85" i="3"/>
  <c r="AA85" i="3"/>
  <c r="U91" i="3"/>
  <c r="AB91" i="3" s="1"/>
  <c r="Y94" i="3"/>
  <c r="AO98" i="3"/>
  <c r="Z97" i="3"/>
  <c r="AP98" i="3" s="1"/>
  <c r="BE98" i="3"/>
  <c r="AN91" i="3"/>
  <c r="Y92" i="3"/>
  <c r="Y93" i="3"/>
  <c r="AA97" i="3"/>
  <c r="AD97" i="3"/>
  <c r="U97" i="3"/>
  <c r="U100" i="3"/>
  <c r="AD100" i="3"/>
  <c r="Y100" i="3"/>
  <c r="AE101" i="3"/>
  <c r="AL102" i="3" s="1"/>
  <c r="W101" i="3"/>
  <c r="BB102" i="3"/>
  <c r="AJ102" i="3"/>
  <c r="V101" i="3"/>
  <c r="AK102" i="3" s="1"/>
  <c r="BD103" i="3"/>
  <c r="AR103" i="3"/>
  <c r="BD105" i="3"/>
  <c r="AR105" i="3"/>
  <c r="U106" i="3"/>
  <c r="AD106" i="3"/>
  <c r="Y106" i="3"/>
  <c r="AA106" i="3"/>
  <c r="AN108" i="3"/>
  <c r="U89" i="3"/>
  <c r="AB93" i="3"/>
  <c r="AN95" i="3"/>
  <c r="AA95" i="3"/>
  <c r="U96" i="3"/>
  <c r="U98" i="3"/>
  <c r="AD98" i="3"/>
  <c r="Y98" i="3"/>
  <c r="AA98" i="3"/>
  <c r="AN100" i="3"/>
  <c r="AN102" i="3"/>
  <c r="AD103" i="3"/>
  <c r="Y103" i="3"/>
  <c r="BC103" i="3"/>
  <c r="AA99" i="3"/>
  <c r="AD99" i="3"/>
  <c r="AO102" i="3"/>
  <c r="Z101" i="3"/>
  <c r="AP102" i="3" s="1"/>
  <c r="U102" i="3"/>
  <c r="Y102" i="3"/>
  <c r="AA103" i="3"/>
  <c r="AN104" i="3"/>
  <c r="AN96" i="3"/>
  <c r="AN98" i="3"/>
  <c r="U99" i="3"/>
  <c r="AA101" i="3"/>
  <c r="AD101" i="3"/>
  <c r="U104" i="3"/>
  <c r="Y104" i="3"/>
  <c r="AA105" i="3"/>
  <c r="AN106" i="3"/>
  <c r="U107" i="3"/>
  <c r="Y44" i="2"/>
  <c r="Y58" i="2"/>
  <c r="BE59" i="2" s="1"/>
  <c r="AQ68" i="2"/>
  <c r="BC68" i="2"/>
  <c r="BD106" i="2"/>
  <c r="AR106" i="2"/>
  <c r="Y87" i="2"/>
  <c r="Z87" i="2" s="1"/>
  <c r="AP88" i="2" s="1"/>
  <c r="Y48" i="2"/>
  <c r="U48" i="2"/>
  <c r="AJ49" i="2" s="1"/>
  <c r="Y83" i="2"/>
  <c r="Y97" i="2"/>
  <c r="Z97" i="2" s="1"/>
  <c r="AP98" i="2" s="1"/>
  <c r="AD97" i="2"/>
  <c r="U54" i="2"/>
  <c r="AC54" i="2" s="1"/>
  <c r="AM55" i="2" s="1"/>
  <c r="AB54" i="2"/>
  <c r="AD89" i="2"/>
  <c r="BD90" i="2" s="1"/>
  <c r="Y89" i="2"/>
  <c r="Y91" i="2"/>
  <c r="AD96" i="2"/>
  <c r="U96" i="2"/>
  <c r="AB96" i="2" s="1"/>
  <c r="Y101" i="2"/>
  <c r="AD101" i="2"/>
  <c r="BD102" i="2" s="1"/>
  <c r="AQ53" i="2"/>
  <c r="AQ82" i="2"/>
  <c r="AD83" i="2"/>
  <c r="AA89" i="2"/>
  <c r="AD91" i="2"/>
  <c r="AA107" i="2"/>
  <c r="BC108" i="2" s="1"/>
  <c r="AD13" i="2"/>
  <c r="AQ14" i="2"/>
  <c r="AD15" i="2"/>
  <c r="BD16" i="2" s="1"/>
  <c r="AQ16" i="2"/>
  <c r="AD17" i="2"/>
  <c r="BD18" i="2" s="1"/>
  <c r="AQ18" i="2"/>
  <c r="AD19" i="2"/>
  <c r="BD20" i="2" s="1"/>
  <c r="AQ20" i="2"/>
  <c r="AD21" i="2"/>
  <c r="AR22" i="2" s="1"/>
  <c r="AQ22" i="2"/>
  <c r="AD23" i="2"/>
  <c r="BD24" i="2" s="1"/>
  <c r="AD29" i="2"/>
  <c r="AR30" i="2" s="1"/>
  <c r="AU30" i="2"/>
  <c r="F26" i="5" s="1"/>
  <c r="AA51" i="2"/>
  <c r="AD72" i="2"/>
  <c r="V72" i="2"/>
  <c r="AK73" i="2" s="1"/>
  <c r="AA74" i="2"/>
  <c r="AA76" i="2"/>
  <c r="AQ77" i="2" s="1"/>
  <c r="AA83" i="2"/>
  <c r="BC84" i="2" s="1"/>
  <c r="AB87" i="2"/>
  <c r="AA91" i="2"/>
  <c r="BC92" i="2" s="1"/>
  <c r="AA96" i="2"/>
  <c r="AA99" i="2"/>
  <c r="BC100" i="2" s="1"/>
  <c r="AA101" i="2"/>
  <c r="BC102" i="2" s="1"/>
  <c r="AA103" i="2"/>
  <c r="AA105" i="2"/>
  <c r="AA10" i="2"/>
  <c r="BC11" i="2" s="1"/>
  <c r="AA34" i="2"/>
  <c r="BC35" i="2" s="1"/>
  <c r="AA38" i="2"/>
  <c r="Y40" i="2"/>
  <c r="U42" i="2"/>
  <c r="AC42" i="2" s="1"/>
  <c r="AM43" i="2" s="1"/>
  <c r="AD44" i="2"/>
  <c r="BD45" i="2" s="1"/>
  <c r="AA46" i="2"/>
  <c r="AD48" i="2"/>
  <c r="AB52" i="2"/>
  <c r="AA60" i="2"/>
  <c r="BC61" i="2" s="1"/>
  <c r="AA66" i="2"/>
  <c r="Y66" i="2"/>
  <c r="AA72" i="2"/>
  <c r="BC73" i="2" s="1"/>
  <c r="AD79" i="2"/>
  <c r="BD80" i="2" s="1"/>
  <c r="BE86" i="2"/>
  <c r="AD87" i="2"/>
  <c r="AD103" i="2"/>
  <c r="AA33" i="2"/>
  <c r="AQ34" i="2" s="1"/>
  <c r="AA58" i="2"/>
  <c r="Y72" i="2"/>
  <c r="U76" i="2"/>
  <c r="W76" i="2" s="1"/>
  <c r="AB83" i="2"/>
  <c r="AA87" i="2"/>
  <c r="BC88" i="2" s="1"/>
  <c r="AB91" i="2"/>
  <c r="AA97" i="2"/>
  <c r="BC98" i="2" s="1"/>
  <c r="AD107" i="2"/>
  <c r="AR108" i="2" s="1"/>
  <c r="BC10" i="2"/>
  <c r="AQ10" i="2"/>
  <c r="BD14" i="2"/>
  <c r="AR14" i="2"/>
  <c r="AR18" i="2"/>
  <c r="AR20" i="2"/>
  <c r="BD22" i="2"/>
  <c r="AR24" i="2"/>
  <c r="BD30" i="2"/>
  <c r="U43" i="2"/>
  <c r="AA43" i="2"/>
  <c r="AD43" i="2"/>
  <c r="AO57" i="2"/>
  <c r="Z56" i="2"/>
  <c r="AP57" i="2" s="1"/>
  <c r="BE57" i="2"/>
  <c r="BC9" i="2"/>
  <c r="AQ9" i="2"/>
  <c r="AQ29" i="2"/>
  <c r="BC29" i="2"/>
  <c r="AO37" i="2"/>
  <c r="BE37" i="2"/>
  <c r="Z36" i="2"/>
  <c r="AP37" i="2" s="1"/>
  <c r="AQ42" i="2"/>
  <c r="BC42" i="2"/>
  <c r="AE13" i="2"/>
  <c r="AL14" i="2" s="1"/>
  <c r="W13" i="2"/>
  <c r="AC13" i="2"/>
  <c r="AM14" i="2" s="1"/>
  <c r="AJ14" i="2"/>
  <c r="V13" i="2"/>
  <c r="AK14" i="2" s="1"/>
  <c r="AE15" i="2"/>
  <c r="AL16" i="2" s="1"/>
  <c r="W15" i="2"/>
  <c r="AC15" i="2"/>
  <c r="AM16" i="2" s="1"/>
  <c r="AJ16" i="2"/>
  <c r="V15" i="2"/>
  <c r="AK16" i="2" s="1"/>
  <c r="AE17" i="2"/>
  <c r="AL18" i="2" s="1"/>
  <c r="W17" i="2"/>
  <c r="AC17" i="2"/>
  <c r="AM18" i="2" s="1"/>
  <c r="AJ18" i="2"/>
  <c r="V17" i="2"/>
  <c r="AK18" i="2" s="1"/>
  <c r="AE19" i="2"/>
  <c r="AL20" i="2" s="1"/>
  <c r="W19" i="2"/>
  <c r="AC19" i="2"/>
  <c r="AM20" i="2" s="1"/>
  <c r="V19" i="2"/>
  <c r="AK20" i="2" s="1"/>
  <c r="AJ20" i="2"/>
  <c r="AE21" i="2"/>
  <c r="AL22" i="2" s="1"/>
  <c r="W21" i="2"/>
  <c r="AJ22" i="2"/>
  <c r="AC21" i="2"/>
  <c r="AM22" i="2" s="1"/>
  <c r="V21" i="2"/>
  <c r="AK22" i="2" s="1"/>
  <c r="AQ38" i="2"/>
  <c r="BC38" i="2"/>
  <c r="BD49" i="2"/>
  <c r="AR49" i="2"/>
  <c r="AD71" i="2"/>
  <c r="AA71" i="2"/>
  <c r="U71" i="2"/>
  <c r="AB71" i="2" s="1"/>
  <c r="BC8" i="2"/>
  <c r="AQ8" i="2"/>
  <c r="Z3" i="2"/>
  <c r="BC13" i="2"/>
  <c r="AQ13" i="2"/>
  <c r="BC33" i="2"/>
  <c r="AQ33" i="2"/>
  <c r="AR36" i="2"/>
  <c r="BD36" i="2"/>
  <c r="BD41" i="2"/>
  <c r="AR41" i="2"/>
  <c r="U47" i="2"/>
  <c r="AA47" i="2"/>
  <c r="AD47" i="2"/>
  <c r="AO49" i="2"/>
  <c r="BE49" i="2"/>
  <c r="Z48" i="2"/>
  <c r="AP49" i="2" s="1"/>
  <c r="BC12" i="2"/>
  <c r="Z2" i="2"/>
  <c r="AQ12" i="2"/>
  <c r="AO14" i="2"/>
  <c r="Z13" i="2"/>
  <c r="AP14" i="2" s="1"/>
  <c r="BE14" i="2"/>
  <c r="BD15" i="2"/>
  <c r="AR15" i="2"/>
  <c r="AO16" i="2"/>
  <c r="Z15" i="2"/>
  <c r="AP16" i="2" s="1"/>
  <c r="BE16" i="2"/>
  <c r="BD17" i="2"/>
  <c r="AR17" i="2"/>
  <c r="AO18" i="2"/>
  <c r="Z17" i="2"/>
  <c r="AP18" i="2" s="1"/>
  <c r="BE18" i="2"/>
  <c r="BD19" i="2"/>
  <c r="AR19" i="2"/>
  <c r="AO20" i="2"/>
  <c r="Z19" i="2"/>
  <c r="AP20" i="2" s="1"/>
  <c r="BE20" i="2"/>
  <c r="BD21" i="2"/>
  <c r="AR21" i="2"/>
  <c r="AO22" i="2"/>
  <c r="Z21" i="2"/>
  <c r="AP22" i="2" s="1"/>
  <c r="BE22" i="2"/>
  <c r="AR23" i="2"/>
  <c r="BD23" i="2"/>
  <c r="AO24" i="2"/>
  <c r="Z23" i="2"/>
  <c r="AP24" i="2" s="1"/>
  <c r="BE24" i="2"/>
  <c r="AO26" i="2"/>
  <c r="BE26" i="2"/>
  <c r="Z25" i="2"/>
  <c r="AP26" i="2" s="1"/>
  <c r="AD26" i="2"/>
  <c r="U26" i="2"/>
  <c r="AA26" i="2"/>
  <c r="BD28" i="2"/>
  <c r="AR28" i="2"/>
  <c r="AO30" i="2"/>
  <c r="Z29" i="2"/>
  <c r="AP30" i="2" s="1"/>
  <c r="BE30" i="2"/>
  <c r="AD30" i="2"/>
  <c r="U30" i="2"/>
  <c r="AB30" i="2" s="1"/>
  <c r="AA30" i="2"/>
  <c r="AR32" i="2"/>
  <c r="Y14" i="2"/>
  <c r="Y18" i="2"/>
  <c r="Y20" i="2"/>
  <c r="Y22" i="2"/>
  <c r="AE25" i="2"/>
  <c r="AL26" i="2" s="1"/>
  <c r="W25" i="2"/>
  <c r="Y27" i="2"/>
  <c r="Y31" i="2"/>
  <c r="U39" i="2"/>
  <c r="AB39" i="2" s="1"/>
  <c r="AA39" i="2"/>
  <c r="AO41" i="2"/>
  <c r="BE41" i="2"/>
  <c r="W42" i="2"/>
  <c r="AJ43" i="2"/>
  <c r="Y43" i="2"/>
  <c r="Y59" i="2"/>
  <c r="AE60" i="2"/>
  <c r="AL61" i="2" s="1"/>
  <c r="BD64" i="2"/>
  <c r="AR64" i="2"/>
  <c r="Y65" i="2"/>
  <c r="BE92" i="2"/>
  <c r="AO92" i="2"/>
  <c r="Z91" i="2"/>
  <c r="AP92" i="2" s="1"/>
  <c r="AQ100" i="2"/>
  <c r="AQ105" i="2"/>
  <c r="BC105" i="2"/>
  <c r="W3" i="2"/>
  <c r="AN108" i="2"/>
  <c r="AN99" i="2"/>
  <c r="AN97" i="2"/>
  <c r="AN92" i="2"/>
  <c r="AN88" i="2"/>
  <c r="AN84" i="2"/>
  <c r="AN105" i="2"/>
  <c r="AN101" i="2"/>
  <c r="AN86" i="2"/>
  <c r="AN77" i="2"/>
  <c r="AN73" i="2"/>
  <c r="AN69" i="2"/>
  <c r="AN107" i="2"/>
  <c r="AN103" i="2"/>
  <c r="AN95" i="2"/>
  <c r="AN71" i="2"/>
  <c r="AN60" i="2"/>
  <c r="AN52" i="2"/>
  <c r="AN75" i="2"/>
  <c r="AN66" i="2"/>
  <c r="AN58" i="2"/>
  <c r="U7" i="2"/>
  <c r="Y8" i="2"/>
  <c r="U9" i="2"/>
  <c r="U10" i="2"/>
  <c r="Y10" i="2"/>
  <c r="Y11" i="2"/>
  <c r="U12" i="2"/>
  <c r="AD12" i="2"/>
  <c r="U14" i="2"/>
  <c r="AB14" i="2" s="1"/>
  <c r="AN15" i="2"/>
  <c r="U16" i="2"/>
  <c r="AN17" i="2"/>
  <c r="U20" i="2"/>
  <c r="AB20" i="2" s="1"/>
  <c r="AN21" i="2"/>
  <c r="U22" i="2"/>
  <c r="AQ24" i="2"/>
  <c r="AC25" i="2"/>
  <c r="AM26" i="2" s="1"/>
  <c r="AN26" i="2"/>
  <c r="U27" i="2"/>
  <c r="AB27" i="2" s="1"/>
  <c r="U36" i="2"/>
  <c r="U37" i="2"/>
  <c r="AB37" i="2" s="1"/>
  <c r="AD37" i="2"/>
  <c r="AN42" i="2"/>
  <c r="AO45" i="2"/>
  <c r="BE45" i="2"/>
  <c r="AE46" i="2"/>
  <c r="AL47" i="2" s="1"/>
  <c r="W46" i="2"/>
  <c r="AJ47" i="2"/>
  <c r="AN49" i="2"/>
  <c r="AE52" i="2"/>
  <c r="AL53" i="2" s="1"/>
  <c r="W52" i="2"/>
  <c r="BB53" i="2"/>
  <c r="AJ53" i="2"/>
  <c r="V52" i="2"/>
  <c r="AK53" i="2" s="1"/>
  <c r="BD54" i="2"/>
  <c r="AR54" i="2"/>
  <c r="U57" i="2"/>
  <c r="AD57" i="2"/>
  <c r="AA57" i="2"/>
  <c r="AN59" i="2"/>
  <c r="AN61" i="2"/>
  <c r="AD62" i="2"/>
  <c r="Y62" i="2"/>
  <c r="BC62" i="2"/>
  <c r="BC67" i="2"/>
  <c r="AQ67" i="2"/>
  <c r="BE67" i="2"/>
  <c r="Z66" i="2"/>
  <c r="AP67" i="2" s="1"/>
  <c r="AA2" i="2"/>
  <c r="AD7" i="2"/>
  <c r="AD8" i="2"/>
  <c r="AD9" i="2"/>
  <c r="AD10" i="2"/>
  <c r="AD11" i="2"/>
  <c r="AU14" i="2"/>
  <c r="F10" i="5" s="1"/>
  <c r="AU16" i="2"/>
  <c r="F12" i="5" s="1"/>
  <c r="AU18" i="2"/>
  <c r="F14" i="5" s="1"/>
  <c r="AU20" i="2"/>
  <c r="F16" i="5" s="1"/>
  <c r="AU22" i="2"/>
  <c r="F18" i="5" s="1"/>
  <c r="AN25" i="2"/>
  <c r="AA25" i="2"/>
  <c r="AD25" i="2"/>
  <c r="Y28" i="2"/>
  <c r="AQ30" i="2"/>
  <c r="Y32" i="2"/>
  <c r="AN32" i="2"/>
  <c r="U34" i="2"/>
  <c r="Y35" i="2"/>
  <c r="AN37" i="2"/>
  <c r="U40" i="2"/>
  <c r="U41" i="2"/>
  <c r="AD41" i="2"/>
  <c r="BC43" i="2"/>
  <c r="AB44" i="2"/>
  <c r="Z44" i="2"/>
  <c r="AP45" i="2" s="1"/>
  <c r="AN46" i="2"/>
  <c r="V46" i="2"/>
  <c r="AK47" i="2" s="1"/>
  <c r="AB47" i="2"/>
  <c r="U51" i="2"/>
  <c r="AD51" i="2"/>
  <c r="Y51" i="2"/>
  <c r="AN53" i="2"/>
  <c r="AD54" i="2"/>
  <c r="Y54" i="2"/>
  <c r="BC54" i="2"/>
  <c r="Z58" i="2"/>
  <c r="AP59" i="2" s="1"/>
  <c r="U62" i="2"/>
  <c r="AN62" i="2"/>
  <c r="AQ69" i="2"/>
  <c r="AR71" i="2"/>
  <c r="BD77" i="2"/>
  <c r="AR77" i="2"/>
  <c r="BC78" i="2"/>
  <c r="AQ78" i="2"/>
  <c r="U78" i="2"/>
  <c r="AB78" i="2" s="1"/>
  <c r="AA78" i="2"/>
  <c r="AQ81" i="2"/>
  <c r="BC81" i="2"/>
  <c r="AD92" i="2"/>
  <c r="U92" i="2"/>
  <c r="AB92" i="2" s="1"/>
  <c r="AA92" i="2"/>
  <c r="Y92" i="2"/>
  <c r="BD95" i="2"/>
  <c r="AR95" i="2"/>
  <c r="AR102" i="2"/>
  <c r="Y16" i="2"/>
  <c r="AD24" i="2"/>
  <c r="U24" i="2"/>
  <c r="AB25" i="2"/>
  <c r="Y26" i="2"/>
  <c r="Y30" i="2"/>
  <c r="U33" i="2"/>
  <c r="AB33" i="2" s="1"/>
  <c r="AD33" i="2"/>
  <c r="AB36" i="2"/>
  <c r="AE48" i="2"/>
  <c r="AL49" i="2" s="1"/>
  <c r="W48" i="2"/>
  <c r="AC48" i="2"/>
  <c r="AM49" i="2" s="1"/>
  <c r="V48" i="2"/>
  <c r="AK49" i="2" s="1"/>
  <c r="U49" i="2"/>
  <c r="AD49" i="2"/>
  <c r="AA49" i="2"/>
  <c r="AO51" i="2"/>
  <c r="Z50" i="2"/>
  <c r="AP51" i="2" s="1"/>
  <c r="AQ56" i="2"/>
  <c r="BC56" i="2"/>
  <c r="AD56" i="2"/>
  <c r="U56" i="2"/>
  <c r="U59" i="2"/>
  <c r="AB59" i="2" s="1"/>
  <c r="AD59" i="2"/>
  <c r="BD62" i="2"/>
  <c r="AR62" i="2"/>
  <c r="U65" i="2"/>
  <c r="AD65" i="2"/>
  <c r="AA65" i="2"/>
  <c r="AQ71" i="2"/>
  <c r="BC71" i="2"/>
  <c r="BC75" i="2"/>
  <c r="AQ75" i="2"/>
  <c r="AR79" i="2"/>
  <c r="BD79" i="2"/>
  <c r="AU100" i="2"/>
  <c r="U99" i="2"/>
  <c r="U106" i="2"/>
  <c r="AB106" i="2" s="1"/>
  <c r="AD106" i="2"/>
  <c r="AA106" i="2"/>
  <c r="Y7" i="2"/>
  <c r="U8" i="2"/>
  <c r="Y9" i="2"/>
  <c r="U11" i="2"/>
  <c r="Y12" i="2"/>
  <c r="AB16" i="2"/>
  <c r="U18" i="2"/>
  <c r="AB18" i="2" s="1"/>
  <c r="AN19" i="2"/>
  <c r="AB22" i="2"/>
  <c r="V25" i="2"/>
  <c r="AK26" i="2" s="1"/>
  <c r="AN29" i="2"/>
  <c r="AN30" i="2"/>
  <c r="U31" i="2"/>
  <c r="AN33" i="2"/>
  <c r="AD36" i="2"/>
  <c r="BC39" i="2"/>
  <c r="AQ39" i="2"/>
  <c r="AB40" i="2"/>
  <c r="Z40" i="2"/>
  <c r="AP41" i="2" s="1"/>
  <c r="V42" i="2"/>
  <c r="AK43" i="2" s="1"/>
  <c r="AB43" i="2"/>
  <c r="AN44" i="2"/>
  <c r="AC46" i="2"/>
  <c r="AM47" i="2" s="1"/>
  <c r="Y47" i="2"/>
  <c r="BE51" i="2"/>
  <c r="AN56" i="2"/>
  <c r="Y57" i="2"/>
  <c r="AO65" i="2"/>
  <c r="Z64" i="2"/>
  <c r="AP65" i="2" s="1"/>
  <c r="BE65" i="2"/>
  <c r="AB65" i="2"/>
  <c r="Y71" i="2"/>
  <c r="BD73" i="2"/>
  <c r="AR73" i="2"/>
  <c r="U74" i="2"/>
  <c r="AB74" i="2" s="1"/>
  <c r="Y74" i="2"/>
  <c r="AD75" i="2"/>
  <c r="U75" i="2"/>
  <c r="AA75" i="2"/>
  <c r="AB13" i="2"/>
  <c r="AA14" i="2"/>
  <c r="AN14" i="2"/>
  <c r="AB15" i="2"/>
  <c r="AA16" i="2"/>
  <c r="AN16" i="2"/>
  <c r="AB17" i="2"/>
  <c r="AA18" i="2"/>
  <c r="AN18" i="2"/>
  <c r="AB19" i="2"/>
  <c r="AH19" i="2" s="1"/>
  <c r="AA20" i="2"/>
  <c r="AN20" i="2"/>
  <c r="AB21" i="2"/>
  <c r="AA22" i="2"/>
  <c r="AN23" i="2"/>
  <c r="AN22" i="2"/>
  <c r="U23" i="2"/>
  <c r="AB23" i="2" s="1"/>
  <c r="Y24" i="2"/>
  <c r="AA24" i="2"/>
  <c r="AN27" i="2"/>
  <c r="AJ26" i="2"/>
  <c r="AA27" i="2"/>
  <c r="AD28" i="2"/>
  <c r="U28" i="2"/>
  <c r="AB28" i="2" s="1"/>
  <c r="AN28" i="2"/>
  <c r="AN31" i="2"/>
  <c r="AA31" i="2"/>
  <c r="AD32" i="2"/>
  <c r="U32" i="2"/>
  <c r="AN34" i="2"/>
  <c r="U35" i="2"/>
  <c r="AB35" i="2" s="1"/>
  <c r="AA35" i="2"/>
  <c r="U38" i="2"/>
  <c r="Y39" i="2"/>
  <c r="AD39" i="2"/>
  <c r="AN41" i="2"/>
  <c r="AN43" i="2"/>
  <c r="AE44" i="2"/>
  <c r="AL45" i="2" s="1"/>
  <c r="W44" i="2"/>
  <c r="AC44" i="2"/>
  <c r="AM45" i="2" s="1"/>
  <c r="V44" i="2"/>
  <c r="AK45" i="2" s="1"/>
  <c r="U45" i="2"/>
  <c r="AD45" i="2"/>
  <c r="AA45" i="2"/>
  <c r="BC47" i="2"/>
  <c r="AQ47" i="2"/>
  <c r="AB48" i="2"/>
  <c r="AN50" i="2"/>
  <c r="BB49" i="2"/>
  <c r="AN51" i="2"/>
  <c r="AQ51" i="2"/>
  <c r="AE54" i="2"/>
  <c r="AL55" i="2" s="1"/>
  <c r="W54" i="2"/>
  <c r="BB55" i="2"/>
  <c r="AJ55" i="2"/>
  <c r="V54" i="2"/>
  <c r="AK55" i="2" s="1"/>
  <c r="AN54" i="2"/>
  <c r="AA59" i="2"/>
  <c r="AQ64" i="2"/>
  <c r="BC64" i="2"/>
  <c r="AD64" i="2"/>
  <c r="U64" i="2"/>
  <c r="AB64" i="2" s="1"/>
  <c r="AD67" i="2"/>
  <c r="U67" i="2"/>
  <c r="Y67" i="2"/>
  <c r="AO67" i="2"/>
  <c r="AN70" i="2"/>
  <c r="AO71" i="2"/>
  <c r="Z70" i="2"/>
  <c r="AP71" i="2" s="1"/>
  <c r="AD73" i="2"/>
  <c r="U73" i="2"/>
  <c r="AB73" i="2" s="1"/>
  <c r="AA73" i="2"/>
  <c r="Y73" i="2"/>
  <c r="AD74" i="2"/>
  <c r="AN79" i="2"/>
  <c r="AQ89" i="2"/>
  <c r="BC89" i="2"/>
  <c r="Y33" i="2"/>
  <c r="Y34" i="2"/>
  <c r="AD34" i="2"/>
  <c r="AA36" i="2"/>
  <c r="Y37" i="2"/>
  <c r="Y38" i="2"/>
  <c r="AD38" i="2"/>
  <c r="AA40" i="2"/>
  <c r="Y41" i="2"/>
  <c r="Y42" i="2"/>
  <c r="AD42" i="2"/>
  <c r="AA44" i="2"/>
  <c r="Y45" i="2"/>
  <c r="Y46" i="2"/>
  <c r="AD46" i="2"/>
  <c r="AA48" i="2"/>
  <c r="Y49" i="2"/>
  <c r="AB51" i="2"/>
  <c r="AO53" i="2"/>
  <c r="Z52" i="2"/>
  <c r="AP53" i="2" s="1"/>
  <c r="U53" i="2"/>
  <c r="AB53" i="2" s="1"/>
  <c r="Y53" i="2"/>
  <c r="AA54" i="2"/>
  <c r="AN55" i="2"/>
  <c r="U61" i="2"/>
  <c r="AB61" i="2" s="1"/>
  <c r="Y61" i="2"/>
  <c r="AA62" i="2"/>
  <c r="AN63" i="2"/>
  <c r="BD67" i="2"/>
  <c r="AR67" i="2"/>
  <c r="AD68" i="2"/>
  <c r="U68" i="2"/>
  <c r="AB68" i="2" s="1"/>
  <c r="Y68" i="2"/>
  <c r="AD69" i="2"/>
  <c r="AA69" i="2"/>
  <c r="U69" i="2"/>
  <c r="Y69" i="2"/>
  <c r="AN72" i="2"/>
  <c r="AO73" i="2"/>
  <c r="BE73" i="2"/>
  <c r="Z72" i="2"/>
  <c r="AP73" i="2" s="1"/>
  <c r="AN74" i="2"/>
  <c r="AD77" i="2"/>
  <c r="U77" i="2"/>
  <c r="Y77" i="2"/>
  <c r="Y78" i="2"/>
  <c r="AE79" i="2"/>
  <c r="AL80" i="2" s="1"/>
  <c r="W79" i="2"/>
  <c r="AC79" i="2"/>
  <c r="AM80" i="2" s="1"/>
  <c r="V79" i="2"/>
  <c r="AK80" i="2" s="1"/>
  <c r="AJ80" i="2"/>
  <c r="U80" i="2"/>
  <c r="AB80" i="2" s="1"/>
  <c r="AD80" i="2"/>
  <c r="AO84" i="2"/>
  <c r="BE84" i="2"/>
  <c r="Z83" i="2"/>
  <c r="AP84" i="2" s="1"/>
  <c r="AD84" i="2"/>
  <c r="U84" i="2"/>
  <c r="AA84" i="2"/>
  <c r="Y84" i="2"/>
  <c r="AD86" i="2"/>
  <c r="U86" i="2"/>
  <c r="AA86" i="2"/>
  <c r="AN93" i="2"/>
  <c r="U94" i="2"/>
  <c r="Y94" i="2"/>
  <c r="AQ101" i="2"/>
  <c r="BC101" i="2"/>
  <c r="U102" i="2"/>
  <c r="AD102" i="2"/>
  <c r="AA102" i="2"/>
  <c r="U50" i="2"/>
  <c r="AD52" i="2"/>
  <c r="U55" i="2"/>
  <c r="AB55" i="2" s="1"/>
  <c r="Y55" i="2"/>
  <c r="AA56" i="2"/>
  <c r="AN57" i="2"/>
  <c r="U58" i="2"/>
  <c r="AB58" i="2" s="1"/>
  <c r="BD59" i="2"/>
  <c r="AD60" i="2"/>
  <c r="U63" i="2"/>
  <c r="Y63" i="2"/>
  <c r="AA64" i="2"/>
  <c r="AN65" i="2"/>
  <c r="U66" i="2"/>
  <c r="AB66" i="2" s="1"/>
  <c r="U70" i="2"/>
  <c r="AE72" i="2"/>
  <c r="AL73" i="2" s="1"/>
  <c r="W72" i="2"/>
  <c r="AC72" i="2"/>
  <c r="AM73" i="2" s="1"/>
  <c r="BE77" i="2"/>
  <c r="AO77" i="2"/>
  <c r="Z76" i="2"/>
  <c r="AP77" i="2" s="1"/>
  <c r="AB77" i="2"/>
  <c r="AN78" i="2"/>
  <c r="AN80" i="2"/>
  <c r="AB84" i="2"/>
  <c r="AN85" i="2"/>
  <c r="BD88" i="2"/>
  <c r="AR88" i="2"/>
  <c r="AE87" i="2"/>
  <c r="AL88" i="2" s="1"/>
  <c r="W87" i="2"/>
  <c r="AC87" i="2"/>
  <c r="AM88" i="2" s="1"/>
  <c r="V87" i="2"/>
  <c r="AK88" i="2" s="1"/>
  <c r="AU90" i="2"/>
  <c r="U89" i="2"/>
  <c r="U93" i="2"/>
  <c r="AB93" i="2" s="1"/>
  <c r="AD93" i="2"/>
  <c r="Y93" i="2"/>
  <c r="AN68" i="2"/>
  <c r="AN76" i="2"/>
  <c r="BC77" i="2"/>
  <c r="AO80" i="2"/>
  <c r="BE80" i="2"/>
  <c r="U81" i="2"/>
  <c r="BD86" i="2"/>
  <c r="AR86" i="2"/>
  <c r="AD88" i="2"/>
  <c r="U88" i="2"/>
  <c r="Y88" i="2"/>
  <c r="AN94" i="2"/>
  <c r="BD97" i="2"/>
  <c r="AR97" i="2"/>
  <c r="BD98" i="2"/>
  <c r="AR98" i="2"/>
  <c r="AO102" i="2"/>
  <c r="Z101" i="2"/>
  <c r="AP102" i="2" s="1"/>
  <c r="BE102" i="2"/>
  <c r="AU104" i="2"/>
  <c r="U103" i="2"/>
  <c r="BC104" i="2"/>
  <c r="AQ104" i="2"/>
  <c r="U104" i="2"/>
  <c r="AD104" i="2"/>
  <c r="Y104" i="2"/>
  <c r="AQ73" i="2"/>
  <c r="Y75" i="2"/>
  <c r="AB79" i="2"/>
  <c r="Z79" i="2"/>
  <c r="AP80" i="2" s="1"/>
  <c r="AN81" i="2"/>
  <c r="AD82" i="2"/>
  <c r="U82" i="2"/>
  <c r="AA82" i="2"/>
  <c r="AE83" i="2"/>
  <c r="AL84" i="2" s="1"/>
  <c r="W83" i="2"/>
  <c r="AC83" i="2"/>
  <c r="AM84" i="2" s="1"/>
  <c r="V83" i="2"/>
  <c r="AK84" i="2" s="1"/>
  <c r="AJ84" i="2"/>
  <c r="AU86" i="2"/>
  <c r="U85" i="2"/>
  <c r="AB85" i="2" s="1"/>
  <c r="AQ86" i="2"/>
  <c r="AB88" i="2"/>
  <c r="AN89" i="2"/>
  <c r="AD90" i="2"/>
  <c r="U90" i="2"/>
  <c r="AA90" i="2"/>
  <c r="AE91" i="2"/>
  <c r="AL92" i="2" s="1"/>
  <c r="W91" i="2"/>
  <c r="AC91" i="2"/>
  <c r="AM92" i="2" s="1"/>
  <c r="V91" i="2"/>
  <c r="AK92" i="2" s="1"/>
  <c r="AJ92" i="2"/>
  <c r="U98" i="2"/>
  <c r="AD98" i="2"/>
  <c r="AA98" i="2"/>
  <c r="BC106" i="2"/>
  <c r="AQ106" i="2"/>
  <c r="AN106" i="2"/>
  <c r="AU108" i="2"/>
  <c r="U107" i="2"/>
  <c r="AA79" i="2"/>
  <c r="Y80" i="2"/>
  <c r="Y81" i="2"/>
  <c r="AD81" i="2"/>
  <c r="AN83" i="2"/>
  <c r="AN87" i="2"/>
  <c r="AB89" i="2"/>
  <c r="AN91" i="2"/>
  <c r="U95" i="2"/>
  <c r="AB95" i="2" s="1"/>
  <c r="AD95" i="2"/>
  <c r="AA95" i="2"/>
  <c r="U100" i="2"/>
  <c r="AD100" i="2"/>
  <c r="Y100" i="2"/>
  <c r="AN102" i="2"/>
  <c r="Y102" i="2"/>
  <c r="AO104" i="2"/>
  <c r="BE104" i="2"/>
  <c r="Z103" i="2"/>
  <c r="AP104" i="2" s="1"/>
  <c r="Y106" i="2"/>
  <c r="BE108" i="2"/>
  <c r="AO108" i="2"/>
  <c r="Z107" i="2"/>
  <c r="AP108" i="2" s="1"/>
  <c r="Y82" i="2"/>
  <c r="AQ84" i="2"/>
  <c r="Z85" i="2"/>
  <c r="AP86" i="2" s="1"/>
  <c r="Y86" i="2"/>
  <c r="AQ88" i="2"/>
  <c r="Z89" i="2"/>
  <c r="AP90" i="2" s="1"/>
  <c r="Y90" i="2"/>
  <c r="AQ92" i="2"/>
  <c r="AA93" i="2"/>
  <c r="AN98" i="2"/>
  <c r="Y98" i="2"/>
  <c r="AO100" i="2"/>
  <c r="BE100" i="2"/>
  <c r="Z99" i="2"/>
  <c r="AP100" i="2" s="1"/>
  <c r="AB102" i="2"/>
  <c r="BD108" i="2"/>
  <c r="AN100" i="2"/>
  <c r="AD99" i="2"/>
  <c r="AN104" i="2"/>
  <c r="AA94" i="2"/>
  <c r="Y95" i="2"/>
  <c r="AN96" i="2"/>
  <c r="Y96" i="2"/>
  <c r="U97" i="2"/>
  <c r="AB97" i="2" s="1"/>
  <c r="U101" i="2"/>
  <c r="AB101" i="2" s="1"/>
  <c r="U105" i="2"/>
  <c r="AB105" i="2" s="1"/>
  <c r="AE8" i="1"/>
  <c r="AL9" i="1" s="1"/>
  <c r="W8" i="1"/>
  <c r="BB9" i="1"/>
  <c r="AJ9" i="1"/>
  <c r="AC8" i="1"/>
  <c r="AM9" i="1" s="1"/>
  <c r="V8" i="1"/>
  <c r="AK9" i="1" s="1"/>
  <c r="BD16" i="1"/>
  <c r="AR16" i="1"/>
  <c r="BD10" i="1"/>
  <c r="AR10" i="1"/>
  <c r="BD18" i="1"/>
  <c r="AR18" i="1"/>
  <c r="AE18" i="1"/>
  <c r="AL19" i="1" s="1"/>
  <c r="W18" i="1"/>
  <c r="AJ19" i="1"/>
  <c r="AC18" i="1"/>
  <c r="AM19" i="1" s="1"/>
  <c r="V18" i="1"/>
  <c r="AK19" i="1" s="1"/>
  <c r="BD23" i="1"/>
  <c r="AR23" i="1"/>
  <c r="BD11" i="1"/>
  <c r="AR11" i="1"/>
  <c r="BD14" i="1"/>
  <c r="AR14" i="1"/>
  <c r="AE14" i="1"/>
  <c r="AL15" i="1" s="1"/>
  <c r="W14" i="1"/>
  <c r="AJ15" i="1"/>
  <c r="AC14" i="1"/>
  <c r="AM15" i="1" s="1"/>
  <c r="V14" i="1"/>
  <c r="AK15" i="1" s="1"/>
  <c r="BD19" i="1"/>
  <c r="AR19" i="1"/>
  <c r="BD22" i="1"/>
  <c r="AR22" i="1"/>
  <c r="AJ23" i="1"/>
  <c r="AE22" i="1"/>
  <c r="AL23" i="1" s="1"/>
  <c r="W22" i="1"/>
  <c r="AC22" i="1"/>
  <c r="AM23" i="1" s="1"/>
  <c r="V22" i="1"/>
  <c r="AK23" i="1" s="1"/>
  <c r="BD13" i="1"/>
  <c r="AR13" i="1"/>
  <c r="AE16" i="1"/>
  <c r="AL17" i="1" s="1"/>
  <c r="W16" i="1"/>
  <c r="BB17" i="1"/>
  <c r="AJ17" i="1"/>
  <c r="AC16" i="1"/>
  <c r="AM17" i="1" s="1"/>
  <c r="V16" i="1"/>
  <c r="AK17" i="1" s="1"/>
  <c r="BD8" i="1"/>
  <c r="AC3" i="1"/>
  <c r="AR8" i="1"/>
  <c r="AE10" i="1"/>
  <c r="AL11" i="1" s="1"/>
  <c r="W10" i="1"/>
  <c r="AJ11" i="1"/>
  <c r="AC10" i="1"/>
  <c r="AM11" i="1" s="1"/>
  <c r="V10" i="1"/>
  <c r="AK11" i="1" s="1"/>
  <c r="BD9" i="1"/>
  <c r="AR9" i="1"/>
  <c r="BD12" i="1"/>
  <c r="AR12" i="1"/>
  <c r="AE12" i="1"/>
  <c r="AL13" i="1" s="1"/>
  <c r="W12" i="1"/>
  <c r="AJ13" i="1"/>
  <c r="AC12" i="1"/>
  <c r="AM13" i="1" s="1"/>
  <c r="V12" i="1"/>
  <c r="AK13" i="1" s="1"/>
  <c r="BD20" i="1"/>
  <c r="AR20" i="1"/>
  <c r="AE20" i="1"/>
  <c r="AL21" i="1" s="1"/>
  <c r="W20" i="1"/>
  <c r="AJ21" i="1"/>
  <c r="AC20" i="1"/>
  <c r="AM21" i="1" s="1"/>
  <c r="V20" i="1"/>
  <c r="AK21" i="1" s="1"/>
  <c r="Y7" i="1"/>
  <c r="Y9" i="1"/>
  <c r="Y11" i="1"/>
  <c r="Y13" i="1"/>
  <c r="Y15" i="1"/>
  <c r="Y17" i="1"/>
  <c r="Y19" i="1"/>
  <c r="Y21" i="1"/>
  <c r="AE24" i="1"/>
  <c r="AL25" i="1" s="1"/>
  <c r="W24" i="1"/>
  <c r="AC24" i="1"/>
  <c r="AM25" i="1" s="1"/>
  <c r="V24" i="1"/>
  <c r="AK25" i="1" s="1"/>
  <c r="AJ25" i="1"/>
  <c r="AR27" i="1"/>
  <c r="AO31" i="1"/>
  <c r="BE31" i="1"/>
  <c r="Z30" i="1"/>
  <c r="AP31" i="1" s="1"/>
  <c r="AD31" i="1"/>
  <c r="U31" i="1"/>
  <c r="AB31" i="1" s="1"/>
  <c r="AO33" i="1"/>
  <c r="BE33" i="1"/>
  <c r="AD35" i="1"/>
  <c r="U35" i="1"/>
  <c r="AA35" i="1"/>
  <c r="AD37" i="1"/>
  <c r="U37" i="1"/>
  <c r="AA37" i="1"/>
  <c r="BD41" i="1"/>
  <c r="AR41" i="1"/>
  <c r="AE42" i="1"/>
  <c r="AL43" i="1" s="1"/>
  <c r="W42" i="1"/>
  <c r="AC42" i="1"/>
  <c r="AM43" i="1" s="1"/>
  <c r="AO45" i="1"/>
  <c r="BE45" i="1"/>
  <c r="Z44" i="1"/>
  <c r="AP45" i="1" s="1"/>
  <c r="AO47" i="1"/>
  <c r="BE47" i="1"/>
  <c r="AD47" i="1"/>
  <c r="U47" i="1"/>
  <c r="AA47" i="1"/>
  <c r="BD49" i="1"/>
  <c r="AR49" i="1"/>
  <c r="AO51" i="1"/>
  <c r="BE51" i="1"/>
  <c r="AD51" i="1"/>
  <c r="U51" i="1"/>
  <c r="AA51" i="1"/>
  <c r="BD53" i="1"/>
  <c r="AR53" i="1"/>
  <c r="AO55" i="1"/>
  <c r="BE55" i="1"/>
  <c r="AD55" i="1"/>
  <c r="U55" i="1"/>
  <c r="AB55" i="1" s="1"/>
  <c r="AA55" i="1"/>
  <c r="BD57" i="1"/>
  <c r="AR57" i="1"/>
  <c r="AO59" i="1"/>
  <c r="AJ62" i="1"/>
  <c r="V61" i="1"/>
  <c r="AK62" i="1" s="1"/>
  <c r="AE61" i="1"/>
  <c r="AL62" i="1" s="1"/>
  <c r="AC61" i="1"/>
  <c r="AM62" i="1" s="1"/>
  <c r="W61" i="1"/>
  <c r="AD69" i="1"/>
  <c r="U69" i="1"/>
  <c r="AB69" i="1" s="1"/>
  <c r="AA69" i="1"/>
  <c r="BC73" i="1"/>
  <c r="AQ73" i="1"/>
  <c r="AQ74" i="1"/>
  <c r="BC74" i="1"/>
  <c r="BC81" i="1"/>
  <c r="AQ81" i="1"/>
  <c r="AO81" i="1"/>
  <c r="Z80" i="1"/>
  <c r="AP81" i="1" s="1"/>
  <c r="BE81" i="1"/>
  <c r="AD92" i="1"/>
  <c r="AA92" i="1"/>
  <c r="U92" i="1"/>
  <c r="Y92" i="1"/>
  <c r="U7" i="1"/>
  <c r="AB9" i="1"/>
  <c r="U9" i="1"/>
  <c r="U11" i="1"/>
  <c r="AB11" i="1" s="1"/>
  <c r="U13" i="1"/>
  <c r="AB13" i="1" s="1"/>
  <c r="U15" i="1"/>
  <c r="U17" i="1"/>
  <c r="AB17" i="1" s="1"/>
  <c r="U19" i="1"/>
  <c r="AB19" i="1" s="1"/>
  <c r="U21" i="1"/>
  <c r="AB21" i="1" s="1"/>
  <c r="BC23" i="1"/>
  <c r="AD25" i="1"/>
  <c r="U25" i="1"/>
  <c r="Y25" i="1"/>
  <c r="U26" i="1"/>
  <c r="AB26" i="1" s="1"/>
  <c r="AE30" i="1"/>
  <c r="AL31" i="1" s="1"/>
  <c r="W30" i="1"/>
  <c r="AJ31" i="1"/>
  <c r="AC30" i="1"/>
  <c r="AM31" i="1" s="1"/>
  <c r="Z32" i="1"/>
  <c r="AP33" i="1" s="1"/>
  <c r="AQ34" i="1"/>
  <c r="BC34" i="1"/>
  <c r="AO35" i="1"/>
  <c r="Z34" i="1"/>
  <c r="AP35" i="1" s="1"/>
  <c r="AB35" i="1"/>
  <c r="U36" i="1"/>
  <c r="BD37" i="1"/>
  <c r="AR37" i="1"/>
  <c r="AD39" i="1"/>
  <c r="U39" i="1"/>
  <c r="Y39" i="1"/>
  <c r="U40" i="1"/>
  <c r="AD41" i="1"/>
  <c r="U41" i="1"/>
  <c r="AA41" i="1"/>
  <c r="V42" i="1"/>
  <c r="AK43" i="1" s="1"/>
  <c r="AJ43" i="1"/>
  <c r="BC45" i="1"/>
  <c r="AQ45" i="1"/>
  <c r="BD45" i="1"/>
  <c r="AR45" i="1"/>
  <c r="AE46" i="1"/>
  <c r="AL47" i="1" s="1"/>
  <c r="W46" i="1"/>
  <c r="V46" i="1"/>
  <c r="AK47" i="1" s="1"/>
  <c r="AC46" i="1"/>
  <c r="AM47" i="1" s="1"/>
  <c r="BC49" i="1"/>
  <c r="AQ49" i="1"/>
  <c r="AE50" i="1"/>
  <c r="AL51" i="1" s="1"/>
  <c r="W50" i="1"/>
  <c r="V50" i="1"/>
  <c r="AK51" i="1" s="1"/>
  <c r="BB51" i="1"/>
  <c r="AC50" i="1"/>
  <c r="AM51" i="1" s="1"/>
  <c r="AB51" i="1"/>
  <c r="AQ53" i="1"/>
  <c r="AE54" i="1"/>
  <c r="AL55" i="1" s="1"/>
  <c r="W54" i="1"/>
  <c r="AC54" i="1"/>
  <c r="AM55" i="1" s="1"/>
  <c r="BB55" i="1"/>
  <c r="V54" i="1"/>
  <c r="AK55" i="1" s="1"/>
  <c r="BC57" i="1"/>
  <c r="AQ57" i="1"/>
  <c r="AC58" i="1"/>
  <c r="AM59" i="1" s="1"/>
  <c r="W58" i="1"/>
  <c r="V58" i="1"/>
  <c r="AK59" i="1" s="1"/>
  <c r="AJ59" i="1"/>
  <c r="AE58" i="1"/>
  <c r="AL59" i="1" s="1"/>
  <c r="AD59" i="1"/>
  <c r="Y59" i="1"/>
  <c r="U59" i="1"/>
  <c r="AB59" i="1" s="1"/>
  <c r="AO63" i="1"/>
  <c r="BE63" i="1"/>
  <c r="U68" i="1"/>
  <c r="AB68" i="1" s="1"/>
  <c r="AD68" i="1"/>
  <c r="Y68" i="1"/>
  <c r="AQ90" i="1"/>
  <c r="BC90" i="1"/>
  <c r="BC96" i="1"/>
  <c r="AQ96" i="1"/>
  <c r="AN107" i="1"/>
  <c r="AN103" i="1"/>
  <c r="AN99" i="1"/>
  <c r="AN97" i="1"/>
  <c r="AN94" i="1"/>
  <c r="AN101" i="1"/>
  <c r="AN90" i="1"/>
  <c r="AN82" i="1"/>
  <c r="AN92" i="1"/>
  <c r="AN88" i="1"/>
  <c r="AN80" i="1"/>
  <c r="AN86" i="1"/>
  <c r="AN61" i="1"/>
  <c r="AN71" i="1"/>
  <c r="AN67" i="1"/>
  <c r="AN63" i="1"/>
  <c r="AN105" i="1"/>
  <c r="AN84" i="1"/>
  <c r="AN78" i="1"/>
  <c r="AN59" i="1"/>
  <c r="AN35" i="1"/>
  <c r="AN27" i="1"/>
  <c r="AN69" i="1"/>
  <c r="AN55" i="1"/>
  <c r="AN51" i="1"/>
  <c r="AN47" i="1"/>
  <c r="AN43" i="1"/>
  <c r="AN39" i="1"/>
  <c r="AN33" i="1"/>
  <c r="AN25" i="1"/>
  <c r="AN23" i="1"/>
  <c r="Y8" i="1"/>
  <c r="Y10" i="1"/>
  <c r="Y12" i="1"/>
  <c r="Y14" i="1"/>
  <c r="Y16" i="1"/>
  <c r="Y18" i="1"/>
  <c r="Y20" i="1"/>
  <c r="Y22" i="1"/>
  <c r="AO25" i="1"/>
  <c r="BE25" i="1"/>
  <c r="AB25" i="1"/>
  <c r="AN26" i="1"/>
  <c r="AD27" i="1"/>
  <c r="U27" i="1"/>
  <c r="AA27" i="1"/>
  <c r="AD29" i="1"/>
  <c r="U29" i="1"/>
  <c r="AA29" i="1"/>
  <c r="BD31" i="1"/>
  <c r="AR31" i="1"/>
  <c r="V30" i="1"/>
  <c r="AK31" i="1" s="1"/>
  <c r="AA31" i="1"/>
  <c r="AB32" i="1"/>
  <c r="U32" i="1"/>
  <c r="AN36" i="1"/>
  <c r="AR35" i="1"/>
  <c r="AQ37" i="1"/>
  <c r="AO39" i="1"/>
  <c r="BE39" i="1"/>
  <c r="Z38" i="1"/>
  <c r="AP39" i="1" s="1"/>
  <c r="AB39" i="1"/>
  <c r="AN40" i="1"/>
  <c r="AR39" i="1"/>
  <c r="AN41" i="1"/>
  <c r="AD43" i="1"/>
  <c r="U43" i="1"/>
  <c r="Y43" i="1"/>
  <c r="U44" i="1"/>
  <c r="BC44" i="1"/>
  <c r="AD45" i="1"/>
  <c r="U45" i="1"/>
  <c r="AA45" i="1"/>
  <c r="AJ47" i="1"/>
  <c r="AO49" i="1"/>
  <c r="BE49" i="1"/>
  <c r="Z48" i="1"/>
  <c r="AP49" i="1" s="1"/>
  <c r="AD49" i="1"/>
  <c r="U49" i="1"/>
  <c r="AA49" i="1"/>
  <c r="AJ51" i="1"/>
  <c r="AO53" i="1"/>
  <c r="AD53" i="1"/>
  <c r="U53" i="1"/>
  <c r="AA53" i="1"/>
  <c r="AJ55" i="1"/>
  <c r="U56" i="1"/>
  <c r="AB56" i="1" s="1"/>
  <c r="AD57" i="1"/>
  <c r="U57" i="1"/>
  <c r="AA57" i="1"/>
  <c r="BD59" i="1"/>
  <c r="AR59" i="1"/>
  <c r="AB61" i="1"/>
  <c r="AN65" i="1"/>
  <c r="AA7" i="1"/>
  <c r="AB8" i="1"/>
  <c r="AA9" i="1"/>
  <c r="AN9" i="1"/>
  <c r="AB10" i="1"/>
  <c r="AA11" i="1"/>
  <c r="AN11" i="1"/>
  <c r="AB12" i="1"/>
  <c r="AA13" i="1"/>
  <c r="AN13" i="1"/>
  <c r="AB14" i="1"/>
  <c r="AA15" i="1"/>
  <c r="AN15" i="1"/>
  <c r="AB16" i="1"/>
  <c r="AA17" i="1"/>
  <c r="AN17" i="1"/>
  <c r="AB18" i="1"/>
  <c r="AA19" i="1"/>
  <c r="AN19" i="1"/>
  <c r="AB20" i="1"/>
  <c r="AA21" i="1"/>
  <c r="AN21" i="1"/>
  <c r="AB22" i="1"/>
  <c r="AD23" i="1"/>
  <c r="AA23" i="1"/>
  <c r="U23" i="1"/>
  <c r="Y23" i="1"/>
  <c r="Z24" i="1"/>
  <c r="AP25" i="1" s="1"/>
  <c r="AA25" i="1"/>
  <c r="Y26" i="1"/>
  <c r="AQ27" i="1"/>
  <c r="U28" i="1"/>
  <c r="AN29" i="1"/>
  <c r="Y31" i="1"/>
  <c r="AD33" i="1"/>
  <c r="U33" i="1"/>
  <c r="AB33" i="1" s="1"/>
  <c r="Y33" i="1"/>
  <c r="U34" i="1"/>
  <c r="BE35" i="1"/>
  <c r="AE38" i="1"/>
  <c r="AL39" i="1" s="1"/>
  <c r="W38" i="1"/>
  <c r="AC38" i="1"/>
  <c r="AM39" i="1" s="1"/>
  <c r="AA39" i="1"/>
  <c r="Y40" i="1"/>
  <c r="AQ41" i="1"/>
  <c r="AO43" i="1"/>
  <c r="BE43" i="1"/>
  <c r="Z42" i="1"/>
  <c r="AP43" i="1" s="1"/>
  <c r="AB43" i="1"/>
  <c r="AN44" i="1"/>
  <c r="AR43" i="1"/>
  <c r="Z46" i="1"/>
  <c r="AP47" i="1" s="1"/>
  <c r="AR47" i="1"/>
  <c r="Z50" i="1"/>
  <c r="AP51" i="1" s="1"/>
  <c r="AR51" i="1"/>
  <c r="Z54" i="1"/>
  <c r="AP55" i="1" s="1"/>
  <c r="AR55" i="1"/>
  <c r="Z58" i="1"/>
  <c r="AP59" i="1" s="1"/>
  <c r="AA59" i="1"/>
  <c r="AQ61" i="1"/>
  <c r="AD67" i="1"/>
  <c r="U67" i="1"/>
  <c r="AA67" i="1"/>
  <c r="Y67" i="1"/>
  <c r="BD71" i="1"/>
  <c r="AR71" i="1"/>
  <c r="BD73" i="1"/>
  <c r="AR73" i="1"/>
  <c r="AE84" i="1"/>
  <c r="AL85" i="1" s="1"/>
  <c r="W84" i="1"/>
  <c r="AJ85" i="1"/>
  <c r="V84" i="1"/>
  <c r="AK85" i="1" s="1"/>
  <c r="AC84" i="1"/>
  <c r="AM85" i="1" s="1"/>
  <c r="Y56" i="1"/>
  <c r="AE62" i="1"/>
  <c r="AL63" i="1" s="1"/>
  <c r="W62" i="1"/>
  <c r="AC62" i="1"/>
  <c r="AM63" i="1" s="1"/>
  <c r="AO67" i="1"/>
  <c r="BE67" i="1"/>
  <c r="AN68" i="1"/>
  <c r="AD71" i="1"/>
  <c r="U71" i="1"/>
  <c r="U72" i="1"/>
  <c r="AQ80" i="1"/>
  <c r="BC80" i="1"/>
  <c r="BE89" i="1"/>
  <c r="AD94" i="1"/>
  <c r="U94" i="1"/>
  <c r="AA94" i="1"/>
  <c r="Y27" i="1"/>
  <c r="Y28" i="1"/>
  <c r="AN30" i="1"/>
  <c r="AQ31" i="1"/>
  <c r="AB34" i="1"/>
  <c r="Y35" i="1"/>
  <c r="Y36" i="1"/>
  <c r="AN38" i="1"/>
  <c r="AN42" i="1"/>
  <c r="AB44" i="1"/>
  <c r="AN46" i="1"/>
  <c r="U48" i="1"/>
  <c r="AN50" i="1"/>
  <c r="U52" i="1"/>
  <c r="AB52" i="1" s="1"/>
  <c r="AN54" i="1"/>
  <c r="AN58" i="1"/>
  <c r="BC59" i="1"/>
  <c r="AQ59" i="1"/>
  <c r="BE61" i="1"/>
  <c r="V62" i="1"/>
  <c r="AK63" i="1" s="1"/>
  <c r="AJ63" i="1"/>
  <c r="BD65" i="1"/>
  <c r="AR65" i="1"/>
  <c r="AE66" i="1"/>
  <c r="AL67" i="1" s="1"/>
  <c r="W66" i="1"/>
  <c r="AC66" i="1"/>
  <c r="AM67" i="1" s="1"/>
  <c r="AO71" i="1"/>
  <c r="BE71" i="1"/>
  <c r="Z70" i="1"/>
  <c r="AP71" i="1" s="1"/>
  <c r="AB71" i="1"/>
  <c r="AN72" i="1"/>
  <c r="AN73" i="1"/>
  <c r="AN74" i="1"/>
  <c r="U75" i="1"/>
  <c r="AA75" i="1"/>
  <c r="AD75" i="1"/>
  <c r="AD76" i="1"/>
  <c r="Y76" i="1"/>
  <c r="U76" i="1"/>
  <c r="BD78" i="1"/>
  <c r="AR78" i="1"/>
  <c r="AO79" i="1"/>
  <c r="Z78" i="1"/>
  <c r="AP79" i="1" s="1"/>
  <c r="BE79" i="1"/>
  <c r="U79" i="1"/>
  <c r="AD79" i="1"/>
  <c r="Y79" i="1"/>
  <c r="BC83" i="1"/>
  <c r="AQ83" i="1"/>
  <c r="AN83" i="1"/>
  <c r="AO87" i="1"/>
  <c r="Z86" i="1"/>
  <c r="AP87" i="1" s="1"/>
  <c r="BE87" i="1"/>
  <c r="AC93" i="1"/>
  <c r="AM94" i="1" s="1"/>
  <c r="W93" i="1"/>
  <c r="AE93" i="1"/>
  <c r="AL94" i="1" s="1"/>
  <c r="V93" i="1"/>
  <c r="AK94" i="1" s="1"/>
  <c r="AJ94" i="1"/>
  <c r="AD97" i="1"/>
  <c r="AA97" i="1"/>
  <c r="U97" i="1"/>
  <c r="AB97" i="1" s="1"/>
  <c r="Y97" i="1"/>
  <c r="Y47" i="1"/>
  <c r="Y51" i="1"/>
  <c r="Y55" i="1"/>
  <c r="AR61" i="1"/>
  <c r="Z60" i="1"/>
  <c r="AP61" i="1" s="1"/>
  <c r="AO65" i="1"/>
  <c r="Z64" i="1"/>
  <c r="AP65" i="1" s="1"/>
  <c r="Z66" i="1"/>
  <c r="AP67" i="1" s="1"/>
  <c r="Y71" i="1"/>
  <c r="U73" i="1"/>
  <c r="AD73" i="1"/>
  <c r="BC89" i="1"/>
  <c r="AN93" i="1"/>
  <c r="Y94" i="1"/>
  <c r="AO101" i="1"/>
  <c r="Z100" i="1"/>
  <c r="AP101" i="1" s="1"/>
  <c r="BE101" i="1"/>
  <c r="AD105" i="1"/>
  <c r="U105" i="1"/>
  <c r="AB105" i="1" s="1"/>
  <c r="AA105" i="1"/>
  <c r="AA24" i="1"/>
  <c r="Y29" i="1"/>
  <c r="AN32" i="1"/>
  <c r="AA32" i="1"/>
  <c r="AB36" i="1"/>
  <c r="Y37" i="1"/>
  <c r="AQ39" i="1"/>
  <c r="Y41" i="1"/>
  <c r="AQ43" i="1"/>
  <c r="Y45" i="1"/>
  <c r="AQ47" i="1"/>
  <c r="Y49" i="1"/>
  <c r="AQ51" i="1"/>
  <c r="Y53" i="1"/>
  <c r="AQ55" i="1"/>
  <c r="Y57" i="1"/>
  <c r="AD61" i="1"/>
  <c r="Y61" i="1"/>
  <c r="AA61" i="1"/>
  <c r="AD63" i="1"/>
  <c r="U63" i="1"/>
  <c r="Y63" i="1"/>
  <c r="U64" i="1"/>
  <c r="BC64" i="1"/>
  <c r="AD65" i="1"/>
  <c r="U65" i="1"/>
  <c r="AA65" i="1"/>
  <c r="BE65" i="1"/>
  <c r="V66" i="1"/>
  <c r="AK67" i="1" s="1"/>
  <c r="AJ67" i="1"/>
  <c r="AA68" i="1"/>
  <c r="AE70" i="1"/>
  <c r="AL71" i="1" s="1"/>
  <c r="W70" i="1"/>
  <c r="AC70" i="1"/>
  <c r="AM71" i="1" s="1"/>
  <c r="AA71" i="1"/>
  <c r="Y72" i="1"/>
  <c r="BC75" i="1"/>
  <c r="AQ75" i="1"/>
  <c r="AN75" i="1"/>
  <c r="AN76" i="1"/>
  <c r="AN81" i="1"/>
  <c r="AB84" i="1"/>
  <c r="AD84" i="1"/>
  <c r="Y84" i="1"/>
  <c r="AO92" i="1"/>
  <c r="Z91" i="1"/>
  <c r="AP92" i="1" s="1"/>
  <c r="BE92" i="1"/>
  <c r="BD94" i="1"/>
  <c r="AR94" i="1"/>
  <c r="AR96" i="1"/>
  <c r="BD96" i="1"/>
  <c r="AD96" i="1"/>
  <c r="U96" i="1"/>
  <c r="Y96" i="1"/>
  <c r="AN62" i="1"/>
  <c r="AN66" i="1"/>
  <c r="AN70" i="1"/>
  <c r="AB72" i="1"/>
  <c r="AQ86" i="1"/>
  <c r="BC86" i="1"/>
  <c r="AD86" i="1"/>
  <c r="U86" i="1"/>
  <c r="U89" i="1"/>
  <c r="AD89" i="1"/>
  <c r="Y89" i="1"/>
  <c r="BB91" i="1"/>
  <c r="AJ91" i="1"/>
  <c r="AE90" i="1"/>
  <c r="AL91" i="1" s="1"/>
  <c r="W90" i="1"/>
  <c r="V90" i="1"/>
  <c r="AK91" i="1" s="1"/>
  <c r="AO94" i="1"/>
  <c r="BE94" i="1"/>
  <c r="U95" i="1"/>
  <c r="Y95" i="1"/>
  <c r="AO99" i="1"/>
  <c r="BE99" i="1"/>
  <c r="AD107" i="1"/>
  <c r="U107" i="1"/>
  <c r="AA107" i="1"/>
  <c r="Y107" i="1"/>
  <c r="AB58" i="1"/>
  <c r="AN60" i="1"/>
  <c r="U60" i="1"/>
  <c r="AB60" i="1" s="1"/>
  <c r="AQ63" i="1"/>
  <c r="Y65" i="1"/>
  <c r="AQ67" i="1"/>
  <c r="Y69" i="1"/>
  <c r="AQ71" i="1"/>
  <c r="U74" i="1"/>
  <c r="Y75" i="1"/>
  <c r="AQ78" i="1"/>
  <c r="BC78" i="1"/>
  <c r="AD78" i="1"/>
  <c r="U78" i="1"/>
  <c r="U81" i="1"/>
  <c r="AB81" i="1" s="1"/>
  <c r="AD81" i="1"/>
  <c r="Y81" i="1"/>
  <c r="AE82" i="1"/>
  <c r="AL83" i="1" s="1"/>
  <c r="W82" i="1"/>
  <c r="BB83" i="1"/>
  <c r="AJ83" i="1"/>
  <c r="V82" i="1"/>
  <c r="AK83" i="1" s="1"/>
  <c r="BD84" i="1"/>
  <c r="AR84" i="1"/>
  <c r="BD86" i="1"/>
  <c r="AR86" i="1"/>
  <c r="U87" i="1"/>
  <c r="AD87" i="1"/>
  <c r="Y87" i="1"/>
  <c r="AA87" i="1"/>
  <c r="AN89" i="1"/>
  <c r="AN91" i="1"/>
  <c r="BD92" i="1"/>
  <c r="AR92" i="1"/>
  <c r="Z93" i="1"/>
  <c r="AP94" i="1" s="1"/>
  <c r="AA96" i="1"/>
  <c r="U104" i="1"/>
  <c r="AD104" i="1"/>
  <c r="Y104" i="1"/>
  <c r="Y73" i="1"/>
  <c r="Y74" i="1"/>
  <c r="AD74" i="1"/>
  <c r="AA76" i="1"/>
  <c r="AN77" i="1"/>
  <c r="AO83" i="1"/>
  <c r="Z82" i="1"/>
  <c r="AP83" i="1" s="1"/>
  <c r="U83" i="1"/>
  <c r="Y83" i="1"/>
  <c r="AA84" i="1"/>
  <c r="AN85" i="1"/>
  <c r="AB89" i="1"/>
  <c r="BE91" i="1"/>
  <c r="AO91" i="1"/>
  <c r="Z90" i="1"/>
  <c r="AP91" i="1" s="1"/>
  <c r="AB94" i="1"/>
  <c r="AN95" i="1"/>
  <c r="AE98" i="1"/>
  <c r="AL99" i="1" s="1"/>
  <c r="W98" i="1"/>
  <c r="BB99" i="1"/>
  <c r="AJ99" i="1"/>
  <c r="V98" i="1"/>
  <c r="AK99" i="1" s="1"/>
  <c r="AB99" i="1"/>
  <c r="AN100" i="1"/>
  <c r="AO103" i="1"/>
  <c r="BE103" i="1"/>
  <c r="AD103" i="1"/>
  <c r="U103" i="1"/>
  <c r="AA103" i="1"/>
  <c r="Y103" i="1"/>
  <c r="BD107" i="1"/>
  <c r="AR107" i="1"/>
  <c r="U77" i="1"/>
  <c r="Y77" i="1"/>
  <c r="AA78" i="1"/>
  <c r="AN79" i="1"/>
  <c r="U80" i="1"/>
  <c r="BD81" i="1"/>
  <c r="AD82" i="1"/>
  <c r="AB83" i="1"/>
  <c r="U85" i="1"/>
  <c r="Y85" i="1"/>
  <c r="AA86" i="1"/>
  <c r="AN87" i="1"/>
  <c r="U88" i="1"/>
  <c r="AB88" i="1" s="1"/>
  <c r="BD89" i="1"/>
  <c r="AD90" i="1"/>
  <c r="AB91" i="1"/>
  <c r="U91" i="1"/>
  <c r="BC94" i="1"/>
  <c r="AQ94" i="1"/>
  <c r="AQ100" i="1"/>
  <c r="BC100" i="1"/>
  <c r="BD101" i="1"/>
  <c r="AR101" i="1"/>
  <c r="AB103" i="1"/>
  <c r="AN104" i="1"/>
  <c r="AB95" i="1"/>
  <c r="AN98" i="1"/>
  <c r="AE102" i="1"/>
  <c r="AL103" i="1" s="1"/>
  <c r="W102" i="1"/>
  <c r="AC102" i="1"/>
  <c r="AM103" i="1" s="1"/>
  <c r="AO107" i="1"/>
  <c r="BE107" i="1"/>
  <c r="Z106" i="1"/>
  <c r="AP107" i="1" s="1"/>
  <c r="AB107" i="1"/>
  <c r="AN108" i="1"/>
  <c r="AD99" i="1"/>
  <c r="U99" i="1"/>
  <c r="Y99" i="1"/>
  <c r="U100" i="1"/>
  <c r="AB100" i="1" s="1"/>
  <c r="AD101" i="1"/>
  <c r="U101" i="1"/>
  <c r="AA101" i="1"/>
  <c r="V102" i="1"/>
  <c r="AK103" i="1" s="1"/>
  <c r="AJ103" i="1"/>
  <c r="AA104" i="1"/>
  <c r="AE106" i="1"/>
  <c r="AL107" i="1" s="1"/>
  <c r="W106" i="1"/>
  <c r="AC106" i="1"/>
  <c r="AM107" i="1" s="1"/>
  <c r="AB96" i="1"/>
  <c r="AN102" i="1"/>
  <c r="AB104" i="1"/>
  <c r="AN106" i="1"/>
  <c r="AN96" i="1"/>
  <c r="AQ99" i="1"/>
  <c r="Y101" i="1"/>
  <c r="Y105" i="1"/>
  <c r="AQ107" i="1"/>
  <c r="BC101" i="1" l="1"/>
  <c r="AQ101" i="1"/>
  <c r="BC11" i="1"/>
  <c r="AQ11" i="1"/>
  <c r="Z88" i="1"/>
  <c r="AP89" i="1" s="1"/>
  <c r="AS39" i="1"/>
  <c r="AT39" i="1" s="1"/>
  <c r="AR17" i="1"/>
  <c r="AR15" i="1"/>
  <c r="AR21" i="1"/>
  <c r="AQ108" i="2"/>
  <c r="Z60" i="2"/>
  <c r="AP61" i="2" s="1"/>
  <c r="AH13" i="2"/>
  <c r="AR56" i="2"/>
  <c r="V60" i="2"/>
  <c r="AK61" i="2" s="1"/>
  <c r="AJ30" i="2"/>
  <c r="AR84" i="3"/>
  <c r="BC105" i="3"/>
  <c r="AC83" i="3"/>
  <c r="AJ45" i="3"/>
  <c r="AQ72" i="3"/>
  <c r="AC103" i="3"/>
  <c r="AM104" i="3" s="1"/>
  <c r="AE103" i="3"/>
  <c r="AL104" i="3" s="1"/>
  <c r="Z28" i="3"/>
  <c r="AP29" i="3" s="1"/>
  <c r="AO38" i="3"/>
  <c r="Z46" i="3"/>
  <c r="AP47" i="3" s="1"/>
  <c r="BC76" i="4"/>
  <c r="AJ81" i="4"/>
  <c r="AC80" i="4"/>
  <c r="AM81" i="4" s="1"/>
  <c r="AE80" i="4"/>
  <c r="AL81" i="4" s="1"/>
  <c r="AO57" i="4"/>
  <c r="W100" i="4"/>
  <c r="AQ72" i="4"/>
  <c r="AR72" i="4" s="1"/>
  <c r="AS72" i="4" s="1"/>
  <c r="BC72" i="4"/>
  <c r="AC96" i="4"/>
  <c r="V96" i="4"/>
  <c r="AK97" i="4" s="1"/>
  <c r="W55" i="4"/>
  <c r="V55" i="4"/>
  <c r="AK56" i="4" s="1"/>
  <c r="BC19" i="4"/>
  <c r="AQ19" i="4"/>
  <c r="AE46" i="4"/>
  <c r="AL47" i="4" s="1"/>
  <c r="W46" i="4"/>
  <c r="V46" i="4"/>
  <c r="AK47" i="4" s="1"/>
  <c r="BE36" i="4"/>
  <c r="AO36" i="4"/>
  <c r="BC15" i="1"/>
  <c r="AQ15" i="1"/>
  <c r="BE65" i="4"/>
  <c r="AO65" i="4"/>
  <c r="Z64" i="4"/>
  <c r="AP65" i="4" s="1"/>
  <c r="BE40" i="4"/>
  <c r="AO40" i="4"/>
  <c r="Z39" i="4"/>
  <c r="AP40" i="4" s="1"/>
  <c r="BD99" i="1"/>
  <c r="AR99" i="1"/>
  <c r="BC19" i="1"/>
  <c r="AQ19" i="1"/>
  <c r="V106" i="1"/>
  <c r="AK107" i="1" s="1"/>
  <c r="AJ107" i="1"/>
  <c r="BC92" i="4"/>
  <c r="AQ92" i="4"/>
  <c r="AR92" i="4" s="1"/>
  <c r="AS92" i="4" s="1"/>
  <c r="BE84" i="4"/>
  <c r="AO84" i="4"/>
  <c r="Z83" i="4"/>
  <c r="AP84" i="4" s="1"/>
  <c r="AS107" i="1"/>
  <c r="AT107" i="1" s="1"/>
  <c r="AS99" i="1"/>
  <c r="AT99" i="1" s="1"/>
  <c r="BB94" i="1"/>
  <c r="BB85" i="1"/>
  <c r="BE53" i="1"/>
  <c r="AR29" i="1"/>
  <c r="AG20" i="1"/>
  <c r="BB13" i="1"/>
  <c r="AG22" i="1"/>
  <c r="AG14" i="1"/>
  <c r="Z105" i="2"/>
  <c r="AP106" i="2" s="1"/>
  <c r="AO98" i="2"/>
  <c r="BD51" i="2"/>
  <c r="BB80" i="2"/>
  <c r="AO61" i="2"/>
  <c r="AC60" i="2"/>
  <c r="AM61" i="2" s="1"/>
  <c r="AB42" i="2"/>
  <c r="AH15" i="2"/>
  <c r="AR80" i="2"/>
  <c r="AS80" i="2" s="1"/>
  <c r="AT80" i="2" s="1"/>
  <c r="AO59" i="2"/>
  <c r="AJ61" i="2"/>
  <c r="AE42" i="2"/>
  <c r="AL43" i="2" s="1"/>
  <c r="V29" i="2"/>
  <c r="AK30" i="2" s="1"/>
  <c r="W29" i="2"/>
  <c r="AJ84" i="3"/>
  <c r="AJ59" i="3"/>
  <c r="W44" i="3"/>
  <c r="BD59" i="3"/>
  <c r="AQ41" i="3"/>
  <c r="Z38" i="3"/>
  <c r="AP39" i="3" s="1"/>
  <c r="V103" i="3"/>
  <c r="AK104" i="3" s="1"/>
  <c r="BB31" i="3"/>
  <c r="AR23" i="3"/>
  <c r="Z48" i="3"/>
  <c r="AP49" i="3" s="1"/>
  <c r="AB44" i="3"/>
  <c r="AR80" i="3"/>
  <c r="AE46" i="3"/>
  <c r="AL47" i="3" s="1"/>
  <c r="AB100" i="4"/>
  <c r="BB85" i="4"/>
  <c r="BE57" i="4"/>
  <c r="AJ37" i="4"/>
  <c r="V100" i="4"/>
  <c r="AK101" i="4" s="1"/>
  <c r="AE100" i="4"/>
  <c r="AL101" i="4" s="1"/>
  <c r="Z13" i="4"/>
  <c r="AP14" i="4" s="1"/>
  <c r="AE74" i="4"/>
  <c r="AL75" i="4" s="1"/>
  <c r="W74" i="4"/>
  <c r="V74" i="4"/>
  <c r="AK75" i="4" s="1"/>
  <c r="AB36" i="4"/>
  <c r="AB10" i="4"/>
  <c r="BD67" i="1"/>
  <c r="AR67" i="1"/>
  <c r="BE52" i="4"/>
  <c r="AO52" i="4"/>
  <c r="AJ92" i="4"/>
  <c r="AC91" i="4"/>
  <c r="AM92" i="4" s="1"/>
  <c r="AQ103" i="1"/>
  <c r="BC82" i="1"/>
  <c r="AS71" i="1"/>
  <c r="AT71" i="1" s="1"/>
  <c r="BB31" i="1"/>
  <c r="BB47" i="1"/>
  <c r="BB25" i="1"/>
  <c r="BB21" i="1"/>
  <c r="AG16" i="1"/>
  <c r="BB15" i="1"/>
  <c r="AO106" i="2"/>
  <c r="W96" i="2"/>
  <c r="AB60" i="2"/>
  <c r="AB29" i="2"/>
  <c r="AH17" i="2"/>
  <c r="AC29" i="2"/>
  <c r="AR16" i="2"/>
  <c r="AQ84" i="3"/>
  <c r="AQ76" i="3"/>
  <c r="W83" i="3"/>
  <c r="AQ68" i="3"/>
  <c r="Z79" i="3"/>
  <c r="AP80" i="3" s="1"/>
  <c r="V44" i="3"/>
  <c r="AK45" i="3" s="1"/>
  <c r="BB45" i="3"/>
  <c r="W38" i="3"/>
  <c r="AR49" i="3"/>
  <c r="AR29" i="3"/>
  <c r="AR96" i="4"/>
  <c r="AS96" i="4" s="1"/>
  <c r="W91" i="4"/>
  <c r="BE69" i="4"/>
  <c r="AR57" i="4"/>
  <c r="AS57" i="4" s="1"/>
  <c r="AC10" i="4"/>
  <c r="AM11" i="4" s="1"/>
  <c r="AR44" i="4"/>
  <c r="AS44" i="4" s="1"/>
  <c r="V36" i="4"/>
  <c r="AK37" i="4" s="1"/>
  <c r="AB91" i="4"/>
  <c r="AQ11" i="4"/>
  <c r="BC11" i="4"/>
  <c r="AB46" i="4"/>
  <c r="AQ92" i="1"/>
  <c r="BC92" i="1"/>
  <c r="BE15" i="4"/>
  <c r="Z14" i="4"/>
  <c r="AP15" i="4" s="1"/>
  <c r="AR15" i="4" s="1"/>
  <c r="AS15" i="4" s="1"/>
  <c r="K11" i="5" s="1"/>
  <c r="AO15" i="4"/>
  <c r="BC65" i="1"/>
  <c r="AQ65" i="1"/>
  <c r="AB61" i="4"/>
  <c r="BD25" i="1"/>
  <c r="AR25" i="1"/>
  <c r="AO107" i="4"/>
  <c r="Z106" i="4"/>
  <c r="AP107" i="4" s="1"/>
  <c r="BE107" i="4"/>
  <c r="BC106" i="4"/>
  <c r="AQ106" i="4"/>
  <c r="AJ100" i="4"/>
  <c r="AC99" i="4"/>
  <c r="AM100" i="4" s="1"/>
  <c r="BB100" i="4"/>
  <c r="V99" i="4"/>
  <c r="AK100" i="4" s="1"/>
  <c r="W99" i="4"/>
  <c r="AE99" i="4"/>
  <c r="AL100" i="4" s="1"/>
  <c r="AE87" i="4"/>
  <c r="AL88" i="4" s="1"/>
  <c r="W87" i="4"/>
  <c r="AJ88" i="4"/>
  <c r="AB87" i="4"/>
  <c r="V87" i="4"/>
  <c r="AK88" i="4" s="1"/>
  <c r="AC87" i="4"/>
  <c r="AM88" i="4" s="1"/>
  <c r="V98" i="4"/>
  <c r="AK99" i="4" s="1"/>
  <c r="AJ99" i="4"/>
  <c r="AC98" i="4"/>
  <c r="AM99" i="4" s="1"/>
  <c r="BB99" i="4"/>
  <c r="W98" i="4"/>
  <c r="AE98" i="4"/>
  <c r="AL99" i="4" s="1"/>
  <c r="AM58" i="4"/>
  <c r="BB58" i="4"/>
  <c r="AJ86" i="4"/>
  <c r="V85" i="4"/>
  <c r="AK86" i="4" s="1"/>
  <c r="AC85" i="4"/>
  <c r="AM86" i="4" s="1"/>
  <c r="W85" i="4"/>
  <c r="AE85" i="4"/>
  <c r="AL86" i="4" s="1"/>
  <c r="AB85" i="4"/>
  <c r="BB61" i="4"/>
  <c r="AE60" i="4"/>
  <c r="AL61" i="4" s="1"/>
  <c r="W60" i="4"/>
  <c r="AC60" i="4"/>
  <c r="AM61" i="4" s="1"/>
  <c r="V60" i="4"/>
  <c r="AK61" i="4" s="1"/>
  <c r="AJ61" i="4"/>
  <c r="AJ60" i="4"/>
  <c r="AC59" i="4"/>
  <c r="AM60" i="4" s="1"/>
  <c r="BB60" i="4"/>
  <c r="AE59" i="4"/>
  <c r="AL60" i="4" s="1"/>
  <c r="W59" i="4"/>
  <c r="V59" i="4"/>
  <c r="AK60" i="4" s="1"/>
  <c r="BE47" i="4"/>
  <c r="Z46" i="4"/>
  <c r="AP47" i="4" s="1"/>
  <c r="AO47" i="4"/>
  <c r="AQ32" i="4"/>
  <c r="BC32" i="4"/>
  <c r="BB25" i="4"/>
  <c r="AM25" i="4"/>
  <c r="AR25" i="4" s="1"/>
  <c r="AS25" i="4" s="1"/>
  <c r="K21" i="5" s="1"/>
  <c r="AQ24" i="4"/>
  <c r="BC24" i="4"/>
  <c r="BE19" i="4"/>
  <c r="AO19" i="4"/>
  <c r="Z18" i="4"/>
  <c r="AP19" i="4" s="1"/>
  <c r="AE104" i="4"/>
  <c r="AL105" i="4" s="1"/>
  <c r="W104" i="4"/>
  <c r="AJ105" i="4"/>
  <c r="V104" i="4"/>
  <c r="AK105" i="4" s="1"/>
  <c r="AC104" i="4"/>
  <c r="AM105" i="4" s="1"/>
  <c r="BB62" i="4"/>
  <c r="AO26" i="4"/>
  <c r="Z25" i="4"/>
  <c r="AP26" i="4" s="1"/>
  <c r="BE26" i="4"/>
  <c r="AO54" i="4"/>
  <c r="Z53" i="4"/>
  <c r="AP54" i="4" s="1"/>
  <c r="BE54" i="4"/>
  <c r="AJ43" i="4"/>
  <c r="AC42" i="4"/>
  <c r="AM43" i="4" s="1"/>
  <c r="V42" i="4"/>
  <c r="AK43" i="4" s="1"/>
  <c r="AE42" i="4"/>
  <c r="AL43" i="4" s="1"/>
  <c r="W42" i="4"/>
  <c r="AO38" i="4"/>
  <c r="Z37" i="4"/>
  <c r="AP38" i="4" s="1"/>
  <c r="BE38" i="4"/>
  <c r="AO50" i="4"/>
  <c r="Z49" i="4"/>
  <c r="AP50" i="4" s="1"/>
  <c r="BE50" i="4"/>
  <c r="AJ39" i="4"/>
  <c r="AC38" i="4"/>
  <c r="AM39" i="4" s="1"/>
  <c r="W38" i="4"/>
  <c r="V38" i="4"/>
  <c r="AK39" i="4" s="1"/>
  <c r="AE38" i="4"/>
  <c r="AL39" i="4" s="1"/>
  <c r="AJ21" i="4"/>
  <c r="AC20" i="4"/>
  <c r="AM21" i="4" s="1"/>
  <c r="BB21" i="4"/>
  <c r="W20" i="4"/>
  <c r="AG20" i="4" s="1"/>
  <c r="V20" i="4"/>
  <c r="AK21" i="4" s="1"/>
  <c r="AE20" i="4"/>
  <c r="AL21" i="4" s="1"/>
  <c r="AJ51" i="4"/>
  <c r="AC50" i="4"/>
  <c r="AM51" i="4" s="1"/>
  <c r="BB51" i="4"/>
  <c r="AE50" i="4"/>
  <c r="AL51" i="4" s="1"/>
  <c r="V50" i="4"/>
  <c r="AK51" i="4" s="1"/>
  <c r="W50" i="4"/>
  <c r="AO70" i="4"/>
  <c r="Z69" i="4"/>
  <c r="AP70" i="4" s="1"/>
  <c r="BE70" i="4"/>
  <c r="AJ23" i="4"/>
  <c r="AE22" i="4"/>
  <c r="AL23" i="4" s="1"/>
  <c r="W22" i="4"/>
  <c r="V22" i="4"/>
  <c r="AK23" i="4" s="1"/>
  <c r="AC22" i="4"/>
  <c r="AM23" i="4" s="1"/>
  <c r="AE23" i="4"/>
  <c r="AL24" i="4" s="1"/>
  <c r="W23" i="4"/>
  <c r="AC23" i="4"/>
  <c r="AM24" i="4" s="1"/>
  <c r="V23" i="4"/>
  <c r="AK24" i="4" s="1"/>
  <c r="AJ24" i="4"/>
  <c r="BC13" i="4"/>
  <c r="AQ13" i="4"/>
  <c r="V16" i="4"/>
  <c r="AK17" i="4" s="1"/>
  <c r="AJ17" i="4"/>
  <c r="AC16" i="4"/>
  <c r="AM17" i="4" s="1"/>
  <c r="BB17" i="4"/>
  <c r="AE16" i="4"/>
  <c r="AL17" i="4" s="1"/>
  <c r="W16" i="4"/>
  <c r="AG16" i="4" s="1"/>
  <c r="AB104" i="4"/>
  <c r="AB99" i="4"/>
  <c r="BE105" i="4"/>
  <c r="Z104" i="4"/>
  <c r="AP105" i="4" s="1"/>
  <c r="AO105" i="4"/>
  <c r="AO94" i="4"/>
  <c r="BE94" i="4"/>
  <c r="Z93" i="4"/>
  <c r="AP94" i="4" s="1"/>
  <c r="AJ90" i="4"/>
  <c r="AC89" i="4"/>
  <c r="AM90" i="4" s="1"/>
  <c r="W89" i="4"/>
  <c r="V89" i="4"/>
  <c r="AK90" i="4" s="1"/>
  <c r="AE89" i="4"/>
  <c r="AL90" i="4" s="1"/>
  <c r="BC94" i="4"/>
  <c r="AQ94" i="4"/>
  <c r="AO82" i="4"/>
  <c r="Z81" i="4"/>
  <c r="AP82" i="4" s="1"/>
  <c r="BE82" i="4"/>
  <c r="AQ77" i="4"/>
  <c r="BC77" i="4"/>
  <c r="BB87" i="4"/>
  <c r="AJ87" i="4"/>
  <c r="AC86" i="4"/>
  <c r="AM87" i="4" s="1"/>
  <c r="W86" i="4"/>
  <c r="V86" i="4"/>
  <c r="AK87" i="4" s="1"/>
  <c r="AE86" i="4"/>
  <c r="AL87" i="4" s="1"/>
  <c r="AJ79" i="4"/>
  <c r="AC78" i="4"/>
  <c r="AM79" i="4" s="1"/>
  <c r="BB79" i="4"/>
  <c r="AE78" i="4"/>
  <c r="AL79" i="4" s="1"/>
  <c r="W78" i="4"/>
  <c r="V78" i="4"/>
  <c r="AK79" i="4" s="1"/>
  <c r="BE56" i="4"/>
  <c r="Z55" i="4"/>
  <c r="AP56" i="4" s="1"/>
  <c r="AR56" i="4" s="1"/>
  <c r="AS56" i="4" s="1"/>
  <c r="AO56" i="4"/>
  <c r="BC60" i="4"/>
  <c r="AQ60" i="4"/>
  <c r="AO59" i="4"/>
  <c r="Z58" i="4"/>
  <c r="AP59" i="4" s="1"/>
  <c r="BE59" i="4"/>
  <c r="V53" i="4"/>
  <c r="AK54" i="4" s="1"/>
  <c r="AJ54" i="4"/>
  <c r="AC53" i="4"/>
  <c r="AM54" i="4" s="1"/>
  <c r="W53" i="4"/>
  <c r="AE53" i="4"/>
  <c r="AL54" i="4" s="1"/>
  <c r="V37" i="4"/>
  <c r="AK38" i="4" s="1"/>
  <c r="AJ38" i="4"/>
  <c r="AC37" i="4"/>
  <c r="AM38" i="4" s="1"/>
  <c r="AE37" i="4"/>
  <c r="AL38" i="4" s="1"/>
  <c r="W37" i="4"/>
  <c r="AJ83" i="4"/>
  <c r="AC82" i="4"/>
  <c r="AM83" i="4" s="1"/>
  <c r="W82" i="4"/>
  <c r="V82" i="4"/>
  <c r="AK83" i="4" s="1"/>
  <c r="AE82" i="4"/>
  <c r="AL83" i="4" s="1"/>
  <c r="AO51" i="4"/>
  <c r="BE51" i="4"/>
  <c r="Z50" i="4"/>
  <c r="AP51" i="4" s="1"/>
  <c r="BE12" i="4"/>
  <c r="Z11" i="4"/>
  <c r="AP12" i="4" s="1"/>
  <c r="AO12" i="4"/>
  <c r="BB44" i="4"/>
  <c r="AE40" i="4"/>
  <c r="AL41" i="4" s="1"/>
  <c r="W40" i="4"/>
  <c r="V40" i="4"/>
  <c r="AK41" i="4" s="1"/>
  <c r="BB41" i="4"/>
  <c r="AJ41" i="4"/>
  <c r="AC40" i="4"/>
  <c r="AM41" i="4" s="1"/>
  <c r="V33" i="4"/>
  <c r="AK34" i="4" s="1"/>
  <c r="AJ34" i="4"/>
  <c r="AC33" i="4"/>
  <c r="AM34" i="4" s="1"/>
  <c r="AE33" i="4"/>
  <c r="AL34" i="4" s="1"/>
  <c r="W33" i="4"/>
  <c r="AE9" i="4"/>
  <c r="AL10" i="4" s="1"/>
  <c r="W9" i="4"/>
  <c r="V9" i="4"/>
  <c r="AK10" i="4" s="1"/>
  <c r="AJ10" i="4"/>
  <c r="AG9" i="4"/>
  <c r="AC9" i="4"/>
  <c r="AM10" i="4" s="1"/>
  <c r="AE27" i="4"/>
  <c r="AL28" i="4" s="1"/>
  <c r="W27" i="4"/>
  <c r="AC27" i="4"/>
  <c r="AM28" i="4" s="1"/>
  <c r="V27" i="4"/>
  <c r="AK28" i="4" s="1"/>
  <c r="AJ28" i="4"/>
  <c r="Z22" i="4"/>
  <c r="AP23" i="4" s="1"/>
  <c r="BE23" i="4"/>
  <c r="AO23" i="4"/>
  <c r="V49" i="4"/>
  <c r="AK50" i="4" s="1"/>
  <c r="AJ50" i="4"/>
  <c r="AC49" i="4"/>
  <c r="AM50" i="4" s="1"/>
  <c r="AE49" i="4"/>
  <c r="AL50" i="4" s="1"/>
  <c r="W49" i="4"/>
  <c r="AR11" i="4"/>
  <c r="AS11" i="4" s="1"/>
  <c r="K7" i="5" s="1"/>
  <c r="BC26" i="4"/>
  <c r="AQ26" i="4"/>
  <c r="V12" i="4"/>
  <c r="AK13" i="4" s="1"/>
  <c r="AJ13" i="4"/>
  <c r="AC12" i="4"/>
  <c r="AM13" i="4" s="1"/>
  <c r="AG12" i="4"/>
  <c r="AE12" i="4"/>
  <c r="AL13" i="4" s="1"/>
  <c r="AR13" i="4" s="1"/>
  <c r="AS13" i="4" s="1"/>
  <c r="K9" i="5" s="1"/>
  <c r="W12" i="4"/>
  <c r="BC8" i="4"/>
  <c r="AQ8" i="4"/>
  <c r="Z3" i="4"/>
  <c r="AH10" i="4"/>
  <c r="AO99" i="4"/>
  <c r="Z98" i="4"/>
  <c r="AP99" i="4" s="1"/>
  <c r="BE99" i="4"/>
  <c r="AC107" i="4"/>
  <c r="AM108" i="4" s="1"/>
  <c r="V107" i="4"/>
  <c r="AK108" i="4" s="1"/>
  <c r="BB108" i="4"/>
  <c r="AJ108" i="4"/>
  <c r="AE107" i="4"/>
  <c r="AL108" i="4" s="1"/>
  <c r="W107" i="4"/>
  <c r="Z103" i="4"/>
  <c r="AP104" i="4" s="1"/>
  <c r="AO104" i="4"/>
  <c r="BE104" i="4"/>
  <c r="BE101" i="4"/>
  <c r="Z100" i="4"/>
  <c r="AP101" i="4" s="1"/>
  <c r="AR101" i="4" s="1"/>
  <c r="AS101" i="4" s="1"/>
  <c r="AO101" i="4"/>
  <c r="AQ98" i="4"/>
  <c r="BC98" i="4"/>
  <c r="AB86" i="4"/>
  <c r="BC103" i="4"/>
  <c r="AQ103" i="4"/>
  <c r="BE98" i="4"/>
  <c r="AO98" i="4"/>
  <c r="AR98" i="4" s="1"/>
  <c r="AS98" i="4" s="1"/>
  <c r="Z97" i="4"/>
  <c r="AP98" i="4" s="1"/>
  <c r="AO93" i="4"/>
  <c r="Z92" i="4"/>
  <c r="AP93" i="4" s="1"/>
  <c r="BE93" i="4"/>
  <c r="BE88" i="4"/>
  <c r="Z87" i="4"/>
  <c r="AP88" i="4" s="1"/>
  <c r="AO88" i="4"/>
  <c r="BB91" i="4"/>
  <c r="BE86" i="4"/>
  <c r="Z85" i="4"/>
  <c r="AP86" i="4" s="1"/>
  <c r="AO86" i="4"/>
  <c r="BB80" i="4"/>
  <c r="AE79" i="4"/>
  <c r="AL80" i="4" s="1"/>
  <c r="W79" i="4"/>
  <c r="AC79" i="4"/>
  <c r="AM80" i="4" s="1"/>
  <c r="V79" i="4"/>
  <c r="AK80" i="4" s="1"/>
  <c r="AJ80" i="4"/>
  <c r="AB98" i="4"/>
  <c r="AR76" i="4"/>
  <c r="AS76" i="4" s="1"/>
  <c r="V62" i="4"/>
  <c r="AK63" i="4" s="1"/>
  <c r="AJ63" i="4"/>
  <c r="AC62" i="4"/>
  <c r="AM63" i="4" s="1"/>
  <c r="BB63" i="4"/>
  <c r="W62" i="4"/>
  <c r="AE62" i="4"/>
  <c r="AL63" i="4" s="1"/>
  <c r="BC62" i="4"/>
  <c r="AQ62" i="4"/>
  <c r="BC79" i="4"/>
  <c r="AQ79" i="4"/>
  <c r="AO78" i="4"/>
  <c r="Z77" i="4"/>
  <c r="AP78" i="4" s="1"/>
  <c r="BE78" i="4"/>
  <c r="BE68" i="4"/>
  <c r="Z67" i="4"/>
  <c r="AP68" i="4" s="1"/>
  <c r="AO68" i="4"/>
  <c r="AO89" i="4"/>
  <c r="Z88" i="4"/>
  <c r="AP89" i="4" s="1"/>
  <c r="BE89" i="4"/>
  <c r="BC67" i="4"/>
  <c r="AQ67" i="4"/>
  <c r="AO60" i="4"/>
  <c r="BE60" i="4"/>
  <c r="Z59" i="4"/>
  <c r="AP60" i="4" s="1"/>
  <c r="V58" i="4"/>
  <c r="AK59" i="4" s="1"/>
  <c r="AJ59" i="4"/>
  <c r="AC58" i="4"/>
  <c r="AM59" i="4" s="1"/>
  <c r="AE58" i="4"/>
  <c r="AL59" i="4" s="1"/>
  <c r="W58" i="4"/>
  <c r="BC53" i="4"/>
  <c r="AQ53" i="4"/>
  <c r="AR53" i="4" s="1"/>
  <c r="AS53" i="4" s="1"/>
  <c r="AB42" i="4"/>
  <c r="BC37" i="4"/>
  <c r="AQ37" i="4"/>
  <c r="AM29" i="4"/>
  <c r="BB29" i="4"/>
  <c r="AQ28" i="4"/>
  <c r="BC28" i="4"/>
  <c r="AQ20" i="4"/>
  <c r="BC20" i="4"/>
  <c r="AB79" i="4"/>
  <c r="AE64" i="4"/>
  <c r="AL65" i="4" s="1"/>
  <c r="W64" i="4"/>
  <c r="AJ65" i="4"/>
  <c r="AC64" i="4"/>
  <c r="AM65" i="4" s="1"/>
  <c r="V64" i="4"/>
  <c r="AK65" i="4" s="1"/>
  <c r="AB62" i="4"/>
  <c r="AE51" i="4"/>
  <c r="AL52" i="4" s="1"/>
  <c r="W51" i="4"/>
  <c r="AC51" i="4"/>
  <c r="AM52" i="4" s="1"/>
  <c r="V51" i="4"/>
  <c r="AK52" i="4" s="1"/>
  <c r="AJ52" i="4"/>
  <c r="AQ49" i="4"/>
  <c r="BC49" i="4"/>
  <c r="AE35" i="4"/>
  <c r="AL36" i="4" s="1"/>
  <c r="W35" i="4"/>
  <c r="AC35" i="4"/>
  <c r="AM36" i="4" s="1"/>
  <c r="V35" i="4"/>
  <c r="AK36" i="4" s="1"/>
  <c r="AJ36" i="4"/>
  <c r="BC23" i="4"/>
  <c r="AQ23" i="4"/>
  <c r="AJ55" i="4"/>
  <c r="AC54" i="4"/>
  <c r="AM55" i="4" s="1"/>
  <c r="BB55" i="4"/>
  <c r="W54" i="4"/>
  <c r="V54" i="4"/>
  <c r="AK55" i="4" s="1"/>
  <c r="AE54" i="4"/>
  <c r="AL55" i="4" s="1"/>
  <c r="AR48" i="4"/>
  <c r="AS48" i="4" s="1"/>
  <c r="AB27" i="4"/>
  <c r="BC51" i="4"/>
  <c r="AQ51" i="4"/>
  <c r="AB16" i="4"/>
  <c r="AH16" i="4" s="1"/>
  <c r="AJ12" i="4"/>
  <c r="AC11" i="4"/>
  <c r="AM12" i="4" s="1"/>
  <c r="S2" i="4"/>
  <c r="BB12" i="4"/>
  <c r="W11" i="4"/>
  <c r="V11" i="4"/>
  <c r="AK12" i="4" s="1"/>
  <c r="AE11" i="4"/>
  <c r="AL12" i="4" s="1"/>
  <c r="AR12" i="4" s="1"/>
  <c r="AS12" i="4" s="1"/>
  <c r="K8" i="5" s="1"/>
  <c r="BC42" i="4"/>
  <c r="AQ42" i="4"/>
  <c r="BE41" i="4"/>
  <c r="AO41" i="4"/>
  <c r="Z40" i="4"/>
  <c r="AP41" i="4" s="1"/>
  <c r="AG18" i="4"/>
  <c r="Z7" i="4"/>
  <c r="X3" i="4"/>
  <c r="BE8" i="4"/>
  <c r="AO8" i="4"/>
  <c r="AR71" i="4"/>
  <c r="AS71" i="4" s="1"/>
  <c r="AR69" i="4"/>
  <c r="AS69" i="4" s="1"/>
  <c r="AO46" i="4"/>
  <c r="Z45" i="4"/>
  <c r="AP46" i="4" s="1"/>
  <c r="BE46" i="4"/>
  <c r="BC31" i="4"/>
  <c r="AQ31" i="4"/>
  <c r="AO13" i="4"/>
  <c r="Z12" i="4"/>
  <c r="AP13" i="4" s="1"/>
  <c r="BE13" i="4"/>
  <c r="BE66" i="4"/>
  <c r="AO66" i="4"/>
  <c r="Z65" i="4"/>
  <c r="AP66" i="4" s="1"/>
  <c r="AO35" i="4"/>
  <c r="Z34" i="4"/>
  <c r="AP35" i="4" s="1"/>
  <c r="BE35" i="4"/>
  <c r="AB33" i="4"/>
  <c r="AJ27" i="4"/>
  <c r="AC26" i="4"/>
  <c r="AM27" i="4" s="1"/>
  <c r="AE26" i="4"/>
  <c r="AL27" i="4" s="1"/>
  <c r="V26" i="4"/>
  <c r="AK27" i="4" s="1"/>
  <c r="W26" i="4"/>
  <c r="AJ18" i="4"/>
  <c r="AE17" i="4"/>
  <c r="AL18" i="4" s="1"/>
  <c r="W17" i="4"/>
  <c r="AC17" i="4"/>
  <c r="AM18" i="4" s="1"/>
  <c r="V17" i="4"/>
  <c r="AK18" i="4" s="1"/>
  <c r="AB17" i="4"/>
  <c r="AO17" i="4"/>
  <c r="Z16" i="4"/>
  <c r="AP17" i="4" s="1"/>
  <c r="BE17" i="4"/>
  <c r="AG10" i="4"/>
  <c r="BB101" i="4"/>
  <c r="V25" i="4"/>
  <c r="AK26" i="4" s="1"/>
  <c r="AJ26" i="4"/>
  <c r="AC25" i="4"/>
  <c r="AM26" i="4" s="1"/>
  <c r="AE25" i="4"/>
  <c r="AL26" i="4" s="1"/>
  <c r="W25" i="4"/>
  <c r="AJ16" i="4"/>
  <c r="AC15" i="4"/>
  <c r="BB16" i="4"/>
  <c r="W15" i="4"/>
  <c r="AE15" i="4"/>
  <c r="AL16" i="4" s="1"/>
  <c r="V15" i="4"/>
  <c r="AK16" i="4" s="1"/>
  <c r="BB45" i="4"/>
  <c r="AJ8" i="4"/>
  <c r="V7" i="4"/>
  <c r="AC7" i="4"/>
  <c r="BB8" i="4" s="1"/>
  <c r="AE7" i="4"/>
  <c r="W7" i="4"/>
  <c r="AG7" i="4"/>
  <c r="T3" i="4"/>
  <c r="AB22" i="4"/>
  <c r="BC9" i="4"/>
  <c r="AQ9" i="4"/>
  <c r="AB12" i="4"/>
  <c r="BC107" i="4"/>
  <c r="AQ107" i="4"/>
  <c r="AM77" i="4"/>
  <c r="BB77" i="4"/>
  <c r="BE75" i="4"/>
  <c r="Z74" i="4"/>
  <c r="AP75" i="4" s="1"/>
  <c r="AO75" i="4"/>
  <c r="AR75" i="4" s="1"/>
  <c r="AS75" i="4" s="1"/>
  <c r="BC95" i="4"/>
  <c r="AQ95" i="4"/>
  <c r="BC90" i="4"/>
  <c r="AQ90" i="4"/>
  <c r="BE106" i="4"/>
  <c r="AO106" i="4"/>
  <c r="Z105" i="4"/>
  <c r="AP106" i="4" s="1"/>
  <c r="AO74" i="4"/>
  <c r="Z73" i="4"/>
  <c r="AP74" i="4" s="1"/>
  <c r="BE74" i="4"/>
  <c r="BC89" i="4"/>
  <c r="AQ89" i="4"/>
  <c r="BB49" i="4"/>
  <c r="AM49" i="4"/>
  <c r="AM33" i="4"/>
  <c r="BB33" i="4"/>
  <c r="V73" i="4"/>
  <c r="AK74" i="4" s="1"/>
  <c r="AJ74" i="4"/>
  <c r="AC73" i="4"/>
  <c r="AM74" i="4" s="1"/>
  <c r="AE73" i="4"/>
  <c r="AL74" i="4" s="1"/>
  <c r="W73" i="4"/>
  <c r="AO55" i="4"/>
  <c r="Z54" i="4"/>
  <c r="AP55" i="4" s="1"/>
  <c r="BE55" i="4"/>
  <c r="BE39" i="4"/>
  <c r="Z38" i="4"/>
  <c r="AP39" i="4" s="1"/>
  <c r="AO39" i="4"/>
  <c r="AB60" i="4"/>
  <c r="BC30" i="4"/>
  <c r="AQ30" i="4"/>
  <c r="AQ41" i="4"/>
  <c r="BC41" i="4"/>
  <c r="BC34" i="4"/>
  <c r="AQ34" i="4"/>
  <c r="BE31" i="4"/>
  <c r="AO31" i="4"/>
  <c r="Z30" i="4"/>
  <c r="AP31" i="4" s="1"/>
  <c r="AQ66" i="4"/>
  <c r="BC66" i="4"/>
  <c r="BC50" i="4"/>
  <c r="AQ50" i="4"/>
  <c r="BC35" i="4"/>
  <c r="AQ35" i="4"/>
  <c r="BC27" i="4"/>
  <c r="AQ27" i="4"/>
  <c r="AO18" i="4"/>
  <c r="BE18" i="4"/>
  <c r="Z17" i="4"/>
  <c r="AP18" i="4" s="1"/>
  <c r="AO9" i="4"/>
  <c r="Z8" i="4"/>
  <c r="AP9" i="4" s="1"/>
  <c r="BE9" i="4"/>
  <c r="BE108" i="4"/>
  <c r="AO108" i="4"/>
  <c r="Z107" i="4"/>
  <c r="AP108" i="4" s="1"/>
  <c r="BC102" i="4"/>
  <c r="AQ102" i="4"/>
  <c r="V106" i="4"/>
  <c r="AK107" i="4" s="1"/>
  <c r="AJ107" i="4"/>
  <c r="AC106" i="4"/>
  <c r="AM107" i="4" s="1"/>
  <c r="BB107" i="4"/>
  <c r="AE106" i="4"/>
  <c r="AL107" i="4" s="1"/>
  <c r="W106" i="4"/>
  <c r="AO85" i="4"/>
  <c r="Z84" i="4"/>
  <c r="AP85" i="4" s="1"/>
  <c r="BE85" i="4"/>
  <c r="AO67" i="4"/>
  <c r="Z66" i="4"/>
  <c r="AP67" i="4" s="1"/>
  <c r="BE67" i="4"/>
  <c r="AE72" i="4"/>
  <c r="AL73" i="4" s="1"/>
  <c r="W72" i="4"/>
  <c r="V72" i="4"/>
  <c r="AK73" i="4" s="1"/>
  <c r="AJ73" i="4"/>
  <c r="AC72" i="4"/>
  <c r="AM73" i="4" s="1"/>
  <c r="AB72" i="4"/>
  <c r="AR29" i="4"/>
  <c r="AS29" i="4" s="1"/>
  <c r="K25" i="5" s="1"/>
  <c r="V21" i="4"/>
  <c r="AK22" i="4" s="1"/>
  <c r="AJ22" i="4"/>
  <c r="AC21" i="4"/>
  <c r="AM22" i="4" s="1"/>
  <c r="BB22" i="4"/>
  <c r="AE21" i="4"/>
  <c r="AL22" i="4" s="1"/>
  <c r="W21" i="4"/>
  <c r="AG21" i="4" s="1"/>
  <c r="Z82" i="4"/>
  <c r="AP83" i="4" s="1"/>
  <c r="BE83" i="4"/>
  <c r="AO83" i="4"/>
  <c r="BE21" i="4"/>
  <c r="Z20" i="4"/>
  <c r="AP21" i="4" s="1"/>
  <c r="AO21" i="4"/>
  <c r="AE83" i="4"/>
  <c r="AL84" i="4" s="1"/>
  <c r="W83" i="4"/>
  <c r="AJ84" i="4"/>
  <c r="AC83" i="4"/>
  <c r="AM84" i="4" s="1"/>
  <c r="V83" i="4"/>
  <c r="AK84" i="4" s="1"/>
  <c r="AJ64" i="4"/>
  <c r="AC63" i="4"/>
  <c r="AM64" i="4" s="1"/>
  <c r="W63" i="4"/>
  <c r="V63" i="4"/>
  <c r="AK64" i="4" s="1"/>
  <c r="AE63" i="4"/>
  <c r="AL64" i="4" s="1"/>
  <c r="AO30" i="4"/>
  <c r="Z29" i="4"/>
  <c r="AP30" i="4" s="1"/>
  <c r="BE30" i="4"/>
  <c r="V29" i="4"/>
  <c r="AK30" i="4" s="1"/>
  <c r="AJ30" i="4"/>
  <c r="AC29" i="4"/>
  <c r="AM30" i="4" s="1"/>
  <c r="AE29" i="4"/>
  <c r="AL30" i="4" s="1"/>
  <c r="W29" i="4"/>
  <c r="BB30" i="4"/>
  <c r="BE10" i="4"/>
  <c r="AO10" i="4"/>
  <c r="Z9" i="4"/>
  <c r="AP10" i="4" s="1"/>
  <c r="AJ70" i="4"/>
  <c r="AE69" i="4"/>
  <c r="AL70" i="4" s="1"/>
  <c r="W69" i="4"/>
  <c r="V69" i="4"/>
  <c r="AK70" i="4" s="1"/>
  <c r="AC69" i="4"/>
  <c r="AM70" i="4" s="1"/>
  <c r="AE39" i="4"/>
  <c r="AL40" i="4" s="1"/>
  <c r="W39" i="4"/>
  <c r="AJ40" i="4"/>
  <c r="AC39" i="4"/>
  <c r="AM40" i="4" s="1"/>
  <c r="V39" i="4"/>
  <c r="AK40" i="4" s="1"/>
  <c r="BB15" i="4"/>
  <c r="BC10" i="4"/>
  <c r="AQ10" i="4"/>
  <c r="AE65" i="4"/>
  <c r="AL66" i="4" s="1"/>
  <c r="W65" i="4"/>
  <c r="V65" i="4"/>
  <c r="AK66" i="4" s="1"/>
  <c r="AJ66" i="4"/>
  <c r="AC65" i="4"/>
  <c r="AM66" i="4" s="1"/>
  <c r="AJ35" i="4"/>
  <c r="AC34" i="4"/>
  <c r="AM35" i="4" s="1"/>
  <c r="AE34" i="4"/>
  <c r="AL35" i="4" s="1"/>
  <c r="W34" i="4"/>
  <c r="V34" i="4"/>
  <c r="AK35" i="4" s="1"/>
  <c r="BC18" i="4"/>
  <c r="AQ18" i="4"/>
  <c r="AH17" i="4"/>
  <c r="BC14" i="4"/>
  <c r="AQ14" i="4"/>
  <c r="AO103" i="4"/>
  <c r="Z102" i="4"/>
  <c r="AP103" i="4" s="1"/>
  <c r="BE103" i="4"/>
  <c r="AJ104" i="4"/>
  <c r="AC103" i="4"/>
  <c r="AM104" i="4" s="1"/>
  <c r="V103" i="4"/>
  <c r="AK104" i="4" s="1"/>
  <c r="AE103" i="4"/>
  <c r="AL104" i="4" s="1"/>
  <c r="W103" i="4"/>
  <c r="Z99" i="4"/>
  <c r="AP100" i="4" s="1"/>
  <c r="BE100" i="4"/>
  <c r="AO100" i="4"/>
  <c r="BE97" i="4"/>
  <c r="Z96" i="4"/>
  <c r="AP97" i="4" s="1"/>
  <c r="AO97" i="4"/>
  <c r="BE102" i="4"/>
  <c r="AO102" i="4"/>
  <c r="Z101" i="4"/>
  <c r="AP102" i="4" s="1"/>
  <c r="V92" i="4"/>
  <c r="AK93" i="4" s="1"/>
  <c r="AJ93" i="4"/>
  <c r="AC92" i="4"/>
  <c r="AM93" i="4" s="1"/>
  <c r="AE92" i="4"/>
  <c r="AL93" i="4" s="1"/>
  <c r="W92" i="4"/>
  <c r="V102" i="4"/>
  <c r="AK103" i="4" s="1"/>
  <c r="AJ103" i="4"/>
  <c r="AC102" i="4"/>
  <c r="AM103" i="4" s="1"/>
  <c r="W102" i="4"/>
  <c r="AE102" i="4"/>
  <c r="AL103" i="4" s="1"/>
  <c r="AB102" i="4"/>
  <c r="AR95" i="4"/>
  <c r="AS95" i="4" s="1"/>
  <c r="AJ94" i="4"/>
  <c r="AC93" i="4"/>
  <c r="AM94" i="4" s="1"/>
  <c r="W93" i="4"/>
  <c r="V93" i="4"/>
  <c r="AK94" i="4" s="1"/>
  <c r="AE93" i="4"/>
  <c r="AL94" i="4" s="1"/>
  <c r="AO90" i="4"/>
  <c r="BE90" i="4"/>
  <c r="Z89" i="4"/>
  <c r="AP90" i="4" s="1"/>
  <c r="V81" i="4"/>
  <c r="AK82" i="4" s="1"/>
  <c r="AJ82" i="4"/>
  <c r="AC81" i="4"/>
  <c r="AM82" i="4" s="1"/>
  <c r="BB82" i="4"/>
  <c r="W81" i="4"/>
  <c r="AE81" i="4"/>
  <c r="AL82" i="4" s="1"/>
  <c r="BC81" i="4"/>
  <c r="AQ81" i="4"/>
  <c r="AR81" i="4" s="1"/>
  <c r="AS81" i="4" s="1"/>
  <c r="AR77" i="4"/>
  <c r="AS77" i="4" s="1"/>
  <c r="AQ91" i="4"/>
  <c r="AR91" i="4" s="1"/>
  <c r="AS91" i="4" s="1"/>
  <c r="BC91" i="4"/>
  <c r="AB83" i="4"/>
  <c r="AE105" i="4"/>
  <c r="AL106" i="4" s="1"/>
  <c r="W105" i="4"/>
  <c r="V105" i="4"/>
  <c r="AK106" i="4" s="1"/>
  <c r="BB106" i="4"/>
  <c r="AJ106" i="4"/>
  <c r="AC105" i="4"/>
  <c r="AM106" i="4" s="1"/>
  <c r="BC99" i="4"/>
  <c r="AQ99" i="4"/>
  <c r="BC85" i="4"/>
  <c r="AQ85" i="4"/>
  <c r="AB78" i="4"/>
  <c r="BB76" i="4"/>
  <c r="BB102" i="4"/>
  <c r="BC86" i="4"/>
  <c r="AQ86" i="4"/>
  <c r="AO79" i="4"/>
  <c r="BE79" i="4"/>
  <c r="Z78" i="4"/>
  <c r="AP79" i="4" s="1"/>
  <c r="V77" i="4"/>
  <c r="AK78" i="4" s="1"/>
  <c r="AJ78" i="4"/>
  <c r="AC77" i="4"/>
  <c r="AM78" i="4" s="1"/>
  <c r="AE77" i="4"/>
  <c r="AL78" i="4" s="1"/>
  <c r="W77" i="4"/>
  <c r="AQ73" i="4"/>
  <c r="BC73" i="4"/>
  <c r="BB72" i="4"/>
  <c r="AJ68" i="4"/>
  <c r="AC67" i="4"/>
  <c r="AM68" i="4" s="1"/>
  <c r="V67" i="4"/>
  <c r="AK68" i="4" s="1"/>
  <c r="W67" i="4"/>
  <c r="AE67" i="4"/>
  <c r="AL68" i="4" s="1"/>
  <c r="AO63" i="4"/>
  <c r="Z62" i="4"/>
  <c r="AP63" i="4" s="1"/>
  <c r="BE63" i="4"/>
  <c r="AQ58" i="4"/>
  <c r="AR58" i="4" s="1"/>
  <c r="AS58" i="4" s="1"/>
  <c r="BC58" i="4"/>
  <c r="V88" i="4"/>
  <c r="AK89" i="4" s="1"/>
  <c r="AJ89" i="4"/>
  <c r="W88" i="4"/>
  <c r="AC88" i="4"/>
  <c r="AM89" i="4" s="1"/>
  <c r="AE88" i="4"/>
  <c r="AL89" i="4" s="1"/>
  <c r="V66" i="4"/>
  <c r="AK67" i="4" s="1"/>
  <c r="AJ67" i="4"/>
  <c r="AC66" i="4"/>
  <c r="AM67" i="4" s="1"/>
  <c r="AE66" i="4"/>
  <c r="AL67" i="4" s="1"/>
  <c r="W66" i="4"/>
  <c r="AR49" i="4"/>
  <c r="AS49" i="4" s="1"/>
  <c r="AO42" i="4"/>
  <c r="Z41" i="4"/>
  <c r="AP42" i="4" s="1"/>
  <c r="BE42" i="4"/>
  <c r="AR33" i="4"/>
  <c r="AS33" i="4" s="1"/>
  <c r="BC74" i="4"/>
  <c r="AQ74" i="4"/>
  <c r="AR62" i="4"/>
  <c r="AS62" i="4" s="1"/>
  <c r="AQ45" i="4"/>
  <c r="BC45" i="4"/>
  <c r="AO34" i="4"/>
  <c r="Z33" i="4"/>
  <c r="AP34" i="4" s="1"/>
  <c r="BE34" i="4"/>
  <c r="AO64" i="4"/>
  <c r="BE64" i="4"/>
  <c r="Z63" i="4"/>
  <c r="AP64" i="4" s="1"/>
  <c r="BE43" i="4"/>
  <c r="Z42" i="4"/>
  <c r="AP43" i="4" s="1"/>
  <c r="AO43" i="4"/>
  <c r="AB38" i="4"/>
  <c r="AO22" i="4"/>
  <c r="Z21" i="4"/>
  <c r="AP22" i="4" s="1"/>
  <c r="BE22" i="4"/>
  <c r="AB50" i="4"/>
  <c r="BB48" i="4"/>
  <c r="AB23" i="4"/>
  <c r="AB81" i="4"/>
  <c r="AB59" i="4"/>
  <c r="AE19" i="4"/>
  <c r="AL20" i="4" s="1"/>
  <c r="W19" i="4"/>
  <c r="AJ20" i="4"/>
  <c r="AC19" i="4"/>
  <c r="AM20" i="4" s="1"/>
  <c r="V19" i="4"/>
  <c r="AK20" i="4" s="1"/>
  <c r="AE13" i="4"/>
  <c r="AL14" i="4" s="1"/>
  <c r="W13" i="4"/>
  <c r="V13" i="4"/>
  <c r="AK14" i="4" s="1"/>
  <c r="AC13" i="4"/>
  <c r="AM14" i="4" s="1"/>
  <c r="AJ14" i="4"/>
  <c r="AR45" i="4"/>
  <c r="AS45" i="4" s="1"/>
  <c r="V41" i="4"/>
  <c r="AK42" i="4" s="1"/>
  <c r="AJ42" i="4"/>
  <c r="AC41" i="4"/>
  <c r="AM42" i="4" s="1"/>
  <c r="AE41" i="4"/>
  <c r="AL42" i="4" s="1"/>
  <c r="W41" i="4"/>
  <c r="BB19" i="4"/>
  <c r="BE16" i="4"/>
  <c r="AO16" i="4"/>
  <c r="Z15" i="4"/>
  <c r="AP16" i="4" s="1"/>
  <c r="BC70" i="4"/>
  <c r="AQ70" i="4"/>
  <c r="V45" i="4"/>
  <c r="AK46" i="4" s="1"/>
  <c r="AJ46" i="4"/>
  <c r="AC45" i="4"/>
  <c r="AM46" i="4" s="1"/>
  <c r="AE45" i="4"/>
  <c r="AL46" i="4" s="1"/>
  <c r="W45" i="4"/>
  <c r="AJ31" i="4"/>
  <c r="AC30" i="4"/>
  <c r="AM31" i="4" s="1"/>
  <c r="AE30" i="4"/>
  <c r="AL31" i="4" s="1"/>
  <c r="W30" i="4"/>
  <c r="V30" i="4"/>
  <c r="AK31" i="4" s="1"/>
  <c r="AB11" i="4"/>
  <c r="AE31" i="4"/>
  <c r="AL32" i="4" s="1"/>
  <c r="W31" i="4"/>
  <c r="AC31" i="4"/>
  <c r="AM32" i="4" s="1"/>
  <c r="V31" i="4"/>
  <c r="AK32" i="4" s="1"/>
  <c r="AJ32" i="4"/>
  <c r="BE27" i="4"/>
  <c r="AO27" i="4"/>
  <c r="Z26" i="4"/>
  <c r="AP27" i="4" s="1"/>
  <c r="BB11" i="4"/>
  <c r="AB40" i="4"/>
  <c r="AB9" i="4"/>
  <c r="AH9" i="4" s="1"/>
  <c r="AC3" i="4"/>
  <c r="BD8" i="4"/>
  <c r="AQ17" i="4"/>
  <c r="BC17" i="4"/>
  <c r="V8" i="4"/>
  <c r="AK9" i="4" s="1"/>
  <c r="AJ9" i="4"/>
  <c r="AC8" i="4"/>
  <c r="AM9" i="4" s="1"/>
  <c r="AE8" i="4"/>
  <c r="AL9" i="4" s="1"/>
  <c r="W8" i="4"/>
  <c r="AG8" i="4"/>
  <c r="AB7" i="4"/>
  <c r="AA3" i="4" s="1"/>
  <c r="AR92" i="3"/>
  <c r="AJ50" i="3"/>
  <c r="Z59" i="3"/>
  <c r="AP60" i="3" s="1"/>
  <c r="BD42" i="3"/>
  <c r="V56" i="3"/>
  <c r="AK57" i="3" s="1"/>
  <c r="AR53" i="3"/>
  <c r="AR108" i="3"/>
  <c r="BC82" i="3"/>
  <c r="AQ82" i="3"/>
  <c r="Z107" i="3"/>
  <c r="AP108" i="3" s="1"/>
  <c r="AQ74" i="3"/>
  <c r="AC56" i="3"/>
  <c r="AM57" i="3" s="1"/>
  <c r="Z36" i="3"/>
  <c r="AP37" i="3" s="1"/>
  <c r="BD74" i="3"/>
  <c r="AB56" i="3"/>
  <c r="BC45" i="3"/>
  <c r="BE108" i="3"/>
  <c r="AR91" i="3"/>
  <c r="AC49" i="3"/>
  <c r="AM50" i="3" s="1"/>
  <c r="BB40" i="3"/>
  <c r="AR68" i="3"/>
  <c r="AR97" i="3"/>
  <c r="AQ90" i="3"/>
  <c r="AO37" i="3"/>
  <c r="AE49" i="3"/>
  <c r="AL50" i="3" s="1"/>
  <c r="BC47" i="3"/>
  <c r="BC29" i="3"/>
  <c r="W81" i="3"/>
  <c r="V49" i="3"/>
  <c r="AK50" i="3" s="1"/>
  <c r="BE60" i="3"/>
  <c r="BD62" i="3"/>
  <c r="AR62" i="3"/>
  <c r="AO80" i="3"/>
  <c r="AE81" i="3"/>
  <c r="AL82" i="3" s="1"/>
  <c r="AC58" i="3"/>
  <c r="AM59" i="3" s="1"/>
  <c r="V38" i="3"/>
  <c r="AK39" i="3" s="1"/>
  <c r="V67" i="3"/>
  <c r="AK68" i="3" s="1"/>
  <c r="AO49" i="3"/>
  <c r="W67" i="3"/>
  <c r="AB38" i="3"/>
  <c r="AB67" i="3"/>
  <c r="BC53" i="3"/>
  <c r="AQ53" i="3"/>
  <c r="BE33" i="3"/>
  <c r="AO33" i="3"/>
  <c r="BC108" i="3"/>
  <c r="AO97" i="3"/>
  <c r="V81" i="3"/>
  <c r="AK82" i="3" s="1"/>
  <c r="AQ31" i="3"/>
  <c r="BB55" i="3"/>
  <c r="AR82" i="3"/>
  <c r="AE67" i="3"/>
  <c r="AL68" i="3" s="1"/>
  <c r="V47" i="3"/>
  <c r="AK48" i="3" s="1"/>
  <c r="AR31" i="3"/>
  <c r="Z37" i="3"/>
  <c r="AP38" i="3" s="1"/>
  <c r="BD86" i="3"/>
  <c r="AR86" i="3"/>
  <c r="V75" i="3"/>
  <c r="AK76" i="3" s="1"/>
  <c r="AC75" i="3"/>
  <c r="AB58" i="3"/>
  <c r="AJ39" i="3"/>
  <c r="AE38" i="3"/>
  <c r="AL39" i="3" s="1"/>
  <c r="Z96" i="3"/>
  <c r="AP97" i="3" s="1"/>
  <c r="AB81" i="3"/>
  <c r="BB39" i="3"/>
  <c r="BE59" i="3"/>
  <c r="AO59" i="3"/>
  <c r="Z89" i="3"/>
  <c r="AP90" i="3" s="1"/>
  <c r="AC81" i="3"/>
  <c r="AM82" i="3" s="1"/>
  <c r="BC59" i="3"/>
  <c r="AQ80" i="3"/>
  <c r="W58" i="3"/>
  <c r="AJ76" i="3"/>
  <c r="AE58" i="3"/>
  <c r="AL59" i="3" s="1"/>
  <c r="AS47" i="3"/>
  <c r="AT47" i="3" s="1"/>
  <c r="AS45" i="3"/>
  <c r="AT45" i="3" s="1"/>
  <c r="BE40" i="3"/>
  <c r="BC37" i="3"/>
  <c r="BB68" i="3"/>
  <c r="AE47" i="3"/>
  <c r="AL48" i="3" s="1"/>
  <c r="AB75" i="3"/>
  <c r="BE41" i="3"/>
  <c r="AO41" i="3"/>
  <c r="BE25" i="3"/>
  <c r="AO25" i="3"/>
  <c r="BC106" i="3"/>
  <c r="AQ106" i="3"/>
  <c r="AC102" i="3"/>
  <c r="AM103" i="3" s="1"/>
  <c r="V102" i="3"/>
  <c r="AK103" i="3" s="1"/>
  <c r="AJ103" i="3"/>
  <c r="AE102" i="3"/>
  <c r="AL103" i="3" s="1"/>
  <c r="BB103" i="3"/>
  <c r="W102" i="3"/>
  <c r="BD101" i="3"/>
  <c r="AR101" i="3"/>
  <c r="Z82" i="3"/>
  <c r="AP83" i="3" s="1"/>
  <c r="BE83" i="3"/>
  <c r="AO83" i="3"/>
  <c r="BC88" i="3"/>
  <c r="AQ88" i="3"/>
  <c r="AO96" i="3"/>
  <c r="BE96" i="3"/>
  <c r="Z95" i="3"/>
  <c r="AP96" i="3" s="1"/>
  <c r="AJ73" i="3"/>
  <c r="V72" i="3"/>
  <c r="AK73" i="3" s="1"/>
  <c r="AC72" i="3"/>
  <c r="AM73" i="3" s="1"/>
  <c r="W72" i="3"/>
  <c r="AE72" i="3"/>
  <c r="AL73" i="3" s="1"/>
  <c r="Z19" i="3"/>
  <c r="AP20" i="3" s="1"/>
  <c r="BE20" i="3"/>
  <c r="AO20" i="3"/>
  <c r="AJ63" i="3"/>
  <c r="V62" i="3"/>
  <c r="AK63" i="3" s="1"/>
  <c r="AC62" i="3"/>
  <c r="AM63" i="3" s="1"/>
  <c r="AE62" i="3"/>
  <c r="AL63" i="3" s="1"/>
  <c r="W62" i="3"/>
  <c r="Z12" i="3"/>
  <c r="AP13" i="3" s="1"/>
  <c r="BE13" i="3"/>
  <c r="AO13" i="3"/>
  <c r="BD43" i="3"/>
  <c r="AR43" i="3"/>
  <c r="AO78" i="3"/>
  <c r="BE78" i="3"/>
  <c r="Z77" i="3"/>
  <c r="AP78" i="3" s="1"/>
  <c r="BE105" i="3"/>
  <c r="Z104" i="3"/>
  <c r="AP105" i="3" s="1"/>
  <c r="AO105" i="3"/>
  <c r="BC102" i="3"/>
  <c r="AQ102" i="3"/>
  <c r="BC100" i="3"/>
  <c r="AQ100" i="3"/>
  <c r="AO104" i="3"/>
  <c r="Z103" i="3"/>
  <c r="AP104" i="3" s="1"/>
  <c r="BE104" i="3"/>
  <c r="AQ99" i="3"/>
  <c r="BC99" i="3"/>
  <c r="AJ97" i="3"/>
  <c r="W96" i="3"/>
  <c r="AE96" i="3"/>
  <c r="AL97" i="3" s="1"/>
  <c r="V96" i="3"/>
  <c r="AK97" i="3" s="1"/>
  <c r="AC96" i="3"/>
  <c r="AM97" i="3" s="1"/>
  <c r="AQ107" i="3"/>
  <c r="BC107" i="3"/>
  <c r="AC100" i="3"/>
  <c r="AM101" i="3" s="1"/>
  <c r="W100" i="3"/>
  <c r="V100" i="3"/>
  <c r="AK101" i="3" s="1"/>
  <c r="AJ101" i="3"/>
  <c r="AE100" i="3"/>
  <c r="AL101" i="3" s="1"/>
  <c r="BC98" i="3"/>
  <c r="AQ98" i="3"/>
  <c r="AE91" i="3"/>
  <c r="AL92" i="3" s="1"/>
  <c r="W91" i="3"/>
  <c r="AC91" i="3"/>
  <c r="AM92" i="3" s="1"/>
  <c r="V91" i="3"/>
  <c r="AK92" i="3" s="1"/>
  <c r="AJ92" i="3"/>
  <c r="Z72" i="3"/>
  <c r="AP73" i="3" s="1"/>
  <c r="BE73" i="3"/>
  <c r="AO73" i="3"/>
  <c r="AQ95" i="3"/>
  <c r="BC95" i="3"/>
  <c r="AE93" i="3"/>
  <c r="AL94" i="3" s="1"/>
  <c r="W93" i="3"/>
  <c r="AJ94" i="3"/>
  <c r="V93" i="3"/>
  <c r="AK94" i="3" s="1"/>
  <c r="AC93" i="3"/>
  <c r="AM94" i="3" s="1"/>
  <c r="AE85" i="3"/>
  <c r="AL86" i="3" s="1"/>
  <c r="W85" i="3"/>
  <c r="AC85" i="3"/>
  <c r="AM86" i="3" s="1"/>
  <c r="V85" i="3"/>
  <c r="AK86" i="3" s="1"/>
  <c r="AJ86" i="3"/>
  <c r="AQ81" i="3"/>
  <c r="BC81" i="3"/>
  <c r="AJ79" i="3"/>
  <c r="V78" i="3"/>
  <c r="AK79" i="3" s="1"/>
  <c r="AC78" i="3"/>
  <c r="AM79" i="3" s="1"/>
  <c r="AE78" i="3"/>
  <c r="AL79" i="3" s="1"/>
  <c r="W78" i="3"/>
  <c r="AB72" i="3"/>
  <c r="AO66" i="3"/>
  <c r="Z65" i="3"/>
  <c r="AP66" i="3" s="1"/>
  <c r="BE66" i="3"/>
  <c r="BD88" i="3"/>
  <c r="AR88" i="3"/>
  <c r="AJ75" i="3"/>
  <c r="V74" i="3"/>
  <c r="AK75" i="3" s="1"/>
  <c r="AC74" i="3"/>
  <c r="AM75" i="3" s="1"/>
  <c r="W74" i="3"/>
  <c r="AE74" i="3"/>
  <c r="AL75" i="3" s="1"/>
  <c r="AB74" i="3"/>
  <c r="AE61" i="3"/>
  <c r="AL62" i="3" s="1"/>
  <c r="W61" i="3"/>
  <c r="AC61" i="3"/>
  <c r="AM62" i="3" s="1"/>
  <c r="V61" i="3"/>
  <c r="AK62" i="3" s="1"/>
  <c r="AJ62" i="3"/>
  <c r="Z53" i="3"/>
  <c r="AP54" i="3" s="1"/>
  <c r="BE54" i="3"/>
  <c r="AO54" i="3"/>
  <c r="AC40" i="3"/>
  <c r="AM41" i="3" s="1"/>
  <c r="AJ41" i="3"/>
  <c r="AE40" i="3"/>
  <c r="AL41" i="3" s="1"/>
  <c r="W40" i="3"/>
  <c r="V40" i="3"/>
  <c r="AK41" i="3" s="1"/>
  <c r="AJ96" i="3"/>
  <c r="AE95" i="3"/>
  <c r="AL96" i="3" s="1"/>
  <c r="W95" i="3"/>
  <c r="AC95" i="3"/>
  <c r="AM96" i="3" s="1"/>
  <c r="V95" i="3"/>
  <c r="AK96" i="3" s="1"/>
  <c r="AR73" i="3"/>
  <c r="BD73" i="3"/>
  <c r="AR71" i="3"/>
  <c r="BD71" i="3"/>
  <c r="AO64" i="3"/>
  <c r="Z63" i="3"/>
  <c r="AP64" i="3" s="1"/>
  <c r="BE64" i="3"/>
  <c r="BC57" i="3"/>
  <c r="AQ57" i="3"/>
  <c r="AQ54" i="3"/>
  <c r="BC54" i="3"/>
  <c r="AE52" i="3"/>
  <c r="AL53" i="3" s="1"/>
  <c r="W52" i="3"/>
  <c r="AC52" i="3"/>
  <c r="AM53" i="3" s="1"/>
  <c r="V52" i="3"/>
  <c r="AK53" i="3" s="1"/>
  <c r="AJ53" i="3"/>
  <c r="AO51" i="3"/>
  <c r="BE51" i="3"/>
  <c r="Z50" i="3"/>
  <c r="AP51" i="3" s="1"/>
  <c r="AQ12" i="3"/>
  <c r="BC12" i="3"/>
  <c r="Z2" i="3"/>
  <c r="Z7" i="3"/>
  <c r="BE8" i="3"/>
  <c r="AO8" i="3"/>
  <c r="X3" i="3"/>
  <c r="AR63" i="3"/>
  <c r="BD63" i="3"/>
  <c r="AJ20" i="3"/>
  <c r="V19" i="3"/>
  <c r="AK20" i="3" s="1"/>
  <c r="AC19" i="3"/>
  <c r="AM20" i="3" s="1"/>
  <c r="AE19" i="3"/>
  <c r="AL20" i="3" s="1"/>
  <c r="W19" i="3"/>
  <c r="Z8" i="3"/>
  <c r="AP9" i="3" s="1"/>
  <c r="BE9" i="3"/>
  <c r="AO9" i="3"/>
  <c r="AQ69" i="3"/>
  <c r="BC69" i="3"/>
  <c r="AO57" i="3"/>
  <c r="Z56" i="3"/>
  <c r="AP57" i="3" s="1"/>
  <c r="BE57" i="3"/>
  <c r="Z49" i="3"/>
  <c r="AP50" i="3" s="1"/>
  <c r="BE50" i="3"/>
  <c r="AO50" i="3"/>
  <c r="AR44" i="3"/>
  <c r="BD44" i="3"/>
  <c r="AR40" i="3"/>
  <c r="BD40" i="3"/>
  <c r="BD33" i="3"/>
  <c r="AR33" i="3"/>
  <c r="BB24" i="3"/>
  <c r="AJ24" i="3"/>
  <c r="V23" i="3"/>
  <c r="AK24" i="3" s="1"/>
  <c r="AC23" i="3"/>
  <c r="AM24" i="3" s="1"/>
  <c r="W23" i="3"/>
  <c r="AE23" i="3"/>
  <c r="AL24" i="3" s="1"/>
  <c r="Z18" i="3"/>
  <c r="AP19" i="3" s="1"/>
  <c r="BE19" i="3"/>
  <c r="AO19" i="3"/>
  <c r="Z10" i="3"/>
  <c r="AP11" i="3" s="1"/>
  <c r="BE11" i="3"/>
  <c r="AO11" i="3"/>
  <c r="AQ87" i="3"/>
  <c r="BC87" i="3"/>
  <c r="BD78" i="3"/>
  <c r="AR78" i="3"/>
  <c r="AQ67" i="3"/>
  <c r="BC67" i="3"/>
  <c r="Z35" i="3"/>
  <c r="AP36" i="3" s="1"/>
  <c r="BE36" i="3"/>
  <c r="AO36" i="3"/>
  <c r="AO35" i="3"/>
  <c r="Z34" i="3"/>
  <c r="AP35" i="3" s="1"/>
  <c r="BE35" i="3"/>
  <c r="AJ34" i="3"/>
  <c r="V33" i="3"/>
  <c r="AK34" i="3" s="1"/>
  <c r="AE33" i="3"/>
  <c r="AL34" i="3" s="1"/>
  <c r="AC33" i="3"/>
  <c r="AM34" i="3" s="1"/>
  <c r="W33" i="3"/>
  <c r="Z27" i="3"/>
  <c r="AP28" i="3" s="1"/>
  <c r="BE28" i="3"/>
  <c r="AO28" i="3"/>
  <c r="AO27" i="3"/>
  <c r="Z26" i="3"/>
  <c r="AP27" i="3" s="1"/>
  <c r="BE27" i="3"/>
  <c r="AJ26" i="3"/>
  <c r="V25" i="3"/>
  <c r="AK26" i="3" s="1"/>
  <c r="AE25" i="3"/>
  <c r="AL26" i="3" s="1"/>
  <c r="AC25" i="3"/>
  <c r="AM26" i="3" s="1"/>
  <c r="W25" i="3"/>
  <c r="AB23" i="3"/>
  <c r="AQ93" i="3"/>
  <c r="BC93" i="3"/>
  <c r="AJ85" i="3"/>
  <c r="V84" i="3"/>
  <c r="AK85" i="3" s="1"/>
  <c r="AC84" i="3"/>
  <c r="AM85" i="3" s="1"/>
  <c r="AE84" i="3"/>
  <c r="AL85" i="3" s="1"/>
  <c r="W84" i="3"/>
  <c r="AJ69" i="3"/>
  <c r="V68" i="3"/>
  <c r="AK69" i="3" s="1"/>
  <c r="AC68" i="3"/>
  <c r="AM69" i="3" s="1"/>
  <c r="AE68" i="3"/>
  <c r="AL69" i="3" s="1"/>
  <c r="W68" i="3"/>
  <c r="AQ65" i="3"/>
  <c r="BC65" i="3"/>
  <c r="AJ61" i="3"/>
  <c r="V60" i="3"/>
  <c r="AK61" i="3" s="1"/>
  <c r="AC60" i="3"/>
  <c r="AM61" i="3" s="1"/>
  <c r="AE60" i="3"/>
  <c r="AL61" i="3" s="1"/>
  <c r="W60" i="3"/>
  <c r="AR58" i="3"/>
  <c r="BD58" i="3"/>
  <c r="AR38" i="3"/>
  <c r="BD38" i="3"/>
  <c r="AJ30" i="3"/>
  <c r="V29" i="3"/>
  <c r="AK30" i="3" s="1"/>
  <c r="W29" i="3"/>
  <c r="AC29" i="3"/>
  <c r="AM30" i="3" s="1"/>
  <c r="AE29" i="3"/>
  <c r="AL30" i="3" s="1"/>
  <c r="AR16" i="3"/>
  <c r="BD16" i="3"/>
  <c r="AR8" i="3"/>
  <c r="BD8" i="3"/>
  <c r="AC3" i="3"/>
  <c r="AJ21" i="3"/>
  <c r="V20" i="3"/>
  <c r="AK21" i="3" s="1"/>
  <c r="AC20" i="3"/>
  <c r="AM21" i="3" s="1"/>
  <c r="AE20" i="3"/>
  <c r="AL21" i="3" s="1"/>
  <c r="W20" i="3"/>
  <c r="AQ15" i="3"/>
  <c r="BC15" i="3"/>
  <c r="AQ10" i="3"/>
  <c r="BC10" i="3"/>
  <c r="AR11" i="3"/>
  <c r="BD11" i="3"/>
  <c r="AQ19" i="3"/>
  <c r="BC19" i="3"/>
  <c r="AQ9" i="3"/>
  <c r="BC9" i="3"/>
  <c r="AJ46" i="3"/>
  <c r="V45" i="3"/>
  <c r="AK46" i="3" s="1"/>
  <c r="W45" i="3"/>
  <c r="AE45" i="3"/>
  <c r="AL46" i="3" s="1"/>
  <c r="AC45" i="3"/>
  <c r="AM46" i="3" s="1"/>
  <c r="AJ18" i="3"/>
  <c r="V17" i="3"/>
  <c r="AK18" i="3" s="1"/>
  <c r="AC17" i="3"/>
  <c r="AM18" i="3" s="1"/>
  <c r="AE17" i="3"/>
  <c r="AL18" i="3" s="1"/>
  <c r="W17" i="3"/>
  <c r="AJ13" i="3"/>
  <c r="V12" i="3"/>
  <c r="AK13" i="3" s="1"/>
  <c r="AC12" i="3"/>
  <c r="AM13" i="3" s="1"/>
  <c r="AE12" i="3"/>
  <c r="AL13" i="3" s="1"/>
  <c r="W12" i="3"/>
  <c r="AJ14" i="3"/>
  <c r="V13" i="3"/>
  <c r="AK14" i="3" s="1"/>
  <c r="AC13" i="3"/>
  <c r="AM14" i="3" s="1"/>
  <c r="AE13" i="3"/>
  <c r="AL14" i="3" s="1"/>
  <c r="W13" i="3"/>
  <c r="AC98" i="3"/>
  <c r="AM99" i="3" s="1"/>
  <c r="AE98" i="3"/>
  <c r="AL99" i="3" s="1"/>
  <c r="W98" i="3"/>
  <c r="AJ99" i="3"/>
  <c r="V98" i="3"/>
  <c r="AK99" i="3" s="1"/>
  <c r="AC106" i="3"/>
  <c r="AM107" i="3" s="1"/>
  <c r="AE106" i="3"/>
  <c r="AL107" i="3" s="1"/>
  <c r="W106" i="3"/>
  <c r="V106" i="3"/>
  <c r="AK107" i="3" s="1"/>
  <c r="AJ107" i="3"/>
  <c r="AR98" i="3"/>
  <c r="BD98" i="3"/>
  <c r="Z74" i="3"/>
  <c r="AP75" i="3" s="1"/>
  <c r="BE75" i="3"/>
  <c r="AO75" i="3"/>
  <c r="Z80" i="3"/>
  <c r="AP81" i="3" s="1"/>
  <c r="BE81" i="3"/>
  <c r="AO81" i="3"/>
  <c r="AR83" i="3"/>
  <c r="BD83" i="3"/>
  <c r="AE73" i="3"/>
  <c r="AL74" i="3" s="1"/>
  <c r="W73" i="3"/>
  <c r="AJ74" i="3"/>
  <c r="V73" i="3"/>
  <c r="AK74" i="3" s="1"/>
  <c r="AC73" i="3"/>
  <c r="AM74" i="3" s="1"/>
  <c r="AO88" i="3"/>
  <c r="Z87" i="3"/>
  <c r="AP88" i="3" s="1"/>
  <c r="BE88" i="3"/>
  <c r="AC32" i="3"/>
  <c r="AM33" i="3" s="1"/>
  <c r="V32" i="3"/>
  <c r="AK33" i="3" s="1"/>
  <c r="AJ33" i="3"/>
  <c r="AE32" i="3"/>
  <c r="AL33" i="3" s="1"/>
  <c r="W32" i="3"/>
  <c r="AJ71" i="3"/>
  <c r="V70" i="3"/>
  <c r="AK71" i="3" s="1"/>
  <c r="AC70" i="3"/>
  <c r="AM71" i="3" s="1"/>
  <c r="AE70" i="3"/>
  <c r="AL71" i="3" s="1"/>
  <c r="W70" i="3"/>
  <c r="AR48" i="3"/>
  <c r="BD48" i="3"/>
  <c r="AR89" i="3"/>
  <c r="BD89" i="3"/>
  <c r="AQ50" i="3"/>
  <c r="BC50" i="3"/>
  <c r="BC44" i="3"/>
  <c r="AQ44" i="3"/>
  <c r="BD25" i="3"/>
  <c r="AR25" i="3"/>
  <c r="Z86" i="3"/>
  <c r="AP87" i="3" s="1"/>
  <c r="BE87" i="3"/>
  <c r="AO87" i="3"/>
  <c r="Z9" i="3"/>
  <c r="AP10" i="3" s="1"/>
  <c r="BE10" i="3"/>
  <c r="AO10" i="3"/>
  <c r="AQ85" i="3"/>
  <c r="BC85" i="3"/>
  <c r="AQ61" i="3"/>
  <c r="BC61" i="3"/>
  <c r="AJ58" i="3"/>
  <c r="V57" i="3"/>
  <c r="AK58" i="3" s="1"/>
  <c r="AC57" i="3"/>
  <c r="AM58" i="3" s="1"/>
  <c r="W57" i="3"/>
  <c r="AE57" i="3"/>
  <c r="AL58" i="3" s="1"/>
  <c r="AR56" i="3"/>
  <c r="BD56" i="3"/>
  <c r="BC38" i="3"/>
  <c r="AQ38" i="3"/>
  <c r="Z33" i="3"/>
  <c r="AP34" i="3" s="1"/>
  <c r="BE34" i="3"/>
  <c r="AO34" i="3"/>
  <c r="BB16" i="3"/>
  <c r="AJ16" i="3"/>
  <c r="V15" i="3"/>
  <c r="AK16" i="3" s="1"/>
  <c r="AC15" i="3"/>
  <c r="AM16" i="3" s="1"/>
  <c r="AG15" i="3"/>
  <c r="AE15" i="3"/>
  <c r="AL16" i="3" s="1"/>
  <c r="W15" i="3"/>
  <c r="BC21" i="3"/>
  <c r="AQ21" i="3"/>
  <c r="AR17" i="3"/>
  <c r="BD17" i="3"/>
  <c r="AB57" i="3"/>
  <c r="Z45" i="3"/>
  <c r="AP46" i="3" s="1"/>
  <c r="AO46" i="3"/>
  <c r="BE46" i="3"/>
  <c r="AQ18" i="3"/>
  <c r="BC18" i="3"/>
  <c r="AQ14" i="3"/>
  <c r="BC14" i="3"/>
  <c r="AE107" i="3"/>
  <c r="AL108" i="3" s="1"/>
  <c r="W107" i="3"/>
  <c r="V107" i="3"/>
  <c r="AK108" i="3" s="1"/>
  <c r="AC107" i="3"/>
  <c r="AM108" i="3" s="1"/>
  <c r="AJ108" i="3"/>
  <c r="AC104" i="3"/>
  <c r="AM105" i="3" s="1"/>
  <c r="AJ105" i="3"/>
  <c r="AE104" i="3"/>
  <c r="AL105" i="3" s="1"/>
  <c r="W104" i="3"/>
  <c r="V104" i="3"/>
  <c r="AK105" i="3" s="1"/>
  <c r="AE99" i="3"/>
  <c r="AL100" i="3" s="1"/>
  <c r="W99" i="3"/>
  <c r="AJ100" i="3"/>
  <c r="V99" i="3"/>
  <c r="AK100" i="3" s="1"/>
  <c r="AC99" i="3"/>
  <c r="AM100" i="3" s="1"/>
  <c r="BC104" i="3"/>
  <c r="AQ104" i="3"/>
  <c r="AR104" i="3"/>
  <c r="BD104" i="3"/>
  <c r="BE99" i="3"/>
  <c r="AO99" i="3"/>
  <c r="Z98" i="3"/>
  <c r="AP99" i="3" s="1"/>
  <c r="AB96" i="3"/>
  <c r="AC89" i="3"/>
  <c r="AM90" i="3" s="1"/>
  <c r="V89" i="3"/>
  <c r="AK90" i="3" s="1"/>
  <c r="AJ90" i="3"/>
  <c r="W89" i="3"/>
  <c r="AE89" i="3"/>
  <c r="AL90" i="3" s="1"/>
  <c r="BE107" i="3"/>
  <c r="AO107" i="3"/>
  <c r="Z106" i="3"/>
  <c r="AP107" i="3" s="1"/>
  <c r="AB99" i="3"/>
  <c r="AO94" i="3"/>
  <c r="Z93" i="3"/>
  <c r="AP94" i="3" s="1"/>
  <c r="BE94" i="3"/>
  <c r="BC86" i="3"/>
  <c r="AQ86" i="3"/>
  <c r="BC78" i="3"/>
  <c r="AQ78" i="3"/>
  <c r="AO106" i="3"/>
  <c r="Z105" i="3"/>
  <c r="AP106" i="3" s="1"/>
  <c r="BE106" i="3"/>
  <c r="BD90" i="3"/>
  <c r="AR90" i="3"/>
  <c r="AB98" i="3"/>
  <c r="BB95" i="3"/>
  <c r="AJ95" i="3"/>
  <c r="V94" i="3"/>
  <c r="AK95" i="3" s="1"/>
  <c r="AC94" i="3"/>
  <c r="AM95" i="3" s="1"/>
  <c r="AE94" i="3"/>
  <c r="AL95" i="3" s="1"/>
  <c r="W94" i="3"/>
  <c r="AJ91" i="3"/>
  <c r="V90" i="3"/>
  <c r="AK91" i="3" s="1"/>
  <c r="AE90" i="3"/>
  <c r="AL91" i="3" s="1"/>
  <c r="AC90" i="3"/>
  <c r="AM91" i="3" s="1"/>
  <c r="W90" i="3"/>
  <c r="AB85" i="3"/>
  <c r="AQ83" i="3"/>
  <c r="BC83" i="3"/>
  <c r="AJ81" i="3"/>
  <c r="V80" i="3"/>
  <c r="AK81" i="3" s="1"/>
  <c r="AC80" i="3"/>
  <c r="AM81" i="3" s="1"/>
  <c r="AE80" i="3"/>
  <c r="AL81" i="3" s="1"/>
  <c r="W80" i="3"/>
  <c r="BC70" i="3"/>
  <c r="AQ70" i="3"/>
  <c r="BC62" i="3"/>
  <c r="AQ62" i="3"/>
  <c r="AB107" i="3"/>
  <c r="AB90" i="3"/>
  <c r="AR79" i="3"/>
  <c r="BD79" i="3"/>
  <c r="Z64" i="3"/>
  <c r="AP65" i="3" s="1"/>
  <c r="BE65" i="3"/>
  <c r="AO65" i="3"/>
  <c r="AE87" i="3"/>
  <c r="AL88" i="3" s="1"/>
  <c r="W87" i="3"/>
  <c r="AC87" i="3"/>
  <c r="AM88" i="3" s="1"/>
  <c r="V87" i="3"/>
  <c r="AK88" i="3" s="1"/>
  <c r="AJ88" i="3"/>
  <c r="AR75" i="3"/>
  <c r="BD75" i="3"/>
  <c r="AB61" i="3"/>
  <c r="AC48" i="3"/>
  <c r="AM49" i="3" s="1"/>
  <c r="V48" i="3"/>
  <c r="AK49" i="3" s="1"/>
  <c r="AE48" i="3"/>
  <c r="AL49" i="3" s="1"/>
  <c r="W48" i="3"/>
  <c r="AJ49" i="3"/>
  <c r="AB40" i="3"/>
  <c r="AR96" i="3"/>
  <c r="BD96" i="3"/>
  <c r="AE71" i="3"/>
  <c r="AL72" i="3" s="1"/>
  <c r="W71" i="3"/>
  <c r="AC71" i="3"/>
  <c r="AM72" i="3" s="1"/>
  <c r="V71" i="3"/>
  <c r="AK72" i="3" s="1"/>
  <c r="AJ72" i="3"/>
  <c r="Z68" i="3"/>
  <c r="AP69" i="3" s="1"/>
  <c r="BE69" i="3"/>
  <c r="AO69" i="3"/>
  <c r="AE69" i="3"/>
  <c r="AL70" i="3" s="1"/>
  <c r="W69" i="3"/>
  <c r="AC69" i="3"/>
  <c r="AM70" i="3" s="1"/>
  <c r="V69" i="3"/>
  <c r="AK70" i="3" s="1"/>
  <c r="AJ70" i="3"/>
  <c r="BD64" i="3"/>
  <c r="AR64" i="3"/>
  <c r="BB59" i="3"/>
  <c r="AJ54" i="3"/>
  <c r="V53" i="3"/>
  <c r="AK54" i="3" s="1"/>
  <c r="AC53" i="3"/>
  <c r="AM54" i="3" s="1"/>
  <c r="AE53" i="3"/>
  <c r="AL54" i="3" s="1"/>
  <c r="W53" i="3"/>
  <c r="AB53" i="3"/>
  <c r="Z51" i="3"/>
  <c r="AP52" i="3" s="1"/>
  <c r="BE52" i="3"/>
  <c r="AO52" i="3"/>
  <c r="AE50" i="3"/>
  <c r="AL51" i="3" s="1"/>
  <c r="V50" i="3"/>
  <c r="AK51" i="3" s="1"/>
  <c r="AC50" i="3"/>
  <c r="AM51" i="3" s="1"/>
  <c r="AJ51" i="3"/>
  <c r="W50" i="3"/>
  <c r="AS31" i="3"/>
  <c r="AT31" i="3" s="1"/>
  <c r="B27" i="5" s="1"/>
  <c r="AQ16" i="3"/>
  <c r="BC16" i="3"/>
  <c r="Z11" i="3"/>
  <c r="AP12" i="3" s="1"/>
  <c r="BE12" i="3"/>
  <c r="AO12" i="3"/>
  <c r="Z55" i="3"/>
  <c r="AP56" i="3" s="1"/>
  <c r="BE56" i="3"/>
  <c r="AO56" i="3"/>
  <c r="BC34" i="3"/>
  <c r="AQ34" i="3"/>
  <c r="AR20" i="3"/>
  <c r="BD20" i="3"/>
  <c r="BC89" i="3"/>
  <c r="AQ89" i="3"/>
  <c r="AE77" i="3"/>
  <c r="AL78" i="3" s="1"/>
  <c r="W77" i="3"/>
  <c r="AC77" i="3"/>
  <c r="AM78" i="3" s="1"/>
  <c r="V77" i="3"/>
  <c r="AK78" i="3" s="1"/>
  <c r="AJ78" i="3"/>
  <c r="AB62" i="3"/>
  <c r="AQ56" i="3"/>
  <c r="BC56" i="3"/>
  <c r="AS55" i="3"/>
  <c r="AT55" i="3" s="1"/>
  <c r="AR50" i="3"/>
  <c r="BD50" i="3"/>
  <c r="Z43" i="3"/>
  <c r="AP44" i="3" s="1"/>
  <c r="BE44" i="3"/>
  <c r="AO44" i="3"/>
  <c r="AO43" i="3"/>
  <c r="Z42" i="3"/>
  <c r="AP43" i="3" s="1"/>
  <c r="BE43" i="3"/>
  <c r="AJ32" i="3"/>
  <c r="V31" i="3"/>
  <c r="AK32" i="3" s="1"/>
  <c r="AC31" i="3"/>
  <c r="AM32" i="3" s="1"/>
  <c r="W31" i="3"/>
  <c r="AE31" i="3"/>
  <c r="AL32" i="3" s="1"/>
  <c r="Z29" i="3"/>
  <c r="AP30" i="3" s="1"/>
  <c r="BE30" i="3"/>
  <c r="AO30" i="3"/>
  <c r="AJ87" i="3"/>
  <c r="V86" i="3"/>
  <c r="AK87" i="3" s="1"/>
  <c r="AC86" i="3"/>
  <c r="AM87" i="3" s="1"/>
  <c r="AE86" i="3"/>
  <c r="AL87" i="3" s="1"/>
  <c r="W86" i="3"/>
  <c r="AJ67" i="3"/>
  <c r="V66" i="3"/>
  <c r="AK67" i="3" s="1"/>
  <c r="AC66" i="3"/>
  <c r="AM67" i="3" s="1"/>
  <c r="W66" i="3"/>
  <c r="AE66" i="3"/>
  <c r="AL67" i="3" s="1"/>
  <c r="Z62" i="3"/>
  <c r="AP63" i="3" s="1"/>
  <c r="BE63" i="3"/>
  <c r="AO63" i="3"/>
  <c r="AE59" i="3"/>
  <c r="AL60" i="3" s="1"/>
  <c r="AJ60" i="3"/>
  <c r="V59" i="3"/>
  <c r="AK60" i="3" s="1"/>
  <c r="W59" i="3"/>
  <c r="AC59" i="3"/>
  <c r="AM60" i="3" s="1"/>
  <c r="BC42" i="3"/>
  <c r="AQ42" i="3"/>
  <c r="AJ36" i="3"/>
  <c r="V35" i="3"/>
  <c r="AK36" i="3" s="1"/>
  <c r="AE35" i="3"/>
  <c r="AL36" i="3" s="1"/>
  <c r="W35" i="3"/>
  <c r="AC35" i="3"/>
  <c r="AM36" i="3" s="1"/>
  <c r="AB35" i="3"/>
  <c r="AJ35" i="3"/>
  <c r="AE34" i="3"/>
  <c r="AL35" i="3" s="1"/>
  <c r="V34" i="3"/>
  <c r="AK35" i="3" s="1"/>
  <c r="W34" i="3"/>
  <c r="AC34" i="3"/>
  <c r="AM35" i="3" s="1"/>
  <c r="AB31" i="3"/>
  <c r="AJ28" i="3"/>
  <c r="V27" i="3"/>
  <c r="AK28" i="3" s="1"/>
  <c r="AE27" i="3"/>
  <c r="AL28" i="3" s="1"/>
  <c r="AB27" i="3"/>
  <c r="W27" i="3"/>
  <c r="AC27" i="3"/>
  <c r="AM28" i="3" s="1"/>
  <c r="AJ27" i="3"/>
  <c r="AE26" i="3"/>
  <c r="AL27" i="3" s="1"/>
  <c r="V26" i="3"/>
  <c r="AK27" i="3" s="1"/>
  <c r="W26" i="3"/>
  <c r="AC26" i="3"/>
  <c r="AM27" i="3" s="1"/>
  <c r="BC24" i="3"/>
  <c r="AQ24" i="3"/>
  <c r="BC23" i="3"/>
  <c r="AQ23" i="3"/>
  <c r="Z21" i="3"/>
  <c r="AP22" i="3" s="1"/>
  <c r="BE22" i="3"/>
  <c r="AO22" i="3"/>
  <c r="Z13" i="3"/>
  <c r="AP14" i="3" s="1"/>
  <c r="BE14" i="3"/>
  <c r="AO14" i="3"/>
  <c r="AJ93" i="3"/>
  <c r="V92" i="3"/>
  <c r="AK93" i="3" s="1"/>
  <c r="AC92" i="3"/>
  <c r="AM93" i="3" s="1"/>
  <c r="AE92" i="3"/>
  <c r="AL93" i="3" s="1"/>
  <c r="W92" i="3"/>
  <c r="AR85" i="3"/>
  <c r="BD85" i="3"/>
  <c r="AR69" i="3"/>
  <c r="BD69" i="3"/>
  <c r="AJ65" i="3"/>
  <c r="V64" i="3"/>
  <c r="AK65" i="3" s="1"/>
  <c r="AC64" i="3"/>
  <c r="AM65" i="3" s="1"/>
  <c r="W64" i="3"/>
  <c r="AE64" i="3"/>
  <c r="AL65" i="3" s="1"/>
  <c r="AR61" i="3"/>
  <c r="BD61" i="3"/>
  <c r="BB48" i="3"/>
  <c r="BC30" i="3"/>
  <c r="AQ30" i="3"/>
  <c r="BC26" i="3"/>
  <c r="AQ26" i="3"/>
  <c r="AJ12" i="3"/>
  <c r="V11" i="3"/>
  <c r="AK12" i="3" s="1"/>
  <c r="AC11" i="3"/>
  <c r="AM12" i="3" s="1"/>
  <c r="S2" i="3"/>
  <c r="AE11" i="3"/>
  <c r="AL12" i="3" s="1"/>
  <c r="W11" i="3"/>
  <c r="AB60" i="3"/>
  <c r="AR21" i="3"/>
  <c r="BD21" i="3"/>
  <c r="AJ15" i="3"/>
  <c r="V14" i="3"/>
  <c r="AK15" i="3" s="1"/>
  <c r="AC14" i="3"/>
  <c r="AM15" i="3" s="1"/>
  <c r="W14" i="3"/>
  <c r="AE14" i="3"/>
  <c r="AL15" i="3" s="1"/>
  <c r="AJ10" i="3"/>
  <c r="V9" i="3"/>
  <c r="AK10" i="3" s="1"/>
  <c r="AC9" i="3"/>
  <c r="AM10" i="3" s="1"/>
  <c r="AE9" i="3"/>
  <c r="AL10" i="3" s="1"/>
  <c r="W9" i="3"/>
  <c r="BC22" i="3"/>
  <c r="AQ22" i="3"/>
  <c r="AQ17" i="3"/>
  <c r="BC17" i="3"/>
  <c r="AB11" i="3"/>
  <c r="AJ19" i="3"/>
  <c r="V18" i="3"/>
  <c r="AK19" i="3" s="1"/>
  <c r="AC18" i="3"/>
  <c r="AM19" i="3" s="1"/>
  <c r="AE18" i="3"/>
  <c r="AL19" i="3" s="1"/>
  <c r="W18" i="3"/>
  <c r="AJ9" i="3"/>
  <c r="V8" i="3"/>
  <c r="AK9" i="3" s="1"/>
  <c r="AC8" i="3"/>
  <c r="AM9" i="3" s="1"/>
  <c r="AE8" i="3"/>
  <c r="AL9" i="3" s="1"/>
  <c r="W8" i="3"/>
  <c r="BC46" i="3"/>
  <c r="AQ46" i="3"/>
  <c r="AR18" i="3"/>
  <c r="BD18" i="3"/>
  <c r="AR13" i="3"/>
  <c r="BD13" i="3"/>
  <c r="AR14" i="3"/>
  <c r="BD14" i="3"/>
  <c r="AR102" i="3"/>
  <c r="AS102" i="3" s="1"/>
  <c r="AT102" i="3" s="1"/>
  <c r="BD102" i="3"/>
  <c r="AR100" i="3"/>
  <c r="BD100" i="3"/>
  <c r="Z94" i="3"/>
  <c r="AP95" i="3" s="1"/>
  <c r="BE95" i="3"/>
  <c r="AO95" i="3"/>
  <c r="AR106" i="3"/>
  <c r="BD106" i="3"/>
  <c r="AO74" i="3"/>
  <c r="Z73" i="3"/>
  <c r="AP74" i="3" s="1"/>
  <c r="BE74" i="3"/>
  <c r="Z66" i="3"/>
  <c r="AP67" i="3" s="1"/>
  <c r="BE67" i="3"/>
  <c r="AO67" i="3"/>
  <c r="BC60" i="3"/>
  <c r="AQ60" i="3"/>
  <c r="Z78" i="3"/>
  <c r="AP79" i="3" s="1"/>
  <c r="BE79" i="3"/>
  <c r="AO79" i="3"/>
  <c r="AQ75" i="3"/>
  <c r="BC75" i="3"/>
  <c r="BC64" i="3"/>
  <c r="AQ64" i="3"/>
  <c r="AR77" i="3"/>
  <c r="BD77" i="3"/>
  <c r="Z60" i="3"/>
  <c r="AP61" i="3" s="1"/>
  <c r="BE61" i="3"/>
  <c r="AO61" i="3"/>
  <c r="BD57" i="3"/>
  <c r="AR57" i="3"/>
  <c r="AR52" i="3"/>
  <c r="BD52" i="3"/>
  <c r="AQ8" i="3"/>
  <c r="BC8" i="3"/>
  <c r="Z3" i="3"/>
  <c r="Z20" i="3"/>
  <c r="AP21" i="3" s="1"/>
  <c r="BE21" i="3"/>
  <c r="AO21" i="3"/>
  <c r="BD70" i="3"/>
  <c r="AR70" i="3"/>
  <c r="BC40" i="3"/>
  <c r="AQ40" i="3"/>
  <c r="W36" i="3"/>
  <c r="AJ37" i="3"/>
  <c r="AE36" i="3"/>
  <c r="AL37" i="3" s="1"/>
  <c r="V36" i="3"/>
  <c r="AK37" i="3" s="1"/>
  <c r="AC36" i="3"/>
  <c r="AM37" i="3" s="1"/>
  <c r="AR36" i="3"/>
  <c r="BD36" i="3"/>
  <c r="AR28" i="3"/>
  <c r="BD28" i="3"/>
  <c r="Z17" i="3"/>
  <c r="AP18" i="3" s="1"/>
  <c r="BE18" i="3"/>
  <c r="AO18" i="3"/>
  <c r="AJ8" i="3"/>
  <c r="V7" i="3"/>
  <c r="U1" i="3" s="1"/>
  <c r="AC7" i="3"/>
  <c r="BB8" i="3" s="1"/>
  <c r="T3" i="3"/>
  <c r="AE7" i="3"/>
  <c r="W7" i="3"/>
  <c r="AG7" i="3" s="1"/>
  <c r="AB15" i="3"/>
  <c r="AR22" i="3"/>
  <c r="BD22" i="3"/>
  <c r="AJ11" i="3"/>
  <c r="V10" i="3"/>
  <c r="AK11" i="3" s="1"/>
  <c r="AC10" i="3"/>
  <c r="AM11" i="3" s="1"/>
  <c r="W10" i="3"/>
  <c r="AE10" i="3"/>
  <c r="AL11" i="3" s="1"/>
  <c r="AQ13" i="3"/>
  <c r="BC13" i="3"/>
  <c r="AB102" i="3"/>
  <c r="BE103" i="3"/>
  <c r="Z102" i="3"/>
  <c r="AP103" i="3" s="1"/>
  <c r="AO103" i="3"/>
  <c r="AB100" i="3"/>
  <c r="AB106" i="3"/>
  <c r="BD99" i="3"/>
  <c r="AR99" i="3"/>
  <c r="BC96" i="3"/>
  <c r="AQ96" i="3"/>
  <c r="AB89" i="3"/>
  <c r="BD107" i="3"/>
  <c r="AR107" i="3"/>
  <c r="AB104" i="3"/>
  <c r="BE101" i="3"/>
  <c r="AO101" i="3"/>
  <c r="Z100" i="3"/>
  <c r="AP101" i="3" s="1"/>
  <c r="AE97" i="3"/>
  <c r="AL98" i="3" s="1"/>
  <c r="W97" i="3"/>
  <c r="AJ98" i="3"/>
  <c r="V97" i="3"/>
  <c r="AK98" i="3" s="1"/>
  <c r="AC97" i="3"/>
  <c r="AM98" i="3" s="1"/>
  <c r="AB97" i="3"/>
  <c r="Z92" i="3"/>
  <c r="AP93" i="3" s="1"/>
  <c r="BE93" i="3"/>
  <c r="AO93" i="3"/>
  <c r="AE105" i="3"/>
  <c r="AL106" i="3" s="1"/>
  <c r="W105" i="3"/>
  <c r="AJ106" i="3"/>
  <c r="V105" i="3"/>
  <c r="AK106" i="3" s="1"/>
  <c r="AC105" i="3"/>
  <c r="AM106" i="3" s="1"/>
  <c r="AB105" i="3"/>
  <c r="Z88" i="3"/>
  <c r="AP89" i="3" s="1"/>
  <c r="BE89" i="3"/>
  <c r="AO89" i="3"/>
  <c r="AO82" i="3"/>
  <c r="Z81" i="3"/>
  <c r="AP82" i="3" s="1"/>
  <c r="BE82" i="3"/>
  <c r="AR95" i="3"/>
  <c r="BD95" i="3"/>
  <c r="AJ83" i="3"/>
  <c r="V82" i="3"/>
  <c r="AK83" i="3" s="1"/>
  <c r="AC82" i="3"/>
  <c r="AM83" i="3" s="1"/>
  <c r="AE82" i="3"/>
  <c r="AL83" i="3" s="1"/>
  <c r="AB82" i="3"/>
  <c r="W82" i="3"/>
  <c r="AR81" i="3"/>
  <c r="BD81" i="3"/>
  <c r="Z90" i="3"/>
  <c r="AP91" i="3" s="1"/>
  <c r="BE91" i="3"/>
  <c r="AO91" i="3"/>
  <c r="AM84" i="3"/>
  <c r="BB84" i="3"/>
  <c r="AE79" i="3"/>
  <c r="AL80" i="3" s="1"/>
  <c r="W79" i="3"/>
  <c r="AC79" i="3"/>
  <c r="AM80" i="3" s="1"/>
  <c r="V79" i="3"/>
  <c r="AK80" i="3" s="1"/>
  <c r="AJ80" i="3"/>
  <c r="Z76" i="3"/>
  <c r="AP77" i="3" s="1"/>
  <c r="BE77" i="3"/>
  <c r="AO77" i="3"/>
  <c r="Z84" i="3"/>
  <c r="AP85" i="3" s="1"/>
  <c r="BE85" i="3"/>
  <c r="AO85" i="3"/>
  <c r="AB70" i="3"/>
  <c r="Z57" i="3"/>
  <c r="AP58" i="3" s="1"/>
  <c r="BE58" i="3"/>
  <c r="AO58" i="3"/>
  <c r="AB48" i="3"/>
  <c r="AC24" i="3"/>
  <c r="AM25" i="3" s="1"/>
  <c r="V24" i="3"/>
  <c r="AK25" i="3" s="1"/>
  <c r="AJ25" i="3"/>
  <c r="AE24" i="3"/>
  <c r="AL25" i="3" s="1"/>
  <c r="W24" i="3"/>
  <c r="AJ77" i="3"/>
  <c r="V76" i="3"/>
  <c r="AK77" i="3" s="1"/>
  <c r="AC76" i="3"/>
  <c r="AM77" i="3" s="1"/>
  <c r="AE76" i="3"/>
  <c r="AL77" i="3" s="1"/>
  <c r="W76" i="3"/>
  <c r="AQ73" i="3"/>
  <c r="BC73" i="3"/>
  <c r="BE71" i="3"/>
  <c r="Z70" i="3"/>
  <c r="AP71" i="3" s="1"/>
  <c r="AO71" i="3"/>
  <c r="AE65" i="3"/>
  <c r="AL66" i="3" s="1"/>
  <c r="W65" i="3"/>
  <c r="AJ66" i="3"/>
  <c r="V65" i="3"/>
  <c r="AK66" i="3" s="1"/>
  <c r="AC65" i="3"/>
  <c r="AM66" i="3" s="1"/>
  <c r="AB69" i="3"/>
  <c r="AE63" i="3"/>
  <c r="AL64" i="3" s="1"/>
  <c r="W63" i="3"/>
  <c r="AC63" i="3"/>
  <c r="AM64" i="3" s="1"/>
  <c r="V63" i="3"/>
  <c r="AK64" i="3" s="1"/>
  <c r="AJ64" i="3"/>
  <c r="AR54" i="3"/>
  <c r="BD54" i="3"/>
  <c r="AJ52" i="3"/>
  <c r="V51" i="3"/>
  <c r="AK52" i="3" s="1"/>
  <c r="AC51" i="3"/>
  <c r="AM52" i="3" s="1"/>
  <c r="AE51" i="3"/>
  <c r="AL52" i="3" s="1"/>
  <c r="W51" i="3"/>
  <c r="BD51" i="3"/>
  <c r="AR51" i="3"/>
  <c r="BC48" i="3"/>
  <c r="AQ48" i="3"/>
  <c r="BB47" i="3"/>
  <c r="BD41" i="3"/>
  <c r="AR41" i="3"/>
  <c r="AQ20" i="3"/>
  <c r="BC20" i="3"/>
  <c r="Z15" i="3"/>
  <c r="AP16" i="3" s="1"/>
  <c r="BE16" i="3"/>
  <c r="AO16" i="3"/>
  <c r="AQ63" i="3"/>
  <c r="BC63" i="3"/>
  <c r="Z16" i="3"/>
  <c r="AP17" i="3" s="1"/>
  <c r="BE17" i="3"/>
  <c r="AO17" i="3"/>
  <c r="AJ89" i="3"/>
  <c r="V88" i="3"/>
  <c r="AK89" i="3" s="1"/>
  <c r="AC88" i="3"/>
  <c r="AM89" i="3" s="1"/>
  <c r="W88" i="3"/>
  <c r="AE88" i="3"/>
  <c r="AL89" i="3" s="1"/>
  <c r="AO70" i="3"/>
  <c r="BE70" i="3"/>
  <c r="Z69" i="3"/>
  <c r="AP70" i="3" s="1"/>
  <c r="AJ44" i="3"/>
  <c r="V43" i="3"/>
  <c r="AK44" i="3" s="1"/>
  <c r="AE43" i="3"/>
  <c r="AL44" i="3" s="1"/>
  <c r="W43" i="3"/>
  <c r="AC43" i="3"/>
  <c r="AM44" i="3" s="1"/>
  <c r="AB43" i="3"/>
  <c r="AJ43" i="3"/>
  <c r="AE42" i="3"/>
  <c r="AL43" i="3" s="1"/>
  <c r="V42" i="3"/>
  <c r="AK43" i="3" s="1"/>
  <c r="W42" i="3"/>
  <c r="AC42" i="3"/>
  <c r="AM43" i="3" s="1"/>
  <c r="AJ42" i="3"/>
  <c r="V41" i="3"/>
  <c r="AK42" i="3" s="1"/>
  <c r="AE41" i="3"/>
  <c r="AL42" i="3" s="1"/>
  <c r="AC41" i="3"/>
  <c r="AM42" i="3" s="1"/>
  <c r="W41" i="3"/>
  <c r="W28" i="3"/>
  <c r="AJ29" i="3"/>
  <c r="AE28" i="3"/>
  <c r="AL29" i="3" s="1"/>
  <c r="V28" i="3"/>
  <c r="AK29" i="3" s="1"/>
  <c r="AC28" i="3"/>
  <c r="AM29" i="3" s="1"/>
  <c r="V22" i="3"/>
  <c r="AK23" i="3" s="1"/>
  <c r="AE22" i="3"/>
  <c r="AL23" i="3" s="1"/>
  <c r="AC22" i="3"/>
  <c r="AM23" i="3" s="1"/>
  <c r="AJ23" i="3"/>
  <c r="W22" i="3"/>
  <c r="Z14" i="3"/>
  <c r="AP15" i="3" s="1"/>
  <c r="BE15" i="3"/>
  <c r="AO15" i="3"/>
  <c r="BB104" i="3"/>
  <c r="AR87" i="3"/>
  <c r="BD87" i="3"/>
  <c r="AR67" i="3"/>
  <c r="BD67" i="3"/>
  <c r="BD60" i="3"/>
  <c r="AR60" i="3"/>
  <c r="Z41" i="3"/>
  <c r="AP42" i="3" s="1"/>
  <c r="BE42" i="3"/>
  <c r="AO42" i="3"/>
  <c r="AQ36" i="3"/>
  <c r="BC36" i="3"/>
  <c r="BD35" i="3"/>
  <c r="AR35" i="3"/>
  <c r="BC32" i="3"/>
  <c r="AQ32" i="3"/>
  <c r="AQ28" i="3"/>
  <c r="BC28" i="3"/>
  <c r="BD27" i="3"/>
  <c r="AR27" i="3"/>
  <c r="Z22" i="3"/>
  <c r="AP23" i="3" s="1"/>
  <c r="BE23" i="3"/>
  <c r="AO23" i="3"/>
  <c r="AR93" i="3"/>
  <c r="BD93" i="3"/>
  <c r="AB84" i="3"/>
  <c r="AR65" i="3"/>
  <c r="BD65" i="3"/>
  <c r="AQ58" i="3"/>
  <c r="BC58" i="3"/>
  <c r="AJ56" i="3"/>
  <c r="V55" i="3"/>
  <c r="AK56" i="3" s="1"/>
  <c r="AC55" i="3"/>
  <c r="AM56" i="3" s="1"/>
  <c r="AE55" i="3"/>
  <c r="AL56" i="3" s="1"/>
  <c r="W55" i="3"/>
  <c r="AJ38" i="3"/>
  <c r="V37" i="3"/>
  <c r="AK38" i="3" s="1"/>
  <c r="W37" i="3"/>
  <c r="AC37" i="3"/>
  <c r="AM38" i="3" s="1"/>
  <c r="AE37" i="3"/>
  <c r="AL38" i="3" s="1"/>
  <c r="AR30" i="3"/>
  <c r="BD30" i="3"/>
  <c r="Z25" i="3"/>
  <c r="AP26" i="3" s="1"/>
  <c r="BE26" i="3"/>
  <c r="AO26" i="3"/>
  <c r="AR12" i="3"/>
  <c r="BD12" i="3"/>
  <c r="AR15" i="3"/>
  <c r="BD15" i="3"/>
  <c r="AR10" i="3"/>
  <c r="BD10" i="3"/>
  <c r="AJ22" i="3"/>
  <c r="V21" i="3"/>
  <c r="AK22" i="3" s="1"/>
  <c r="AC21" i="3"/>
  <c r="AM22" i="3" s="1"/>
  <c r="AE21" i="3"/>
  <c r="AL22" i="3" s="1"/>
  <c r="W21" i="3"/>
  <c r="AJ17" i="3"/>
  <c r="V16" i="3"/>
  <c r="AK17" i="3" s="1"/>
  <c r="AC16" i="3"/>
  <c r="AM17" i="3" s="1"/>
  <c r="AE16" i="3"/>
  <c r="AL17" i="3" s="1"/>
  <c r="W16" i="3"/>
  <c r="AQ11" i="3"/>
  <c r="BC11" i="3"/>
  <c r="AR19" i="3"/>
  <c r="BD19" i="3"/>
  <c r="AR9" i="3"/>
  <c r="BD9" i="3"/>
  <c r="AR46" i="3"/>
  <c r="BD46" i="3"/>
  <c r="AB18" i="3"/>
  <c r="AB8" i="3"/>
  <c r="AB19" i="3"/>
  <c r="AB9" i="3"/>
  <c r="AQ98" i="2"/>
  <c r="AQ102" i="2"/>
  <c r="AE96" i="2"/>
  <c r="AL97" i="2" s="1"/>
  <c r="BE88" i="2"/>
  <c r="AR90" i="2"/>
  <c r="BB26" i="2"/>
  <c r="AQ35" i="2"/>
  <c r="BC34" i="2"/>
  <c r="AR45" i="2"/>
  <c r="AB76" i="2"/>
  <c r="AR104" i="2"/>
  <c r="BD104" i="2"/>
  <c r="BD92" i="2"/>
  <c r="AR92" i="2"/>
  <c r="AS92" i="2" s="1"/>
  <c r="AT92" i="2" s="1"/>
  <c r="BE98" i="2"/>
  <c r="V96" i="2"/>
  <c r="AK97" i="2" s="1"/>
  <c r="AJ97" i="2"/>
  <c r="AO88" i="2"/>
  <c r="AJ77" i="2"/>
  <c r="AG17" i="2"/>
  <c r="BB16" i="2"/>
  <c r="AQ11" i="2"/>
  <c r="AQ97" i="2"/>
  <c r="BC97" i="2"/>
  <c r="AQ52" i="2"/>
  <c r="BC52" i="2"/>
  <c r="BC90" i="2"/>
  <c r="AQ90" i="2"/>
  <c r="V76" i="2"/>
  <c r="AK77" i="2" s="1"/>
  <c r="AC76" i="2"/>
  <c r="AM77" i="2" s="1"/>
  <c r="AC96" i="2"/>
  <c r="AM97" i="2" s="1"/>
  <c r="AQ61" i="2"/>
  <c r="AH21" i="2"/>
  <c r="AE76" i="2"/>
  <c r="AL77" i="2" s="1"/>
  <c r="BC59" i="2"/>
  <c r="AQ59" i="2"/>
  <c r="BD84" i="2"/>
  <c r="AR84" i="2"/>
  <c r="AS84" i="2" s="1"/>
  <c r="AT84" i="2" s="1"/>
  <c r="AO90" i="2"/>
  <c r="BE90" i="2"/>
  <c r="BE97" i="2"/>
  <c r="AO97" i="2"/>
  <c r="Z96" i="2"/>
  <c r="AP97" i="2" s="1"/>
  <c r="AE107" i="2"/>
  <c r="AL108" i="2" s="1"/>
  <c r="W107" i="2"/>
  <c r="AC107" i="2"/>
  <c r="AM108" i="2" s="1"/>
  <c r="BB108" i="2"/>
  <c r="AB107" i="2"/>
  <c r="AJ108" i="2"/>
  <c r="V107" i="2"/>
  <c r="AK108" i="2" s="1"/>
  <c r="AC98" i="2"/>
  <c r="AM99" i="2" s="1"/>
  <c r="W98" i="2"/>
  <c r="AJ99" i="2"/>
  <c r="AE98" i="2"/>
  <c r="AL99" i="2" s="1"/>
  <c r="V98" i="2"/>
  <c r="AK99" i="2" s="1"/>
  <c r="AC104" i="2"/>
  <c r="AM105" i="2" s="1"/>
  <c r="AJ105" i="2"/>
  <c r="AE104" i="2"/>
  <c r="AL105" i="2" s="1"/>
  <c r="W104" i="2"/>
  <c r="V104" i="2"/>
  <c r="AK105" i="2" s="1"/>
  <c r="BB105" i="2"/>
  <c r="AQ103" i="2"/>
  <c r="BC103" i="2"/>
  <c r="BC55" i="2"/>
  <c r="AQ55" i="2"/>
  <c r="AE105" i="2"/>
  <c r="AL106" i="2" s="1"/>
  <c r="W105" i="2"/>
  <c r="AJ106" i="2"/>
  <c r="AC105" i="2"/>
  <c r="AM106" i="2" s="1"/>
  <c r="V105" i="2"/>
  <c r="AK106" i="2" s="1"/>
  <c r="BE99" i="2"/>
  <c r="AO99" i="2"/>
  <c r="Z98" i="2"/>
  <c r="AP99" i="2" s="1"/>
  <c r="AQ94" i="2"/>
  <c r="BC94" i="2"/>
  <c r="Z82" i="2"/>
  <c r="AP83" i="2" s="1"/>
  <c r="BE83" i="2"/>
  <c r="AO83" i="2"/>
  <c r="BE107" i="2"/>
  <c r="AO107" i="2"/>
  <c r="Z106" i="2"/>
  <c r="AP107" i="2" s="1"/>
  <c r="BE103" i="2"/>
  <c r="AO103" i="2"/>
  <c r="Z102" i="2"/>
  <c r="AP103" i="2" s="1"/>
  <c r="BE101" i="2"/>
  <c r="AO101" i="2"/>
  <c r="Z100" i="2"/>
  <c r="AP101" i="2" s="1"/>
  <c r="BC96" i="2"/>
  <c r="AQ96" i="2"/>
  <c r="BC80" i="2"/>
  <c r="AQ80" i="2"/>
  <c r="AB98" i="2"/>
  <c r="AQ91" i="2"/>
  <c r="BC91" i="2"/>
  <c r="AE85" i="2"/>
  <c r="AL86" i="2" s="1"/>
  <c r="W85" i="2"/>
  <c r="AJ86" i="2"/>
  <c r="V85" i="2"/>
  <c r="AK86" i="2" s="1"/>
  <c r="AC85" i="2"/>
  <c r="AM86" i="2" s="1"/>
  <c r="AQ83" i="2"/>
  <c r="BC83" i="2"/>
  <c r="BE105" i="2"/>
  <c r="AO105" i="2"/>
  <c r="Z104" i="2"/>
  <c r="AP105" i="2" s="1"/>
  <c r="AS88" i="2"/>
  <c r="AT88" i="2" s="1"/>
  <c r="W70" i="2"/>
  <c r="AJ71" i="2"/>
  <c r="AE70" i="2"/>
  <c r="AL71" i="2" s="1"/>
  <c r="V70" i="2"/>
  <c r="AK71" i="2" s="1"/>
  <c r="AC70" i="2"/>
  <c r="AM71" i="2" s="1"/>
  <c r="BC65" i="2"/>
  <c r="AQ65" i="2"/>
  <c r="AR61" i="2"/>
  <c r="BD61" i="2"/>
  <c r="BC57" i="2"/>
  <c r="AQ57" i="2"/>
  <c r="AR53" i="2"/>
  <c r="AS53" i="2" s="1"/>
  <c r="AT53" i="2" s="1"/>
  <c r="BD53" i="2"/>
  <c r="AR103" i="2"/>
  <c r="BD103" i="2"/>
  <c r="AO95" i="2"/>
  <c r="Z94" i="2"/>
  <c r="AP95" i="2" s="1"/>
  <c r="BE95" i="2"/>
  <c r="Z84" i="2"/>
  <c r="AP85" i="2" s="1"/>
  <c r="BE85" i="2"/>
  <c r="AO85" i="2"/>
  <c r="AR81" i="2"/>
  <c r="BD81" i="2"/>
  <c r="BE79" i="2"/>
  <c r="AO79" i="2"/>
  <c r="Z78" i="2"/>
  <c r="AP79" i="2" s="1"/>
  <c r="AQ70" i="2"/>
  <c r="BC70" i="2"/>
  <c r="BD69" i="2"/>
  <c r="AR69" i="2"/>
  <c r="BC63" i="2"/>
  <c r="AQ63" i="2"/>
  <c r="BE54" i="2"/>
  <c r="Z53" i="2"/>
  <c r="AP54" i="2" s="1"/>
  <c r="AO54" i="2"/>
  <c r="AO47" i="2"/>
  <c r="Z46" i="2"/>
  <c r="AP47" i="2" s="1"/>
  <c r="BE47" i="2"/>
  <c r="AO43" i="2"/>
  <c r="Z42" i="2"/>
  <c r="AP43" i="2" s="1"/>
  <c r="BE43" i="2"/>
  <c r="AO39" i="2"/>
  <c r="Z38" i="2"/>
  <c r="AP39" i="2" s="1"/>
  <c r="BE39" i="2"/>
  <c r="AO35" i="2"/>
  <c r="Z34" i="2"/>
  <c r="AP35" i="2" s="1"/>
  <c r="BE35" i="2"/>
  <c r="BD75" i="2"/>
  <c r="AR75" i="2"/>
  <c r="AR74" i="2"/>
  <c r="BD74" i="2"/>
  <c r="AR68" i="2"/>
  <c r="BD68" i="2"/>
  <c r="BD46" i="2"/>
  <c r="AR46" i="2"/>
  <c r="AQ36" i="2"/>
  <c r="BC36" i="2"/>
  <c r="V32" i="2"/>
  <c r="AK33" i="2" s="1"/>
  <c r="AC32" i="2"/>
  <c r="AM33" i="2" s="1"/>
  <c r="AE32" i="2"/>
  <c r="AL33" i="2" s="1"/>
  <c r="AJ33" i="2"/>
  <c r="W32" i="2"/>
  <c r="BC28" i="2"/>
  <c r="AQ28" i="2"/>
  <c r="Z24" i="2"/>
  <c r="AP25" i="2" s="1"/>
  <c r="BE25" i="2"/>
  <c r="AO25" i="2"/>
  <c r="BC21" i="2"/>
  <c r="AQ21" i="2"/>
  <c r="AJ76" i="2"/>
  <c r="V75" i="2"/>
  <c r="AK76" i="2" s="1"/>
  <c r="AC75" i="2"/>
  <c r="AM76" i="2" s="1"/>
  <c r="W75" i="2"/>
  <c r="AE75" i="2"/>
  <c r="AL76" i="2" s="1"/>
  <c r="AE8" i="2"/>
  <c r="AL9" i="2" s="1"/>
  <c r="W8" i="2"/>
  <c r="AC8" i="2"/>
  <c r="AM9" i="2" s="1"/>
  <c r="AJ9" i="2"/>
  <c r="V8" i="2"/>
  <c r="AK9" i="2" s="1"/>
  <c r="AC106" i="2"/>
  <c r="AM107" i="2" s="1"/>
  <c r="W106" i="2"/>
  <c r="AJ107" i="2"/>
  <c r="AE106" i="2"/>
  <c r="AL107" i="2" s="1"/>
  <c r="BB107" i="2"/>
  <c r="V106" i="2"/>
  <c r="AK107" i="2" s="1"/>
  <c r="AE56" i="2"/>
  <c r="AL57" i="2" s="1"/>
  <c r="W56" i="2"/>
  <c r="AJ57" i="2"/>
  <c r="V56" i="2"/>
  <c r="AK57" i="2" s="1"/>
  <c r="AC56" i="2"/>
  <c r="AM57" i="2" s="1"/>
  <c r="AC49" i="2"/>
  <c r="AM50" i="2" s="1"/>
  <c r="AE49" i="2"/>
  <c r="AL50" i="2" s="1"/>
  <c r="W49" i="2"/>
  <c r="AJ50" i="2"/>
  <c r="V49" i="2"/>
  <c r="AK50" i="2" s="1"/>
  <c r="BD34" i="2"/>
  <c r="AR34" i="2"/>
  <c r="BC93" i="2"/>
  <c r="AQ93" i="2"/>
  <c r="AO55" i="2"/>
  <c r="Z54" i="2"/>
  <c r="AP55" i="2" s="1"/>
  <c r="BE55" i="2"/>
  <c r="BD52" i="2"/>
  <c r="AR52" i="2"/>
  <c r="AE40" i="2"/>
  <c r="AL41" i="2" s="1"/>
  <c r="W40" i="2"/>
  <c r="AC40" i="2"/>
  <c r="AM41" i="2" s="1"/>
  <c r="V40" i="2"/>
  <c r="AK41" i="2" s="1"/>
  <c r="AJ41" i="2"/>
  <c r="AE34" i="2"/>
  <c r="AL35" i="2" s="1"/>
  <c r="W34" i="2"/>
  <c r="AJ35" i="2"/>
  <c r="V34" i="2"/>
  <c r="AK35" i="2" s="1"/>
  <c r="AB34" i="2"/>
  <c r="AC34" i="2"/>
  <c r="AM35" i="2" s="1"/>
  <c r="Z28" i="2"/>
  <c r="AP29" i="2" s="1"/>
  <c r="BE29" i="2"/>
  <c r="AO29" i="2"/>
  <c r="BD10" i="2"/>
  <c r="AR10" i="2"/>
  <c r="AC37" i="2"/>
  <c r="AM38" i="2" s="1"/>
  <c r="AJ38" i="2"/>
  <c r="AE37" i="2"/>
  <c r="AL38" i="2" s="1"/>
  <c r="W37" i="2"/>
  <c r="BB38" i="2"/>
  <c r="V37" i="2"/>
  <c r="AK38" i="2" s="1"/>
  <c r="AJ23" i="2"/>
  <c r="AE22" i="2"/>
  <c r="AL23" i="2" s="1"/>
  <c r="W22" i="2"/>
  <c r="AC22" i="2"/>
  <c r="AM23" i="2" s="1"/>
  <c r="V22" i="2"/>
  <c r="AK23" i="2" s="1"/>
  <c r="BD13" i="2"/>
  <c r="AR13" i="2"/>
  <c r="AE10" i="2"/>
  <c r="AL11" i="2" s="1"/>
  <c r="W10" i="2"/>
  <c r="AJ11" i="2"/>
  <c r="V10" i="2"/>
  <c r="AK11" i="2" s="1"/>
  <c r="AC10" i="2"/>
  <c r="AM11" i="2" s="1"/>
  <c r="BE60" i="2"/>
  <c r="AO60" i="2"/>
  <c r="Z59" i="2"/>
  <c r="AP60" i="2" s="1"/>
  <c r="AO15" i="2"/>
  <c r="Z14" i="2"/>
  <c r="AP15" i="2" s="1"/>
  <c r="BE15" i="2"/>
  <c r="AJ31" i="2"/>
  <c r="V30" i="2"/>
  <c r="AK31" i="2" s="1"/>
  <c r="AC30" i="2"/>
  <c r="AM31" i="2" s="1"/>
  <c r="AE30" i="2"/>
  <c r="AL31" i="2" s="1"/>
  <c r="W30" i="2"/>
  <c r="AJ27" i="2"/>
  <c r="V26" i="2"/>
  <c r="AK27" i="2" s="1"/>
  <c r="AC26" i="2"/>
  <c r="AM27" i="2" s="1"/>
  <c r="AE26" i="2"/>
  <c r="AL27" i="2" s="1"/>
  <c r="W26" i="2"/>
  <c r="AC47" i="2"/>
  <c r="AM48" i="2" s="1"/>
  <c r="W47" i="2"/>
  <c r="V47" i="2"/>
  <c r="AK48" i="2" s="1"/>
  <c r="AJ48" i="2"/>
  <c r="AE47" i="2"/>
  <c r="AL48" i="2" s="1"/>
  <c r="AR72" i="2"/>
  <c r="BD72" i="2"/>
  <c r="BB45" i="2"/>
  <c r="AS22" i="2"/>
  <c r="AT22" i="2" s="1"/>
  <c r="E18" i="5" s="1"/>
  <c r="AG19" i="2"/>
  <c r="BB18" i="2"/>
  <c r="AS14" i="2"/>
  <c r="AT14" i="2" s="1"/>
  <c r="E10" i="5" s="1"/>
  <c r="AB32" i="2"/>
  <c r="AQ44" i="2"/>
  <c r="BC44" i="2"/>
  <c r="AC100" i="2"/>
  <c r="AM101" i="2" s="1"/>
  <c r="AJ101" i="2"/>
  <c r="AE100" i="2"/>
  <c r="AL101" i="2" s="1"/>
  <c r="W100" i="2"/>
  <c r="V100" i="2"/>
  <c r="AK101" i="2" s="1"/>
  <c r="BE81" i="2"/>
  <c r="AO81" i="2"/>
  <c r="Z80" i="2"/>
  <c r="AP81" i="2" s="1"/>
  <c r="AR87" i="2"/>
  <c r="BD87" i="2"/>
  <c r="AR85" i="2"/>
  <c r="BD85" i="2"/>
  <c r="BD78" i="2"/>
  <c r="AR78" i="2"/>
  <c r="AJ70" i="2"/>
  <c r="V69" i="2"/>
  <c r="AK70" i="2" s="1"/>
  <c r="AE69" i="2"/>
  <c r="AL70" i="2" s="1"/>
  <c r="W69" i="2"/>
  <c r="AC69" i="2"/>
  <c r="AM70" i="2" s="1"/>
  <c r="AB69" i="2"/>
  <c r="BD43" i="2"/>
  <c r="AR43" i="2"/>
  <c r="AR35" i="2"/>
  <c r="BD35" i="2"/>
  <c r="AR65" i="2"/>
  <c r="BD65" i="2"/>
  <c r="AE38" i="2"/>
  <c r="AL39" i="2" s="1"/>
  <c r="W38" i="2"/>
  <c r="AJ39" i="2"/>
  <c r="AC38" i="2"/>
  <c r="AM39" i="2" s="1"/>
  <c r="AB38" i="2"/>
  <c r="V38" i="2"/>
  <c r="AK39" i="2" s="1"/>
  <c r="AQ25" i="2"/>
  <c r="BC25" i="2"/>
  <c r="AQ76" i="2"/>
  <c r="BC76" i="2"/>
  <c r="AE74" i="2"/>
  <c r="AL75" i="2" s="1"/>
  <c r="W74" i="2"/>
  <c r="AC74" i="2"/>
  <c r="AM75" i="2" s="1"/>
  <c r="V74" i="2"/>
  <c r="AK75" i="2" s="1"/>
  <c r="AJ75" i="2"/>
  <c r="BE58" i="2"/>
  <c r="AO58" i="2"/>
  <c r="Z57" i="2"/>
  <c r="AP58" i="2" s="1"/>
  <c r="AR107" i="2"/>
  <c r="BD107" i="2"/>
  <c r="AC65" i="2"/>
  <c r="AM66" i="2" s="1"/>
  <c r="AE65" i="2"/>
  <c r="AL66" i="2" s="1"/>
  <c r="W65" i="2"/>
  <c r="V65" i="2"/>
  <c r="AK66" i="2" s="1"/>
  <c r="AJ66" i="2"/>
  <c r="Z26" i="2"/>
  <c r="AP27" i="2" s="1"/>
  <c r="BE27" i="2"/>
  <c r="AO27" i="2"/>
  <c r="AO93" i="2"/>
  <c r="Z92" i="2"/>
  <c r="AP93" i="2" s="1"/>
  <c r="BE93" i="2"/>
  <c r="AE62" i="2"/>
  <c r="AL63" i="2" s="1"/>
  <c r="W62" i="2"/>
  <c r="AJ63" i="2"/>
  <c r="V62" i="2"/>
  <c r="AK63" i="2" s="1"/>
  <c r="AC62" i="2"/>
  <c r="AM63" i="2" s="1"/>
  <c r="AB62" i="2"/>
  <c r="BE52" i="2"/>
  <c r="Z51" i="2"/>
  <c r="AP52" i="2" s="1"/>
  <c r="AO52" i="2"/>
  <c r="AC41" i="2"/>
  <c r="AM42" i="2" s="1"/>
  <c r="AJ42" i="2"/>
  <c r="AE41" i="2"/>
  <c r="AL42" i="2" s="1"/>
  <c r="AB41" i="2"/>
  <c r="V41" i="2"/>
  <c r="AK42" i="2" s="1"/>
  <c r="W41" i="2"/>
  <c r="BE36" i="2"/>
  <c r="Z35" i="2"/>
  <c r="AP36" i="2" s="1"/>
  <c r="AO36" i="2"/>
  <c r="BD38" i="2"/>
  <c r="AR38" i="2"/>
  <c r="AO11" i="2"/>
  <c r="Z10" i="2"/>
  <c r="AP11" i="2" s="1"/>
  <c r="BE11" i="2"/>
  <c r="BE66" i="2"/>
  <c r="AO66" i="2"/>
  <c r="Z65" i="2"/>
  <c r="AP66" i="2" s="1"/>
  <c r="AQ48" i="2"/>
  <c r="BC48" i="2"/>
  <c r="AQ72" i="2"/>
  <c r="BC72" i="2"/>
  <c r="AR44" i="2"/>
  <c r="BD44" i="2"/>
  <c r="AE101" i="2"/>
  <c r="AL102" i="2" s="1"/>
  <c r="W101" i="2"/>
  <c r="AJ102" i="2"/>
  <c r="AC101" i="2"/>
  <c r="AM102" i="2" s="1"/>
  <c r="V101" i="2"/>
  <c r="AK102" i="2" s="1"/>
  <c r="AO96" i="2"/>
  <c r="BE96" i="2"/>
  <c r="Z95" i="2"/>
  <c r="AP96" i="2" s="1"/>
  <c r="Z86" i="2"/>
  <c r="AP87" i="2" s="1"/>
  <c r="BE87" i="2"/>
  <c r="AO87" i="2"/>
  <c r="AB100" i="2"/>
  <c r="BD96" i="2"/>
  <c r="AR96" i="2"/>
  <c r="BD82" i="2"/>
  <c r="AR82" i="2"/>
  <c r="AQ99" i="2"/>
  <c r="BC99" i="2"/>
  <c r="BB92" i="2"/>
  <c r="AJ91" i="2"/>
  <c r="V90" i="2"/>
  <c r="AK91" i="2" s="1"/>
  <c r="AC90" i="2"/>
  <c r="AM91" i="2" s="1"/>
  <c r="AE90" i="2"/>
  <c r="AL91" i="2" s="1"/>
  <c r="AB90" i="2"/>
  <c r="W90" i="2"/>
  <c r="BB84" i="2"/>
  <c r="AJ83" i="2"/>
  <c r="V82" i="2"/>
  <c r="AK83" i="2" s="1"/>
  <c r="AC82" i="2"/>
  <c r="AM83" i="2" s="1"/>
  <c r="AE82" i="2"/>
  <c r="AL83" i="2" s="1"/>
  <c r="AB82" i="2"/>
  <c r="W82" i="2"/>
  <c r="AB104" i="2"/>
  <c r="Z88" i="2"/>
  <c r="AP89" i="2" s="1"/>
  <c r="BE89" i="2"/>
  <c r="AO89" i="2"/>
  <c r="AC93" i="2"/>
  <c r="AM94" i="2" s="1"/>
  <c r="V93" i="2"/>
  <c r="AK94" i="2" s="1"/>
  <c r="AJ94" i="2"/>
  <c r="AE93" i="2"/>
  <c r="AL94" i="2" s="1"/>
  <c r="W93" i="2"/>
  <c r="BB73" i="2"/>
  <c r="AB70" i="2"/>
  <c r="BE64" i="2"/>
  <c r="Z63" i="2"/>
  <c r="AP64" i="2" s="1"/>
  <c r="AO64" i="2"/>
  <c r="BE56" i="2"/>
  <c r="Z55" i="2"/>
  <c r="AP56" i="2" s="1"/>
  <c r="AO56" i="2"/>
  <c r="AC102" i="2"/>
  <c r="AM103" i="2" s="1"/>
  <c r="W102" i="2"/>
  <c r="AJ103" i="2"/>
  <c r="AE102" i="2"/>
  <c r="AL103" i="2" s="1"/>
  <c r="BB103" i="2"/>
  <c r="V102" i="2"/>
  <c r="AK103" i="2" s="1"/>
  <c r="AE94" i="2"/>
  <c r="AL95" i="2" s="1"/>
  <c r="W94" i="2"/>
  <c r="V94" i="2"/>
  <c r="AK95" i="2" s="1"/>
  <c r="AC94" i="2"/>
  <c r="AM95" i="2" s="1"/>
  <c r="AJ95" i="2"/>
  <c r="AQ87" i="2"/>
  <c r="BC87" i="2"/>
  <c r="AQ85" i="2"/>
  <c r="BC85" i="2"/>
  <c r="AC80" i="2"/>
  <c r="AM81" i="2" s="1"/>
  <c r="AJ81" i="2"/>
  <c r="AE80" i="2"/>
  <c r="AL81" i="2" s="1"/>
  <c r="W80" i="2"/>
  <c r="V80" i="2"/>
  <c r="AK81" i="2" s="1"/>
  <c r="AO78" i="2"/>
  <c r="Z77" i="2"/>
  <c r="AP78" i="2" s="1"/>
  <c r="BE78" i="2"/>
  <c r="AR70" i="2"/>
  <c r="BD70" i="2"/>
  <c r="BE62" i="2"/>
  <c r="Z61" i="2"/>
  <c r="AP62" i="2" s="1"/>
  <c r="AO62" i="2"/>
  <c r="AC53" i="2"/>
  <c r="AM54" i="2" s="1"/>
  <c r="V53" i="2"/>
  <c r="AK54" i="2" s="1"/>
  <c r="AJ54" i="2"/>
  <c r="W53" i="2"/>
  <c r="AE53" i="2"/>
  <c r="AL54" i="2" s="1"/>
  <c r="BE50" i="2"/>
  <c r="AO50" i="2"/>
  <c r="Z49" i="2"/>
  <c r="AP50" i="2" s="1"/>
  <c r="BE46" i="2"/>
  <c r="AO46" i="2"/>
  <c r="Z45" i="2"/>
  <c r="AP46" i="2" s="1"/>
  <c r="BE42" i="2"/>
  <c r="AO42" i="2"/>
  <c r="Z41" i="2"/>
  <c r="AP42" i="2" s="1"/>
  <c r="BE38" i="2"/>
  <c r="AO38" i="2"/>
  <c r="Z37" i="2"/>
  <c r="AP38" i="2" s="1"/>
  <c r="BE34" i="2"/>
  <c r="AO34" i="2"/>
  <c r="Z33" i="2"/>
  <c r="AP34" i="2" s="1"/>
  <c r="Z73" i="2"/>
  <c r="AP74" i="2" s="1"/>
  <c r="BE74" i="2"/>
  <c r="AO74" i="2"/>
  <c r="Z67" i="2"/>
  <c r="AP68" i="2" s="1"/>
  <c r="BE68" i="2"/>
  <c r="AO68" i="2"/>
  <c r="AQ60" i="2"/>
  <c r="BC60" i="2"/>
  <c r="AC45" i="2"/>
  <c r="AM46" i="2" s="1"/>
  <c r="AJ46" i="2"/>
  <c r="AE45" i="2"/>
  <c r="AL46" i="2" s="1"/>
  <c r="AS46" i="2" s="1"/>
  <c r="AT46" i="2" s="1"/>
  <c r="W45" i="2"/>
  <c r="V45" i="2"/>
  <c r="AK46" i="2" s="1"/>
  <c r="BB46" i="2"/>
  <c r="AB45" i="2"/>
  <c r="AR40" i="2"/>
  <c r="BD40" i="2"/>
  <c r="AC35" i="2"/>
  <c r="AM36" i="2" s="1"/>
  <c r="W35" i="2"/>
  <c r="V35" i="2"/>
  <c r="AK36" i="2" s="1"/>
  <c r="AE35" i="2"/>
  <c r="AL36" i="2" s="1"/>
  <c r="AJ36" i="2"/>
  <c r="BD33" i="2"/>
  <c r="AR33" i="2"/>
  <c r="AE23" i="2"/>
  <c r="AL24" i="2" s="1"/>
  <c r="W23" i="2"/>
  <c r="AC23" i="2"/>
  <c r="AM24" i="2" s="1"/>
  <c r="AJ24" i="2"/>
  <c r="V23" i="2"/>
  <c r="AK24" i="2" s="1"/>
  <c r="AQ23" i="2"/>
  <c r="BC23" i="2"/>
  <c r="BC15" i="2"/>
  <c r="AQ15" i="2"/>
  <c r="AR76" i="2"/>
  <c r="BD76" i="2"/>
  <c r="AB49" i="2"/>
  <c r="AO13" i="2"/>
  <c r="BE13" i="2"/>
  <c r="Z12" i="2"/>
  <c r="AP13" i="2" s="1"/>
  <c r="AO8" i="2"/>
  <c r="BE8" i="2"/>
  <c r="Z7" i="2"/>
  <c r="X3" i="2"/>
  <c r="AE99" i="2"/>
  <c r="AL100" i="2" s="1"/>
  <c r="W99" i="2"/>
  <c r="AC99" i="2"/>
  <c r="AM100" i="2" s="1"/>
  <c r="AB99" i="2"/>
  <c r="AJ100" i="2"/>
  <c r="V99" i="2"/>
  <c r="AK100" i="2" s="1"/>
  <c r="AQ66" i="2"/>
  <c r="BC66" i="2"/>
  <c r="AR57" i="2"/>
  <c r="BD57" i="2"/>
  <c r="AC33" i="2"/>
  <c r="AM34" i="2" s="1"/>
  <c r="AJ34" i="2"/>
  <c r="AE33" i="2"/>
  <c r="AL34" i="2" s="1"/>
  <c r="W33" i="2"/>
  <c r="V33" i="2"/>
  <c r="AK34" i="2" s="1"/>
  <c r="AJ25" i="2"/>
  <c r="V24" i="2"/>
  <c r="AK25" i="2" s="1"/>
  <c r="AC24" i="2"/>
  <c r="AM25" i="2" s="1"/>
  <c r="AE24" i="2"/>
  <c r="AL25" i="2" s="1"/>
  <c r="W24" i="2"/>
  <c r="AJ93" i="2"/>
  <c r="V92" i="2"/>
  <c r="AK93" i="2" s="1"/>
  <c r="AC92" i="2"/>
  <c r="AM93" i="2" s="1"/>
  <c r="AE92" i="2"/>
  <c r="AL93" i="2" s="1"/>
  <c r="W92" i="2"/>
  <c r="AQ79" i="2"/>
  <c r="BC79" i="2"/>
  <c r="AR55" i="2"/>
  <c r="BD55" i="2"/>
  <c r="AC51" i="2"/>
  <c r="AM52" i="2" s="1"/>
  <c r="W51" i="2"/>
  <c r="V51" i="2"/>
  <c r="AK52" i="2" s="1"/>
  <c r="AJ52" i="2"/>
  <c r="AE51" i="2"/>
  <c r="AL52" i="2" s="1"/>
  <c r="BD26" i="2"/>
  <c r="AR26" i="2"/>
  <c r="BD9" i="2"/>
  <c r="AR9" i="2"/>
  <c r="AO63" i="2"/>
  <c r="Z62" i="2"/>
  <c r="AP63" i="2" s="1"/>
  <c r="BE63" i="2"/>
  <c r="AQ58" i="2"/>
  <c r="BC58" i="2"/>
  <c r="BB47" i="2"/>
  <c r="AE36" i="2"/>
  <c r="AL37" i="2" s="1"/>
  <c r="W36" i="2"/>
  <c r="AC36" i="2"/>
  <c r="AM37" i="2" s="1"/>
  <c r="V36" i="2"/>
  <c r="AK37" i="2" s="1"/>
  <c r="AJ37" i="2"/>
  <c r="AE16" i="2"/>
  <c r="AL17" i="2" s="1"/>
  <c r="W16" i="2"/>
  <c r="AJ17" i="2"/>
  <c r="AC16" i="2"/>
  <c r="AM17" i="2" s="1"/>
  <c r="V16" i="2"/>
  <c r="AK17" i="2" s="1"/>
  <c r="AJ13" i="2"/>
  <c r="W12" i="2"/>
  <c r="AC12" i="2"/>
  <c r="AM13" i="2" s="1"/>
  <c r="AE12" i="2"/>
  <c r="AL13" i="2" s="1"/>
  <c r="V12" i="2"/>
  <c r="AK13" i="2" s="1"/>
  <c r="AE9" i="2"/>
  <c r="AL10" i="2" s="1"/>
  <c r="W9" i="2"/>
  <c r="AJ10" i="2"/>
  <c r="V9" i="2"/>
  <c r="AK10" i="2" s="1"/>
  <c r="AC9" i="2"/>
  <c r="AM10" i="2" s="1"/>
  <c r="BB61" i="2"/>
  <c r="BB43" i="2"/>
  <c r="BE32" i="2"/>
  <c r="AO32" i="2"/>
  <c r="Z31" i="2"/>
  <c r="AP32" i="2" s="1"/>
  <c r="BE23" i="2"/>
  <c r="Z22" i="2"/>
  <c r="AP23" i="2" s="1"/>
  <c r="AO23" i="2"/>
  <c r="AB12" i="2"/>
  <c r="AR31" i="2"/>
  <c r="BD31" i="2"/>
  <c r="AR27" i="2"/>
  <c r="BD27" i="2"/>
  <c r="AB24" i="2"/>
  <c r="AB26" i="2"/>
  <c r="AB8" i="2"/>
  <c r="AG21" i="2"/>
  <c r="BB20" i="2"/>
  <c r="AS16" i="2"/>
  <c r="AT16" i="2" s="1"/>
  <c r="E12" i="5" s="1"/>
  <c r="AG13" i="2"/>
  <c r="AB10" i="2"/>
  <c r="AC43" i="2"/>
  <c r="AM44" i="2" s="1"/>
  <c r="W43" i="2"/>
  <c r="V43" i="2"/>
  <c r="AK44" i="2" s="1"/>
  <c r="AE43" i="2"/>
  <c r="AL44" i="2" s="1"/>
  <c r="AJ44" i="2"/>
  <c r="AR89" i="2"/>
  <c r="BD89" i="2"/>
  <c r="BD94" i="2"/>
  <c r="AR94" i="2"/>
  <c r="AS73" i="2"/>
  <c r="AT73" i="2" s="1"/>
  <c r="AJ69" i="2"/>
  <c r="AE68" i="2"/>
  <c r="AL69" i="2" s="1"/>
  <c r="V68" i="2"/>
  <c r="AK69" i="2" s="1"/>
  <c r="BB69" i="2"/>
  <c r="W68" i="2"/>
  <c r="AC68" i="2"/>
  <c r="AM69" i="2" s="1"/>
  <c r="BD47" i="2"/>
  <c r="AR47" i="2"/>
  <c r="AR39" i="2"/>
  <c r="BD39" i="2"/>
  <c r="AJ74" i="2"/>
  <c r="V73" i="2"/>
  <c r="AK74" i="2" s="1"/>
  <c r="AC73" i="2"/>
  <c r="AM74" i="2" s="1"/>
  <c r="AE73" i="2"/>
  <c r="AL74" i="2" s="1"/>
  <c r="W73" i="2"/>
  <c r="BB68" i="2"/>
  <c r="AJ68" i="2"/>
  <c r="AE67" i="2"/>
  <c r="AL68" i="2" s="1"/>
  <c r="AC67" i="2"/>
  <c r="AM68" i="2" s="1"/>
  <c r="W67" i="2"/>
  <c r="V67" i="2"/>
  <c r="AK68" i="2" s="1"/>
  <c r="AQ46" i="2"/>
  <c r="BC46" i="2"/>
  <c r="AR29" i="2"/>
  <c r="BD29" i="2"/>
  <c r="BC19" i="2"/>
  <c r="AQ19" i="2"/>
  <c r="BD37" i="2"/>
  <c r="AR37" i="2"/>
  <c r="AO10" i="2"/>
  <c r="Z9" i="2"/>
  <c r="AP10" i="2" s="1"/>
  <c r="BE10" i="2"/>
  <c r="AC59" i="2"/>
  <c r="AM60" i="2" s="1"/>
  <c r="W59" i="2"/>
  <c r="V59" i="2"/>
  <c r="AK60" i="2" s="1"/>
  <c r="AE59" i="2"/>
  <c r="AL60" i="2" s="1"/>
  <c r="AJ60" i="2"/>
  <c r="BD50" i="2"/>
  <c r="AR50" i="2"/>
  <c r="AO17" i="2"/>
  <c r="Z16" i="2"/>
  <c r="AP17" i="2" s="1"/>
  <c r="BE17" i="2"/>
  <c r="BD11" i="2"/>
  <c r="AR11" i="2"/>
  <c r="AC57" i="2"/>
  <c r="AM58" i="2" s="1"/>
  <c r="AE57" i="2"/>
  <c r="AL58" i="2" s="1"/>
  <c r="W57" i="2"/>
  <c r="AJ58" i="2"/>
  <c r="V57" i="2"/>
  <c r="AK58" i="2" s="1"/>
  <c r="AE27" i="2"/>
  <c r="AL28" i="2" s="1"/>
  <c r="W27" i="2"/>
  <c r="AC27" i="2"/>
  <c r="AM28" i="2" s="1"/>
  <c r="V27" i="2"/>
  <c r="AK28" i="2" s="1"/>
  <c r="AJ28" i="2"/>
  <c r="AE14" i="2"/>
  <c r="AL15" i="2" s="1"/>
  <c r="W14" i="2"/>
  <c r="AJ15" i="2"/>
  <c r="AC14" i="2"/>
  <c r="AM15" i="2" s="1"/>
  <c r="V14" i="2"/>
  <c r="AK15" i="2" s="1"/>
  <c r="AE7" i="2"/>
  <c r="W7" i="2"/>
  <c r="T3" i="2"/>
  <c r="BB8" i="2"/>
  <c r="AJ8" i="2"/>
  <c r="V7" i="2"/>
  <c r="U1" i="2" s="1"/>
  <c r="AC7" i="2"/>
  <c r="AC39" i="2"/>
  <c r="AM40" i="2" s="1"/>
  <c r="W39" i="2"/>
  <c r="V39" i="2"/>
  <c r="AK40" i="2" s="1"/>
  <c r="AJ40" i="2"/>
  <c r="AE39" i="2"/>
  <c r="AL40" i="2" s="1"/>
  <c r="AO19" i="2"/>
  <c r="BE19" i="2"/>
  <c r="Z18" i="2"/>
  <c r="AP19" i="2" s="1"/>
  <c r="AQ31" i="2"/>
  <c r="BC31" i="2"/>
  <c r="AQ27" i="2"/>
  <c r="BC27" i="2"/>
  <c r="AS20" i="2"/>
  <c r="AT20" i="2" s="1"/>
  <c r="E16" i="5" s="1"/>
  <c r="AE97" i="2"/>
  <c r="AL98" i="2" s="1"/>
  <c r="W97" i="2"/>
  <c r="V97" i="2"/>
  <c r="AK98" i="2" s="1"/>
  <c r="AJ98" i="2"/>
  <c r="AC97" i="2"/>
  <c r="AM98" i="2" s="1"/>
  <c r="BC95" i="2"/>
  <c r="AQ95" i="2"/>
  <c r="BD100" i="2"/>
  <c r="AR100" i="2"/>
  <c r="Z90" i="2"/>
  <c r="AP91" i="2" s="1"/>
  <c r="BE91" i="2"/>
  <c r="AO91" i="2"/>
  <c r="BD101" i="2"/>
  <c r="AR101" i="2"/>
  <c r="AC95" i="2"/>
  <c r="AM96" i="2" s="1"/>
  <c r="W95" i="2"/>
  <c r="AE95" i="2"/>
  <c r="AL96" i="2" s="1"/>
  <c r="V95" i="2"/>
  <c r="AK96" i="2" s="1"/>
  <c r="AJ96" i="2"/>
  <c r="AO82" i="2"/>
  <c r="Z81" i="2"/>
  <c r="AP82" i="2" s="1"/>
  <c r="BE82" i="2"/>
  <c r="AR99" i="2"/>
  <c r="BD99" i="2"/>
  <c r="AR91" i="2"/>
  <c r="BD91" i="2"/>
  <c r="AR83" i="2"/>
  <c r="BD83" i="2"/>
  <c r="Z75" i="2"/>
  <c r="AP76" i="2" s="1"/>
  <c r="BE76" i="2"/>
  <c r="AO76" i="2"/>
  <c r="BD105" i="2"/>
  <c r="AR105" i="2"/>
  <c r="AE103" i="2"/>
  <c r="AL104" i="2" s="1"/>
  <c r="W103" i="2"/>
  <c r="AC103" i="2"/>
  <c r="AM104" i="2" s="1"/>
  <c r="AB103" i="2"/>
  <c r="AJ104" i="2"/>
  <c r="V103" i="2"/>
  <c r="AK104" i="2" s="1"/>
  <c r="AJ89" i="2"/>
  <c r="V88" i="2"/>
  <c r="AK89" i="2" s="1"/>
  <c r="AC88" i="2"/>
  <c r="AM89" i="2" s="1"/>
  <c r="AE88" i="2"/>
  <c r="AL89" i="2" s="1"/>
  <c r="W88" i="2"/>
  <c r="AE81" i="2"/>
  <c r="AL82" i="2" s="1"/>
  <c r="W81" i="2"/>
  <c r="AJ82" i="2"/>
  <c r="V81" i="2"/>
  <c r="AK82" i="2" s="1"/>
  <c r="AC81" i="2"/>
  <c r="AM82" i="2" s="1"/>
  <c r="AB81" i="2"/>
  <c r="BE94" i="2"/>
  <c r="AO94" i="2"/>
  <c r="Z93" i="2"/>
  <c r="AP94" i="2" s="1"/>
  <c r="AE89" i="2"/>
  <c r="AL90" i="2" s="1"/>
  <c r="W89" i="2"/>
  <c r="AJ90" i="2"/>
  <c r="AC89" i="2"/>
  <c r="AM90" i="2" s="1"/>
  <c r="V89" i="2"/>
  <c r="AK90" i="2" s="1"/>
  <c r="BB88" i="2"/>
  <c r="AE66" i="2"/>
  <c r="AL67" i="2" s="1"/>
  <c r="W66" i="2"/>
  <c r="V66" i="2"/>
  <c r="AK67" i="2" s="1"/>
  <c r="AJ67" i="2"/>
  <c r="AC66" i="2"/>
  <c r="AM67" i="2" s="1"/>
  <c r="AC63" i="2"/>
  <c r="AM64" i="2" s="1"/>
  <c r="AJ64" i="2"/>
  <c r="AE63" i="2"/>
  <c r="AL64" i="2" s="1"/>
  <c r="W63" i="2"/>
  <c r="V63" i="2"/>
  <c r="AK64" i="2" s="1"/>
  <c r="AE58" i="2"/>
  <c r="AL59" i="2" s="1"/>
  <c r="W58" i="2"/>
  <c r="AJ59" i="2"/>
  <c r="V58" i="2"/>
  <c r="AK59" i="2" s="1"/>
  <c r="AC58" i="2"/>
  <c r="AM59" i="2" s="1"/>
  <c r="AC55" i="2"/>
  <c r="AM56" i="2" s="1"/>
  <c r="AJ56" i="2"/>
  <c r="AE55" i="2"/>
  <c r="AL56" i="2" s="1"/>
  <c r="W55" i="2"/>
  <c r="V55" i="2"/>
  <c r="AK56" i="2" s="1"/>
  <c r="AE50" i="2"/>
  <c r="AL51" i="2" s="1"/>
  <c r="W50" i="2"/>
  <c r="AJ51" i="2"/>
  <c r="V50" i="2"/>
  <c r="AK51" i="2" s="1"/>
  <c r="AC50" i="2"/>
  <c r="AM51" i="2" s="1"/>
  <c r="AB94" i="2"/>
  <c r="AJ87" i="2"/>
  <c r="V86" i="2"/>
  <c r="AK87" i="2" s="1"/>
  <c r="AC86" i="2"/>
  <c r="AM87" i="2" s="1"/>
  <c r="W86" i="2"/>
  <c r="AB86" i="2"/>
  <c r="AE86" i="2"/>
  <c r="AL87" i="2" s="1"/>
  <c r="AJ85" i="2"/>
  <c r="V84" i="2"/>
  <c r="AK85" i="2" s="1"/>
  <c r="AC84" i="2"/>
  <c r="AM85" i="2" s="1"/>
  <c r="AE84" i="2"/>
  <c r="AL85" i="2" s="1"/>
  <c r="W84" i="2"/>
  <c r="BB78" i="2"/>
  <c r="V77" i="2"/>
  <c r="AK78" i="2" s="1"/>
  <c r="AJ78" i="2"/>
  <c r="AC77" i="2"/>
  <c r="AM78" i="2" s="1"/>
  <c r="AE77" i="2"/>
  <c r="AL78" i="2" s="1"/>
  <c r="W77" i="2"/>
  <c r="Z69" i="2"/>
  <c r="AP70" i="2" s="1"/>
  <c r="BE70" i="2"/>
  <c r="AO70" i="2"/>
  <c r="AO69" i="2"/>
  <c r="Z68" i="2"/>
  <c r="AP69" i="2" s="1"/>
  <c r="BE69" i="2"/>
  <c r="AC61" i="2"/>
  <c r="AM62" i="2" s="1"/>
  <c r="V61" i="2"/>
  <c r="AK62" i="2" s="1"/>
  <c r="AJ62" i="2"/>
  <c r="W61" i="2"/>
  <c r="AE61" i="2"/>
  <c r="AL62" i="2" s="1"/>
  <c r="BC49" i="2"/>
  <c r="AQ49" i="2"/>
  <c r="AS49" i="2" s="1"/>
  <c r="AT49" i="2" s="1"/>
  <c r="BC45" i="2"/>
  <c r="AQ45" i="2"/>
  <c r="AS45" i="2" s="1"/>
  <c r="AT45" i="2" s="1"/>
  <c r="BC41" i="2"/>
  <c r="AQ41" i="2"/>
  <c r="BC37" i="2"/>
  <c r="AQ37" i="2"/>
  <c r="AQ74" i="2"/>
  <c r="BC74" i="2"/>
  <c r="AB67" i="2"/>
  <c r="AE64" i="2"/>
  <c r="AL65" i="2" s="1"/>
  <c r="W64" i="2"/>
  <c r="AJ65" i="2"/>
  <c r="V64" i="2"/>
  <c r="AK65" i="2" s="1"/>
  <c r="AC64" i="2"/>
  <c r="AM65" i="2" s="1"/>
  <c r="BE40" i="2"/>
  <c r="AO40" i="2"/>
  <c r="Z39" i="2"/>
  <c r="AP40" i="2" s="1"/>
  <c r="AQ32" i="2"/>
  <c r="BC32" i="2"/>
  <c r="AJ29" i="2"/>
  <c r="V28" i="2"/>
  <c r="AK29" i="2" s="1"/>
  <c r="AC28" i="2"/>
  <c r="AM29" i="2" s="1"/>
  <c r="W28" i="2"/>
  <c r="AE28" i="2"/>
  <c r="AL29" i="2" s="1"/>
  <c r="BC17" i="2"/>
  <c r="AQ17" i="2"/>
  <c r="AO75" i="2"/>
  <c r="Z74" i="2"/>
  <c r="AP75" i="2" s="1"/>
  <c r="BE75" i="2"/>
  <c r="Z71" i="2"/>
  <c r="AP72" i="2" s="1"/>
  <c r="BE72" i="2"/>
  <c r="AO72" i="2"/>
  <c r="BE48" i="2"/>
  <c r="AO48" i="2"/>
  <c r="Z47" i="2"/>
  <c r="AP48" i="2" s="1"/>
  <c r="AE31" i="2"/>
  <c r="AL32" i="2" s="1"/>
  <c r="W31" i="2"/>
  <c r="AC31" i="2"/>
  <c r="AM32" i="2" s="1"/>
  <c r="V31" i="2"/>
  <c r="AK32" i="2" s="1"/>
  <c r="AJ32" i="2"/>
  <c r="AE18" i="2"/>
  <c r="AL19" i="2" s="1"/>
  <c r="W18" i="2"/>
  <c r="AJ19" i="2"/>
  <c r="AC18" i="2"/>
  <c r="AM19" i="2" s="1"/>
  <c r="V18" i="2"/>
  <c r="AK19" i="2" s="1"/>
  <c r="BB12" i="2"/>
  <c r="AE11" i="2"/>
  <c r="AL12" i="2" s="1"/>
  <c r="W11" i="2"/>
  <c r="AC11" i="2"/>
  <c r="AM12" i="2" s="1"/>
  <c r="V11" i="2"/>
  <c r="AK12" i="2" s="1"/>
  <c r="S2" i="2"/>
  <c r="AJ12" i="2"/>
  <c r="AQ107" i="2"/>
  <c r="BC107" i="2"/>
  <c r="BD66" i="2"/>
  <c r="AR66" i="2"/>
  <c r="BD60" i="2"/>
  <c r="AR60" i="2"/>
  <c r="AQ50" i="2"/>
  <c r="BC50" i="2"/>
  <c r="Z30" i="2"/>
  <c r="AP31" i="2" s="1"/>
  <c r="BE31" i="2"/>
  <c r="AO31" i="2"/>
  <c r="AR25" i="2"/>
  <c r="BD25" i="2"/>
  <c r="BD93" i="2"/>
  <c r="AR93" i="2"/>
  <c r="AC78" i="2"/>
  <c r="AM79" i="2" s="1"/>
  <c r="W78" i="2"/>
  <c r="BB79" i="2"/>
  <c r="V78" i="2"/>
  <c r="AK79" i="2" s="1"/>
  <c r="AJ79" i="2"/>
  <c r="AE78" i="2"/>
  <c r="AL79" i="2" s="1"/>
  <c r="AB57" i="2"/>
  <c r="AB50" i="2"/>
  <c r="BD42" i="2"/>
  <c r="AR42" i="2"/>
  <c r="AO33" i="2"/>
  <c r="BE33" i="2"/>
  <c r="Z32" i="2"/>
  <c r="AP33" i="2" s="1"/>
  <c r="BC26" i="2"/>
  <c r="AQ26" i="2"/>
  <c r="AS26" i="2" s="1"/>
  <c r="AT26" i="2" s="1"/>
  <c r="E22" i="5" s="1"/>
  <c r="BD12" i="2"/>
  <c r="AR12" i="2"/>
  <c r="AC3" i="2"/>
  <c r="BD8" i="2"/>
  <c r="AR8" i="2"/>
  <c r="AR63" i="2"/>
  <c r="BD63" i="2"/>
  <c r="BD58" i="2"/>
  <c r="AR58" i="2"/>
  <c r="AB31" i="2"/>
  <c r="AE20" i="2"/>
  <c r="AL21" i="2" s="1"/>
  <c r="W20" i="2"/>
  <c r="AJ21" i="2"/>
  <c r="AC20" i="2"/>
  <c r="AM21" i="2" s="1"/>
  <c r="V20" i="2"/>
  <c r="AK21" i="2" s="1"/>
  <c r="AO12" i="2"/>
  <c r="BE12" i="2"/>
  <c r="Z11" i="2"/>
  <c r="AP12" i="2" s="1"/>
  <c r="AO9" i="2"/>
  <c r="Z8" i="2"/>
  <c r="AP9" i="2" s="1"/>
  <c r="BE9" i="2"/>
  <c r="AB63" i="2"/>
  <c r="BE44" i="2"/>
  <c r="Z43" i="2"/>
  <c r="AP44" i="2" s="1"/>
  <c r="AO44" i="2"/>
  <c r="AQ40" i="2"/>
  <c r="BC40" i="2"/>
  <c r="AO28" i="2"/>
  <c r="Z27" i="2"/>
  <c r="AP28" i="2" s="1"/>
  <c r="BE28" i="2"/>
  <c r="AO21" i="2"/>
  <c r="Z20" i="2"/>
  <c r="AP21" i="2" s="1"/>
  <c r="BE21" i="2"/>
  <c r="AB75" i="2"/>
  <c r="AB11" i="2"/>
  <c r="AR48" i="2"/>
  <c r="BD48" i="2"/>
  <c r="AJ72" i="2"/>
  <c r="V71" i="2"/>
  <c r="AK72" i="2" s="1"/>
  <c r="W71" i="2"/>
  <c r="AC71" i="2"/>
  <c r="AM72" i="2" s="1"/>
  <c r="AE71" i="2"/>
  <c r="AL72" i="2" s="1"/>
  <c r="BB22" i="2"/>
  <c r="AS18" i="2"/>
  <c r="AT18" i="2" s="1"/>
  <c r="E14" i="5" s="1"/>
  <c r="AG15" i="2"/>
  <c r="BB14" i="2"/>
  <c r="AB9" i="2"/>
  <c r="AB7" i="2"/>
  <c r="AB56" i="2"/>
  <c r="AQ102" i="1"/>
  <c r="BC102" i="1"/>
  <c r="Z99" i="1"/>
  <c r="AP100" i="1" s="1"/>
  <c r="BE100" i="1"/>
  <c r="AO100" i="1"/>
  <c r="BC87" i="1"/>
  <c r="AQ87" i="1"/>
  <c r="AR83" i="1"/>
  <c r="AS83" i="1" s="1"/>
  <c r="AT83" i="1" s="1"/>
  <c r="BD83" i="1"/>
  <c r="BC77" i="1"/>
  <c r="AQ77" i="1"/>
  <c r="AC87" i="1"/>
  <c r="AM88" i="1" s="1"/>
  <c r="AE87" i="1"/>
  <c r="AL88" i="1" s="1"/>
  <c r="W87" i="1"/>
  <c r="AJ88" i="1"/>
  <c r="V87" i="1"/>
  <c r="AK88" i="1" s="1"/>
  <c r="AR79" i="1"/>
  <c r="BD79" i="1"/>
  <c r="AE74" i="1"/>
  <c r="AL75" i="1" s="1"/>
  <c r="W74" i="1"/>
  <c r="AJ75" i="1"/>
  <c r="AC74" i="1"/>
  <c r="AM75" i="1" s="1"/>
  <c r="AB74" i="1"/>
  <c r="V74" i="1"/>
  <c r="AK75" i="1" s="1"/>
  <c r="V107" i="1"/>
  <c r="AK108" i="1" s="1"/>
  <c r="AC107" i="1"/>
  <c r="AM108" i="1" s="1"/>
  <c r="AE107" i="1"/>
  <c r="AL108" i="1" s="1"/>
  <c r="W107" i="1"/>
  <c r="AJ108" i="1"/>
  <c r="BE96" i="1"/>
  <c r="AO96" i="1"/>
  <c r="Z95" i="1"/>
  <c r="AP96" i="1" s="1"/>
  <c r="AO97" i="1"/>
  <c r="Z96" i="1"/>
  <c r="AP97" i="1" s="1"/>
  <c r="BE97" i="1"/>
  <c r="BC72" i="1"/>
  <c r="AQ72" i="1"/>
  <c r="Z57" i="1"/>
  <c r="AP58" i="1" s="1"/>
  <c r="BE58" i="1"/>
  <c r="AO58" i="1"/>
  <c r="Z41" i="1"/>
  <c r="AP42" i="1" s="1"/>
  <c r="BE42" i="1"/>
  <c r="AO42" i="1"/>
  <c r="BC25" i="1"/>
  <c r="AQ25" i="1"/>
  <c r="AS94" i="1"/>
  <c r="AT94" i="1" s="1"/>
  <c r="AC79" i="1"/>
  <c r="AM80" i="1" s="1"/>
  <c r="AE79" i="1"/>
  <c r="AL80" i="1" s="1"/>
  <c r="W79" i="1"/>
  <c r="AJ80" i="1"/>
  <c r="V79" i="1"/>
  <c r="AK80" i="1" s="1"/>
  <c r="AO77" i="1"/>
  <c r="Z76" i="1"/>
  <c r="AP77" i="1" s="1"/>
  <c r="BE77" i="1"/>
  <c r="AC75" i="1"/>
  <c r="AM76" i="1" s="1"/>
  <c r="W75" i="1"/>
  <c r="AJ76" i="1"/>
  <c r="V75" i="1"/>
  <c r="AK76" i="1" s="1"/>
  <c r="AE75" i="1"/>
  <c r="AL76" i="1" s="1"/>
  <c r="AQ68" i="1"/>
  <c r="BC68" i="1"/>
  <c r="AJ24" i="1"/>
  <c r="V23" i="1"/>
  <c r="AK24" i="1" s="1"/>
  <c r="AE23" i="1"/>
  <c r="AL24" i="1" s="1"/>
  <c r="AC23" i="1"/>
  <c r="AM24" i="1" s="1"/>
  <c r="AB23" i="1"/>
  <c r="W23" i="1"/>
  <c r="BC20" i="1"/>
  <c r="AQ20" i="1"/>
  <c r="BC12" i="1"/>
  <c r="AQ12" i="1"/>
  <c r="Z2" i="1"/>
  <c r="BB54" i="1"/>
  <c r="AJ54" i="1"/>
  <c r="V53" i="1"/>
  <c r="AK54" i="1" s="1"/>
  <c r="AC53" i="1"/>
  <c r="AM54" i="1" s="1"/>
  <c r="AE53" i="1"/>
  <c r="AL54" i="1" s="1"/>
  <c r="W53" i="1"/>
  <c r="AB53" i="1"/>
  <c r="AR50" i="1"/>
  <c r="BD50" i="1"/>
  <c r="AO23" i="1"/>
  <c r="AS23" i="1" s="1"/>
  <c r="AT23" i="1" s="1"/>
  <c r="H19" i="5" s="1"/>
  <c r="BE23" i="1"/>
  <c r="Z22" i="1"/>
  <c r="AP23" i="1" s="1"/>
  <c r="AO15" i="1"/>
  <c r="Z14" i="1"/>
  <c r="AP15" i="1" s="1"/>
  <c r="BE15" i="1"/>
  <c r="AR42" i="1"/>
  <c r="BD42" i="1"/>
  <c r="AR40" i="1"/>
  <c r="BD40" i="1"/>
  <c r="AJ26" i="1"/>
  <c r="V25" i="1"/>
  <c r="AK26" i="1" s="1"/>
  <c r="AC25" i="1"/>
  <c r="AM26" i="1" s="1"/>
  <c r="AE25" i="1"/>
  <c r="AL26" i="1" s="1"/>
  <c r="W25" i="1"/>
  <c r="AJ93" i="1"/>
  <c r="V92" i="1"/>
  <c r="AK93" i="1" s="1"/>
  <c r="W92" i="1"/>
  <c r="AC92" i="1"/>
  <c r="AM93" i="1" s="1"/>
  <c r="AE92" i="1"/>
  <c r="AL93" i="1" s="1"/>
  <c r="AQ48" i="1"/>
  <c r="BC48" i="1"/>
  <c r="AO20" i="1"/>
  <c r="BE20" i="1"/>
  <c r="Z19" i="1"/>
  <c r="AP20" i="1" s="1"/>
  <c r="Z101" i="1"/>
  <c r="AP102" i="1" s="1"/>
  <c r="BE102" i="1"/>
  <c r="AO102" i="1"/>
  <c r="AJ102" i="1"/>
  <c r="V101" i="1"/>
  <c r="AK102" i="1" s="1"/>
  <c r="AC101" i="1"/>
  <c r="AM102" i="1" s="1"/>
  <c r="AE101" i="1"/>
  <c r="AL102" i="1" s="1"/>
  <c r="AB101" i="1"/>
  <c r="W101" i="1"/>
  <c r="AJ100" i="1"/>
  <c r="V99" i="1"/>
  <c r="AK100" i="1" s="1"/>
  <c r="AC99" i="1"/>
  <c r="AM100" i="1" s="1"/>
  <c r="AE99" i="1"/>
  <c r="AL100" i="1" s="1"/>
  <c r="W99" i="1"/>
  <c r="BE86" i="1"/>
  <c r="Z85" i="1"/>
  <c r="AP86" i="1" s="1"/>
  <c r="AO86" i="1"/>
  <c r="BE78" i="1"/>
  <c r="Z77" i="1"/>
  <c r="AP78" i="1" s="1"/>
  <c r="AO78" i="1"/>
  <c r="BC85" i="1"/>
  <c r="AQ85" i="1"/>
  <c r="BD105" i="1"/>
  <c r="AR105" i="1"/>
  <c r="AQ88" i="1"/>
  <c r="BC88" i="1"/>
  <c r="BD108" i="1"/>
  <c r="AR108" i="1"/>
  <c r="AE86" i="1"/>
  <c r="AL87" i="1" s="1"/>
  <c r="W86" i="1"/>
  <c r="AJ87" i="1"/>
  <c r="V86" i="1"/>
  <c r="AK87" i="1" s="1"/>
  <c r="AC86" i="1"/>
  <c r="AM87" i="1" s="1"/>
  <c r="AB86" i="1"/>
  <c r="AJ97" i="1"/>
  <c r="AE96" i="1"/>
  <c r="AL97" i="1" s="1"/>
  <c r="V96" i="1"/>
  <c r="AK97" i="1" s="1"/>
  <c r="W96" i="1"/>
  <c r="AC96" i="1"/>
  <c r="AM97" i="1" s="1"/>
  <c r="BC69" i="1"/>
  <c r="AQ69" i="1"/>
  <c r="AE64" i="1"/>
  <c r="AL65" i="1" s="1"/>
  <c r="W64" i="1"/>
  <c r="AC64" i="1"/>
  <c r="AM65" i="1" s="1"/>
  <c r="V64" i="1"/>
  <c r="AK65" i="1" s="1"/>
  <c r="AJ65" i="1"/>
  <c r="Z97" i="1"/>
  <c r="AP98" i="1" s="1"/>
  <c r="BE98" i="1"/>
  <c r="AO98" i="1"/>
  <c r="AR98" i="1"/>
  <c r="BD98" i="1"/>
  <c r="AB75" i="1"/>
  <c r="AJ68" i="1"/>
  <c r="V67" i="1"/>
  <c r="AK68" i="1" s="1"/>
  <c r="AC67" i="1"/>
  <c r="AM68" i="1" s="1"/>
  <c r="AE67" i="1"/>
  <c r="AL68" i="1" s="1"/>
  <c r="W67" i="1"/>
  <c r="AE28" i="1"/>
  <c r="AL29" i="1" s="1"/>
  <c r="W28" i="1"/>
  <c r="AJ29" i="1"/>
  <c r="AC28" i="1"/>
  <c r="AM29" i="1" s="1"/>
  <c r="BB29" i="1"/>
  <c r="V28" i="1"/>
  <c r="AK29" i="1" s="1"/>
  <c r="AQ24" i="1"/>
  <c r="BC24" i="1"/>
  <c r="BC14" i="1"/>
  <c r="AQ14" i="1"/>
  <c r="AR54" i="1"/>
  <c r="BD54" i="1"/>
  <c r="AE44" i="1"/>
  <c r="AL45" i="1" s="1"/>
  <c r="AS45" i="1" s="1"/>
  <c r="AT45" i="1" s="1"/>
  <c r="W44" i="1"/>
  <c r="AC44" i="1"/>
  <c r="AM45" i="1" s="1"/>
  <c r="V44" i="1"/>
  <c r="AK45" i="1" s="1"/>
  <c r="AJ45" i="1"/>
  <c r="BB45" i="1"/>
  <c r="AQ32" i="1"/>
  <c r="BC32" i="1"/>
  <c r="AQ30" i="1"/>
  <c r="BC30" i="1"/>
  <c r="BD69" i="1"/>
  <c r="AR69" i="1"/>
  <c r="AS31" i="1"/>
  <c r="AT31" i="1" s="1"/>
  <c r="H27" i="5" s="1"/>
  <c r="AE15" i="1"/>
  <c r="AL16" i="1" s="1"/>
  <c r="W15" i="1"/>
  <c r="AG15" i="1" s="1"/>
  <c r="AJ16" i="1"/>
  <c r="AC15" i="1"/>
  <c r="AM16" i="1" s="1"/>
  <c r="V15" i="1"/>
  <c r="AK16" i="1" s="1"/>
  <c r="AG7" i="1"/>
  <c r="U1" i="1"/>
  <c r="AE7" i="1"/>
  <c r="W7" i="1"/>
  <c r="T3" i="1"/>
  <c r="AJ8" i="1"/>
  <c r="AC7" i="1"/>
  <c r="V7" i="1"/>
  <c r="BB8" i="1"/>
  <c r="BB48" i="1"/>
  <c r="AJ48" i="1"/>
  <c r="V47" i="1"/>
  <c r="AK48" i="1" s="1"/>
  <c r="AC47" i="1"/>
  <c r="AM48" i="1" s="1"/>
  <c r="AE47" i="1"/>
  <c r="AL48" i="1" s="1"/>
  <c r="W47" i="1"/>
  <c r="BB43" i="1"/>
  <c r="AQ36" i="1"/>
  <c r="BC36" i="1"/>
  <c r="AO18" i="1"/>
  <c r="BE18" i="1"/>
  <c r="Z17" i="1"/>
  <c r="AP18" i="1" s="1"/>
  <c r="BB107" i="1"/>
  <c r="AR102" i="1"/>
  <c r="BD102" i="1"/>
  <c r="AR100" i="1"/>
  <c r="BD100" i="1"/>
  <c r="W91" i="1"/>
  <c r="AJ92" i="1"/>
  <c r="AE91" i="1"/>
  <c r="AL92" i="1" s="1"/>
  <c r="V91" i="1"/>
  <c r="AK92" i="1" s="1"/>
  <c r="AC91" i="1"/>
  <c r="AM92" i="1" s="1"/>
  <c r="AE88" i="1"/>
  <c r="AL89" i="1" s="1"/>
  <c r="W88" i="1"/>
  <c r="AJ89" i="1"/>
  <c r="V88" i="1"/>
  <c r="AK89" i="1" s="1"/>
  <c r="AC88" i="1"/>
  <c r="AM89" i="1" s="1"/>
  <c r="AC85" i="1"/>
  <c r="AM86" i="1" s="1"/>
  <c r="AJ86" i="1"/>
  <c r="AE85" i="1"/>
  <c r="AL86" i="1" s="1"/>
  <c r="V85" i="1"/>
  <c r="AK86" i="1" s="1"/>
  <c r="W85" i="1"/>
  <c r="BB86" i="1"/>
  <c r="AE80" i="1"/>
  <c r="AL81" i="1" s="1"/>
  <c r="W80" i="1"/>
  <c r="AJ81" i="1"/>
  <c r="V80" i="1"/>
  <c r="AK81" i="1" s="1"/>
  <c r="AC80" i="1"/>
  <c r="AM81" i="1" s="1"/>
  <c r="AC77" i="1"/>
  <c r="AM78" i="1" s="1"/>
  <c r="AJ78" i="1"/>
  <c r="AE77" i="1"/>
  <c r="AL78" i="1" s="1"/>
  <c r="BB78" i="1"/>
  <c r="W77" i="1"/>
  <c r="V77" i="1"/>
  <c r="AK78" i="1" s="1"/>
  <c r="AQ104" i="1"/>
  <c r="BC104" i="1"/>
  <c r="BE84" i="1"/>
  <c r="Z83" i="1"/>
  <c r="AP84" i="1" s="1"/>
  <c r="AO84" i="1"/>
  <c r="AO75" i="1"/>
  <c r="Z74" i="1"/>
  <c r="AP75" i="1" s="1"/>
  <c r="BE75" i="1"/>
  <c r="AE104" i="1"/>
  <c r="AL105" i="1" s="1"/>
  <c r="W104" i="1"/>
  <c r="AC104" i="1"/>
  <c r="AM105" i="1" s="1"/>
  <c r="V104" i="1"/>
  <c r="AK105" i="1" s="1"/>
  <c r="AJ105" i="1"/>
  <c r="BB105" i="1"/>
  <c r="BE88" i="1"/>
  <c r="AO88" i="1"/>
  <c r="Z87" i="1"/>
  <c r="AP88" i="1" s="1"/>
  <c r="AB80" i="1"/>
  <c r="Z69" i="1"/>
  <c r="AP70" i="1" s="1"/>
  <c r="BE70" i="1"/>
  <c r="AO70" i="1"/>
  <c r="AC60" i="1"/>
  <c r="AM61" i="1" s="1"/>
  <c r="AE60" i="1"/>
  <c r="AL61" i="1" s="1"/>
  <c r="W60" i="1"/>
  <c r="V60" i="1"/>
  <c r="AK61" i="1" s="1"/>
  <c r="BB61" i="1"/>
  <c r="AJ61" i="1"/>
  <c r="Z107" i="1"/>
  <c r="AP108" i="1" s="1"/>
  <c r="AO108" i="1"/>
  <c r="BE108" i="1"/>
  <c r="AS91" i="1"/>
  <c r="AT91" i="1" s="1"/>
  <c r="BD90" i="1"/>
  <c r="AR90" i="1"/>
  <c r="AR87" i="1"/>
  <c r="BD87" i="1"/>
  <c r="AB64" i="1"/>
  <c r="BD97" i="1"/>
  <c r="AR97" i="1"/>
  <c r="AO85" i="1"/>
  <c r="Z84" i="1"/>
  <c r="AP85" i="1" s="1"/>
  <c r="BE85" i="1"/>
  <c r="AB79" i="1"/>
  <c r="BB71" i="1"/>
  <c r="BB66" i="1"/>
  <c r="AJ66" i="1"/>
  <c r="V65" i="1"/>
  <c r="AK66" i="1" s="1"/>
  <c r="AC65" i="1"/>
  <c r="AM66" i="1" s="1"/>
  <c r="AE65" i="1"/>
  <c r="AL66" i="1" s="1"/>
  <c r="AB65" i="1"/>
  <c r="W65" i="1"/>
  <c r="Z63" i="1"/>
  <c r="AP64" i="1" s="1"/>
  <c r="BE64" i="1"/>
  <c r="AO64" i="1"/>
  <c r="Z61" i="1"/>
  <c r="AP62" i="1" s="1"/>
  <c r="BE62" i="1"/>
  <c r="AO62" i="1"/>
  <c r="AS62" i="1" s="1"/>
  <c r="AT62" i="1" s="1"/>
  <c r="Z53" i="1"/>
  <c r="AP54" i="1" s="1"/>
  <c r="BE54" i="1"/>
  <c r="AO54" i="1"/>
  <c r="Z45" i="1"/>
  <c r="AP46" i="1" s="1"/>
  <c r="BE46" i="1"/>
  <c r="AO46" i="1"/>
  <c r="Z37" i="1"/>
  <c r="AP38" i="1" s="1"/>
  <c r="BE38" i="1"/>
  <c r="AO38" i="1"/>
  <c r="Z29" i="1"/>
  <c r="AP30" i="1" s="1"/>
  <c r="BE30" i="1"/>
  <c r="AO30" i="1"/>
  <c r="AJ106" i="1"/>
  <c r="V105" i="1"/>
  <c r="AK106" i="1" s="1"/>
  <c r="AC105" i="1"/>
  <c r="AM106" i="1" s="1"/>
  <c r="W105" i="1"/>
  <c r="AE105" i="1"/>
  <c r="AL106" i="1" s="1"/>
  <c r="BE72" i="1"/>
  <c r="Z71" i="1"/>
  <c r="AP72" i="1" s="1"/>
  <c r="AO72" i="1"/>
  <c r="Z55" i="1"/>
  <c r="AP56" i="1" s="1"/>
  <c r="BE56" i="1"/>
  <c r="AO56" i="1"/>
  <c r="BE80" i="1"/>
  <c r="AO80" i="1"/>
  <c r="Z79" i="1"/>
  <c r="AP80" i="1" s="1"/>
  <c r="AB77" i="1"/>
  <c r="BD76" i="1"/>
  <c r="AR76" i="1"/>
  <c r="BB67" i="1"/>
  <c r="AE48" i="1"/>
  <c r="AL49" i="1" s="1"/>
  <c r="AS49" i="1" s="1"/>
  <c r="AT49" i="1" s="1"/>
  <c r="W48" i="1"/>
  <c r="AC48" i="1"/>
  <c r="AM49" i="1" s="1"/>
  <c r="V48" i="1"/>
  <c r="AK49" i="1" s="1"/>
  <c r="AJ49" i="1"/>
  <c r="BB49" i="1"/>
  <c r="Z35" i="1"/>
  <c r="AP36" i="1" s="1"/>
  <c r="BE36" i="1"/>
  <c r="AO36" i="1"/>
  <c r="AO29" i="1"/>
  <c r="Z28" i="1"/>
  <c r="AP29" i="1" s="1"/>
  <c r="BE29" i="1"/>
  <c r="BC95" i="1"/>
  <c r="AQ95" i="1"/>
  <c r="AE72" i="1"/>
  <c r="AL73" i="1" s="1"/>
  <c r="W72" i="1"/>
  <c r="AJ73" i="1"/>
  <c r="AC72" i="1"/>
  <c r="AM73" i="1" s="1"/>
  <c r="V72" i="1"/>
  <c r="AK73" i="1" s="1"/>
  <c r="AR68" i="1"/>
  <c r="BD68" i="1"/>
  <c r="BB39" i="1"/>
  <c r="AE34" i="1"/>
  <c r="AL35" i="1" s="1"/>
  <c r="W34" i="1"/>
  <c r="AC34" i="1"/>
  <c r="AM35" i="1" s="1"/>
  <c r="V34" i="1"/>
  <c r="AK35" i="1" s="1"/>
  <c r="AJ35" i="1"/>
  <c r="AR24" i="1"/>
  <c r="BD24" i="1"/>
  <c r="BC16" i="1"/>
  <c r="AQ16" i="1"/>
  <c r="BC58" i="1"/>
  <c r="AQ58" i="1"/>
  <c r="AQ50" i="1"/>
  <c r="BC50" i="1"/>
  <c r="BB46" i="1"/>
  <c r="AJ46" i="1"/>
  <c r="V45" i="1"/>
  <c r="AK46" i="1" s="1"/>
  <c r="AC45" i="1"/>
  <c r="AM46" i="1" s="1"/>
  <c r="W45" i="1"/>
  <c r="AE45" i="1"/>
  <c r="AL46" i="1" s="1"/>
  <c r="AB45" i="1"/>
  <c r="Z43" i="1"/>
  <c r="AP44" i="1" s="1"/>
  <c r="BE44" i="1"/>
  <c r="AO44" i="1"/>
  <c r="AJ30" i="1"/>
  <c r="V29" i="1"/>
  <c r="AK30" i="1" s="1"/>
  <c r="AC29" i="1"/>
  <c r="AM30" i="1" s="1"/>
  <c r="W29" i="1"/>
  <c r="AE29" i="1"/>
  <c r="AL30" i="1" s="1"/>
  <c r="AB29" i="1"/>
  <c r="AR28" i="1"/>
  <c r="BD28" i="1"/>
  <c r="AO21" i="1"/>
  <c r="Z20" i="1"/>
  <c r="BE21" i="1"/>
  <c r="AO17" i="1"/>
  <c r="AS17" i="1" s="1"/>
  <c r="AT17" i="1" s="1"/>
  <c r="H13" i="5" s="1"/>
  <c r="Z16" i="1"/>
  <c r="AP17" i="1" s="1"/>
  <c r="BE17" i="1"/>
  <c r="AO13" i="1"/>
  <c r="Z12" i="1"/>
  <c r="BE13" i="1"/>
  <c r="AO9" i="1"/>
  <c r="AS9" i="1" s="1"/>
  <c r="AT9" i="1" s="1"/>
  <c r="H5" i="5" s="1"/>
  <c r="Z8" i="1"/>
  <c r="AP9" i="1" s="1"/>
  <c r="BE9" i="1"/>
  <c r="AE68" i="1"/>
  <c r="AL69" i="1" s="1"/>
  <c r="W68" i="1"/>
  <c r="AC68" i="1"/>
  <c r="AM69" i="1" s="1"/>
  <c r="V68" i="1"/>
  <c r="AK69" i="1" s="1"/>
  <c r="AJ69" i="1"/>
  <c r="BB60" i="1"/>
  <c r="AJ60" i="1"/>
  <c r="V59" i="1"/>
  <c r="AK60" i="1" s="1"/>
  <c r="AC59" i="1"/>
  <c r="AM60" i="1" s="1"/>
  <c r="W59" i="1"/>
  <c r="AE59" i="1"/>
  <c r="AL60" i="1" s="1"/>
  <c r="AS59" i="1"/>
  <c r="AT59" i="1" s="1"/>
  <c r="BB59" i="1"/>
  <c r="AB47" i="1"/>
  <c r="AQ42" i="1"/>
  <c r="BC42" i="1"/>
  <c r="Z39" i="1"/>
  <c r="AP40" i="1" s="1"/>
  <c r="BE40" i="1"/>
  <c r="AO40" i="1"/>
  <c r="AE26" i="1"/>
  <c r="AL27" i="1" s="1"/>
  <c r="W26" i="1"/>
  <c r="AC26" i="1"/>
  <c r="AM27" i="1" s="1"/>
  <c r="V26" i="1"/>
  <c r="AK27" i="1" s="1"/>
  <c r="AJ27" i="1"/>
  <c r="AB15" i="1"/>
  <c r="AB7" i="1"/>
  <c r="AA3" i="1" s="1"/>
  <c r="AR93" i="1"/>
  <c r="BD93" i="1"/>
  <c r="AJ70" i="1"/>
  <c r="V69" i="1"/>
  <c r="AK70" i="1" s="1"/>
  <c r="AC69" i="1"/>
  <c r="AM70" i="1" s="1"/>
  <c r="W69" i="1"/>
  <c r="AE69" i="1"/>
  <c r="AL70" i="1" s="1"/>
  <c r="BB62" i="1"/>
  <c r="AQ56" i="1"/>
  <c r="BC56" i="1"/>
  <c r="BB52" i="1"/>
  <c r="AJ52" i="1"/>
  <c r="V51" i="1"/>
  <c r="AK52" i="1" s="1"/>
  <c r="AC51" i="1"/>
  <c r="AM52" i="1" s="1"/>
  <c r="AE51" i="1"/>
  <c r="AL52" i="1" s="1"/>
  <c r="W51" i="1"/>
  <c r="AR48" i="1"/>
  <c r="BD48" i="1"/>
  <c r="AQ38" i="1"/>
  <c r="BC38" i="1"/>
  <c r="AJ36" i="1"/>
  <c r="V35" i="1"/>
  <c r="AK36" i="1" s="1"/>
  <c r="AC35" i="1"/>
  <c r="AM36" i="1" s="1"/>
  <c r="AE35" i="1"/>
  <c r="AL36" i="1" s="1"/>
  <c r="W35" i="1"/>
  <c r="AS25" i="1"/>
  <c r="AT25" i="1" s="1"/>
  <c r="H21" i="5" s="1"/>
  <c r="AO16" i="1"/>
  <c r="BE16" i="1"/>
  <c r="Z15" i="1"/>
  <c r="AP16" i="1" s="1"/>
  <c r="AO8" i="1"/>
  <c r="X3" i="1"/>
  <c r="BE8" i="1"/>
  <c r="Z7" i="1"/>
  <c r="AG10" i="1"/>
  <c r="AG18" i="1"/>
  <c r="AR91" i="1"/>
  <c r="BD91" i="1"/>
  <c r="BC79" i="1"/>
  <c r="AQ79" i="1"/>
  <c r="AR104" i="1"/>
  <c r="BD104" i="1"/>
  <c r="AO105" i="1"/>
  <c r="Z104" i="1"/>
  <c r="AP105" i="1" s="1"/>
  <c r="BE105" i="1"/>
  <c r="BD82" i="1"/>
  <c r="AR82" i="1"/>
  <c r="Z65" i="1"/>
  <c r="AP66" i="1" s="1"/>
  <c r="BE66" i="1"/>
  <c r="AO66" i="1"/>
  <c r="AR64" i="1"/>
  <c r="BD64" i="1"/>
  <c r="Z49" i="1"/>
  <c r="AP50" i="1" s="1"/>
  <c r="BE50" i="1"/>
  <c r="AO50" i="1"/>
  <c r="BC33" i="1"/>
  <c r="AQ33" i="1"/>
  <c r="BD74" i="1"/>
  <c r="AR74" i="1"/>
  <c r="Z47" i="1"/>
  <c r="AP48" i="1" s="1"/>
  <c r="BE48" i="1"/>
  <c r="AO48" i="1"/>
  <c r="AQ98" i="1"/>
  <c r="BC98" i="1"/>
  <c r="AS67" i="1"/>
  <c r="AT67" i="1" s="1"/>
  <c r="BD95" i="1"/>
  <c r="AR95" i="1"/>
  <c r="AR72" i="1"/>
  <c r="BD72" i="1"/>
  <c r="AO57" i="1"/>
  <c r="Z56" i="1"/>
  <c r="AP57" i="1" s="1"/>
  <c r="BE57" i="1"/>
  <c r="BC60" i="1"/>
  <c r="AQ60" i="1"/>
  <c r="AQ40" i="1"/>
  <c r="BC40" i="1"/>
  <c r="AJ34" i="1"/>
  <c r="V33" i="1"/>
  <c r="AK34" i="1" s="1"/>
  <c r="AC33" i="1"/>
  <c r="AM34" i="1" s="1"/>
  <c r="AE33" i="1"/>
  <c r="AL34" i="1" s="1"/>
  <c r="W33" i="1"/>
  <c r="AO27" i="1"/>
  <c r="Z26" i="1"/>
  <c r="AP27" i="1" s="1"/>
  <c r="BE27" i="1"/>
  <c r="AR58" i="1"/>
  <c r="BD58" i="1"/>
  <c r="AR44" i="1"/>
  <c r="BD44" i="1"/>
  <c r="AQ28" i="1"/>
  <c r="BC28" i="1"/>
  <c r="AO19" i="1"/>
  <c r="AS19" i="1" s="1"/>
  <c r="AT19" i="1" s="1"/>
  <c r="H15" i="5" s="1"/>
  <c r="Z18" i="1"/>
  <c r="AP19" i="1" s="1"/>
  <c r="BE19" i="1"/>
  <c r="AO11" i="1"/>
  <c r="Z10" i="1"/>
  <c r="AP11" i="1" s="1"/>
  <c r="BE11" i="1"/>
  <c r="AO69" i="1"/>
  <c r="Z68" i="1"/>
  <c r="AP69" i="1" s="1"/>
  <c r="BE69" i="1"/>
  <c r="AR60" i="1"/>
  <c r="BD60" i="1"/>
  <c r="AR56" i="1"/>
  <c r="BD56" i="1"/>
  <c r="AR38" i="1"/>
  <c r="BD38" i="1"/>
  <c r="AR32" i="1"/>
  <c r="BD32" i="1"/>
  <c r="AO12" i="1"/>
  <c r="BE12" i="1"/>
  <c r="Z11" i="1"/>
  <c r="AP12" i="1" s="1"/>
  <c r="BC105" i="1"/>
  <c r="AQ105" i="1"/>
  <c r="BB103" i="1"/>
  <c r="Z103" i="1"/>
  <c r="AP104" i="1" s="1"/>
  <c r="BE104" i="1"/>
  <c r="AO104" i="1"/>
  <c r="AR75" i="1"/>
  <c r="BD75" i="1"/>
  <c r="AC81" i="1"/>
  <c r="AM82" i="1" s="1"/>
  <c r="W81" i="1"/>
  <c r="V81" i="1"/>
  <c r="AK82" i="1" s="1"/>
  <c r="AJ82" i="1"/>
  <c r="AE81" i="1"/>
  <c r="AL82" i="1" s="1"/>
  <c r="AJ96" i="1"/>
  <c r="AE95" i="1"/>
  <c r="AL96" i="1" s="1"/>
  <c r="W95" i="1"/>
  <c r="AC95" i="1"/>
  <c r="AM96" i="1" s="1"/>
  <c r="V95" i="1"/>
  <c r="AK96" i="1" s="1"/>
  <c r="BE90" i="1"/>
  <c r="AO90" i="1"/>
  <c r="Z89" i="1"/>
  <c r="AP90" i="1" s="1"/>
  <c r="AQ66" i="1"/>
  <c r="BC66" i="1"/>
  <c r="AQ62" i="1"/>
  <c r="BC62" i="1"/>
  <c r="AQ106" i="1"/>
  <c r="BC106" i="1"/>
  <c r="AC73" i="1"/>
  <c r="AM74" i="1" s="1"/>
  <c r="AJ74" i="1"/>
  <c r="AE73" i="1"/>
  <c r="AL74" i="1" s="1"/>
  <c r="W73" i="1"/>
  <c r="V73" i="1"/>
  <c r="AK74" i="1" s="1"/>
  <c r="BB74" i="1"/>
  <c r="AR77" i="1"/>
  <c r="BD77" i="1"/>
  <c r="AO37" i="1"/>
  <c r="Z36" i="1"/>
  <c r="AP37" i="1" s="1"/>
  <c r="BE37" i="1"/>
  <c r="BB63" i="1"/>
  <c r="AR34" i="1"/>
  <c r="BD34" i="1"/>
  <c r="AQ26" i="1"/>
  <c r="BC26" i="1"/>
  <c r="AQ22" i="1"/>
  <c r="BC22" i="1"/>
  <c r="Z3" i="1"/>
  <c r="BC8" i="1"/>
  <c r="AQ8" i="1"/>
  <c r="AE56" i="1"/>
  <c r="AL57" i="1" s="1"/>
  <c r="AS57" i="1" s="1"/>
  <c r="AT57" i="1" s="1"/>
  <c r="W56" i="1"/>
  <c r="AC56" i="1"/>
  <c r="AM57" i="1" s="1"/>
  <c r="V56" i="1"/>
  <c r="AK57" i="1" s="1"/>
  <c r="AJ57" i="1"/>
  <c r="AQ46" i="1"/>
  <c r="BC46" i="1"/>
  <c r="BB28" i="1"/>
  <c r="AJ28" i="1"/>
  <c r="V27" i="1"/>
  <c r="AK28" i="1" s="1"/>
  <c r="AC27" i="1"/>
  <c r="AM28" i="1" s="1"/>
  <c r="W27" i="1"/>
  <c r="AE27" i="1"/>
  <c r="AL28" i="1" s="1"/>
  <c r="AE40" i="1"/>
  <c r="AL41" i="1" s="1"/>
  <c r="W40" i="1"/>
  <c r="AC40" i="1"/>
  <c r="AM41" i="1" s="1"/>
  <c r="V40" i="1"/>
  <c r="AK41" i="1" s="1"/>
  <c r="AJ41" i="1"/>
  <c r="AR26" i="1"/>
  <c r="BD26" i="1"/>
  <c r="AE19" i="1"/>
  <c r="AL20" i="1" s="1"/>
  <c r="W19" i="1"/>
  <c r="AJ20" i="1"/>
  <c r="AC19" i="1"/>
  <c r="AM20" i="1" s="1"/>
  <c r="V19" i="1"/>
  <c r="AK20" i="1" s="1"/>
  <c r="AE11" i="1"/>
  <c r="AL12" i="1" s="1"/>
  <c r="W11" i="1"/>
  <c r="AJ12" i="1"/>
  <c r="S2" i="1"/>
  <c r="AC11" i="1"/>
  <c r="AM12" i="1" s="1"/>
  <c r="V11" i="1"/>
  <c r="AK12" i="1" s="1"/>
  <c r="BB12" i="1"/>
  <c r="AQ93" i="1"/>
  <c r="BC93" i="1"/>
  <c r="AQ70" i="1"/>
  <c r="BC70" i="1"/>
  <c r="AQ52" i="1"/>
  <c r="BC52" i="1"/>
  <c r="AO10" i="1"/>
  <c r="BE10" i="1"/>
  <c r="Z9" i="1"/>
  <c r="AP10" i="1" s="1"/>
  <c r="BB23" i="1"/>
  <c r="Z105" i="1"/>
  <c r="AP106" i="1" s="1"/>
  <c r="BE106" i="1"/>
  <c r="AO106" i="1"/>
  <c r="AE100" i="1"/>
  <c r="AL101" i="1" s="1"/>
  <c r="W100" i="1"/>
  <c r="AC100" i="1"/>
  <c r="AM101" i="1" s="1"/>
  <c r="V100" i="1"/>
  <c r="AK101" i="1" s="1"/>
  <c r="AJ101" i="1"/>
  <c r="AS103" i="1"/>
  <c r="AT103" i="1" s="1"/>
  <c r="AJ104" i="1"/>
  <c r="V103" i="1"/>
  <c r="AK104" i="1" s="1"/>
  <c r="AC103" i="1"/>
  <c r="AM104" i="1" s="1"/>
  <c r="AE103" i="1"/>
  <c r="AL104" i="1" s="1"/>
  <c r="W103" i="1"/>
  <c r="AC83" i="1"/>
  <c r="AM84" i="1" s="1"/>
  <c r="V83" i="1"/>
  <c r="AK84" i="1" s="1"/>
  <c r="AJ84" i="1"/>
  <c r="W83" i="1"/>
  <c r="AE83" i="1"/>
  <c r="AL84" i="1" s="1"/>
  <c r="BE74" i="1"/>
  <c r="AO74" i="1"/>
  <c r="Z73" i="1"/>
  <c r="AP74" i="1" s="1"/>
  <c r="BC97" i="1"/>
  <c r="AQ97" i="1"/>
  <c r="BD88" i="1"/>
  <c r="AR88" i="1"/>
  <c r="AB85" i="1"/>
  <c r="BE82" i="1"/>
  <c r="Z81" i="1"/>
  <c r="AP82" i="1" s="1"/>
  <c r="AO82" i="1"/>
  <c r="AE78" i="1"/>
  <c r="AL79" i="1" s="1"/>
  <c r="W78" i="1"/>
  <c r="AJ79" i="1"/>
  <c r="V78" i="1"/>
  <c r="AK79" i="1" s="1"/>
  <c r="AC78" i="1"/>
  <c r="AM79" i="1" s="1"/>
  <c r="AB78" i="1"/>
  <c r="BE76" i="1"/>
  <c r="AO76" i="1"/>
  <c r="Z75" i="1"/>
  <c r="AP76" i="1" s="1"/>
  <c r="BC108" i="1"/>
  <c r="AQ108" i="1"/>
  <c r="AC89" i="1"/>
  <c r="AM90" i="1" s="1"/>
  <c r="W89" i="1"/>
  <c r="V89" i="1"/>
  <c r="AK90" i="1" s="1"/>
  <c r="AJ90" i="1"/>
  <c r="AE89" i="1"/>
  <c r="AL90" i="1" s="1"/>
  <c r="AR85" i="1"/>
  <c r="BD85" i="1"/>
  <c r="AO73" i="1"/>
  <c r="BE73" i="1"/>
  <c r="Z72" i="1"/>
  <c r="AP73" i="1" s="1"/>
  <c r="AR66" i="1"/>
  <c r="BD66" i="1"/>
  <c r="AJ64" i="1"/>
  <c r="V63" i="1"/>
  <c r="AK64" i="1" s="1"/>
  <c r="AC63" i="1"/>
  <c r="AM64" i="1" s="1"/>
  <c r="AE63" i="1"/>
  <c r="AL64" i="1" s="1"/>
  <c r="W63" i="1"/>
  <c r="AR62" i="1"/>
  <c r="BD62" i="1"/>
  <c r="AB28" i="1"/>
  <c r="AR106" i="1"/>
  <c r="BD106" i="1"/>
  <c r="BE95" i="1"/>
  <c r="Z94" i="1"/>
  <c r="AP95" i="1" s="1"/>
  <c r="AO95" i="1"/>
  <c r="AB73" i="1"/>
  <c r="AB67" i="1"/>
  <c r="Z51" i="1"/>
  <c r="AP52" i="1" s="1"/>
  <c r="BE52" i="1"/>
  <c r="AO52" i="1"/>
  <c r="AJ98" i="1"/>
  <c r="V97" i="1"/>
  <c r="AK98" i="1" s="1"/>
  <c r="AE97" i="1"/>
  <c r="AL98" i="1" s="1"/>
  <c r="W97" i="1"/>
  <c r="AC97" i="1"/>
  <c r="AM98" i="1" s="1"/>
  <c r="BD80" i="1"/>
  <c r="AR80" i="1"/>
  <c r="AE76" i="1"/>
  <c r="AL77" i="1" s="1"/>
  <c r="W76" i="1"/>
  <c r="AJ77" i="1"/>
  <c r="V76" i="1"/>
  <c r="AK77" i="1" s="1"/>
  <c r="AC76" i="1"/>
  <c r="AM77" i="1" s="1"/>
  <c r="AB76" i="1"/>
  <c r="AQ76" i="1"/>
  <c r="BC76" i="1"/>
  <c r="AE52" i="1"/>
  <c r="AL53" i="1" s="1"/>
  <c r="AS53" i="1" s="1"/>
  <c r="AT53" i="1" s="1"/>
  <c r="W52" i="1"/>
  <c r="AC52" i="1"/>
  <c r="AM53" i="1" s="1"/>
  <c r="V52" i="1"/>
  <c r="AK53" i="1" s="1"/>
  <c r="AJ53" i="1"/>
  <c r="BB53" i="1"/>
  <c r="AB48" i="1"/>
  <c r="AB40" i="1"/>
  <c r="Z27" i="1"/>
  <c r="AP28" i="1" s="1"/>
  <c r="BE28" i="1"/>
  <c r="AO28" i="1"/>
  <c r="AJ95" i="1"/>
  <c r="V94" i="1"/>
  <c r="AK95" i="1" s="1"/>
  <c r="AC94" i="1"/>
  <c r="AM95" i="1" s="1"/>
  <c r="AE94" i="1"/>
  <c r="AL95" i="1" s="1"/>
  <c r="W94" i="1"/>
  <c r="AJ72" i="1"/>
  <c r="V71" i="1"/>
  <c r="AK72" i="1" s="1"/>
  <c r="AC71" i="1"/>
  <c r="AM72" i="1" s="1"/>
  <c r="AE71" i="1"/>
  <c r="AL72" i="1" s="1"/>
  <c r="W71" i="1"/>
  <c r="AS63" i="1"/>
  <c r="AT63" i="1" s="1"/>
  <c r="Z67" i="1"/>
  <c r="AP68" i="1" s="1"/>
  <c r="BE68" i="1"/>
  <c r="AO68" i="1"/>
  <c r="AO41" i="1"/>
  <c r="Z40" i="1"/>
  <c r="AP41" i="1" s="1"/>
  <c r="BE41" i="1"/>
  <c r="Z33" i="1"/>
  <c r="AP34" i="1" s="1"/>
  <c r="BE34" i="1"/>
  <c r="AO34" i="1"/>
  <c r="Z31" i="1"/>
  <c r="AP32" i="1" s="1"/>
  <c r="BE32" i="1"/>
  <c r="AO32" i="1"/>
  <c r="AB27" i="1"/>
  <c r="Z23" i="1"/>
  <c r="AP24" i="1" s="1"/>
  <c r="BE24" i="1"/>
  <c r="AO24" i="1"/>
  <c r="BC18" i="1"/>
  <c r="AQ18" i="1"/>
  <c r="BC10" i="1"/>
  <c r="AQ10" i="1"/>
  <c r="AJ58" i="1"/>
  <c r="V57" i="1"/>
  <c r="AK58" i="1" s="1"/>
  <c r="AC57" i="1"/>
  <c r="AM58" i="1" s="1"/>
  <c r="AE57" i="1"/>
  <c r="AL58" i="1" s="1"/>
  <c r="W57" i="1"/>
  <c r="AB57" i="1"/>
  <c r="AQ54" i="1"/>
  <c r="BC54" i="1"/>
  <c r="AJ50" i="1"/>
  <c r="V49" i="1"/>
  <c r="AK50" i="1" s="1"/>
  <c r="AC49" i="1"/>
  <c r="AM50" i="1" s="1"/>
  <c r="AE49" i="1"/>
  <c r="AL50" i="1" s="1"/>
  <c r="W49" i="1"/>
  <c r="AB49" i="1"/>
  <c r="AR46" i="1"/>
  <c r="BD46" i="1"/>
  <c r="BB44" i="1"/>
  <c r="AJ44" i="1"/>
  <c r="V43" i="1"/>
  <c r="AK44" i="1" s="1"/>
  <c r="AC43" i="1"/>
  <c r="AM44" i="1" s="1"/>
  <c r="AE43" i="1"/>
  <c r="AL44" i="1" s="1"/>
  <c r="W43" i="1"/>
  <c r="AE32" i="1"/>
  <c r="AL33" i="1" s="1"/>
  <c r="W32" i="1"/>
  <c r="AC32" i="1"/>
  <c r="AM33" i="1" s="1"/>
  <c r="V32" i="1"/>
  <c r="AK33" i="1" s="1"/>
  <c r="AJ33" i="1"/>
  <c r="AR30" i="1"/>
  <c r="BD30" i="1"/>
  <c r="AB87" i="1"/>
  <c r="AB63" i="1"/>
  <c r="Z59" i="1"/>
  <c r="AP60" i="1" s="1"/>
  <c r="BE60" i="1"/>
  <c r="AO60" i="1"/>
  <c r="AS55" i="1"/>
  <c r="AT55" i="1" s="1"/>
  <c r="AS51" i="1"/>
  <c r="AT51" i="1" s="1"/>
  <c r="AS47" i="1"/>
  <c r="AT47" i="1" s="1"/>
  <c r="AJ42" i="1"/>
  <c r="V41" i="1"/>
  <c r="AK42" i="1" s="1"/>
  <c r="AC41" i="1"/>
  <c r="AM42" i="1" s="1"/>
  <c r="W41" i="1"/>
  <c r="AE41" i="1"/>
  <c r="AL42" i="1" s="1"/>
  <c r="AB41" i="1"/>
  <c r="AJ40" i="1"/>
  <c r="V39" i="1"/>
  <c r="AK40" i="1" s="1"/>
  <c r="AC39" i="1"/>
  <c r="AM40" i="1" s="1"/>
  <c r="AE39" i="1"/>
  <c r="AL40" i="1" s="1"/>
  <c r="W39" i="1"/>
  <c r="AE36" i="1"/>
  <c r="AL37" i="1" s="1"/>
  <c r="W36" i="1"/>
  <c r="AJ37" i="1"/>
  <c r="V36" i="1"/>
  <c r="AK37" i="1" s="1"/>
  <c r="AC36" i="1"/>
  <c r="AM37" i="1" s="1"/>
  <c r="Z25" i="1"/>
  <c r="AP26" i="1" s="1"/>
  <c r="BE26" i="1"/>
  <c r="AO26" i="1"/>
  <c r="AG21" i="1"/>
  <c r="AE21" i="1"/>
  <c r="AL22" i="1" s="1"/>
  <c r="W21" i="1"/>
  <c r="AJ22" i="1"/>
  <c r="AC21" i="1"/>
  <c r="AM22" i="1" s="1"/>
  <c r="V21" i="1"/>
  <c r="AK22" i="1" s="1"/>
  <c r="AE17" i="1"/>
  <c r="AL18" i="1" s="1"/>
  <c r="W17" i="1"/>
  <c r="AJ18" i="1"/>
  <c r="AC17" i="1"/>
  <c r="AM18" i="1" s="1"/>
  <c r="V17" i="1"/>
  <c r="AK18" i="1" s="1"/>
  <c r="BB18" i="1"/>
  <c r="AE13" i="1"/>
  <c r="AL14" i="1" s="1"/>
  <c r="W13" i="1"/>
  <c r="AJ14" i="1"/>
  <c r="AC13" i="1"/>
  <c r="AM14" i="1" s="1"/>
  <c r="V13" i="1"/>
  <c r="AK14" i="1" s="1"/>
  <c r="AE9" i="1"/>
  <c r="AL10" i="1" s="1"/>
  <c r="W9" i="1"/>
  <c r="AJ10" i="1"/>
  <c r="AC9" i="1"/>
  <c r="AM10" i="1" s="1"/>
  <c r="V9" i="1"/>
  <c r="AK10" i="1" s="1"/>
  <c r="Z92" i="1"/>
  <c r="AP93" i="1" s="1"/>
  <c r="BE93" i="1"/>
  <c r="AO93" i="1"/>
  <c r="AB92" i="1"/>
  <c r="AR70" i="1"/>
  <c r="BD70" i="1"/>
  <c r="AJ56" i="1"/>
  <c r="V55" i="1"/>
  <c r="AK56" i="1" s="1"/>
  <c r="AC55" i="1"/>
  <c r="AM56" i="1" s="1"/>
  <c r="AE55" i="1"/>
  <c r="AL56" i="1" s="1"/>
  <c r="W55" i="1"/>
  <c r="AR52" i="1"/>
  <c r="BD52" i="1"/>
  <c r="AS43" i="1"/>
  <c r="AT43" i="1" s="1"/>
  <c r="BB38" i="1"/>
  <c r="AJ38" i="1"/>
  <c r="V37" i="1"/>
  <c r="AK38" i="1" s="1"/>
  <c r="AC37" i="1"/>
  <c r="AM38" i="1" s="1"/>
  <c r="W37" i="1"/>
  <c r="AE37" i="1"/>
  <c r="AL38" i="1" s="1"/>
  <c r="AS38" i="1" s="1"/>
  <c r="AT38" i="1" s="1"/>
  <c r="AR36" i="1"/>
  <c r="BD36" i="1"/>
  <c r="BB32" i="1"/>
  <c r="AJ32" i="1"/>
  <c r="V31" i="1"/>
  <c r="AK32" i="1" s="1"/>
  <c r="AC31" i="1"/>
  <c r="AM32" i="1" s="1"/>
  <c r="AE31" i="1"/>
  <c r="AL32" i="1" s="1"/>
  <c r="W31" i="1"/>
  <c r="BE22" i="1"/>
  <c r="AO22" i="1"/>
  <c r="Z21" i="1"/>
  <c r="AP22" i="1" s="1"/>
  <c r="AO14" i="1"/>
  <c r="BE14" i="1"/>
  <c r="Z13" i="1"/>
  <c r="AP14" i="1" s="1"/>
  <c r="AB37" i="1"/>
  <c r="AG12" i="1"/>
  <c r="BB11" i="1"/>
  <c r="BB19" i="1"/>
  <c r="AG8" i="1"/>
  <c r="AS60" i="1" l="1"/>
  <c r="AT60" i="1" s="1"/>
  <c r="BB76" i="1"/>
  <c r="AR97" i="4"/>
  <c r="AS97" i="4" s="1"/>
  <c r="AH7" i="4"/>
  <c r="AS72" i="1"/>
  <c r="AT72" i="1" s="1"/>
  <c r="AS101" i="1"/>
  <c r="AT101" i="1" s="1"/>
  <c r="AS11" i="1"/>
  <c r="AT11" i="1" s="1"/>
  <c r="H7" i="5" s="1"/>
  <c r="AS70" i="1"/>
  <c r="AT70" i="1" s="1"/>
  <c r="AS92" i="1"/>
  <c r="AT92" i="1" s="1"/>
  <c r="AS15" i="1"/>
  <c r="AT15" i="1" s="1"/>
  <c r="H11" i="5" s="1"/>
  <c r="AH8" i="1"/>
  <c r="AS15" i="2"/>
  <c r="AT15" i="2" s="1"/>
  <c r="E11" i="5" s="1"/>
  <c r="AS77" i="2"/>
  <c r="AT77" i="2" s="1"/>
  <c r="AS84" i="3"/>
  <c r="AT84" i="3" s="1"/>
  <c r="BB50" i="3"/>
  <c r="AG19" i="4"/>
  <c r="AR70" i="4"/>
  <c r="AS70" i="4" s="1"/>
  <c r="AR85" i="4"/>
  <c r="AS85" i="4" s="1"/>
  <c r="AG17" i="4"/>
  <c r="AG22" i="4"/>
  <c r="AR51" i="4"/>
  <c r="AS51" i="4" s="1"/>
  <c r="AR39" i="4"/>
  <c r="AS39" i="4" s="1"/>
  <c r="AR88" i="4"/>
  <c r="AS88" i="4" s="1"/>
  <c r="AH20" i="4"/>
  <c r="BB56" i="1"/>
  <c r="AG9" i="1"/>
  <c r="AS40" i="1"/>
  <c r="AT40" i="1" s="1"/>
  <c r="BB40" i="1"/>
  <c r="BB50" i="1"/>
  <c r="AS85" i="1"/>
  <c r="AT85" i="1" s="1"/>
  <c r="BB79" i="1"/>
  <c r="BB84" i="1"/>
  <c r="AS96" i="1"/>
  <c r="AT96" i="1" s="1"/>
  <c r="BB70" i="1"/>
  <c r="AH15" i="1"/>
  <c r="AS65" i="1"/>
  <c r="AT65" i="1" s="1"/>
  <c r="BB26" i="1"/>
  <c r="AH16" i="1"/>
  <c r="BB98" i="2"/>
  <c r="BB34" i="2"/>
  <c r="BB63" i="2"/>
  <c r="BB66" i="2"/>
  <c r="BB75" i="2"/>
  <c r="BB11" i="2"/>
  <c r="BB76" i="2"/>
  <c r="BB56" i="3"/>
  <c r="AG17" i="3"/>
  <c r="BB31" i="4"/>
  <c r="BB14" i="4"/>
  <c r="AR82" i="4"/>
  <c r="AS82" i="4" s="1"/>
  <c r="BB94" i="4"/>
  <c r="AR102" i="4"/>
  <c r="AS102" i="4" s="1"/>
  <c r="BB35" i="4"/>
  <c r="AH14" i="4"/>
  <c r="BB73" i="4"/>
  <c r="AR37" i="4"/>
  <c r="AS37" i="4" s="1"/>
  <c r="BB13" i="4"/>
  <c r="BB28" i="4"/>
  <c r="BB10" i="4"/>
  <c r="AR19" i="4"/>
  <c r="AS19" i="4" s="1"/>
  <c r="K15" i="5" s="1"/>
  <c r="AR47" i="4"/>
  <c r="AS47" i="4" s="1"/>
  <c r="AM30" i="2"/>
  <c r="AS30" i="2" s="1"/>
  <c r="AT30" i="2" s="1"/>
  <c r="E26" i="5" s="1"/>
  <c r="BB30" i="2"/>
  <c r="AM97" i="4"/>
  <c r="BB97" i="4"/>
  <c r="BB99" i="2"/>
  <c r="BB14" i="1"/>
  <c r="BB77" i="1"/>
  <c r="BB64" i="1"/>
  <c r="BB90" i="1"/>
  <c r="BB104" i="1"/>
  <c r="BB20" i="1"/>
  <c r="BB36" i="1"/>
  <c r="BB30" i="1"/>
  <c r="BB106" i="1"/>
  <c r="AH13" i="1"/>
  <c r="BB68" i="1"/>
  <c r="BB97" i="1"/>
  <c r="BB87" i="1"/>
  <c r="BB102" i="1"/>
  <c r="BB75" i="1"/>
  <c r="BB88" i="1"/>
  <c r="AS32" i="2"/>
  <c r="AT32" i="2" s="1"/>
  <c r="AS64" i="2"/>
  <c r="AT64" i="2" s="1"/>
  <c r="BB89" i="2"/>
  <c r="BB104" i="2"/>
  <c r="BB60" i="2"/>
  <c r="AS52" i="2"/>
  <c r="AT52" i="2" s="1"/>
  <c r="BB52" i="2"/>
  <c r="BB25" i="2"/>
  <c r="AG8" i="2"/>
  <c r="BB27" i="3"/>
  <c r="BB75" i="3"/>
  <c r="BB64" i="4"/>
  <c r="AH22" i="4"/>
  <c r="BB18" i="4"/>
  <c r="BB38" i="4"/>
  <c r="AR54" i="4"/>
  <c r="AS54" i="4" s="1"/>
  <c r="BB54" i="4"/>
  <c r="AR79" i="4"/>
  <c r="AS79" i="4" s="1"/>
  <c r="AR87" i="4"/>
  <c r="AS87" i="4" s="1"/>
  <c r="BB90" i="4"/>
  <c r="BB86" i="4"/>
  <c r="BB81" i="4"/>
  <c r="BB92" i="4"/>
  <c r="AR22" i="4"/>
  <c r="AS22" i="4" s="1"/>
  <c r="K18" i="5" s="1"/>
  <c r="AR18" i="4"/>
  <c r="AS18" i="4" s="1"/>
  <c r="K14" i="5" s="1"/>
  <c r="AR27" i="4"/>
  <c r="AS27" i="4" s="1"/>
  <c r="K23" i="5" s="1"/>
  <c r="AR28" i="4"/>
  <c r="AS28" i="4" s="1"/>
  <c r="K24" i="5" s="1"/>
  <c r="AR10" i="4"/>
  <c r="AS10" i="4" s="1"/>
  <c r="K6" i="5" s="1"/>
  <c r="AR41" i="4"/>
  <c r="AS41" i="4" s="1"/>
  <c r="AR83" i="4"/>
  <c r="AS83" i="4" s="1"/>
  <c r="AH12" i="4"/>
  <c r="AR86" i="4"/>
  <c r="AS86" i="4" s="1"/>
  <c r="AR99" i="4"/>
  <c r="AS99" i="4" s="1"/>
  <c r="BB9" i="4"/>
  <c r="AH11" i="4"/>
  <c r="AR31" i="4"/>
  <c r="AS31" i="4" s="1"/>
  <c r="K27" i="5" s="1"/>
  <c r="BB46" i="4"/>
  <c r="AG13" i="4"/>
  <c r="BB20" i="4"/>
  <c r="BB89" i="4"/>
  <c r="BB68" i="4"/>
  <c r="AR78" i="4"/>
  <c r="AS78" i="4" s="1"/>
  <c r="BB103" i="4"/>
  <c r="AR104" i="4"/>
  <c r="AS104" i="4" s="1"/>
  <c r="AH13" i="4"/>
  <c r="AR35" i="4"/>
  <c r="AS35" i="4" s="1"/>
  <c r="BB70" i="4"/>
  <c r="AR64" i="4"/>
  <c r="AS64" i="4" s="1"/>
  <c r="AR73" i="4"/>
  <c r="AS73" i="4" s="1"/>
  <c r="AR74" i="4"/>
  <c r="AS74" i="4" s="1"/>
  <c r="AK8" i="4"/>
  <c r="U3" i="4"/>
  <c r="AM16" i="4"/>
  <c r="AR16" i="4" s="1"/>
  <c r="AS16" i="4" s="1"/>
  <c r="K12" i="5" s="1"/>
  <c r="AH15" i="4"/>
  <c r="AR26" i="4"/>
  <c r="AS26" i="4" s="1"/>
  <c r="K22" i="5" s="1"/>
  <c r="BB27" i="4"/>
  <c r="Y3" i="4"/>
  <c r="AP8" i="4"/>
  <c r="AR55" i="4"/>
  <c r="AS55" i="4" s="1"/>
  <c r="AH19" i="4"/>
  <c r="BB59" i="4"/>
  <c r="AR50" i="4"/>
  <c r="AS50" i="4" s="1"/>
  <c r="BB34" i="4"/>
  <c r="AR90" i="4"/>
  <c r="AS90" i="4" s="1"/>
  <c r="AR17" i="4"/>
  <c r="AS17" i="4" s="1"/>
  <c r="K13" i="5" s="1"/>
  <c r="AR23" i="4"/>
  <c r="AS23" i="4" s="1"/>
  <c r="K19" i="5" s="1"/>
  <c r="AR21" i="4"/>
  <c r="AS21" i="4" s="1"/>
  <c r="K17" i="5" s="1"/>
  <c r="AR43" i="4"/>
  <c r="AS43" i="4" s="1"/>
  <c r="AR105" i="4"/>
  <c r="AS105" i="4" s="1"/>
  <c r="AR60" i="4"/>
  <c r="AS60" i="4" s="1"/>
  <c r="AR61" i="4"/>
  <c r="AS61" i="4" s="1"/>
  <c r="AR100" i="4"/>
  <c r="AS100" i="4" s="1"/>
  <c r="AH18" i="4"/>
  <c r="BB40" i="4"/>
  <c r="BB84" i="4"/>
  <c r="AR32" i="4"/>
  <c r="AS32" i="4" s="1"/>
  <c r="AR42" i="4"/>
  <c r="AS42" i="4" s="1"/>
  <c r="AR14" i="4"/>
  <c r="AS14" i="4" s="1"/>
  <c r="K10" i="5" s="1"/>
  <c r="AR67" i="4"/>
  <c r="AS67" i="4" s="1"/>
  <c r="AR68" i="4"/>
  <c r="AS68" i="4" s="1"/>
  <c r="AR93" i="4"/>
  <c r="AS93" i="4" s="1"/>
  <c r="AR66" i="4"/>
  <c r="AS66" i="4" s="1"/>
  <c r="AR30" i="4"/>
  <c r="AS30" i="4" s="1"/>
  <c r="K26" i="5" s="1"/>
  <c r="U2" i="4"/>
  <c r="AL8" i="4"/>
  <c r="AD3" i="4"/>
  <c r="AR36" i="4"/>
  <c r="AS36" i="4" s="1"/>
  <c r="AR52" i="4"/>
  <c r="AS52" i="4" s="1"/>
  <c r="AR65" i="4"/>
  <c r="AS65" i="4" s="1"/>
  <c r="AR108" i="4"/>
  <c r="AS108" i="4" s="1"/>
  <c r="AR24" i="4"/>
  <c r="AS24" i="4" s="1"/>
  <c r="K20" i="5" s="1"/>
  <c r="BB105" i="4"/>
  <c r="BB88" i="4"/>
  <c r="AR9" i="4"/>
  <c r="AS9" i="4" s="1"/>
  <c r="K5" i="5" s="1"/>
  <c r="BB32" i="4"/>
  <c r="AR46" i="4"/>
  <c r="AS46" i="4" s="1"/>
  <c r="BB42" i="4"/>
  <c r="AR20" i="4"/>
  <c r="AS20" i="4" s="1"/>
  <c r="K16" i="5" s="1"/>
  <c r="BB67" i="4"/>
  <c r="AR89" i="4"/>
  <c r="AS89" i="4" s="1"/>
  <c r="BB78" i="4"/>
  <c r="AR106" i="4"/>
  <c r="AS106" i="4" s="1"/>
  <c r="AR94" i="4"/>
  <c r="AS94" i="4" s="1"/>
  <c r="AR103" i="4"/>
  <c r="AS103" i="4" s="1"/>
  <c r="BB93" i="4"/>
  <c r="BB104" i="4"/>
  <c r="BB66" i="4"/>
  <c r="AR40" i="4"/>
  <c r="AS40" i="4" s="1"/>
  <c r="AR84" i="4"/>
  <c r="AS84" i="4" s="1"/>
  <c r="AR107" i="4"/>
  <c r="AS107" i="4" s="1"/>
  <c r="BB74" i="4"/>
  <c r="AH8" i="4"/>
  <c r="U1" i="4"/>
  <c r="AB3" i="4"/>
  <c r="AM8" i="4"/>
  <c r="AG15" i="4"/>
  <c r="BB26" i="4"/>
  <c r="W1" i="4"/>
  <c r="AG11" i="4"/>
  <c r="BB36" i="4"/>
  <c r="BB52" i="4"/>
  <c r="BB65" i="4"/>
  <c r="AR59" i="4"/>
  <c r="AS59" i="4" s="1"/>
  <c r="AR63" i="4"/>
  <c r="AS63" i="4" s="1"/>
  <c r="AR80" i="4"/>
  <c r="AS80" i="4" s="1"/>
  <c r="BB50" i="4"/>
  <c r="AR34" i="4"/>
  <c r="AS34" i="4" s="1"/>
  <c r="BB83" i="4"/>
  <c r="AR38" i="4"/>
  <c r="AS38" i="4" s="1"/>
  <c r="BB24" i="4"/>
  <c r="BB23" i="4"/>
  <c r="BB39" i="4"/>
  <c r="BB43" i="4"/>
  <c r="AH21" i="4"/>
  <c r="BB57" i="3"/>
  <c r="AG9" i="3"/>
  <c r="AS50" i="3"/>
  <c r="AT50" i="3" s="1"/>
  <c r="AG13" i="3"/>
  <c r="AH12" i="3"/>
  <c r="BB9" i="3"/>
  <c r="AS104" i="3"/>
  <c r="AT104" i="3" s="1"/>
  <c r="BB32" i="3"/>
  <c r="BB54" i="3"/>
  <c r="BB33" i="3"/>
  <c r="BB70" i="3"/>
  <c r="AS90" i="3"/>
  <c r="AT90" i="3" s="1"/>
  <c r="BB100" i="3"/>
  <c r="BB62" i="3"/>
  <c r="AS56" i="3"/>
  <c r="AT56" i="3" s="1"/>
  <c r="AG8" i="3"/>
  <c r="AS49" i="3"/>
  <c r="AT49" i="3" s="1"/>
  <c r="AS57" i="3"/>
  <c r="AT57" i="3" s="1"/>
  <c r="AS39" i="3"/>
  <c r="AT39" i="3" s="1"/>
  <c r="BB49" i="3"/>
  <c r="AH9" i="3"/>
  <c r="BB83" i="3"/>
  <c r="AH21" i="3"/>
  <c r="BB10" i="3"/>
  <c r="BB60" i="3"/>
  <c r="BB18" i="3"/>
  <c r="BB85" i="3"/>
  <c r="AS97" i="3"/>
  <c r="AT97" i="3" s="1"/>
  <c r="BB63" i="3"/>
  <c r="BB82" i="3"/>
  <c r="AS68" i="3"/>
  <c r="AT68" i="3" s="1"/>
  <c r="AH19" i="3"/>
  <c r="BB42" i="3"/>
  <c r="BB80" i="3"/>
  <c r="AS83" i="3"/>
  <c r="AT83" i="3" s="1"/>
  <c r="BB51" i="3"/>
  <c r="AS91" i="3"/>
  <c r="AT91" i="3" s="1"/>
  <c r="AH17" i="3"/>
  <c r="AS33" i="3"/>
  <c r="AT33" i="3" s="1"/>
  <c r="AS85" i="3"/>
  <c r="AT85" i="3" s="1"/>
  <c r="AH8" i="3"/>
  <c r="BB22" i="3"/>
  <c r="AS48" i="3"/>
  <c r="AT48" i="3" s="1"/>
  <c r="BB66" i="3"/>
  <c r="AS82" i="3"/>
  <c r="AT82" i="3" s="1"/>
  <c r="BB106" i="3"/>
  <c r="AH15" i="3"/>
  <c r="AH11" i="3"/>
  <c r="BB65" i="3"/>
  <c r="BB13" i="3"/>
  <c r="BB94" i="3"/>
  <c r="BB92" i="3"/>
  <c r="AS59" i="3"/>
  <c r="AT59" i="3" s="1"/>
  <c r="AM76" i="3"/>
  <c r="AS76" i="3" s="1"/>
  <c r="AT76" i="3" s="1"/>
  <c r="BB76" i="3"/>
  <c r="AG21" i="3"/>
  <c r="AS54" i="3"/>
  <c r="AT54" i="3" s="1"/>
  <c r="AS64" i="3"/>
  <c r="AT64" i="3" s="1"/>
  <c r="AG10" i="3"/>
  <c r="BB11" i="3"/>
  <c r="AS40" i="3"/>
  <c r="AT40" i="3" s="1"/>
  <c r="AG14" i="3"/>
  <c r="BB15" i="3"/>
  <c r="AS28" i="3"/>
  <c r="AT28" i="3" s="1"/>
  <c r="B24" i="5" s="1"/>
  <c r="AS87" i="3"/>
  <c r="AT87" i="3" s="1"/>
  <c r="BB87" i="3"/>
  <c r="AS32" i="3"/>
  <c r="AT32" i="3" s="1"/>
  <c r="BB105" i="3"/>
  <c r="BB107" i="3"/>
  <c r="AH14" i="3"/>
  <c r="AG20" i="3"/>
  <c r="BB21" i="3"/>
  <c r="BB61" i="3"/>
  <c r="BB69" i="3"/>
  <c r="BB20" i="3"/>
  <c r="AH18" i="3"/>
  <c r="AS17" i="3"/>
  <c r="AT17" i="3" s="1"/>
  <c r="B13" i="5" s="1"/>
  <c r="AS22" i="3"/>
  <c r="AT22" i="3" s="1"/>
  <c r="B18" i="5" s="1"/>
  <c r="AS38" i="3"/>
  <c r="AT38" i="3" s="1"/>
  <c r="AS43" i="3"/>
  <c r="AT43" i="3" s="1"/>
  <c r="BB44" i="3"/>
  <c r="AS89" i="3"/>
  <c r="AT89" i="3" s="1"/>
  <c r="AS98" i="3"/>
  <c r="AT98" i="3" s="1"/>
  <c r="AM8" i="3"/>
  <c r="AB3" i="3"/>
  <c r="BB37" i="3"/>
  <c r="AS10" i="3"/>
  <c r="AT10" i="3" s="1"/>
  <c r="B6" i="5" s="1"/>
  <c r="AS12" i="3"/>
  <c r="AT12" i="3" s="1"/>
  <c r="B8" i="5" s="1"/>
  <c r="AS35" i="3"/>
  <c r="AT35" i="3" s="1"/>
  <c r="BB36" i="3"/>
  <c r="AS60" i="3"/>
  <c r="AT60" i="3" s="1"/>
  <c r="AS67" i="3"/>
  <c r="AT67" i="3" s="1"/>
  <c r="BB78" i="3"/>
  <c r="AS70" i="3"/>
  <c r="AT70" i="3" s="1"/>
  <c r="AS72" i="3"/>
  <c r="AT72" i="3" s="1"/>
  <c r="AS95" i="3"/>
  <c r="AT95" i="3" s="1"/>
  <c r="BB90" i="3"/>
  <c r="AH13" i="3"/>
  <c r="AS58" i="3"/>
  <c r="AT58" i="3" s="1"/>
  <c r="AS107" i="3"/>
  <c r="AT107" i="3" s="1"/>
  <c r="AS13" i="3"/>
  <c r="AT13" i="3" s="1"/>
  <c r="B9" i="5" s="1"/>
  <c r="AS18" i="3"/>
  <c r="AT18" i="3" s="1"/>
  <c r="B14" i="5" s="1"/>
  <c r="BB26" i="3"/>
  <c r="BB34" i="3"/>
  <c r="AS24" i="3"/>
  <c r="AT24" i="3" s="1"/>
  <c r="B20" i="5" s="1"/>
  <c r="AS20" i="3"/>
  <c r="AT20" i="3" s="1"/>
  <c r="B16" i="5" s="1"/>
  <c r="W1" i="3"/>
  <c r="AP8" i="3"/>
  <c r="Y3" i="3"/>
  <c r="W2" i="3" s="1"/>
  <c r="BB53" i="3"/>
  <c r="AS96" i="3"/>
  <c r="AT96" i="3" s="1"/>
  <c r="AS79" i="3"/>
  <c r="AT79" i="3" s="1"/>
  <c r="BB79" i="3"/>
  <c r="AS86" i="3"/>
  <c r="AT86" i="3" s="1"/>
  <c r="AS101" i="3"/>
  <c r="AT101" i="3" s="1"/>
  <c r="BB101" i="3"/>
  <c r="BB97" i="3"/>
  <c r="BB73" i="3"/>
  <c r="AS65" i="3"/>
  <c r="AT65" i="3" s="1"/>
  <c r="AS88" i="3"/>
  <c r="AT88" i="3" s="1"/>
  <c r="AS16" i="3"/>
  <c r="AT16" i="3" s="1"/>
  <c r="B12" i="5" s="1"/>
  <c r="AS75" i="3"/>
  <c r="AT75" i="3" s="1"/>
  <c r="AS73" i="3"/>
  <c r="AT73" i="3" s="1"/>
  <c r="AS42" i="3"/>
  <c r="AT42" i="3" s="1"/>
  <c r="AH10" i="3"/>
  <c r="AG16" i="3"/>
  <c r="BB17" i="3"/>
  <c r="BB38" i="3"/>
  <c r="BB23" i="3"/>
  <c r="BB29" i="3"/>
  <c r="AS44" i="3"/>
  <c r="AT44" i="3" s="1"/>
  <c r="BB89" i="3"/>
  <c r="BB64" i="3"/>
  <c r="AS77" i="3"/>
  <c r="AT77" i="3" s="1"/>
  <c r="BB77" i="3"/>
  <c r="AS80" i="3"/>
  <c r="AT80" i="3" s="1"/>
  <c r="AS11" i="3"/>
  <c r="AT11" i="3" s="1"/>
  <c r="B7" i="5" s="1"/>
  <c r="AL8" i="3"/>
  <c r="AD3" i="3"/>
  <c r="AK8" i="3"/>
  <c r="U3" i="3"/>
  <c r="U2" i="3" s="1"/>
  <c r="AS37" i="3"/>
  <c r="AT37" i="3" s="1"/>
  <c r="AG18" i="3"/>
  <c r="AH16" i="3"/>
  <c r="AS15" i="3"/>
  <c r="AT15" i="3" s="1"/>
  <c r="B11" i="5" s="1"/>
  <c r="AH22" i="3"/>
  <c r="AS36" i="3"/>
  <c r="AT36" i="3" s="1"/>
  <c r="BB67" i="3"/>
  <c r="AS51" i="3"/>
  <c r="AT51" i="3" s="1"/>
  <c r="BB72" i="3"/>
  <c r="BB88" i="3"/>
  <c r="AS81" i="3"/>
  <c r="AT81" i="3" s="1"/>
  <c r="BB81" i="3"/>
  <c r="BB58" i="3"/>
  <c r="AS71" i="3"/>
  <c r="AT71" i="3" s="1"/>
  <c r="BB71" i="3"/>
  <c r="BB74" i="3"/>
  <c r="AS74" i="3"/>
  <c r="AT74" i="3" s="1"/>
  <c r="BB99" i="3"/>
  <c r="AG12" i="3"/>
  <c r="AS30" i="3"/>
  <c r="AT30" i="3" s="1"/>
  <c r="B26" i="5" s="1"/>
  <c r="AS61" i="3"/>
  <c r="AT61" i="3" s="1"/>
  <c r="AS69" i="3"/>
  <c r="AT69" i="3" s="1"/>
  <c r="AS26" i="3"/>
  <c r="AT26" i="3" s="1"/>
  <c r="B22" i="5" s="1"/>
  <c r="AS34" i="3"/>
  <c r="AT34" i="3" s="1"/>
  <c r="AG19" i="3"/>
  <c r="AS53" i="3"/>
  <c r="AT53" i="3" s="1"/>
  <c r="AS41" i="3"/>
  <c r="AT41" i="3" s="1"/>
  <c r="AS62" i="3"/>
  <c r="AT62" i="3" s="1"/>
  <c r="AS92" i="3"/>
  <c r="AT92" i="3" s="1"/>
  <c r="AS103" i="3"/>
  <c r="AT103" i="3" s="1"/>
  <c r="AS25" i="3"/>
  <c r="AT25" i="3" s="1"/>
  <c r="B21" i="5" s="1"/>
  <c r="AH20" i="3"/>
  <c r="AS63" i="3"/>
  <c r="AT63" i="3" s="1"/>
  <c r="AG22" i="3"/>
  <c r="AS23" i="3"/>
  <c r="AT23" i="3" s="1"/>
  <c r="B19" i="5" s="1"/>
  <c r="AS29" i="3"/>
  <c r="AT29" i="3" s="1"/>
  <c r="B25" i="5" s="1"/>
  <c r="BB43" i="3"/>
  <c r="AS52" i="3"/>
  <c r="AT52" i="3" s="1"/>
  <c r="BB52" i="3"/>
  <c r="AS66" i="3"/>
  <c r="AT66" i="3" s="1"/>
  <c r="BB25" i="3"/>
  <c r="AS106" i="3"/>
  <c r="AT106" i="3" s="1"/>
  <c r="BB98" i="3"/>
  <c r="AH7" i="3"/>
  <c r="AS9" i="3"/>
  <c r="AT9" i="3" s="1"/>
  <c r="B5" i="5" s="1"/>
  <c r="AS19" i="3"/>
  <c r="AT19" i="3" s="1"/>
  <c r="B15" i="5" s="1"/>
  <c r="BB19" i="3"/>
  <c r="AG11" i="3"/>
  <c r="BB12" i="3"/>
  <c r="AS93" i="3"/>
  <c r="AT93" i="3" s="1"/>
  <c r="BB93" i="3"/>
  <c r="AS27" i="3"/>
  <c r="AT27" i="3" s="1"/>
  <c r="B23" i="5" s="1"/>
  <c r="BB28" i="3"/>
  <c r="BB35" i="3"/>
  <c r="AS78" i="3"/>
  <c r="AT78" i="3" s="1"/>
  <c r="BB91" i="3"/>
  <c r="AS100" i="3"/>
  <c r="AT100" i="3" s="1"/>
  <c r="AS105" i="3"/>
  <c r="AT105" i="3" s="1"/>
  <c r="BB108" i="3"/>
  <c r="AS108" i="3"/>
  <c r="AT108" i="3" s="1"/>
  <c r="AS99" i="3"/>
  <c r="AT99" i="3" s="1"/>
  <c r="AS14" i="3"/>
  <c r="AT14" i="3" s="1"/>
  <c r="B10" i="5" s="1"/>
  <c r="BB14" i="3"/>
  <c r="AS46" i="3"/>
  <c r="AT46" i="3" s="1"/>
  <c r="BB46" i="3"/>
  <c r="AS21" i="3"/>
  <c r="AT21" i="3" s="1"/>
  <c r="B17" i="5" s="1"/>
  <c r="BB30" i="3"/>
  <c r="BB96" i="3"/>
  <c r="BB41" i="3"/>
  <c r="BB86" i="3"/>
  <c r="AS94" i="3"/>
  <c r="AT94" i="3" s="1"/>
  <c r="AS12" i="2"/>
  <c r="AT12" i="2" s="1"/>
  <c r="E8" i="5" s="1"/>
  <c r="AS93" i="2"/>
  <c r="AT93" i="2" s="1"/>
  <c r="BB23" i="2"/>
  <c r="AS62" i="2"/>
  <c r="AT62" i="2" s="1"/>
  <c r="BB56" i="2"/>
  <c r="AS58" i="2"/>
  <c r="AT58" i="2" s="1"/>
  <c r="BB17" i="2"/>
  <c r="BB37" i="2"/>
  <c r="AS108" i="2"/>
  <c r="AT108" i="2" s="1"/>
  <c r="BB97" i="2"/>
  <c r="AG20" i="2"/>
  <c r="AS29" i="2"/>
  <c r="AT29" i="2" s="1"/>
  <c r="E25" i="5" s="1"/>
  <c r="AS89" i="2"/>
  <c r="AT89" i="2" s="1"/>
  <c r="AS96" i="2"/>
  <c r="AT96" i="2" s="1"/>
  <c r="AS13" i="2"/>
  <c r="AT13" i="2" s="1"/>
  <c r="E9" i="5" s="1"/>
  <c r="AG12" i="2"/>
  <c r="AH22" i="2"/>
  <c r="AS24" i="2"/>
  <c r="AT24" i="2" s="1"/>
  <c r="E20" i="5" s="1"/>
  <c r="AS23" i="2"/>
  <c r="AT23" i="2" s="1"/>
  <c r="E19" i="5" s="1"/>
  <c r="AS97" i="2"/>
  <c r="AT97" i="2" s="1"/>
  <c r="AS79" i="2"/>
  <c r="AT79" i="2" s="1"/>
  <c r="AS56" i="2"/>
  <c r="AT56" i="2" s="1"/>
  <c r="BB24" i="2"/>
  <c r="AS36" i="2"/>
  <c r="AT36" i="2" s="1"/>
  <c r="BB95" i="2"/>
  <c r="AG10" i="2"/>
  <c r="AG18" i="2"/>
  <c r="AH16" i="2"/>
  <c r="BB29" i="2"/>
  <c r="AS87" i="2"/>
  <c r="AT87" i="2" s="1"/>
  <c r="BB67" i="2"/>
  <c r="BB90" i="2"/>
  <c r="AS90" i="2"/>
  <c r="AT90" i="2" s="1"/>
  <c r="AH10" i="2"/>
  <c r="BB102" i="2"/>
  <c r="BB31" i="2"/>
  <c r="AS55" i="2"/>
  <c r="AT55" i="2" s="1"/>
  <c r="BB50" i="2"/>
  <c r="BB33" i="2"/>
  <c r="AS43" i="2"/>
  <c r="AT43" i="2" s="1"/>
  <c r="AS47" i="2"/>
  <c r="AT47" i="2" s="1"/>
  <c r="AS61" i="2"/>
  <c r="AT61" i="2" s="1"/>
  <c r="BB71" i="2"/>
  <c r="BB86" i="2"/>
  <c r="AS86" i="2"/>
  <c r="AT86" i="2" s="1"/>
  <c r="BB106" i="2"/>
  <c r="BB77" i="2"/>
  <c r="AS51" i="2"/>
  <c r="AT51" i="2" s="1"/>
  <c r="BB28" i="2"/>
  <c r="AH18" i="2"/>
  <c r="AH12" i="2"/>
  <c r="AS37" i="2"/>
  <c r="AT37" i="2" s="1"/>
  <c r="AS25" i="2"/>
  <c r="AT25" i="2" s="1"/>
  <c r="E21" i="5" s="1"/>
  <c r="AS34" i="2"/>
  <c r="AT34" i="2" s="1"/>
  <c r="BB81" i="2"/>
  <c r="AS66" i="2"/>
  <c r="AT66" i="2" s="1"/>
  <c r="AS75" i="2"/>
  <c r="AT75" i="2" s="1"/>
  <c r="BB70" i="2"/>
  <c r="AG22" i="2"/>
  <c r="AS35" i="2"/>
  <c r="AT35" i="2" s="1"/>
  <c r="AS57" i="2"/>
  <c r="AT57" i="2" s="1"/>
  <c r="AS71" i="2"/>
  <c r="AT71" i="2" s="1"/>
  <c r="Y3" i="2"/>
  <c r="AP8" i="2"/>
  <c r="AS31" i="2"/>
  <c r="AT31" i="2" s="1"/>
  <c r="E27" i="5" s="1"/>
  <c r="AH11" i="2"/>
  <c r="AG11" i="2"/>
  <c r="AS59" i="2"/>
  <c r="AT59" i="2" s="1"/>
  <c r="AS67" i="2"/>
  <c r="AT67" i="2" s="1"/>
  <c r="AS10" i="2"/>
  <c r="AT10" i="2" s="1"/>
  <c r="E6" i="5" s="1"/>
  <c r="AA3" i="2"/>
  <c r="AH7" i="2"/>
  <c r="BB72" i="2"/>
  <c r="BB21" i="2"/>
  <c r="BB19" i="2"/>
  <c r="BB32" i="2"/>
  <c r="BB65" i="2"/>
  <c r="BB62" i="2"/>
  <c r="BB87" i="2"/>
  <c r="BB64" i="2"/>
  <c r="BB82" i="2"/>
  <c r="AS82" i="2"/>
  <c r="AT82" i="2" s="1"/>
  <c r="BB96" i="2"/>
  <c r="AS98" i="2"/>
  <c r="AT98" i="2" s="1"/>
  <c r="BB40" i="2"/>
  <c r="AM8" i="2"/>
  <c r="AB3" i="2"/>
  <c r="AL8" i="2"/>
  <c r="AD3" i="2"/>
  <c r="AS60" i="2"/>
  <c r="AT60" i="2" s="1"/>
  <c r="AS68" i="2"/>
  <c r="AT68" i="2" s="1"/>
  <c r="AS74" i="2"/>
  <c r="AT74" i="2" s="1"/>
  <c r="BB74" i="2"/>
  <c r="BB44" i="2"/>
  <c r="AH8" i="2"/>
  <c r="BB13" i="2"/>
  <c r="AS17" i="2"/>
  <c r="AT17" i="2" s="1"/>
  <c r="E13" i="5" s="1"/>
  <c r="BB93" i="2"/>
  <c r="AS100" i="2"/>
  <c r="AT100" i="2" s="1"/>
  <c r="AH14" i="2"/>
  <c r="BB36" i="2"/>
  <c r="BB54" i="2"/>
  <c r="AS81" i="2"/>
  <c r="AT81" i="2" s="1"/>
  <c r="AS103" i="2"/>
  <c r="AT103" i="2" s="1"/>
  <c r="BB94" i="2"/>
  <c r="AS83" i="2"/>
  <c r="AT83" i="2" s="1"/>
  <c r="BB83" i="2"/>
  <c r="AS91" i="2"/>
  <c r="AT91" i="2" s="1"/>
  <c r="BB91" i="2"/>
  <c r="AS102" i="2"/>
  <c r="AT102" i="2" s="1"/>
  <c r="AS42" i="2"/>
  <c r="AT42" i="2" s="1"/>
  <c r="AS63" i="2"/>
  <c r="AT63" i="2" s="1"/>
  <c r="BB39" i="2"/>
  <c r="AS70" i="2"/>
  <c r="AT70" i="2" s="1"/>
  <c r="AS101" i="2"/>
  <c r="AT101" i="2" s="1"/>
  <c r="BB48" i="2"/>
  <c r="AS27" i="2"/>
  <c r="AT27" i="2" s="1"/>
  <c r="E23" i="5" s="1"/>
  <c r="BB27" i="2"/>
  <c r="AS11" i="2"/>
  <c r="AT11" i="2" s="1"/>
  <c r="E7" i="5" s="1"/>
  <c r="BB41" i="2"/>
  <c r="AS50" i="2"/>
  <c r="AT50" i="2" s="1"/>
  <c r="AS9" i="2"/>
  <c r="AT9" i="2" s="1"/>
  <c r="E5" i="5" s="1"/>
  <c r="AH20" i="2"/>
  <c r="AS99" i="2"/>
  <c r="AT99" i="2" s="1"/>
  <c r="AS65" i="2"/>
  <c r="AT65" i="2" s="1"/>
  <c r="AS44" i="2"/>
  <c r="AT44" i="2" s="1"/>
  <c r="AS39" i="2"/>
  <c r="AT39" i="2" s="1"/>
  <c r="AS107" i="2"/>
  <c r="AT107" i="2" s="1"/>
  <c r="AS105" i="2"/>
  <c r="AT105" i="2" s="1"/>
  <c r="AS72" i="2"/>
  <c r="AT72" i="2" s="1"/>
  <c r="AS78" i="2"/>
  <c r="AT78" i="2" s="1"/>
  <c r="AG14" i="2"/>
  <c r="AH9" i="2"/>
  <c r="W1" i="2"/>
  <c r="AS21" i="2"/>
  <c r="AT21" i="2" s="1"/>
  <c r="E17" i="5" s="1"/>
  <c r="AS19" i="2"/>
  <c r="AT19" i="2" s="1"/>
  <c r="E15" i="5" s="1"/>
  <c r="AS85" i="2"/>
  <c r="AT85" i="2" s="1"/>
  <c r="BB85" i="2"/>
  <c r="BB51" i="2"/>
  <c r="BB59" i="2"/>
  <c r="AS104" i="2"/>
  <c r="AT104" i="2" s="1"/>
  <c r="AS40" i="2"/>
  <c r="AT40" i="2" s="1"/>
  <c r="AK8" i="2"/>
  <c r="U3" i="2"/>
  <c r="U2" i="2" s="1"/>
  <c r="AG7" i="2"/>
  <c r="BB15" i="2"/>
  <c r="AS28" i="2"/>
  <c r="AT28" i="2" s="1"/>
  <c r="E24" i="5" s="1"/>
  <c r="BB58" i="2"/>
  <c r="AS69" i="2"/>
  <c r="AT69" i="2" s="1"/>
  <c r="AG9" i="2"/>
  <c r="BB10" i="2"/>
  <c r="AG16" i="2"/>
  <c r="BB100" i="2"/>
  <c r="AS54" i="2"/>
  <c r="AT54" i="2" s="1"/>
  <c r="AS95" i="2"/>
  <c r="AT95" i="2" s="1"/>
  <c r="AS94" i="2"/>
  <c r="AT94" i="2" s="1"/>
  <c r="BB42" i="2"/>
  <c r="BB101" i="2"/>
  <c r="AS48" i="2"/>
  <c r="AT48" i="2" s="1"/>
  <c r="AS38" i="2"/>
  <c r="AT38" i="2" s="1"/>
  <c r="BB35" i="2"/>
  <c r="AS41" i="2"/>
  <c r="AT41" i="2" s="1"/>
  <c r="BB57" i="2"/>
  <c r="BB9" i="2"/>
  <c r="AS76" i="2"/>
  <c r="AT76" i="2" s="1"/>
  <c r="AS33" i="2"/>
  <c r="AT33" i="2" s="1"/>
  <c r="AS106" i="2"/>
  <c r="AT106" i="2" s="1"/>
  <c r="AP8" i="1"/>
  <c r="Y3" i="1"/>
  <c r="AS68" i="1"/>
  <c r="AT68" i="1" s="1"/>
  <c r="AS104" i="1"/>
  <c r="AT104" i="1" s="1"/>
  <c r="BB41" i="1"/>
  <c r="AH7" i="1"/>
  <c r="AS105" i="1"/>
  <c r="AT105" i="1" s="1"/>
  <c r="AS86" i="1"/>
  <c r="AT86" i="1" s="1"/>
  <c r="AS54" i="1"/>
  <c r="AT54" i="1" s="1"/>
  <c r="AS108" i="1"/>
  <c r="AT108" i="1" s="1"/>
  <c r="AS88" i="1"/>
  <c r="AT88" i="1" s="1"/>
  <c r="AH9" i="1"/>
  <c r="AS52" i="1"/>
  <c r="AT52" i="1" s="1"/>
  <c r="AP13" i="1"/>
  <c r="AS13" i="1" s="1"/>
  <c r="AT13" i="1" s="1"/>
  <c r="H9" i="5" s="1"/>
  <c r="AH12" i="1"/>
  <c r="AS48" i="1"/>
  <c r="AT48" i="1" s="1"/>
  <c r="BB93" i="1"/>
  <c r="AS24" i="1"/>
  <c r="AT24" i="1" s="1"/>
  <c r="H20" i="5" s="1"/>
  <c r="AS18" i="1"/>
  <c r="AT18" i="1" s="1"/>
  <c r="H14" i="5" s="1"/>
  <c r="BB22" i="1"/>
  <c r="BB33" i="1"/>
  <c r="AS64" i="1"/>
  <c r="AT64" i="1" s="1"/>
  <c r="AS20" i="1"/>
  <c r="AT20" i="1" s="1"/>
  <c r="H16" i="5" s="1"/>
  <c r="AH21" i="1"/>
  <c r="AS66" i="1"/>
  <c r="AT66" i="1" s="1"/>
  <c r="AS78" i="1"/>
  <c r="AT78" i="1" s="1"/>
  <c r="AS89" i="1"/>
  <c r="AT89" i="1" s="1"/>
  <c r="AS56" i="1"/>
  <c r="AT56" i="1" s="1"/>
  <c r="BB10" i="1"/>
  <c r="AS37" i="1"/>
  <c r="AT37" i="1" s="1"/>
  <c r="AS42" i="1"/>
  <c r="AT42" i="1" s="1"/>
  <c r="BB72" i="1"/>
  <c r="BB98" i="1"/>
  <c r="AG19" i="1"/>
  <c r="BB96" i="1"/>
  <c r="AS36" i="1"/>
  <c r="AT36" i="1" s="1"/>
  <c r="BB69" i="1"/>
  <c r="AP21" i="1"/>
  <c r="AS21" i="1" s="1"/>
  <c r="AT21" i="1" s="1"/>
  <c r="H17" i="5" s="1"/>
  <c r="AH20" i="1"/>
  <c r="BB73" i="1"/>
  <c r="AS61" i="1"/>
  <c r="AT61" i="1" s="1"/>
  <c r="U3" i="1"/>
  <c r="U2" i="1" s="1"/>
  <c r="AK8" i="1"/>
  <c r="BB16" i="1"/>
  <c r="AS29" i="1"/>
  <c r="AT29" i="1" s="1"/>
  <c r="H25" i="5" s="1"/>
  <c r="AS102" i="1"/>
  <c r="AT102" i="1" s="1"/>
  <c r="AS26" i="1"/>
  <c r="AT26" i="1" s="1"/>
  <c r="H22" i="5" s="1"/>
  <c r="AH19" i="1"/>
  <c r="AS76" i="1"/>
  <c r="AT76" i="1" s="1"/>
  <c r="BB80" i="1"/>
  <c r="AS75" i="1"/>
  <c r="AT75" i="1" s="1"/>
  <c r="AH10" i="1"/>
  <c r="AH14" i="1"/>
  <c r="AS32" i="1"/>
  <c r="AT32" i="1" s="1"/>
  <c r="AS44" i="1"/>
  <c r="AT44" i="1" s="1"/>
  <c r="BB95" i="1"/>
  <c r="AS90" i="1"/>
  <c r="AT90" i="1" s="1"/>
  <c r="AS74" i="1"/>
  <c r="AT74" i="1" s="1"/>
  <c r="W1" i="1"/>
  <c r="BB27" i="1"/>
  <c r="AS46" i="1"/>
  <c r="AT46" i="1" s="1"/>
  <c r="AS35" i="1"/>
  <c r="AT35" i="1" s="1"/>
  <c r="AS81" i="1"/>
  <c r="AT81" i="1" s="1"/>
  <c r="AS14" i="1"/>
  <c r="AT14" i="1" s="1"/>
  <c r="H10" i="5" s="1"/>
  <c r="AG17" i="1"/>
  <c r="AS50" i="1"/>
  <c r="AT50" i="1" s="1"/>
  <c r="AS77" i="1"/>
  <c r="AT77" i="1" s="1"/>
  <c r="AS79" i="1"/>
  <c r="AT79" i="1" s="1"/>
  <c r="AS84" i="1"/>
  <c r="AT84" i="1" s="1"/>
  <c r="AS12" i="1"/>
  <c r="AT12" i="1" s="1"/>
  <c r="H8" i="5" s="1"/>
  <c r="AS41" i="1"/>
  <c r="AT41" i="1" s="1"/>
  <c r="AS10" i="1"/>
  <c r="AT10" i="1" s="1"/>
  <c r="H6" i="5" s="1"/>
  <c r="AG13" i="1"/>
  <c r="AS22" i="1"/>
  <c r="AT22" i="1" s="1"/>
  <c r="H18" i="5" s="1"/>
  <c r="BB37" i="1"/>
  <c r="BB42" i="1"/>
  <c r="AS33" i="1"/>
  <c r="AT33" i="1" s="1"/>
  <c r="AS58" i="1"/>
  <c r="AT58" i="1" s="1"/>
  <c r="BB58" i="1"/>
  <c r="AH17" i="1"/>
  <c r="AS95" i="1"/>
  <c r="AT95" i="1" s="1"/>
  <c r="AS98" i="1"/>
  <c r="AT98" i="1" s="1"/>
  <c r="BB101" i="1"/>
  <c r="AG11" i="1"/>
  <c r="AS28" i="1"/>
  <c r="AT28" i="1" s="1"/>
  <c r="H24" i="5" s="1"/>
  <c r="BB57" i="1"/>
  <c r="AS82" i="1"/>
  <c r="AT82" i="1" s="1"/>
  <c r="BB82" i="1"/>
  <c r="AS34" i="1"/>
  <c r="AT34" i="1" s="1"/>
  <c r="BB34" i="1"/>
  <c r="AS27" i="1"/>
  <c r="AT27" i="1" s="1"/>
  <c r="H23" i="5" s="1"/>
  <c r="AS69" i="1"/>
  <c r="AT69" i="1" s="1"/>
  <c r="AS30" i="1"/>
  <c r="AT30" i="1" s="1"/>
  <c r="H26" i="5" s="1"/>
  <c r="BB35" i="1"/>
  <c r="AS73" i="1"/>
  <c r="AT73" i="1" s="1"/>
  <c r="AS106" i="1"/>
  <c r="AT106" i="1" s="1"/>
  <c r="BB81" i="1"/>
  <c r="BB89" i="1"/>
  <c r="BB92" i="1"/>
  <c r="AB3" i="1"/>
  <c r="AM8" i="1"/>
  <c r="AL8" i="1"/>
  <c r="AD3" i="1"/>
  <c r="AS16" i="1"/>
  <c r="AT16" i="1" s="1"/>
  <c r="H12" i="5" s="1"/>
  <c r="BB65" i="1"/>
  <c r="AS97" i="1"/>
  <c r="AT97" i="1" s="1"/>
  <c r="AS87" i="1"/>
  <c r="AT87" i="1" s="1"/>
  <c r="AS100" i="1"/>
  <c r="AT100" i="1" s="1"/>
  <c r="BB100" i="1"/>
  <c r="AS93" i="1"/>
  <c r="AT93" i="1" s="1"/>
  <c r="AH11" i="1"/>
  <c r="BB24" i="1"/>
  <c r="AS80" i="1"/>
  <c r="AT80" i="1" s="1"/>
  <c r="BB108" i="1"/>
  <c r="AH18" i="1"/>
  <c r="AH22" i="1"/>
  <c r="W2" i="1" l="1"/>
  <c r="AR8" i="4"/>
  <c r="AS8" i="4" s="1"/>
  <c r="K4" i="5" s="1"/>
  <c r="W2" i="4"/>
  <c r="AS8" i="3"/>
  <c r="AT8" i="3" s="1"/>
  <c r="B4" i="5" s="1"/>
  <c r="W2" i="2"/>
  <c r="AS8" i="2"/>
  <c r="AT8" i="2" s="1"/>
  <c r="E4" i="5" s="1"/>
  <c r="AS8" i="1"/>
  <c r="AT8" i="1" s="1"/>
  <c r="H4" i="5" s="1"/>
</calcChain>
</file>

<file path=xl/sharedStrings.xml><?xml version="1.0" encoding="utf-8"?>
<sst xmlns="http://schemas.openxmlformats.org/spreadsheetml/2006/main" count="739" uniqueCount="70">
  <si>
    <t>Row/Case</t>
  </si>
  <si>
    <t>Status</t>
  </si>
  <si>
    <t>p-xylene</t>
  </si>
  <si>
    <t>m-xylene</t>
  </si>
  <si>
    <t>o-xylene</t>
  </si>
  <si>
    <t>benzene</t>
  </si>
  <si>
    <t>toluene</t>
  </si>
  <si>
    <t>methanol</t>
  </si>
  <si>
    <t>Ethylene fuel</t>
  </si>
  <si>
    <t>VARY   1</t>
  </si>
  <si>
    <t xml:space="preserve">PXY     </t>
  </si>
  <si>
    <t xml:space="preserve">MXY     </t>
  </si>
  <si>
    <t xml:space="preserve">OXY     </t>
  </si>
  <si>
    <t xml:space="preserve">BENZE   </t>
  </si>
  <si>
    <t xml:space="preserve">TOLUENE </t>
  </si>
  <si>
    <t>METHANOL</t>
  </si>
  <si>
    <t xml:space="preserve">WATER   </t>
  </si>
  <si>
    <t xml:space="preserve">ETHENE  </t>
  </si>
  <si>
    <t>Price $/kg</t>
  </si>
  <si>
    <t xml:space="preserve">B1      </t>
  </si>
  <si>
    <t>water input</t>
  </si>
  <si>
    <t>Target p-xylene</t>
  </si>
  <si>
    <t>kg/kmol</t>
  </si>
  <si>
    <t xml:space="preserve">PARAM   </t>
  </si>
  <si>
    <t>Flowrates</t>
  </si>
  <si>
    <t>Price$/kmol</t>
  </si>
  <si>
    <t>LENGTH</t>
  </si>
  <si>
    <t>Selectivity</t>
  </si>
  <si>
    <t>Reacted</t>
  </si>
  <si>
    <t>Input</t>
  </si>
  <si>
    <t>Output</t>
  </si>
  <si>
    <t>Mass balance check</t>
  </si>
  <si>
    <t>METER</t>
  </si>
  <si>
    <t>KMOL/HR</t>
  </si>
  <si>
    <t>toluene conversion</t>
  </si>
  <si>
    <t>p-xylene selectivity</t>
  </si>
  <si>
    <t>h20 slectivity</t>
  </si>
  <si>
    <t>ethene selectivity</t>
  </si>
  <si>
    <t>benzene selectivity</t>
  </si>
  <si>
    <t>o xylene selectivity</t>
  </si>
  <si>
    <t>toluene reacted kmol/hr</t>
  </si>
  <si>
    <t>Toluene feed</t>
  </si>
  <si>
    <t>Methanol feed</t>
  </si>
  <si>
    <t>water</t>
  </si>
  <si>
    <t>m xylene flow</t>
  </si>
  <si>
    <t>o xylene</t>
  </si>
  <si>
    <t>h20</t>
  </si>
  <si>
    <t>ethene</t>
  </si>
  <si>
    <t>in</t>
  </si>
  <si>
    <t>out</t>
  </si>
  <si>
    <t>Input Cost ($/hr)</t>
  </si>
  <si>
    <t>Output Revenue ($/hr)</t>
  </si>
  <si>
    <t>Profit</t>
  </si>
  <si>
    <t>Extent of Reaction</t>
  </si>
  <si>
    <t>OK</t>
  </si>
  <si>
    <t>Toluene</t>
  </si>
  <si>
    <t>Methanol</t>
  </si>
  <si>
    <t xml:space="preserve">p-xylene </t>
  </si>
  <si>
    <t>$/hr</t>
  </si>
  <si>
    <t>$/year</t>
  </si>
  <si>
    <t>xi</t>
  </si>
  <si>
    <t>xi2</t>
  </si>
  <si>
    <t>xi3</t>
  </si>
  <si>
    <t>xi4</t>
  </si>
  <si>
    <t>fuel</t>
  </si>
  <si>
    <t>Conversion</t>
  </si>
  <si>
    <t>730K</t>
  </si>
  <si>
    <t>760K</t>
  </si>
  <si>
    <t>790K</t>
  </si>
  <si>
    <t>820K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</si>
</sst>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E+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0" xfId="0" applyNumberFormat="1"/>
    <xf numFmtId="165" fontId="0" fillId="0" borderId="0" xfId="0" applyNumberFormat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8" xfId="0" applyFill="1" applyBorder="1"/>
    <xf numFmtId="0" fontId="0" fillId="6" borderId="1" xfId="0" applyFill="1" applyBorder="1"/>
    <xf numFmtId="0" fontId="0" fillId="6" borderId="5" xfId="0" applyFill="1" applyBorder="1"/>
    <xf numFmtId="0" fontId="0" fillId="10" borderId="1" xfId="0" applyFill="1" applyBorder="1"/>
    <xf numFmtId="0" fontId="1" fillId="8" borderId="5" xfId="0" applyFont="1" applyFill="1" applyBorder="1"/>
    <xf numFmtId="0" fontId="1" fillId="8" borderId="7" xfId="0" applyFont="1" applyFill="1" applyBorder="1"/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/>
    <xf numFmtId="0" fontId="0" fillId="6" borderId="1" xfId="0" applyFill="1" applyBorder="1" applyAlignment="1">
      <alignment horizontal="center"/>
    </xf>
    <xf numFmtId="11" fontId="0" fillId="8" borderId="1" xfId="0" applyNumberFormat="1" applyFill="1" applyBorder="1"/>
    <xf numFmtId="11" fontId="0" fillId="9" borderId="1" xfId="0" applyNumberFormat="1" applyFill="1" applyBorder="1"/>
    <xf numFmtId="11" fontId="0" fillId="13" borderId="1" xfId="0" applyNumberFormat="1" applyFill="1" applyBorder="1"/>
    <xf numFmtId="11" fontId="0" fillId="13" borderId="5" xfId="0" applyNumberFormat="1" applyFill="1" applyBorder="1"/>
    <xf numFmtId="0" fontId="1" fillId="8" borderId="1" xfId="0" applyFont="1" applyFill="1" applyBorder="1"/>
    <xf numFmtId="0" fontId="1" fillId="11" borderId="8" xfId="0" applyFont="1" applyFill="1" applyBorder="1"/>
    <xf numFmtId="0" fontId="1" fillId="11" borderId="1" xfId="0" applyFont="1" applyFill="1" applyBorder="1"/>
    <xf numFmtId="0" fontId="0" fillId="13" borderId="1" xfId="0" applyFill="1" applyBorder="1"/>
    <xf numFmtId="11" fontId="0" fillId="10" borderId="1" xfId="0" applyNumberFormat="1" applyFill="1" applyBorder="1"/>
    <xf numFmtId="11" fontId="1" fillId="8" borderId="1" xfId="0" applyNumberFormat="1" applyFont="1" applyFill="1" applyBorder="1"/>
    <xf numFmtId="11" fontId="1" fillId="11" borderId="1" xfId="0" applyNumberFormat="1" applyFont="1" applyFill="1" applyBorder="1"/>
    <xf numFmtId="11" fontId="0" fillId="11" borderId="1" xfId="0" applyNumberFormat="1" applyFill="1" applyBorder="1"/>
    <xf numFmtId="165" fontId="1" fillId="12" borderId="1" xfId="0" applyNumberFormat="1" applyFont="1" applyFill="1" applyBorder="1"/>
    <xf numFmtId="0" fontId="2" fillId="0" borderId="0" xfId="0" applyFont="1"/>
    <xf numFmtId="11" fontId="2" fillId="0" borderId="0" xfId="0" applyNumberFormat="1" applyFont="1"/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/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14" borderId="1" xfId="0" applyFill="1" applyBorder="1" applyAlignment="1">
      <alignment horizontal="center"/>
    </xf>
    <xf numFmtId="0" fontId="1" fillId="14" borderId="1" xfId="0" applyFont="1" applyFill="1" applyBorder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4945013708119"/>
          <c:y val="1.181829517550052E-2"/>
          <c:w val="0.83154037846323869"/>
          <c:h val="0.90344244063863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F-44D8-989A-52E8627D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44648"/>
        <c:axId val="836388296"/>
      </c:scatterChart>
      <c:valAx>
        <c:axId val="77544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8296"/>
        <c:crosses val="autoZero"/>
        <c:crossBetween val="midCat"/>
      </c:valAx>
      <c:valAx>
        <c:axId val="836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4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730K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Sheet5!$C$4:$C$103</c:f>
              <c:numCache>
                <c:formatCode>General</c:formatCode>
                <c:ptCount val="100"/>
                <c:pt idx="0">
                  <c:v>2.7989999999999932E-2</c:v>
                </c:pt>
                <c:pt idx="1">
                  <c:v>0.13795666666666664</c:v>
                </c:pt>
                <c:pt idx="2">
                  <c:v>0.20999666666666658</c:v>
                </c:pt>
                <c:pt idx="3">
                  <c:v>0.25766333333333324</c:v>
                </c:pt>
                <c:pt idx="4">
                  <c:v>0.28944666666666674</c:v>
                </c:pt>
                <c:pt idx="5">
                  <c:v>0.31054333333333339</c:v>
                </c:pt>
                <c:pt idx="6">
                  <c:v>0.32447000000000004</c:v>
                </c:pt>
                <c:pt idx="7">
                  <c:v>0.33347333333333334</c:v>
                </c:pt>
                <c:pt idx="8">
                  <c:v>0.33922000000000002</c:v>
                </c:pt>
                <c:pt idx="9">
                  <c:v>0.34269999999999995</c:v>
                </c:pt>
                <c:pt idx="10">
                  <c:v>0.34470666666666661</c:v>
                </c:pt>
                <c:pt idx="11">
                  <c:v>0.34567999999999999</c:v>
                </c:pt>
                <c:pt idx="12">
                  <c:v>0.34599999999999997</c:v>
                </c:pt>
                <c:pt idx="13">
                  <c:v>0.34587333333333331</c:v>
                </c:pt>
                <c:pt idx="14">
                  <c:v>0.34555666666666668</c:v>
                </c:pt>
                <c:pt idx="15">
                  <c:v>0.34512333333333328</c:v>
                </c:pt>
                <c:pt idx="16">
                  <c:v>0.34466666666666668</c:v>
                </c:pt>
                <c:pt idx="17">
                  <c:v>0.34426000000000001</c:v>
                </c:pt>
                <c:pt idx="18">
                  <c:v>0.34390666666666669</c:v>
                </c:pt>
                <c:pt idx="19">
                  <c:v>0.34368666666666664</c:v>
                </c:pt>
                <c:pt idx="20">
                  <c:v>0.34356999999999999</c:v>
                </c:pt>
                <c:pt idx="21">
                  <c:v>0.34361333333333333</c:v>
                </c:pt>
                <c:pt idx="22">
                  <c:v>0.34376333333333331</c:v>
                </c:pt>
                <c:pt idx="23">
                  <c:v>0.34409666666666666</c:v>
                </c:pt>
              </c:numCache>
            </c:numRef>
          </c:xVal>
          <c:yVal>
            <c:numRef>
              <c:f>Sheet5!$B$4:$B$103</c:f>
              <c:numCache>
                <c:formatCode>General</c:formatCode>
                <c:ptCount val="100"/>
                <c:pt idx="0">
                  <c:v>32541564.425087184</c:v>
                </c:pt>
                <c:pt idx="1">
                  <c:v>31262082.044829354</c:v>
                </c:pt>
                <c:pt idx="2">
                  <c:v>29795379.024420924</c:v>
                </c:pt>
                <c:pt idx="3">
                  <c:v>28149342.366396114</c:v>
                </c:pt>
                <c:pt idx="4">
                  <c:v>26324192.474082068</c:v>
                </c:pt>
                <c:pt idx="5">
                  <c:v>24313594.998330444</c:v>
                </c:pt>
                <c:pt idx="6">
                  <c:v>22115537.350491256</c:v>
                </c:pt>
                <c:pt idx="7">
                  <c:v>19718634.217928689</c:v>
                </c:pt>
                <c:pt idx="8">
                  <c:v>17125331.177302096</c:v>
                </c:pt>
                <c:pt idx="9">
                  <c:v>14327987.291548532</c:v>
                </c:pt>
                <c:pt idx="10">
                  <c:v>11318457.130125288</c:v>
                </c:pt>
                <c:pt idx="11">
                  <c:v>8086187.8807733012</c:v>
                </c:pt>
                <c:pt idx="12">
                  <c:v>4622956.3412827849</c:v>
                </c:pt>
                <c:pt idx="13">
                  <c:v>906514.99942698865</c:v>
                </c:pt>
                <c:pt idx="14">
                  <c:v>-3051352.8916048673</c:v>
                </c:pt>
                <c:pt idx="15">
                  <c:v>-7273791.7158845235</c:v>
                </c:pt>
                <c:pt idx="16">
                  <c:v>-11767762.425699111</c:v>
                </c:pt>
                <c:pt idx="17">
                  <c:v>-16549956.606296953</c:v>
                </c:pt>
                <c:pt idx="18">
                  <c:v>-21633434.745980166</c:v>
                </c:pt>
                <c:pt idx="19">
                  <c:v>-27014688.443408698</c:v>
                </c:pt>
                <c:pt idx="20">
                  <c:v>-32729233.702111118</c:v>
                </c:pt>
                <c:pt idx="21">
                  <c:v>-38755420.073122367</c:v>
                </c:pt>
                <c:pt idx="22">
                  <c:v>-45158695.042179577</c:v>
                </c:pt>
                <c:pt idx="23">
                  <c:v>-51865060.497601546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9-49CC-AC58-FE03E8CAFF9C}"/>
            </c:ext>
          </c:extLst>
        </c:ser>
        <c:ser>
          <c:idx val="1"/>
          <c:order val="1"/>
          <c:tx>
            <c:v>760K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Sheet5!$F$4:$F$62</c:f>
              <c:numCache>
                <c:formatCode>General</c:formatCode>
                <c:ptCount val="59"/>
                <c:pt idx="0">
                  <c:v>3.3176666666666736E-2</c:v>
                </c:pt>
                <c:pt idx="1">
                  <c:v>0.15713666666666662</c:v>
                </c:pt>
                <c:pt idx="2">
                  <c:v>0.23179333333333338</c:v>
                </c:pt>
                <c:pt idx="3">
                  <c:v>0.2778166666666666</c:v>
                </c:pt>
                <c:pt idx="4">
                  <c:v>0.30639666666666671</c:v>
                </c:pt>
                <c:pt idx="5">
                  <c:v>0.32434999999999997</c:v>
                </c:pt>
                <c:pt idx="6">
                  <c:v>0.33567666666666668</c:v>
                </c:pt>
                <c:pt idx="7">
                  <c:v>0.34295666666666663</c:v>
                </c:pt>
                <c:pt idx="8">
                  <c:v>0.34777333333333332</c:v>
                </c:pt>
                <c:pt idx="9">
                  <c:v>0.35103666666666661</c:v>
                </c:pt>
                <c:pt idx="10">
                  <c:v>0.35338333333333338</c:v>
                </c:pt>
                <c:pt idx="11">
                  <c:v>0.35517333333333334</c:v>
                </c:pt>
                <c:pt idx="12">
                  <c:v>0.35675000000000001</c:v>
                </c:pt>
                <c:pt idx="13">
                  <c:v>0.35822999999999999</c:v>
                </c:pt>
                <c:pt idx="14">
                  <c:v>0.35972333333333334</c:v>
                </c:pt>
                <c:pt idx="15">
                  <c:v>0.36128666666666664</c:v>
                </c:pt>
                <c:pt idx="16">
                  <c:v>0.36298000000000002</c:v>
                </c:pt>
                <c:pt idx="17">
                  <c:v>0.36477666666666664</c:v>
                </c:pt>
                <c:pt idx="18">
                  <c:v>0.36674333333333337</c:v>
                </c:pt>
                <c:pt idx="19">
                  <c:v>0.36887666666666669</c:v>
                </c:pt>
                <c:pt idx="20">
                  <c:v>0.37111</c:v>
                </c:pt>
                <c:pt idx="21">
                  <c:v>0.37351333333333331</c:v>
                </c:pt>
                <c:pt idx="22">
                  <c:v>0.37602666666666662</c:v>
                </c:pt>
                <c:pt idx="23">
                  <c:v>0.37866666666666665</c:v>
                </c:pt>
              </c:numCache>
            </c:numRef>
          </c:xVal>
          <c:yVal>
            <c:numRef>
              <c:f>Sheet5!$E$4:$E$62</c:f>
              <c:numCache>
                <c:formatCode>General</c:formatCode>
                <c:ptCount val="59"/>
                <c:pt idx="0">
                  <c:v>32527168.070660554</c:v>
                </c:pt>
                <c:pt idx="1">
                  <c:v>30862737.069985904</c:v>
                </c:pt>
                <c:pt idx="2">
                  <c:v>28891711.306759797</c:v>
                </c:pt>
                <c:pt idx="3">
                  <c:v>26641791.806727588</c:v>
                </c:pt>
                <c:pt idx="4">
                  <c:v>24090502.416742239</c:v>
                </c:pt>
                <c:pt idx="5">
                  <c:v>21235342.646850578</c:v>
                </c:pt>
                <c:pt idx="6">
                  <c:v>18062322.300297048</c:v>
                </c:pt>
                <c:pt idx="7">
                  <c:v>14567588.738552134</c:v>
                </c:pt>
                <c:pt idx="8">
                  <c:v>10736460.179411151</c:v>
                </c:pt>
                <c:pt idx="9">
                  <c:v>6561824.6607904732</c:v>
                </c:pt>
                <c:pt idx="10">
                  <c:v>2018229.9175210646</c:v>
                </c:pt>
                <c:pt idx="11">
                  <c:v>-2916025.3294080757</c:v>
                </c:pt>
                <c:pt idx="12">
                  <c:v>-8234194.5070244111</c:v>
                </c:pt>
                <c:pt idx="13">
                  <c:v>-13967878.153048135</c:v>
                </c:pt>
                <c:pt idx="14">
                  <c:v>-20127167.60182612</c:v>
                </c:pt>
                <c:pt idx="15">
                  <c:v>-26738049.780127417</c:v>
                </c:pt>
                <c:pt idx="16">
                  <c:v>-33790178.060258158</c:v>
                </c:pt>
                <c:pt idx="17">
                  <c:v>-41338988.316390812</c:v>
                </c:pt>
                <c:pt idx="18">
                  <c:v>-49358506.5812665</c:v>
                </c:pt>
                <c:pt idx="19">
                  <c:v>-57841344.579827882</c:v>
                </c:pt>
                <c:pt idx="20">
                  <c:v>-66881440.29238829</c:v>
                </c:pt>
                <c:pt idx="21">
                  <c:v>-76372966.046915412</c:v>
                </c:pt>
                <c:pt idx="22">
                  <c:v>-86413515.045949399</c:v>
                </c:pt>
                <c:pt idx="23">
                  <c:v>-96966698.487046763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9-49CC-AC58-FE03E8CAFF9C}"/>
            </c:ext>
          </c:extLst>
        </c:ser>
        <c:ser>
          <c:idx val="2"/>
          <c:order val="2"/>
          <c:tx>
            <c:v>790K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Sheet5!$I$4:$I$41</c:f>
              <c:numCache>
                <c:formatCode>General</c:formatCode>
                <c:ptCount val="38"/>
                <c:pt idx="0">
                  <c:v>4.2536666666666709E-2</c:v>
                </c:pt>
                <c:pt idx="1">
                  <c:v>0.18985666666666673</c:v>
                </c:pt>
                <c:pt idx="2">
                  <c:v>0.26843333333333341</c:v>
                </c:pt>
                <c:pt idx="3">
                  <c:v>0.31177666666666665</c:v>
                </c:pt>
                <c:pt idx="4">
                  <c:v>0.33642333333333335</c:v>
                </c:pt>
                <c:pt idx="5">
                  <c:v>0.3509066666666667</c:v>
                </c:pt>
                <c:pt idx="6">
                  <c:v>0.35992000000000002</c:v>
                </c:pt>
                <c:pt idx="7">
                  <c:v>0.36596333333333336</c:v>
                </c:pt>
                <c:pt idx="8">
                  <c:v>0.37038333333333334</c:v>
                </c:pt>
                <c:pt idx="9">
                  <c:v>0.37406333333333336</c:v>
                </c:pt>
                <c:pt idx="10">
                  <c:v>0.37740333333333337</c:v>
                </c:pt>
                <c:pt idx="11">
                  <c:v>0.38068333333333332</c:v>
                </c:pt>
                <c:pt idx="12">
                  <c:v>0.38399666666666665</c:v>
                </c:pt>
                <c:pt idx="13">
                  <c:v>0.38747333333333334</c:v>
                </c:pt>
                <c:pt idx="14">
                  <c:v>0.39110666666666666</c:v>
                </c:pt>
                <c:pt idx="15">
                  <c:v>0.39492666666666665</c:v>
                </c:pt>
                <c:pt idx="16">
                  <c:v>0.39894666666666662</c:v>
                </c:pt>
                <c:pt idx="17">
                  <c:v>0.4030933333333333</c:v>
                </c:pt>
                <c:pt idx="18">
                  <c:v>0.40739333333333333</c:v>
                </c:pt>
                <c:pt idx="19">
                  <c:v>0.41181666666666666</c:v>
                </c:pt>
                <c:pt idx="20">
                  <c:v>0.41632999999999998</c:v>
                </c:pt>
                <c:pt idx="21">
                  <c:v>0.42094333333333334</c:v>
                </c:pt>
                <c:pt idx="22">
                  <c:v>0.42563000000000001</c:v>
                </c:pt>
                <c:pt idx="23">
                  <c:v>0.43037666666666669</c:v>
                </c:pt>
              </c:numCache>
            </c:numRef>
          </c:xVal>
          <c:yVal>
            <c:numRef>
              <c:f>Sheet5!$H$4:$H$41</c:f>
              <c:numCache>
                <c:formatCode>General</c:formatCode>
                <c:ptCount val="38"/>
                <c:pt idx="0">
                  <c:v>32487443.255469143</c:v>
                </c:pt>
                <c:pt idx="1">
                  <c:v>30313225.990519814</c:v>
                </c:pt>
                <c:pt idx="2">
                  <c:v>27669496.92617159</c:v>
                </c:pt>
                <c:pt idx="3">
                  <c:v>24548464.71335068</c:v>
                </c:pt>
                <c:pt idx="4">
                  <c:v>20935161.075914424</c:v>
                </c:pt>
                <c:pt idx="5">
                  <c:v>16803574.367976207</c:v>
                </c:pt>
                <c:pt idx="6">
                  <c:v>12142815.473610753</c:v>
                </c:pt>
                <c:pt idx="7">
                  <c:v>6927609.0717514455</c:v>
                </c:pt>
                <c:pt idx="8">
                  <c:v>1114479.9984917482</c:v>
                </c:pt>
                <c:pt idx="9">
                  <c:v>-5307919.9411042063</c:v>
                </c:pt>
                <c:pt idx="10">
                  <c:v>-12373714.910587732</c:v>
                </c:pt>
                <c:pt idx="11">
                  <c:v>-20115133.6711661</c:v>
                </c:pt>
                <c:pt idx="12">
                  <c:v>-28564624.818430368</c:v>
                </c:pt>
                <c:pt idx="13">
                  <c:v>-37726269.839186393</c:v>
                </c:pt>
                <c:pt idx="14">
                  <c:v>-47637888.298174627</c:v>
                </c:pt>
                <c:pt idx="15">
                  <c:v>-58301251.596941262</c:v>
                </c:pt>
                <c:pt idx="16">
                  <c:v>-69708684.412802041</c:v>
                </c:pt>
                <c:pt idx="17">
                  <c:v>-81916220.824447021</c:v>
                </c:pt>
                <c:pt idx="18">
                  <c:v>-94891780.763654158</c:v>
                </c:pt>
                <c:pt idx="19">
                  <c:v>-108649339.08307616</c:v>
                </c:pt>
                <c:pt idx="20">
                  <c:v>-123199252.2984547</c:v>
                </c:pt>
                <c:pt idx="21">
                  <c:v>-138467568.67245004</c:v>
                </c:pt>
                <c:pt idx="22">
                  <c:v>-154460307.05319601</c:v>
                </c:pt>
                <c:pt idx="23">
                  <c:v>-171149538.65760797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9-49CC-AC58-FE03E8CAFF9C}"/>
            </c:ext>
          </c:extLst>
        </c:ser>
        <c:ser>
          <c:idx val="3"/>
          <c:order val="3"/>
          <c:tx>
            <c:v>820K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Sheet5!$L$4:$L$54</c:f>
              <c:numCache>
                <c:formatCode>General</c:formatCode>
                <c:ptCount val="51"/>
                <c:pt idx="0">
                  <c:v>6.6900000000000544E-3</c:v>
                </c:pt>
                <c:pt idx="1">
                  <c:v>0.11864333333333328</c:v>
                </c:pt>
                <c:pt idx="2">
                  <c:v>0.19657666666666668</c:v>
                </c:pt>
                <c:pt idx="3">
                  <c:v>0.25162333333333331</c:v>
                </c:pt>
                <c:pt idx="4">
                  <c:v>0.29107666666666665</c:v>
                </c:pt>
                <c:pt idx="5">
                  <c:v>0.31959666666666664</c:v>
                </c:pt>
                <c:pt idx="6">
                  <c:v>0.34034333333333333</c:v>
                </c:pt>
                <c:pt idx="7">
                  <c:v>0.35558666666666666</c:v>
                </c:pt>
                <c:pt idx="8">
                  <c:v>0.36682999999999999</c:v>
                </c:pt>
                <c:pt idx="9">
                  <c:v>0.37527666666666665</c:v>
                </c:pt>
                <c:pt idx="10">
                  <c:v>0.38164333333333333</c:v>
                </c:pt>
                <c:pt idx="11">
                  <c:v>0.38657333333333332</c:v>
                </c:pt>
                <c:pt idx="12">
                  <c:v>0.39041999999999999</c:v>
                </c:pt>
                <c:pt idx="13">
                  <c:v>0.39349000000000001</c:v>
                </c:pt>
                <c:pt idx="14">
                  <c:v>0.3959766666666667</c:v>
                </c:pt>
                <c:pt idx="15">
                  <c:v>0.39812666666666668</c:v>
                </c:pt>
                <c:pt idx="16">
                  <c:v>0.40000666666666668</c:v>
                </c:pt>
                <c:pt idx="17">
                  <c:v>0.40171333333333337</c:v>
                </c:pt>
                <c:pt idx="18">
                  <c:v>0.40332000000000001</c:v>
                </c:pt>
                <c:pt idx="19">
                  <c:v>0.40488333333333337</c:v>
                </c:pt>
                <c:pt idx="20">
                  <c:v>0.40640666666666669</c:v>
                </c:pt>
                <c:pt idx="21">
                  <c:v>0.40793666666666667</c:v>
                </c:pt>
                <c:pt idx="22">
                  <c:v>0.40951666666666664</c:v>
                </c:pt>
                <c:pt idx="23">
                  <c:v>0.41111666666666663</c:v>
                </c:pt>
              </c:numCache>
            </c:numRef>
          </c:xVal>
          <c:yVal>
            <c:numRef>
              <c:f>Sheet5!$K$4:$K$54</c:f>
              <c:numCache>
                <c:formatCode>General</c:formatCode>
                <c:ptCount val="51"/>
                <c:pt idx="0">
                  <c:v>32802469.857351854</c:v>
                </c:pt>
                <c:pt idx="1">
                  <c:v>31541078.1747321</c:v>
                </c:pt>
                <c:pt idx="2">
                  <c:v>30123887.13994794</c:v>
                </c:pt>
                <c:pt idx="3">
                  <c:v>28545951.663269851</c:v>
                </c:pt>
                <c:pt idx="4">
                  <c:v>26810954.470585812</c:v>
                </c:pt>
                <c:pt idx="5">
                  <c:v>24911988.393007588</c:v>
                </c:pt>
                <c:pt idx="6">
                  <c:v>22846997.696750086</c:v>
                </c:pt>
                <c:pt idx="7">
                  <c:v>20612455.090376608</c:v>
                </c:pt>
                <c:pt idx="8">
                  <c:v>18199424.804105714</c:v>
                </c:pt>
                <c:pt idx="9">
                  <c:v>15613191.894833915</c:v>
                </c:pt>
                <c:pt idx="10">
                  <c:v>12845727.37985212</c:v>
                </c:pt>
                <c:pt idx="11">
                  <c:v>9888437.5493320841</c:v>
                </c:pt>
                <c:pt idx="12">
                  <c:v>6744928.5225306666</c:v>
                </c:pt>
                <c:pt idx="13">
                  <c:v>3398003.0837044176</c:v>
                </c:pt>
                <c:pt idx="14">
                  <c:v>-165485.56202715554</c:v>
                </c:pt>
                <c:pt idx="15">
                  <c:v>-3930326.16561577</c:v>
                </c:pt>
                <c:pt idx="16">
                  <c:v>-7918997.6411277167</c:v>
                </c:pt>
                <c:pt idx="17">
                  <c:v>-12131427.200569306</c:v>
                </c:pt>
                <c:pt idx="18">
                  <c:v>-16578207.305834716</c:v>
                </c:pt>
                <c:pt idx="19">
                  <c:v>-21265237.514005393</c:v>
                </c:pt>
                <c:pt idx="20">
                  <c:v>-26207690.010842562</c:v>
                </c:pt>
                <c:pt idx="21">
                  <c:v>-31400365.826607537</c:v>
                </c:pt>
                <c:pt idx="22">
                  <c:v>-36845295.745824814</c:v>
                </c:pt>
                <c:pt idx="23">
                  <c:v>-42568903.386585355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9-49CC-AC58-FE03E8CA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71872"/>
        <c:axId val="940571216"/>
      </c:scatterChart>
      <c:valAx>
        <c:axId val="9405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71216"/>
        <c:crosses val="autoZero"/>
        <c:crossBetween val="midCat"/>
      </c:valAx>
      <c:valAx>
        <c:axId val="9405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7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78923</xdr:colOff>
      <xdr:row>25</xdr:row>
      <xdr:rowOff>107498</xdr:rowOff>
    </xdr:from>
    <xdr:to>
      <xdr:col>32</xdr:col>
      <xdr:colOff>278039</xdr:colOff>
      <xdr:row>59</xdr:row>
      <xdr:rowOff>1814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7B3B5-136B-41E6-A7E5-5FCB2280F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553356</xdr:colOff>
      <xdr:row>0</xdr:row>
      <xdr:rowOff>90714</xdr:rowOff>
    </xdr:from>
    <xdr:to>
      <xdr:col>25</xdr:col>
      <xdr:colOff>317499</xdr:colOff>
      <xdr:row>37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92007-3ED7-4F82-83BA-EB655E2C6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C107-171B-4D97-A23B-03794D3DEC74}">
  <dimension ref="A1:BE109"/>
  <sheetViews>
    <sheetView topLeftCell="AG1" zoomScale="70" zoomScaleNormal="70" workbookViewId="0">
      <selection activeCell="AT7" sqref="AT7"/>
    </sheetView>
  </sheetViews>
  <sheetFormatPr defaultRowHeight="14.5" x14ac:dyDescent="0.35"/>
  <sheetData>
    <row r="1" spans="1:57" x14ac:dyDescent="0.35">
      <c r="A1" t="s">
        <v>0</v>
      </c>
      <c r="B1" t="s">
        <v>1</v>
      </c>
      <c r="U1" s="1">
        <f>U7+V7+U7*0.02</f>
        <v>8854.7139574761677</v>
      </c>
      <c r="W1" s="1">
        <f>SUM(X7:AE7)</f>
        <v>8858.8694715158636</v>
      </c>
      <c r="AO1" s="2"/>
      <c r="AP1" s="2" t="s">
        <v>2</v>
      </c>
      <c r="AQ1" s="2" t="s">
        <v>3</v>
      </c>
      <c r="AR1" s="2" t="s">
        <v>4</v>
      </c>
      <c r="AS1" s="2" t="s">
        <v>5</v>
      </c>
      <c r="AT1" s="2" t="s">
        <v>6</v>
      </c>
      <c r="AU1" s="2" t="s">
        <v>7</v>
      </c>
      <c r="AV1" s="3" t="s">
        <v>8</v>
      </c>
    </row>
    <row r="2" spans="1:57" x14ac:dyDescent="0.3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4">
        <f>U11*8000</f>
        <v>5966582.3654873725</v>
      </c>
      <c r="U2" s="1">
        <f>T3+U3</f>
        <v>280983.74488822883</v>
      </c>
      <c r="W2" s="1">
        <f>SUM(W3:AD3)</f>
        <v>546008.03577816254</v>
      </c>
      <c r="Z2" s="5">
        <f>AA11*8000</f>
        <v>176084.18768163255</v>
      </c>
      <c r="AA2" s="5">
        <f>X7*8000</f>
        <v>1415094.3396226401</v>
      </c>
      <c r="AO2" s="2" t="s">
        <v>18</v>
      </c>
      <c r="AP2" s="2">
        <v>1.01</v>
      </c>
      <c r="AQ2" s="2">
        <v>0.76</v>
      </c>
      <c r="AR2" s="2">
        <v>0.78</v>
      </c>
      <c r="AS2" s="2">
        <v>0.83</v>
      </c>
      <c r="AT2" s="2">
        <v>0.78</v>
      </c>
      <c r="AU2" s="2">
        <v>0.38</v>
      </c>
    </row>
    <row r="3" spans="1:57" x14ac:dyDescent="0.35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140491.87244411441</v>
      </c>
      <c r="U3" s="1">
        <f>V7*AU3</f>
        <v>140491.87244411441</v>
      </c>
      <c r="W3" s="1">
        <f>X7*AP3</f>
        <v>18749.999999999982</v>
      </c>
      <c r="X3" s="1">
        <f>AQ3*Y7</f>
        <v>86.518135934841069</v>
      </c>
      <c r="Y3" s="1">
        <f>Z7*AR3</f>
        <v>86.518135934841069</v>
      </c>
      <c r="Z3" s="1">
        <f>AS3*AA7</f>
        <v>620.47679736665998</v>
      </c>
      <c r="AA3" s="1">
        <f>AB7*18</f>
        <v>4765.7385574591563</v>
      </c>
      <c r="AB3" s="1">
        <f>AC7*AU3</f>
        <v>134873.39124959326</v>
      </c>
      <c r="AC3" s="1">
        <f>AD7*28</f>
        <v>66.188840714742312</v>
      </c>
      <c r="AD3" s="1">
        <f>AE7*AT3</f>
        <v>386759.20406115911</v>
      </c>
      <c r="AO3" s="2" t="s">
        <v>22</v>
      </c>
      <c r="AP3" s="2">
        <v>106</v>
      </c>
      <c r="AQ3" s="2">
        <v>106</v>
      </c>
      <c r="AR3" s="2">
        <v>106</v>
      </c>
      <c r="AS3" s="2">
        <v>78.11</v>
      </c>
      <c r="AT3" s="2">
        <v>92.15</v>
      </c>
      <c r="AU3" s="2">
        <v>32.049999999999997</v>
      </c>
    </row>
    <row r="4" spans="1:57" x14ac:dyDescent="0.35">
      <c r="C4" t="s">
        <v>23</v>
      </c>
      <c r="T4" s="6" t="s">
        <v>24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O4" s="2" t="s">
        <v>25</v>
      </c>
      <c r="AP4" s="2">
        <f>AP3*AP2</f>
        <v>107.06</v>
      </c>
      <c r="AQ4" s="2">
        <v>80.56</v>
      </c>
      <c r="AR4" s="2">
        <v>82.68</v>
      </c>
      <c r="AS4" s="2">
        <v>64.831299999999999</v>
      </c>
      <c r="AT4" s="2">
        <v>71.876999999999995</v>
      </c>
      <c r="AU4" s="2">
        <v>12.179</v>
      </c>
      <c r="AV4">
        <v>5.26</v>
      </c>
    </row>
    <row r="5" spans="1:57" x14ac:dyDescent="0.35">
      <c r="C5" t="s">
        <v>26</v>
      </c>
      <c r="N5" s="8" t="s">
        <v>27</v>
      </c>
      <c r="O5" s="9"/>
      <c r="P5" s="9"/>
      <c r="Q5" s="9"/>
      <c r="R5" s="10"/>
      <c r="T5" s="11" t="s">
        <v>28</v>
      </c>
      <c r="U5" s="12" t="s">
        <v>29</v>
      </c>
      <c r="V5" s="13"/>
      <c r="W5" s="14"/>
      <c r="X5" s="12" t="s">
        <v>30</v>
      </c>
      <c r="Y5" s="13"/>
      <c r="Z5" s="13"/>
      <c r="AA5" s="13"/>
      <c r="AB5" s="13"/>
      <c r="AC5" s="13"/>
      <c r="AD5" s="13"/>
      <c r="AE5" s="14"/>
      <c r="AG5" s="15" t="s">
        <v>31</v>
      </c>
      <c r="AH5" s="16"/>
    </row>
    <row r="6" spans="1:57" x14ac:dyDescent="0.35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17" t="s">
        <v>34</v>
      </c>
      <c r="N6" s="18" t="s">
        <v>35</v>
      </c>
      <c r="O6" s="18" t="s">
        <v>36</v>
      </c>
      <c r="P6" s="18" t="s">
        <v>37</v>
      </c>
      <c r="Q6" s="18" t="s">
        <v>38</v>
      </c>
      <c r="R6" s="18" t="s">
        <v>39</v>
      </c>
      <c r="T6" s="19" t="s">
        <v>40</v>
      </c>
      <c r="U6" s="19" t="s">
        <v>41</v>
      </c>
      <c r="V6" s="19" t="s">
        <v>42</v>
      </c>
      <c r="W6" s="19" t="s">
        <v>43</v>
      </c>
      <c r="X6" s="20" t="s">
        <v>2</v>
      </c>
      <c r="Y6" s="19" t="s">
        <v>44</v>
      </c>
      <c r="Z6" s="19" t="s">
        <v>45</v>
      </c>
      <c r="AA6" s="19" t="s">
        <v>5</v>
      </c>
      <c r="AB6" s="19" t="s">
        <v>46</v>
      </c>
      <c r="AC6" s="19" t="s">
        <v>7</v>
      </c>
      <c r="AD6" s="19" t="s">
        <v>47</v>
      </c>
      <c r="AE6" s="19" t="s">
        <v>6</v>
      </c>
      <c r="AG6" s="21" t="s">
        <v>48</v>
      </c>
      <c r="AH6" s="22" t="s">
        <v>49</v>
      </c>
      <c r="AI6" s="23"/>
      <c r="AJ6" s="24" t="s">
        <v>50</v>
      </c>
      <c r="AK6" s="25"/>
      <c r="AL6" s="26" t="s">
        <v>51</v>
      </c>
      <c r="AM6" s="26"/>
      <c r="AN6" s="26"/>
      <c r="AO6" s="26"/>
      <c r="AP6" s="26"/>
      <c r="AQ6" s="26"/>
      <c r="AR6" s="26"/>
      <c r="AS6" s="27" t="s">
        <v>52</v>
      </c>
      <c r="AT6" s="27"/>
      <c r="BB6" s="28" t="s">
        <v>53</v>
      </c>
      <c r="BC6" s="28"/>
      <c r="BD6" s="28"/>
      <c r="BE6" s="28"/>
    </row>
    <row r="7" spans="1:57" x14ac:dyDescent="0.35">
      <c r="A7">
        <v>1</v>
      </c>
      <c r="B7" t="s">
        <v>54</v>
      </c>
      <c r="C7">
        <v>0.1</v>
      </c>
      <c r="D7">
        <v>121.05800000000001</v>
      </c>
      <c r="E7" s="1">
        <v>0.55859800000000004</v>
      </c>
      <c r="F7" s="1">
        <v>0.55859800000000004</v>
      </c>
      <c r="G7">
        <v>5.4364699999999999</v>
      </c>
      <c r="H7">
        <v>2872.39</v>
      </c>
      <c r="I7">
        <v>2880.03</v>
      </c>
      <c r="J7">
        <v>181.19900000000001</v>
      </c>
      <c r="K7" s="1">
        <v>1.6177999999999999</v>
      </c>
      <c r="M7" s="17">
        <f>($M$2-H7)/$M$2</f>
        <v>4.2536666666666709E-2</v>
      </c>
      <c r="N7" s="18">
        <f>(D7/($M$2-H7))</f>
        <v>0.9486560614371905</v>
      </c>
      <c r="O7" s="18">
        <f>(J7-$M$3)/($M$2-H7)</f>
        <v>0.94016542747433507</v>
      </c>
      <c r="P7" s="29">
        <f>K7/($M$2-H7)</f>
        <v>1.2677689836219719E-2</v>
      </c>
      <c r="Q7" s="18">
        <f>G7/($M$2-H7)</f>
        <v>4.2602225530914459E-2</v>
      </c>
      <c r="R7" s="29">
        <f>F7/($M$2-H7)</f>
        <v>4.3773842175378061E-3</v>
      </c>
      <c r="T7" s="30">
        <f>$O$3/N7</f>
        <v>186.46040397913117</v>
      </c>
      <c r="U7" s="30">
        <f>T7/M7</f>
        <v>4383.5217611268154</v>
      </c>
      <c r="V7" s="30">
        <f>U7</f>
        <v>4383.5217611268154</v>
      </c>
      <c r="W7" s="30">
        <f>(U7/98)*2</f>
        <v>89.459627778098266</v>
      </c>
      <c r="X7" s="30">
        <f>$O$3</f>
        <v>176.88679245283001</v>
      </c>
      <c r="Y7" s="30">
        <f t="shared" ref="Y7:Y70" si="0">R7*T7</f>
        <v>0.81620882957397234</v>
      </c>
      <c r="Z7" s="30">
        <f>Y7</f>
        <v>0.81620882957397234</v>
      </c>
      <c r="AA7" s="30">
        <f>Q7*T7</f>
        <v>7.9436281829043658</v>
      </c>
      <c r="AB7" s="30">
        <f t="shared" ref="AB7:AB70" si="1">O7*T7+(U7/98)*2</f>
        <v>264.76325319217534</v>
      </c>
      <c r="AC7" s="30">
        <f>U7-O7*T7</f>
        <v>4208.2181357127383</v>
      </c>
      <c r="AD7" s="30">
        <f t="shared" ref="AD7:AD70" si="2">T7*P7</f>
        <v>2.3638871683836542</v>
      </c>
      <c r="AE7" s="30">
        <f t="shared" ref="AE7:AE70" si="3">U7-T7</f>
        <v>4197.0613571476842</v>
      </c>
      <c r="AG7" s="31">
        <f t="shared" ref="AG7:AG22" si="4">U7*$AT$3+V7*$AU$3+W7*18</f>
        <v>546043.67603195622</v>
      </c>
      <c r="AH7" s="32">
        <f>SUM(X7:Z7)*106+AA7*$AS$3+AB7*18+AC7*$AU$3+AD7*28+AE7*$AT$3</f>
        <v>546008.03577816254</v>
      </c>
      <c r="AI7" s="23"/>
      <c r="AJ7" s="33" t="s">
        <v>55</v>
      </c>
      <c r="AK7" s="33" t="s">
        <v>56</v>
      </c>
      <c r="AL7" s="34" t="s">
        <v>55</v>
      </c>
      <c r="AM7" s="34" t="s">
        <v>56</v>
      </c>
      <c r="AN7" s="34" t="s">
        <v>57</v>
      </c>
      <c r="AO7" s="34" t="s">
        <v>3</v>
      </c>
      <c r="AP7" s="34" t="s">
        <v>4</v>
      </c>
      <c r="AQ7" s="34" t="s">
        <v>5</v>
      </c>
      <c r="AR7" s="35" t="s">
        <v>47</v>
      </c>
      <c r="AS7" s="27" t="s">
        <v>58</v>
      </c>
      <c r="AT7" s="27" t="s">
        <v>59</v>
      </c>
      <c r="BB7" s="36" t="s">
        <v>60</v>
      </c>
      <c r="BC7" s="36" t="s">
        <v>61</v>
      </c>
      <c r="BD7" s="36" t="s">
        <v>62</v>
      </c>
      <c r="BE7" s="36" t="s">
        <v>63</v>
      </c>
    </row>
    <row r="8" spans="1:57" x14ac:dyDescent="0.35">
      <c r="A8">
        <v>2</v>
      </c>
      <c r="B8" t="s">
        <v>54</v>
      </c>
      <c r="C8">
        <v>0.60404000000000002</v>
      </c>
      <c r="D8">
        <v>507.86399999999998</v>
      </c>
      <c r="E8">
        <v>15.901199999999999</v>
      </c>
      <c r="F8">
        <v>15.901199999999999</v>
      </c>
      <c r="G8">
        <v>29.899899999999999</v>
      </c>
      <c r="H8">
        <v>2430.4299999999998</v>
      </c>
      <c r="I8">
        <v>2398.13</v>
      </c>
      <c r="J8">
        <v>663.09699999999998</v>
      </c>
      <c r="K8">
        <v>46.052799999999998</v>
      </c>
      <c r="M8" s="17">
        <f t="shared" ref="M8:M71" si="5">($M$2-H8)/$M$2</f>
        <v>0.18985666666666673</v>
      </c>
      <c r="N8" s="18">
        <f t="shared" ref="N8:N71" si="6">(D8/($M$2-H8))</f>
        <v>0.89166213108134174</v>
      </c>
      <c r="O8" s="18">
        <f t="shared" ref="O8:O71" si="7">(J8-$M$3)/($M$2-H8)</f>
        <v>1.0567138546622887</v>
      </c>
      <c r="P8" s="29">
        <f t="shared" ref="P8:P71" si="8">K8/($M$2-H8)</f>
        <v>8.085538213037903E-2</v>
      </c>
      <c r="Q8" s="18">
        <f t="shared" ref="Q8:Q71" si="9">G8/($M$2-H8)</f>
        <v>5.2495566831118196E-2</v>
      </c>
      <c r="R8" s="29">
        <f t="shared" ref="R8:R71" si="10">F8/($M$2-H8)</f>
        <v>2.791790297944062E-2</v>
      </c>
      <c r="T8" s="30">
        <f t="shared" ref="T8:T71" si="11">$O$3/N8</f>
        <v>198.37872024273906</v>
      </c>
      <c r="U8" s="30">
        <f t="shared" ref="U8:U71" si="12">T8/M8</f>
        <v>1044.8867755117317</v>
      </c>
      <c r="V8" s="30">
        <f t="shared" ref="V8:V71" si="13">U8</f>
        <v>1044.8867755117317</v>
      </c>
      <c r="W8" s="30">
        <f t="shared" ref="W8:W71" si="14">(U8/98)*2</f>
        <v>21.324219908402686</v>
      </c>
      <c r="X8" s="30">
        <f t="shared" ref="X8:X71" si="15">$O$3</f>
        <v>176.88679245283001</v>
      </c>
      <c r="Y8" s="30">
        <f t="shared" si="0"/>
        <v>5.5383178649223819</v>
      </c>
      <c r="Z8" s="30">
        <f t="shared" ref="Z8:Z71" si="16">Y8</f>
        <v>5.5383178649223819</v>
      </c>
      <c r="AA8" s="30">
        <f t="shared" ref="AA8:AA71" si="17">Q8*T8</f>
        <v>10.414003366374409</v>
      </c>
      <c r="AB8" s="30">
        <f t="shared" si="1"/>
        <v>230.95376205907928</v>
      </c>
      <c r="AC8" s="30">
        <f t="shared" ref="AC8:AC71" si="18">U8-O8*T8</f>
        <v>835.25723336105511</v>
      </c>
      <c r="AD8" s="30">
        <f t="shared" si="2"/>
        <v>16.039987231762225</v>
      </c>
      <c r="AE8" s="30">
        <f t="shared" si="3"/>
        <v>846.50805526899262</v>
      </c>
      <c r="AG8" s="31">
        <f>U8*$AT$3+V8*$AU$3+W8*18</f>
        <v>130158.77347690832</v>
      </c>
      <c r="AH8" s="32">
        <f t="shared" ref="AH8:AH22" si="19">SUM(X8:Z8)*106+AA8*$AS$3+AB8*18+AC8*$AU$3+AD8*28+AE8*$AT$3</f>
        <v>130119.56017212328</v>
      </c>
      <c r="AI8" s="37"/>
      <c r="AJ8" s="38">
        <f>U7*$AT$4</f>
        <v>315074.39362451207</v>
      </c>
      <c r="AK8" s="38">
        <f>V7*$AU$4</f>
        <v>53386.911528763485</v>
      </c>
      <c r="AL8" s="39">
        <f>AE7*$AT$4</f>
        <v>301672.17916770407</v>
      </c>
      <c r="AM8" s="39">
        <f>AC7*$AU$4</f>
        <v>51251.888674845439</v>
      </c>
      <c r="AN8" s="39">
        <f t="shared" ref="AN8:AN71" si="20">X7*$AP$4</f>
        <v>18937.499999999982</v>
      </c>
      <c r="AO8" s="39">
        <f t="shared" ref="AO8:AO71" si="21">Y7*$AQ$4</f>
        <v>65.753783310479207</v>
      </c>
      <c r="AP8" s="39">
        <f t="shared" ref="AP8:AP71" si="22">Z7*$AR$4</f>
        <v>67.484146029176046</v>
      </c>
      <c r="AQ8" s="39">
        <f t="shared" ref="AQ8:AQ71" si="23">AA7*$AS$4</f>
        <v>514.99574181432774</v>
      </c>
      <c r="AR8" s="40">
        <f>AD7*$AV$4</f>
        <v>12.434046505698021</v>
      </c>
      <c r="AS8" s="41">
        <f>AL8+AM8+AN8+AO8+AP8+AQ8+AR8-AJ8-AK8</f>
        <v>4060.9304069336431</v>
      </c>
      <c r="AT8" s="41">
        <f>AS8*8000</f>
        <v>32487443.255469143</v>
      </c>
      <c r="AU8">
        <f>M7</f>
        <v>4.2536666666666709E-2</v>
      </c>
      <c r="AV8" s="1"/>
      <c r="AW8" s="1"/>
      <c r="AX8" s="1"/>
      <c r="BB8" s="31">
        <f t="shared" ref="BB8:BB71" si="24">U7-AC7</f>
        <v>175.30362541407703</v>
      </c>
      <c r="BC8" s="31">
        <f t="shared" ref="BC8:BC71" si="25">2*AA7</f>
        <v>15.887256365808732</v>
      </c>
      <c r="BD8" s="36">
        <f t="shared" ref="BD8:BD71" si="26">2*AD7</f>
        <v>4.7277743367673084</v>
      </c>
      <c r="BE8" s="31">
        <f t="shared" ref="BE8:BE71" si="27">Y7*2</f>
        <v>1.6324176591479447</v>
      </c>
    </row>
    <row r="9" spans="1:57" x14ac:dyDescent="0.35">
      <c r="A9">
        <v>3</v>
      </c>
      <c r="B9" t="s">
        <v>54</v>
      </c>
      <c r="C9">
        <v>1.10808</v>
      </c>
      <c r="D9">
        <v>668.79100000000005</v>
      </c>
      <c r="E9">
        <v>42.703899999999997</v>
      </c>
      <c r="F9">
        <v>42.703899999999997</v>
      </c>
      <c r="G9">
        <v>51.098700000000001</v>
      </c>
      <c r="H9">
        <v>2194.6999999999998</v>
      </c>
      <c r="I9">
        <v>2049.54</v>
      </c>
      <c r="J9">
        <v>1011.68</v>
      </c>
      <c r="K9">
        <v>123.678</v>
      </c>
      <c r="M9" s="17">
        <f t="shared" si="5"/>
        <v>0.26843333333333341</v>
      </c>
      <c r="N9" s="18">
        <f t="shared" si="6"/>
        <v>0.83048677511486391</v>
      </c>
      <c r="O9" s="18">
        <f t="shared" si="7"/>
        <v>1.1802502299764059</v>
      </c>
      <c r="P9" s="29">
        <f t="shared" si="8"/>
        <v>0.15358003228610451</v>
      </c>
      <c r="Q9" s="18">
        <f t="shared" si="9"/>
        <v>6.3452998882404063E-2</v>
      </c>
      <c r="R9" s="29">
        <f t="shared" si="10"/>
        <v>5.3028560784800678E-2</v>
      </c>
      <c r="T9" s="30">
        <f t="shared" si="11"/>
        <v>212.99170288216203</v>
      </c>
      <c r="U9" s="30">
        <f t="shared" si="12"/>
        <v>793.46219874144526</v>
      </c>
      <c r="V9" s="30">
        <f t="shared" si="13"/>
        <v>793.46219874144526</v>
      </c>
      <c r="W9" s="30">
        <f t="shared" si="14"/>
        <v>16.19310609676419</v>
      </c>
      <c r="X9" s="30">
        <f t="shared" si="15"/>
        <v>176.88679245283001</v>
      </c>
      <c r="Y9" s="30">
        <f t="shared" si="0"/>
        <v>11.294643462944935</v>
      </c>
      <c r="Z9" s="30">
        <f t="shared" si="16"/>
        <v>11.294643462944935</v>
      </c>
      <c r="AA9" s="30">
        <f t="shared" si="17"/>
        <v>13.514962284943165</v>
      </c>
      <c r="AB9" s="30">
        <f t="shared" si="1"/>
        <v>267.57661240650225</v>
      </c>
      <c r="AC9" s="30">
        <f t="shared" si="18"/>
        <v>542.07869243170717</v>
      </c>
      <c r="AD9" s="30">
        <f t="shared" si="2"/>
        <v>32.711272605314825</v>
      </c>
      <c r="AE9" s="30">
        <f t="shared" si="3"/>
        <v>580.47049585928323</v>
      </c>
      <c r="AG9" s="31">
        <f t="shared" si="4"/>
        <v>98839.480993429257</v>
      </c>
      <c r="AH9" s="32">
        <f t="shared" si="19"/>
        <v>98796.391060356254</v>
      </c>
      <c r="AI9" s="37"/>
      <c r="AJ9" s="38">
        <f t="shared" ref="AJ9:AJ72" si="28">U8*$AT$4</f>
        <v>75103.326763456731</v>
      </c>
      <c r="AK9" s="38">
        <f t="shared" ref="AK9:AK72" si="29">V8*$AU$4</f>
        <v>12725.676038957381</v>
      </c>
      <c r="AL9" s="39">
        <f t="shared" ref="AL9:AL72" si="30">AE8*$AT$4</f>
        <v>60844.45948856938</v>
      </c>
      <c r="AM9" s="39">
        <f t="shared" ref="AM9:AM72" si="31">AC8*$AU$4</f>
        <v>10172.59784510429</v>
      </c>
      <c r="AN9" s="39">
        <f t="shared" si="20"/>
        <v>18937.499999999982</v>
      </c>
      <c r="AO9" s="39">
        <f t="shared" si="21"/>
        <v>446.16688719814709</v>
      </c>
      <c r="AP9" s="39">
        <f t="shared" si="22"/>
        <v>457.90812107178255</v>
      </c>
      <c r="AQ9" s="39">
        <f t="shared" si="23"/>
        <v>675.15337644642921</v>
      </c>
      <c r="AR9" s="40">
        <f>AD8*$AV$4</f>
        <v>84.370332839069306</v>
      </c>
      <c r="AS9" s="41">
        <f>AL9+AM9+AN9+AO9+AP9+AQ9+AR9-AJ9-AK9</f>
        <v>3789.1532488149769</v>
      </c>
      <c r="AT9" s="41">
        <f t="shared" ref="AT9:AT72" si="32">AS9*8000</f>
        <v>30313225.990519814</v>
      </c>
      <c r="AU9">
        <f>M8</f>
        <v>0.18985666666666673</v>
      </c>
      <c r="BB9" s="31">
        <f t="shared" si="24"/>
        <v>209.62954215067657</v>
      </c>
      <c r="BC9" s="31">
        <f t="shared" si="25"/>
        <v>20.828006732748818</v>
      </c>
      <c r="BD9" s="36">
        <f t="shared" si="26"/>
        <v>32.079974463524451</v>
      </c>
      <c r="BE9" s="31">
        <f t="shared" si="27"/>
        <v>11.076635729844764</v>
      </c>
    </row>
    <row r="10" spans="1:57" x14ac:dyDescent="0.35">
      <c r="A10">
        <v>4</v>
      </c>
      <c r="B10" t="s">
        <v>54</v>
      </c>
      <c r="C10">
        <v>1.61212</v>
      </c>
      <c r="D10">
        <v>717.96699999999998</v>
      </c>
      <c r="E10">
        <v>73.480500000000006</v>
      </c>
      <c r="F10">
        <v>73.480500000000006</v>
      </c>
      <c r="G10">
        <v>70.3994</v>
      </c>
      <c r="H10">
        <v>2064.67</v>
      </c>
      <c r="I10">
        <v>1779.85</v>
      </c>
      <c r="J10">
        <v>1281.3800000000001</v>
      </c>
      <c r="K10">
        <v>212.81200000000001</v>
      </c>
      <c r="M10" s="17">
        <f t="shared" si="5"/>
        <v>0.31177666666666665</v>
      </c>
      <c r="N10" s="18">
        <f t="shared" si="6"/>
        <v>0.76760822383543781</v>
      </c>
      <c r="O10" s="18">
        <f t="shared" si="7"/>
        <v>1.3045187369163829</v>
      </c>
      <c r="P10" s="29">
        <f t="shared" si="8"/>
        <v>0.2275261137780249</v>
      </c>
      <c r="Q10" s="18">
        <f t="shared" si="9"/>
        <v>7.5266911143660534E-2</v>
      </c>
      <c r="R10" s="29">
        <f t="shared" si="10"/>
        <v>7.8561042626666536E-2</v>
      </c>
      <c r="T10" s="30">
        <f t="shared" si="11"/>
        <v>230.43889703134752</v>
      </c>
      <c r="U10" s="30">
        <f t="shared" si="12"/>
        <v>739.11527599247609</v>
      </c>
      <c r="V10" s="30">
        <f t="shared" si="13"/>
        <v>739.11527599247609</v>
      </c>
      <c r="W10" s="30">
        <f t="shared" si="14"/>
        <v>15.083985224336246</v>
      </c>
      <c r="X10" s="30">
        <f t="shared" si="15"/>
        <v>176.88679245283001</v>
      </c>
      <c r="Y10" s="30">
        <f t="shared" si="0"/>
        <v>18.103520012521713</v>
      </c>
      <c r="Z10" s="30">
        <f t="shared" si="16"/>
        <v>18.103520012521713</v>
      </c>
      <c r="AA10" s="30">
        <f t="shared" si="17"/>
        <v>17.344423986901575</v>
      </c>
      <c r="AB10" s="30">
        <f t="shared" si="1"/>
        <v>315.69584411607411</v>
      </c>
      <c r="AC10" s="30">
        <f t="shared" si="18"/>
        <v>438.5034171007382</v>
      </c>
      <c r="AD10" s="30">
        <f t="shared" si="2"/>
        <v>52.430866704836937</v>
      </c>
      <c r="AE10" s="30">
        <f t="shared" si="3"/>
        <v>508.67637896112853</v>
      </c>
      <c r="AG10" s="31">
        <f t="shared" si="4"/>
        <v>92069.629012303587</v>
      </c>
      <c r="AH10" s="32">
        <f t="shared" si="19"/>
        <v>92021.871501442889</v>
      </c>
      <c r="AI10" s="37"/>
      <c r="AJ10" s="38">
        <f t="shared" si="28"/>
        <v>57031.682458938856</v>
      </c>
      <c r="AK10" s="38">
        <f t="shared" si="29"/>
        <v>9663.5761184720614</v>
      </c>
      <c r="AL10" s="39">
        <f t="shared" si="30"/>
        <v>41722.477830877695</v>
      </c>
      <c r="AM10" s="39">
        <f t="shared" si="31"/>
        <v>6601.9763951257619</v>
      </c>
      <c r="AN10" s="39">
        <f t="shared" si="20"/>
        <v>18937.499999999982</v>
      </c>
      <c r="AO10" s="39">
        <f t="shared" si="21"/>
        <v>909.89647737484393</v>
      </c>
      <c r="AP10" s="39">
        <f t="shared" si="22"/>
        <v>933.84112151628722</v>
      </c>
      <c r="AQ10" s="39">
        <f t="shared" si="23"/>
        <v>876.19257438383579</v>
      </c>
      <c r="AR10" s="40">
        <f>AD9*$AV$4</f>
        <v>172.06129390395597</v>
      </c>
      <c r="AS10" s="41">
        <f>AL10+AM10+AN10+AO10+AP10+AQ10+AR10-AJ10-AK10</f>
        <v>3458.6871157714486</v>
      </c>
      <c r="AT10" s="41">
        <f t="shared" si="32"/>
        <v>27669496.92617159</v>
      </c>
      <c r="AU10">
        <f>M9</f>
        <v>0.26843333333333341</v>
      </c>
      <c r="BB10" s="31">
        <f t="shared" si="24"/>
        <v>251.3835063097381</v>
      </c>
      <c r="BC10" s="31">
        <f t="shared" si="25"/>
        <v>27.02992456988633</v>
      </c>
      <c r="BD10" s="36">
        <f t="shared" si="26"/>
        <v>65.42254521062965</v>
      </c>
      <c r="BE10" s="31">
        <f t="shared" si="27"/>
        <v>22.589286925889869</v>
      </c>
    </row>
    <row r="11" spans="1:57" x14ac:dyDescent="0.35">
      <c r="A11">
        <v>5</v>
      </c>
      <c r="B11" t="s">
        <v>54</v>
      </c>
      <c r="C11">
        <v>2.1161599999999998</v>
      </c>
      <c r="D11">
        <v>711.51</v>
      </c>
      <c r="E11">
        <v>104.613</v>
      </c>
      <c r="F11">
        <v>104.613</v>
      </c>
      <c r="G11">
        <v>88.535200000000003</v>
      </c>
      <c r="H11">
        <v>1990.73</v>
      </c>
      <c r="I11">
        <v>1561.84</v>
      </c>
      <c r="J11">
        <v>1499.38</v>
      </c>
      <c r="K11">
        <v>302.97800000000001</v>
      </c>
      <c r="M11" s="17">
        <f t="shared" si="5"/>
        <v>0.33642333333333335</v>
      </c>
      <c r="N11" s="18">
        <f>(D11/($M$2-H11))</f>
        <v>0.70497488283610932</v>
      </c>
      <c r="O11" s="18">
        <f t="shared" si="7"/>
        <v>1.4249462583847734</v>
      </c>
      <c r="P11" s="29">
        <f t="shared" si="8"/>
        <v>0.30019519058329291</v>
      </c>
      <c r="Q11" s="18">
        <f t="shared" si="9"/>
        <v>8.772201690330636E-2</v>
      </c>
      <c r="R11" s="29">
        <f t="shared" si="10"/>
        <v>0.10365214461937837</v>
      </c>
      <c r="T11" s="30">
        <f t="shared" si="11"/>
        <v>250.91219100064333</v>
      </c>
      <c r="U11" s="30">
        <f t="shared" si="12"/>
        <v>745.82279568592151</v>
      </c>
      <c r="V11" s="30">
        <f t="shared" si="13"/>
        <v>745.82279568592151</v>
      </c>
      <c r="W11" s="30">
        <f t="shared" si="14"/>
        <v>15.220873381345337</v>
      </c>
      <c r="X11" s="30">
        <f t="shared" si="15"/>
        <v>176.88679245283001</v>
      </c>
      <c r="Y11" s="30">
        <f t="shared" si="0"/>
        <v>26.007586708363771</v>
      </c>
      <c r="Z11" s="30">
        <f t="shared" si="16"/>
        <v>26.007586708363771</v>
      </c>
      <c r="AA11" s="30">
        <f t="shared" si="17"/>
        <v>22.01052346020407</v>
      </c>
      <c r="AB11" s="30">
        <f t="shared" si="1"/>
        <v>372.75726113083766</v>
      </c>
      <c r="AC11" s="30">
        <f t="shared" si="18"/>
        <v>388.28640793642916</v>
      </c>
      <c r="AD11" s="30">
        <f t="shared" si="2"/>
        <v>75.322632997109721</v>
      </c>
      <c r="AE11" s="30">
        <f t="shared" si="3"/>
        <v>494.91060468527814</v>
      </c>
      <c r="AG11" s="31">
        <f t="shared" si="4"/>
        <v>92905.166945055666</v>
      </c>
      <c r="AH11" s="32">
        <f t="shared" si="19"/>
        <v>92852.106390034722</v>
      </c>
      <c r="AI11" s="37"/>
      <c r="AJ11" s="38">
        <f t="shared" si="28"/>
        <v>53125.388692511202</v>
      </c>
      <c r="AK11" s="38">
        <f t="shared" si="29"/>
        <v>9001.6849463123672</v>
      </c>
      <c r="AL11" s="39">
        <f t="shared" si="30"/>
        <v>36562.132090589032</v>
      </c>
      <c r="AM11" s="39">
        <f t="shared" si="31"/>
        <v>5340.5331168698904</v>
      </c>
      <c r="AN11" s="39">
        <f t="shared" si="20"/>
        <v>18937.499999999982</v>
      </c>
      <c r="AO11" s="39">
        <f t="shared" si="21"/>
        <v>1458.4195722087493</v>
      </c>
      <c r="AP11" s="39">
        <f t="shared" si="22"/>
        <v>1496.7990346352954</v>
      </c>
      <c r="AQ11" s="39">
        <f t="shared" si="23"/>
        <v>1124.461554822012</v>
      </c>
      <c r="AR11" s="40">
        <f>AD10*$AV$4</f>
        <v>275.78635886744229</v>
      </c>
      <c r="AS11" s="41">
        <f>AL11+AM11+AN11+AO11+AP11+AQ11+AR11-AJ11-AK11</f>
        <v>3068.5580891688351</v>
      </c>
      <c r="AT11" s="41">
        <f t="shared" si="32"/>
        <v>24548464.71335068</v>
      </c>
      <c r="AU11">
        <f>M10</f>
        <v>0.31177666666666665</v>
      </c>
      <c r="BB11" s="31">
        <f t="shared" si="24"/>
        <v>300.61185889173788</v>
      </c>
      <c r="BC11" s="31">
        <f t="shared" si="25"/>
        <v>34.688847973803149</v>
      </c>
      <c r="BD11" s="36">
        <f t="shared" si="26"/>
        <v>104.86173340967387</v>
      </c>
      <c r="BE11" s="31">
        <f t="shared" si="27"/>
        <v>36.207040025043426</v>
      </c>
    </row>
    <row r="12" spans="1:57" x14ac:dyDescent="0.35">
      <c r="A12">
        <v>6</v>
      </c>
      <c r="B12" t="s">
        <v>54</v>
      </c>
      <c r="C12">
        <v>2.6202000000000001</v>
      </c>
      <c r="D12">
        <v>677.98800000000006</v>
      </c>
      <c r="E12">
        <v>134.40799999999999</v>
      </c>
      <c r="F12">
        <v>134.40799999999999</v>
      </c>
      <c r="G12">
        <v>105.91200000000001</v>
      </c>
      <c r="H12">
        <v>1947.28</v>
      </c>
      <c r="I12">
        <v>1380.57</v>
      </c>
      <c r="J12">
        <v>1680.65</v>
      </c>
      <c r="K12">
        <v>389.26900000000001</v>
      </c>
      <c r="M12" s="17">
        <f t="shared" si="5"/>
        <v>0.3509066666666667</v>
      </c>
      <c r="N12" s="18">
        <f t="shared" si="6"/>
        <v>0.64403450110190752</v>
      </c>
      <c r="O12" s="18">
        <f t="shared" si="7"/>
        <v>1.5383250153887076</v>
      </c>
      <c r="P12" s="29">
        <f t="shared" si="8"/>
        <v>0.3697744889429288</v>
      </c>
      <c r="Q12" s="18">
        <f t="shared" si="9"/>
        <v>0.10060794893228969</v>
      </c>
      <c r="R12" s="29">
        <f t="shared" si="10"/>
        <v>0.12767687514248802</v>
      </c>
      <c r="T12" s="30">
        <f t="shared" si="11"/>
        <v>274.65421829139041</v>
      </c>
      <c r="U12" s="30">
        <f t="shared" si="12"/>
        <v>782.6987754333262</v>
      </c>
      <c r="V12" s="30">
        <f t="shared" si="13"/>
        <v>782.6987754333262</v>
      </c>
      <c r="W12" s="30">
        <f t="shared" si="14"/>
        <v>15.973444396598493</v>
      </c>
      <c r="X12" s="30">
        <f t="shared" si="15"/>
        <v>176.88679245283001</v>
      </c>
      <c r="Y12" s="30">
        <f t="shared" si="0"/>
        <v>35.0669923361475</v>
      </c>
      <c r="Z12" s="30">
        <f t="shared" si="16"/>
        <v>35.0669923361475</v>
      </c>
      <c r="AA12" s="30">
        <f t="shared" si="17"/>
        <v>27.632397567898153</v>
      </c>
      <c r="AB12" s="30">
        <f t="shared" si="1"/>
        <v>438.48089897627511</v>
      </c>
      <c r="AC12" s="30">
        <f t="shared" si="18"/>
        <v>360.19132085364959</v>
      </c>
      <c r="AD12" s="30">
        <f t="shared" si="2"/>
        <v>101.56012320471849</v>
      </c>
      <c r="AE12" s="30">
        <f t="shared" si="3"/>
        <v>508.0445571419358</v>
      </c>
      <c r="AG12" s="31">
        <f t="shared" si="4"/>
        <v>97498.709907957891</v>
      </c>
      <c r="AH12" s="32">
        <f t="shared" si="19"/>
        <v>97439.346354585694</v>
      </c>
      <c r="AI12" s="37"/>
      <c r="AJ12" s="38">
        <f t="shared" si="28"/>
        <v>53607.505085516976</v>
      </c>
      <c r="AK12" s="38">
        <f t="shared" si="29"/>
        <v>9083.3758286588381</v>
      </c>
      <c r="AL12" s="39">
        <f t="shared" si="30"/>
        <v>35572.689532963734</v>
      </c>
      <c r="AM12" s="39">
        <f t="shared" si="31"/>
        <v>4728.9401622577707</v>
      </c>
      <c r="AN12" s="39">
        <f t="shared" si="20"/>
        <v>18937.499999999982</v>
      </c>
      <c r="AO12" s="39">
        <f t="shared" si="21"/>
        <v>2095.1711852257854</v>
      </c>
      <c r="AP12" s="39">
        <f t="shared" si="22"/>
        <v>2150.3072690475169</v>
      </c>
      <c r="AQ12" s="39">
        <f t="shared" si="23"/>
        <v>1426.970849605528</v>
      </c>
      <c r="AR12" s="40">
        <f>AD11*$AV$4</f>
        <v>396.19704956479711</v>
      </c>
      <c r="AS12" s="41">
        <f>AL12+AM12+AN12+AO12+AP12+AQ12+AR12-AJ12-AK12</f>
        <v>2616.895134489303</v>
      </c>
      <c r="AT12" s="41">
        <f t="shared" si="32"/>
        <v>20935161.075914424</v>
      </c>
      <c r="AU12">
        <f>M11</f>
        <v>0.33642333333333335</v>
      </c>
      <c r="BB12" s="31">
        <f t="shared" si="24"/>
        <v>357.53638774949235</v>
      </c>
      <c r="BC12" s="31">
        <f t="shared" si="25"/>
        <v>44.021046920408139</v>
      </c>
      <c r="BD12" s="36">
        <f t="shared" si="26"/>
        <v>150.64526599421944</v>
      </c>
      <c r="BE12" s="31">
        <f t="shared" si="27"/>
        <v>52.015173416727542</v>
      </c>
    </row>
    <row r="13" spans="1:57" x14ac:dyDescent="0.35">
      <c r="A13">
        <v>7</v>
      </c>
      <c r="B13" t="s">
        <v>54</v>
      </c>
      <c r="C13">
        <v>3.1242399999999999</v>
      </c>
      <c r="D13">
        <v>632.76099999999997</v>
      </c>
      <c r="E13">
        <v>162.11799999999999</v>
      </c>
      <c r="F13">
        <v>162.11799999999999</v>
      </c>
      <c r="G13">
        <v>122.76600000000001</v>
      </c>
      <c r="H13">
        <v>1920.24</v>
      </c>
      <c r="I13">
        <v>1226.72</v>
      </c>
      <c r="J13">
        <v>1834.5</v>
      </c>
      <c r="K13">
        <v>469.52300000000002</v>
      </c>
      <c r="M13" s="17">
        <f t="shared" si="5"/>
        <v>0.35992000000000002</v>
      </c>
      <c r="N13" s="18">
        <f t="shared" si="6"/>
        <v>0.58602004149070164</v>
      </c>
      <c r="O13" s="18">
        <f t="shared" si="7"/>
        <v>1.6422867213084391</v>
      </c>
      <c r="P13" s="29">
        <f t="shared" si="8"/>
        <v>0.43484014966288809</v>
      </c>
      <c r="Q13" s="18">
        <f t="shared" si="9"/>
        <v>0.11369748833074017</v>
      </c>
      <c r="R13" s="29">
        <f t="shared" si="10"/>
        <v>0.15014262428687855</v>
      </c>
      <c r="T13" s="30">
        <f t="shared" si="11"/>
        <v>301.84427140558239</v>
      </c>
      <c r="U13" s="30">
        <f t="shared" si="12"/>
        <v>838.64267449872852</v>
      </c>
      <c r="V13" s="30">
        <f t="shared" si="13"/>
        <v>838.64267449872852</v>
      </c>
      <c r="W13" s="30">
        <f t="shared" si="14"/>
        <v>17.115156622423029</v>
      </c>
      <c r="X13" s="30">
        <f t="shared" si="15"/>
        <v>176.88679245283001</v>
      </c>
      <c r="Y13" s="30">
        <f t="shared" si="0"/>
        <v>45.319691034794957</v>
      </c>
      <c r="Z13" s="30">
        <f t="shared" si="16"/>
        <v>45.319691034794957</v>
      </c>
      <c r="AA13" s="30">
        <f t="shared" si="17"/>
        <v>34.31893552583697</v>
      </c>
      <c r="AB13" s="30">
        <f t="shared" si="1"/>
        <v>512.82999545483153</v>
      </c>
      <c r="AC13" s="30">
        <f t="shared" si="18"/>
        <v>342.92783566631999</v>
      </c>
      <c r="AD13" s="30">
        <f t="shared" si="2"/>
        <v>131.25400815288884</v>
      </c>
      <c r="AE13" s="30">
        <f t="shared" si="3"/>
        <v>536.79840309314613</v>
      </c>
      <c r="AG13" s="31">
        <f t="shared" si="4"/>
        <v>104467.49299194571</v>
      </c>
      <c r="AH13" s="32">
        <f t="shared" si="19"/>
        <v>104401.28867790647</v>
      </c>
      <c r="AI13" s="37"/>
      <c r="AJ13" s="38">
        <f t="shared" si="28"/>
        <v>56258.039881821183</v>
      </c>
      <c r="AK13" s="38">
        <f t="shared" si="29"/>
        <v>9532.4883860024802</v>
      </c>
      <c r="AL13" s="39">
        <f t="shared" si="30"/>
        <v>36516.718633690914</v>
      </c>
      <c r="AM13" s="39">
        <f t="shared" si="31"/>
        <v>4386.7700966765988</v>
      </c>
      <c r="AN13" s="39">
        <f t="shared" si="20"/>
        <v>18937.499999999982</v>
      </c>
      <c r="AO13" s="39">
        <f t="shared" si="21"/>
        <v>2824.9969026000426</v>
      </c>
      <c r="AP13" s="39">
        <f t="shared" si="22"/>
        <v>2899.3389263526756</v>
      </c>
      <c r="AQ13" s="39">
        <f t="shared" si="23"/>
        <v>1791.4442564436754</v>
      </c>
      <c r="AR13" s="40">
        <f>AD12*$AV$4</f>
        <v>534.20624805681928</v>
      </c>
      <c r="AS13" s="41">
        <f>AL13+AM13+AN13+AO13+AP13+AQ13+AR13-AJ13-AK13</f>
        <v>2100.4467959970261</v>
      </c>
      <c r="AT13" s="41">
        <f t="shared" si="32"/>
        <v>16803574.367976207</v>
      </c>
      <c r="AU13">
        <f>M12</f>
        <v>0.3509066666666667</v>
      </c>
      <c r="BB13" s="31">
        <f t="shared" si="24"/>
        <v>422.50745457967662</v>
      </c>
      <c r="BC13" s="31">
        <f t="shared" si="25"/>
        <v>55.264795135796305</v>
      </c>
      <c r="BD13" s="36">
        <f t="shared" si="26"/>
        <v>203.12024640943699</v>
      </c>
      <c r="BE13" s="31">
        <f t="shared" si="27"/>
        <v>70.133984672295</v>
      </c>
    </row>
    <row r="14" spans="1:57" x14ac:dyDescent="0.35">
      <c r="A14">
        <v>8</v>
      </c>
      <c r="B14" t="s">
        <v>54</v>
      </c>
      <c r="C14">
        <v>3.6282800000000002</v>
      </c>
      <c r="D14">
        <v>583.66600000000005</v>
      </c>
      <c r="E14">
        <v>187.49299999999999</v>
      </c>
      <c r="F14">
        <v>187.49299999999999</v>
      </c>
      <c r="G14">
        <v>139.23699999999999</v>
      </c>
      <c r="H14">
        <v>1902.11</v>
      </c>
      <c r="I14">
        <v>1094.56</v>
      </c>
      <c r="J14">
        <v>1966.67</v>
      </c>
      <c r="K14">
        <v>543.01300000000003</v>
      </c>
      <c r="M14" s="17">
        <f t="shared" si="5"/>
        <v>0.36596333333333336</v>
      </c>
      <c r="N14" s="18">
        <f t="shared" si="6"/>
        <v>0.53162520835420668</v>
      </c>
      <c r="O14" s="18">
        <f t="shared" si="7"/>
        <v>1.7355522959495031</v>
      </c>
      <c r="P14" s="29">
        <f t="shared" si="8"/>
        <v>0.49459690861561723</v>
      </c>
      <c r="Q14" s="18">
        <f t="shared" si="9"/>
        <v>0.12682235925274843</v>
      </c>
      <c r="R14" s="29">
        <f t="shared" si="10"/>
        <v>0.17077576077749135</v>
      </c>
      <c r="T14" s="30">
        <f t="shared" si="11"/>
        <v>332.72837644481183</v>
      </c>
      <c r="U14" s="30">
        <f t="shared" si="12"/>
        <v>909.18500882095236</v>
      </c>
      <c r="V14" s="30">
        <f t="shared" si="13"/>
        <v>909.18500882095236</v>
      </c>
      <c r="W14" s="30">
        <f t="shared" si="14"/>
        <v>18.554796098386785</v>
      </c>
      <c r="X14" s="30">
        <f t="shared" si="15"/>
        <v>176.88679245283001</v>
      </c>
      <c r="Y14" s="30">
        <f t="shared" si="0"/>
        <v>56.821941619622272</v>
      </c>
      <c r="Z14" s="30">
        <f t="shared" si="16"/>
        <v>56.821941619622272</v>
      </c>
      <c r="AA14" s="30">
        <f t="shared" si="17"/>
        <v>42.197397691067643</v>
      </c>
      <c r="AB14" s="30">
        <f t="shared" si="1"/>
        <v>596.02229376473053</v>
      </c>
      <c r="AC14" s="30">
        <f t="shared" si="18"/>
        <v>331.71751115460859</v>
      </c>
      <c r="AD14" s="30">
        <f t="shared" si="2"/>
        <v>164.5664263982973</v>
      </c>
      <c r="AE14" s="30">
        <f t="shared" si="3"/>
        <v>576.45663237614053</v>
      </c>
      <c r="AG14" s="31">
        <f t="shared" si="4"/>
        <v>113254.76442533325</v>
      </c>
      <c r="AH14" s="32">
        <f t="shared" si="19"/>
        <v>113180.57648989322</v>
      </c>
      <c r="AI14" s="37"/>
      <c r="AJ14" s="38">
        <f t="shared" si="28"/>
        <v>60279.119514945109</v>
      </c>
      <c r="AK14" s="38">
        <f t="shared" si="29"/>
        <v>10213.829132720015</v>
      </c>
      <c r="AL14" s="39">
        <f t="shared" si="30"/>
        <v>38583.458819126063</v>
      </c>
      <c r="AM14" s="39">
        <f t="shared" si="31"/>
        <v>4176.5181105801112</v>
      </c>
      <c r="AN14" s="39">
        <f t="shared" si="20"/>
        <v>18937.499999999982</v>
      </c>
      <c r="AO14" s="39">
        <f t="shared" si="21"/>
        <v>3650.9543097630817</v>
      </c>
      <c r="AP14" s="39">
        <f t="shared" si="22"/>
        <v>3747.0320547568472</v>
      </c>
      <c r="AQ14" s="39">
        <f t="shared" si="23"/>
        <v>2224.9412047561941</v>
      </c>
      <c r="AR14" s="40">
        <f>AD13*$AV$4</f>
        <v>690.39608288419527</v>
      </c>
      <c r="AS14" s="41">
        <f>AL14+AM14+AN14+AO14+AP14+AQ14+AR14-AJ14-AK14</f>
        <v>1517.8519342013442</v>
      </c>
      <c r="AT14" s="41">
        <f t="shared" si="32"/>
        <v>12142815.473610753</v>
      </c>
      <c r="AU14">
        <f>M13</f>
        <v>0.35992000000000002</v>
      </c>
      <c r="BB14" s="31">
        <f t="shared" si="24"/>
        <v>495.71483883240853</v>
      </c>
      <c r="BC14" s="31">
        <f t="shared" si="25"/>
        <v>68.63787105167394</v>
      </c>
      <c r="BD14" s="36">
        <f t="shared" si="26"/>
        <v>262.50801630577769</v>
      </c>
      <c r="BE14" s="31">
        <f t="shared" si="27"/>
        <v>90.639382069589914</v>
      </c>
    </row>
    <row r="15" spans="1:57" x14ac:dyDescent="0.35">
      <c r="A15">
        <v>9</v>
      </c>
      <c r="B15" t="s">
        <v>54</v>
      </c>
      <c r="C15">
        <v>4.13232</v>
      </c>
      <c r="D15">
        <v>534.57000000000005</v>
      </c>
      <c r="E15">
        <v>210.595</v>
      </c>
      <c r="F15">
        <v>210.595</v>
      </c>
      <c r="G15">
        <v>155.39500000000001</v>
      </c>
      <c r="H15">
        <v>1888.85</v>
      </c>
      <c r="I15">
        <v>979.79899999999998</v>
      </c>
      <c r="J15">
        <v>2081.4299999999998</v>
      </c>
      <c r="K15">
        <v>609.91800000000001</v>
      </c>
      <c r="M15" s="17">
        <f t="shared" si="5"/>
        <v>0.37038333333333334</v>
      </c>
      <c r="N15" s="18">
        <f t="shared" si="6"/>
        <v>0.48109616163434282</v>
      </c>
      <c r="O15" s="18">
        <f t="shared" si="7"/>
        <v>1.8181213249336272</v>
      </c>
      <c r="P15" s="29">
        <f t="shared" si="8"/>
        <v>0.54890698825541107</v>
      </c>
      <c r="Q15" s="18">
        <f t="shared" si="9"/>
        <v>0.13985060522881698</v>
      </c>
      <c r="R15" s="29">
        <f t="shared" si="10"/>
        <v>0.18952886648967285</v>
      </c>
      <c r="T15" s="30">
        <f t="shared" si="11"/>
        <v>367.67450368326331</v>
      </c>
      <c r="U15" s="30">
        <f t="shared" si="12"/>
        <v>992.68641592025369</v>
      </c>
      <c r="V15" s="30">
        <f t="shared" si="13"/>
        <v>992.68641592025369</v>
      </c>
      <c r="W15" s="30">
        <f t="shared" si="14"/>
        <v>20.258906447352118</v>
      </c>
      <c r="X15" s="30">
        <f t="shared" si="15"/>
        <v>176.88679245283001</v>
      </c>
      <c r="Y15" s="30">
        <f t="shared" si="0"/>
        <v>69.684931920241937</v>
      </c>
      <c r="Z15" s="30">
        <f t="shared" si="16"/>
        <v>69.684931920241937</v>
      </c>
      <c r="AA15" s="30">
        <f t="shared" si="17"/>
        <v>51.419501867309272</v>
      </c>
      <c r="AB15" s="30">
        <f t="shared" si="1"/>
        <v>688.73576222828069</v>
      </c>
      <c r="AC15" s="30">
        <f t="shared" si="18"/>
        <v>324.20956013932516</v>
      </c>
      <c r="AD15" s="30">
        <f t="shared" si="2"/>
        <v>201.81910447508309</v>
      </c>
      <c r="AE15" s="30">
        <f t="shared" si="3"/>
        <v>625.01191223699038</v>
      </c>
      <c r="AG15" s="31">
        <f t="shared" si="4"/>
        <v>123656.31317334784</v>
      </c>
      <c r="AH15" s="32">
        <f t="shared" si="19"/>
        <v>123573.52561846221</v>
      </c>
      <c r="AI15" s="37"/>
      <c r="AJ15" s="38">
        <f t="shared" si="28"/>
        <v>65349.490879023586</v>
      </c>
      <c r="AK15" s="38">
        <f t="shared" si="29"/>
        <v>11072.964222430379</v>
      </c>
      <c r="AL15" s="39">
        <f t="shared" si="30"/>
        <v>41433.973365299848</v>
      </c>
      <c r="AM15" s="39">
        <f t="shared" si="31"/>
        <v>4039.9875683519781</v>
      </c>
      <c r="AN15" s="39">
        <f t="shared" si="20"/>
        <v>18937.499999999982</v>
      </c>
      <c r="AO15" s="39">
        <f t="shared" si="21"/>
        <v>4577.5756168767703</v>
      </c>
      <c r="AP15" s="39">
        <f t="shared" si="22"/>
        <v>4698.0381331103699</v>
      </c>
      <c r="AQ15" s="39">
        <f t="shared" si="23"/>
        <v>2735.7121489289134</v>
      </c>
      <c r="AR15" s="40">
        <f>AD14*$AV$4</f>
        <v>865.61940285504375</v>
      </c>
      <c r="AS15" s="41">
        <f>AL15+AM15+AN15+AO15+AP15+AQ15+AR15-AJ15-AK15</f>
        <v>865.95113396893066</v>
      </c>
      <c r="AT15" s="41">
        <f t="shared" si="32"/>
        <v>6927609.0717514455</v>
      </c>
      <c r="AU15">
        <f>M14</f>
        <v>0.36596333333333336</v>
      </c>
      <c r="BB15" s="31">
        <f t="shared" si="24"/>
        <v>577.46749766634377</v>
      </c>
      <c r="BC15" s="31">
        <f t="shared" si="25"/>
        <v>84.394795382135285</v>
      </c>
      <c r="BD15" s="36">
        <f t="shared" si="26"/>
        <v>329.13285279659459</v>
      </c>
      <c r="BE15" s="31">
        <f t="shared" si="27"/>
        <v>113.64388323924454</v>
      </c>
    </row>
    <row r="16" spans="1:57" x14ac:dyDescent="0.35">
      <c r="A16">
        <v>10</v>
      </c>
      <c r="B16" t="s">
        <v>54</v>
      </c>
      <c r="C16">
        <v>4.6363599999999998</v>
      </c>
      <c r="D16">
        <v>487.88600000000002</v>
      </c>
      <c r="E16">
        <v>231.5</v>
      </c>
      <c r="F16">
        <v>231.5</v>
      </c>
      <c r="G16">
        <v>171.3</v>
      </c>
      <c r="H16">
        <v>1877.81</v>
      </c>
      <c r="I16">
        <v>879.48400000000004</v>
      </c>
      <c r="J16">
        <v>2181.7399999999998</v>
      </c>
      <c r="K16">
        <v>670.46500000000003</v>
      </c>
      <c r="M16" s="17">
        <f t="shared" si="5"/>
        <v>0.37406333333333336</v>
      </c>
      <c r="N16" s="18">
        <f t="shared" si="6"/>
        <v>0.43476238426647895</v>
      </c>
      <c r="O16" s="18">
        <f t="shared" si="7"/>
        <v>1.8896225329044098</v>
      </c>
      <c r="P16" s="29">
        <f t="shared" si="8"/>
        <v>0.5974612142328839</v>
      </c>
      <c r="Q16" s="18">
        <f t="shared" si="9"/>
        <v>0.15264794731729922</v>
      </c>
      <c r="R16" s="29">
        <f t="shared" si="10"/>
        <v>0.20629305197872017</v>
      </c>
      <c r="T16" s="30">
        <f t="shared" si="11"/>
        <v>406.85854814985737</v>
      </c>
      <c r="U16" s="30">
        <f t="shared" si="12"/>
        <v>1087.6728935827018</v>
      </c>
      <c r="V16" s="30">
        <f t="shared" si="13"/>
        <v>1087.6728935827018</v>
      </c>
      <c r="W16" s="30">
        <f t="shared" si="14"/>
        <v>22.197405991483709</v>
      </c>
      <c r="X16" s="30">
        <f t="shared" si="15"/>
        <v>176.88679245283001</v>
      </c>
      <c r="Y16" s="30">
        <f t="shared" si="0"/>
        <v>83.932091621465148</v>
      </c>
      <c r="Z16" s="30">
        <f t="shared" si="16"/>
        <v>83.932091621465148</v>
      </c>
      <c r="AA16" s="30">
        <f t="shared" si="17"/>
        <v>62.106122223572278</v>
      </c>
      <c r="AB16" s="30">
        <f t="shared" si="1"/>
        <v>791.00648628022805</v>
      </c>
      <c r="AC16" s="30">
        <f t="shared" si="18"/>
        <v>318.86381329395749</v>
      </c>
      <c r="AD16" s="30">
        <f t="shared" si="2"/>
        <v>243.08220219864205</v>
      </c>
      <c r="AE16" s="30">
        <f t="shared" si="3"/>
        <v>680.81434543284445</v>
      </c>
      <c r="AG16" s="31">
        <f t="shared" si="4"/>
        <v>135488.52669081828</v>
      </c>
      <c r="AH16" s="32">
        <f t="shared" si="19"/>
        <v>135395.75819294786</v>
      </c>
      <c r="AI16" s="37"/>
      <c r="AJ16" s="38">
        <f t="shared" si="28"/>
        <v>71351.321517100063</v>
      </c>
      <c r="AK16" s="38">
        <f t="shared" si="29"/>
        <v>12089.927859492769</v>
      </c>
      <c r="AL16" s="39">
        <f t="shared" si="30"/>
        <v>44923.981215858155</v>
      </c>
      <c r="AM16" s="39">
        <f t="shared" si="31"/>
        <v>3948.548232936841</v>
      </c>
      <c r="AN16" s="39">
        <f t="shared" si="20"/>
        <v>18937.499999999982</v>
      </c>
      <c r="AO16" s="39">
        <f t="shared" si="21"/>
        <v>5613.8181154946906</v>
      </c>
      <c r="AP16" s="39">
        <f t="shared" si="22"/>
        <v>5761.5501711656034</v>
      </c>
      <c r="AQ16" s="39">
        <f t="shared" si="23"/>
        <v>3333.5931514100876</v>
      </c>
      <c r="AR16" s="40">
        <f>AD15*$AV$4</f>
        <v>1061.568489538937</v>
      </c>
      <c r="AS16" s="41">
        <f>AL16+AM16+AN16+AO16+AP16+AQ16+AR16-AJ16-AK16</f>
        <v>139.30999981146851</v>
      </c>
      <c r="AT16" s="41">
        <f t="shared" si="32"/>
        <v>1114479.9984917482</v>
      </c>
      <c r="AU16">
        <f>M15</f>
        <v>0.37038333333333334</v>
      </c>
      <c r="BB16" s="31">
        <f t="shared" si="24"/>
        <v>668.47685578092853</v>
      </c>
      <c r="BC16" s="31">
        <f t="shared" si="25"/>
        <v>102.83900373461854</v>
      </c>
      <c r="BD16" s="36">
        <f t="shared" si="26"/>
        <v>403.63820895016619</v>
      </c>
      <c r="BE16" s="31">
        <f t="shared" si="27"/>
        <v>139.36986384048387</v>
      </c>
    </row>
    <row r="17" spans="1:57" x14ac:dyDescent="0.35">
      <c r="A17">
        <v>11</v>
      </c>
      <c r="B17" t="s">
        <v>54</v>
      </c>
      <c r="C17">
        <v>5.1403999999999996</v>
      </c>
      <c r="D17">
        <v>444.43299999999999</v>
      </c>
      <c r="E17">
        <v>250.398</v>
      </c>
      <c r="F17">
        <v>250.398</v>
      </c>
      <c r="G17">
        <v>186.982</v>
      </c>
      <c r="H17">
        <v>1867.79</v>
      </c>
      <c r="I17">
        <v>791.35799999999995</v>
      </c>
      <c r="J17">
        <v>2269.87</v>
      </c>
      <c r="K17">
        <v>725.197</v>
      </c>
      <c r="M17" s="17">
        <f t="shared" si="5"/>
        <v>0.37740333333333337</v>
      </c>
      <c r="N17" s="18">
        <f t="shared" si="6"/>
        <v>0.39253583699137085</v>
      </c>
      <c r="O17" s="18">
        <f t="shared" si="7"/>
        <v>1.9507383879315674</v>
      </c>
      <c r="P17" s="29">
        <f t="shared" si="8"/>
        <v>0.64051456885206803</v>
      </c>
      <c r="Q17" s="18">
        <f t="shared" si="9"/>
        <v>0.16514780826878406</v>
      </c>
      <c r="R17" s="29">
        <f t="shared" si="10"/>
        <v>0.22115861898411071</v>
      </c>
      <c r="T17" s="30">
        <f t="shared" si="11"/>
        <v>450.62584300224933</v>
      </c>
      <c r="U17" s="30">
        <f t="shared" si="12"/>
        <v>1194.0165949839234</v>
      </c>
      <c r="V17" s="30">
        <f t="shared" si="13"/>
        <v>1194.0165949839234</v>
      </c>
      <c r="W17" s="30">
        <f t="shared" si="14"/>
        <v>24.367685611916805</v>
      </c>
      <c r="X17" s="30">
        <f t="shared" si="15"/>
        <v>176.88679245283001</v>
      </c>
      <c r="Y17" s="30">
        <f t="shared" si="0"/>
        <v>99.659789116928152</v>
      </c>
      <c r="Z17" s="30">
        <f t="shared" si="16"/>
        <v>99.659789116928152</v>
      </c>
      <c r="AA17" s="30">
        <f t="shared" si="17"/>
        <v>74.419870321094663</v>
      </c>
      <c r="AB17" s="30">
        <f t="shared" si="1"/>
        <v>903.42081615042832</v>
      </c>
      <c r="AC17" s="30">
        <f t="shared" si="18"/>
        <v>314.96346444541189</v>
      </c>
      <c r="AD17" s="30">
        <f t="shared" si="2"/>
        <v>288.63241754418544</v>
      </c>
      <c r="AE17" s="30">
        <f t="shared" si="3"/>
        <v>743.39075198167404</v>
      </c>
      <c r="AG17" s="31">
        <f t="shared" si="4"/>
        <v>148735.47943801779</v>
      </c>
      <c r="AH17" s="32">
        <f t="shared" si="19"/>
        <v>148632.13057610107</v>
      </c>
      <c r="AI17" s="37"/>
      <c r="AJ17" s="38">
        <f t="shared" si="28"/>
        <v>78178.664572043854</v>
      </c>
      <c r="AK17" s="38">
        <f t="shared" si="29"/>
        <v>13246.768170943726</v>
      </c>
      <c r="AL17" s="39">
        <f t="shared" si="30"/>
        <v>48934.892706676554</v>
      </c>
      <c r="AM17" s="39">
        <f t="shared" si="31"/>
        <v>3883.4423821071082</v>
      </c>
      <c r="AN17" s="39">
        <f t="shared" si="20"/>
        <v>18937.499999999982</v>
      </c>
      <c r="AO17" s="39">
        <f t="shared" si="21"/>
        <v>6761.5693010252326</v>
      </c>
      <c r="AP17" s="39">
        <f t="shared" si="22"/>
        <v>6939.5053352627392</v>
      </c>
      <c r="AQ17" s="39">
        <f t="shared" si="23"/>
        <v>4026.4206417130813</v>
      </c>
      <c r="AR17" s="40">
        <f>AD16*$AV$4</f>
        <v>1278.6123835648571</v>
      </c>
      <c r="AS17" s="41">
        <f>AL17+AM17+AN17+AO17+AP17+AQ17+AR17-AJ17-AK17</f>
        <v>-663.4899926380258</v>
      </c>
      <c r="AT17" s="41">
        <f t="shared" si="32"/>
        <v>-5307919.9411042063</v>
      </c>
      <c r="AU17">
        <f>M16</f>
        <v>0.37406333333333336</v>
      </c>
      <c r="BB17" s="31">
        <f t="shared" si="24"/>
        <v>768.80908028874433</v>
      </c>
      <c r="BC17" s="31">
        <f t="shared" si="25"/>
        <v>124.21224444714456</v>
      </c>
      <c r="BD17" s="36">
        <f t="shared" si="26"/>
        <v>486.1644043972841</v>
      </c>
      <c r="BE17" s="31">
        <f t="shared" si="27"/>
        <v>167.8641832429303</v>
      </c>
    </row>
    <row r="18" spans="1:57" x14ac:dyDescent="0.35">
      <c r="A18">
        <v>12</v>
      </c>
      <c r="B18" t="s">
        <v>54</v>
      </c>
      <c r="C18">
        <v>5.6444400000000003</v>
      </c>
      <c r="D18">
        <v>404.61399999999998</v>
      </c>
      <c r="E18">
        <v>267.488</v>
      </c>
      <c r="F18">
        <v>267.488</v>
      </c>
      <c r="G18">
        <v>202.45699999999999</v>
      </c>
      <c r="H18">
        <v>1857.95</v>
      </c>
      <c r="I18">
        <v>713.48800000000006</v>
      </c>
      <c r="J18">
        <v>2347.7399999999998</v>
      </c>
      <c r="K18">
        <v>774.69</v>
      </c>
      <c r="M18" s="17">
        <f t="shared" si="5"/>
        <v>0.38068333333333332</v>
      </c>
      <c r="N18" s="18">
        <f t="shared" si="6"/>
        <v>0.35428746552252527</v>
      </c>
      <c r="O18" s="18">
        <f t="shared" si="7"/>
        <v>2.0021150651897903</v>
      </c>
      <c r="P18" s="29">
        <f t="shared" si="8"/>
        <v>0.67833282255593019</v>
      </c>
      <c r="Q18" s="18">
        <f t="shared" si="9"/>
        <v>0.17727507552208749</v>
      </c>
      <c r="R18" s="29">
        <f t="shared" si="10"/>
        <v>0.23421741605008539</v>
      </c>
      <c r="T18" s="30">
        <f t="shared" si="11"/>
        <v>499.27476884327905</v>
      </c>
      <c r="U18" s="30">
        <f t="shared" si="12"/>
        <v>1311.5225310011272</v>
      </c>
      <c r="V18" s="30">
        <f t="shared" si="13"/>
        <v>1311.5225310011272</v>
      </c>
      <c r="W18" s="30">
        <f t="shared" si="14"/>
        <v>26.765765938798513</v>
      </c>
      <c r="X18" s="30">
        <f t="shared" si="15"/>
        <v>176.88679245283001</v>
      </c>
      <c r="Y18" s="30">
        <f t="shared" si="0"/>
        <v>116.9388462574765</v>
      </c>
      <c r="Z18" s="30">
        <f t="shared" si="16"/>
        <v>116.9388462574765</v>
      </c>
      <c r="AA18" s="30">
        <f t="shared" si="17"/>
        <v>88.50897235296506</v>
      </c>
      <c r="AB18" s="30">
        <f t="shared" si="1"/>
        <v>1026.3713023090777</v>
      </c>
      <c r="AC18" s="30">
        <f t="shared" si="18"/>
        <v>311.91699463084808</v>
      </c>
      <c r="AD18" s="30">
        <f t="shared" si="2"/>
        <v>338.67446318042107</v>
      </c>
      <c r="AE18" s="30">
        <f t="shared" si="3"/>
        <v>812.24776215784811</v>
      </c>
      <c r="AG18" s="31">
        <f t="shared" si="4"/>
        <v>163372.88213723837</v>
      </c>
      <c r="AH18" s="32">
        <f t="shared" si="19"/>
        <v>163257.61060845468</v>
      </c>
      <c r="AI18" s="37"/>
      <c r="AJ18" s="38">
        <f t="shared" si="28"/>
        <v>85822.330797659451</v>
      </c>
      <c r="AK18" s="38">
        <f t="shared" si="29"/>
        <v>14541.928110309203</v>
      </c>
      <c r="AL18" s="39">
        <f t="shared" si="30"/>
        <v>53432.697080186779</v>
      </c>
      <c r="AM18" s="39">
        <f t="shared" si="31"/>
        <v>3835.9400334806714</v>
      </c>
      <c r="AN18" s="39">
        <f t="shared" si="20"/>
        <v>18937.499999999982</v>
      </c>
      <c r="AO18" s="39">
        <f t="shared" si="21"/>
        <v>8028.5926112597326</v>
      </c>
      <c r="AP18" s="39">
        <f t="shared" si="22"/>
        <v>8239.8713641876202</v>
      </c>
      <c r="AQ18" s="39">
        <f t="shared" si="23"/>
        <v>4824.7369387479839</v>
      </c>
      <c r="AR18" s="40">
        <f>AD17*$AV$4</f>
        <v>1518.2065162824154</v>
      </c>
      <c r="AS18" s="41">
        <f>AL18+AM18+AN18+AO18+AP18+AQ18+AR18-AJ18-AK18</f>
        <v>-1546.7143638234666</v>
      </c>
      <c r="AT18" s="41">
        <f t="shared" si="32"/>
        <v>-12373714.910587732</v>
      </c>
      <c r="AU18">
        <f>M17</f>
        <v>0.37740333333333337</v>
      </c>
      <c r="BB18" s="31">
        <f t="shared" si="24"/>
        <v>879.05313053851148</v>
      </c>
      <c r="BC18" s="31">
        <f t="shared" si="25"/>
        <v>148.83974064218933</v>
      </c>
      <c r="BD18" s="36">
        <f t="shared" si="26"/>
        <v>577.26483508837089</v>
      </c>
      <c r="BE18" s="31">
        <f t="shared" si="27"/>
        <v>199.3195782338563</v>
      </c>
    </row>
    <row r="19" spans="1:57" x14ac:dyDescent="0.35">
      <c r="A19">
        <v>13</v>
      </c>
      <c r="B19" t="s">
        <v>54</v>
      </c>
      <c r="C19">
        <v>6.1484800000000002</v>
      </c>
      <c r="D19">
        <v>368.375</v>
      </c>
      <c r="E19">
        <v>282.93299999999999</v>
      </c>
      <c r="F19">
        <v>282.93299999999999</v>
      </c>
      <c r="G19">
        <v>217.749</v>
      </c>
      <c r="H19">
        <v>1848.01</v>
      </c>
      <c r="I19">
        <v>644.66300000000001</v>
      </c>
      <c r="J19">
        <v>2416.56</v>
      </c>
      <c r="K19">
        <v>819.42200000000003</v>
      </c>
      <c r="M19" s="17">
        <f t="shared" si="5"/>
        <v>0.38399666666666665</v>
      </c>
      <c r="N19" s="18">
        <f t="shared" si="6"/>
        <v>0.31977274108282189</v>
      </c>
      <c r="O19" s="18">
        <f t="shared" si="7"/>
        <v>2.0445798229151295</v>
      </c>
      <c r="P19" s="29">
        <f t="shared" si="8"/>
        <v>0.71130999401036465</v>
      </c>
      <c r="Q19" s="18">
        <f t="shared" si="9"/>
        <v>0.18901986996414899</v>
      </c>
      <c r="R19" s="29">
        <f t="shared" si="10"/>
        <v>0.24560369447651453</v>
      </c>
      <c r="T19" s="30">
        <f t="shared" si="11"/>
        <v>553.16407475462677</v>
      </c>
      <c r="U19" s="30">
        <f t="shared" si="12"/>
        <v>1440.5439493952902</v>
      </c>
      <c r="V19" s="30">
        <f t="shared" si="13"/>
        <v>1440.5439493952902</v>
      </c>
      <c r="W19" s="30">
        <f t="shared" si="14"/>
        <v>29.398856110107964</v>
      </c>
      <c r="X19" s="30">
        <f t="shared" si="15"/>
        <v>176.88679245283001</v>
      </c>
      <c r="Y19" s="30">
        <f t="shared" si="0"/>
        <v>135.85914041141919</v>
      </c>
      <c r="Z19" s="30">
        <f t="shared" si="16"/>
        <v>135.85914041141919</v>
      </c>
      <c r="AA19" s="30">
        <f t="shared" si="17"/>
        <v>104.55900147895834</v>
      </c>
      <c r="AB19" s="30">
        <f t="shared" si="1"/>
        <v>1160.3869621149342</v>
      </c>
      <c r="AC19" s="30">
        <f t="shared" si="18"/>
        <v>309.55584339046391</v>
      </c>
      <c r="AD19" s="30">
        <f t="shared" si="2"/>
        <v>393.47113470046247</v>
      </c>
      <c r="AE19" s="30">
        <f t="shared" si="3"/>
        <v>887.37987464066339</v>
      </c>
      <c r="AG19" s="31">
        <f t="shared" si="4"/>
        <v>179444.73792487697</v>
      </c>
      <c r="AH19" s="32">
        <f t="shared" si="19"/>
        <v>179316.71869122557</v>
      </c>
      <c r="AI19" s="37"/>
      <c r="AJ19" s="38">
        <f t="shared" si="28"/>
        <v>94268.304960768015</v>
      </c>
      <c r="AK19" s="38">
        <f t="shared" si="29"/>
        <v>15973.032905062728</v>
      </c>
      <c r="AL19" s="39">
        <f t="shared" si="30"/>
        <v>58381.932400619648</v>
      </c>
      <c r="AM19" s="39">
        <f t="shared" si="31"/>
        <v>3798.8370776090987</v>
      </c>
      <c r="AN19" s="39">
        <f t="shared" si="20"/>
        <v>18937.499999999982</v>
      </c>
      <c r="AO19" s="39">
        <f t="shared" si="21"/>
        <v>9420.5934545023065</v>
      </c>
      <c r="AP19" s="39">
        <f t="shared" si="22"/>
        <v>9668.5038085681572</v>
      </c>
      <c r="AQ19" s="39">
        <f t="shared" si="23"/>
        <v>5738.1517393067834</v>
      </c>
      <c r="AR19" s="40">
        <f>AD18*$AV$4</f>
        <v>1781.4276763290147</v>
      </c>
      <c r="AS19" s="41">
        <f>AL19+AM19+AN19+AO19+AP19+AQ19+AR19-AJ19-AK19</f>
        <v>-2514.3917088957623</v>
      </c>
      <c r="AT19" s="41">
        <f t="shared" si="32"/>
        <v>-20115133.6711661</v>
      </c>
      <c r="AU19">
        <f>M18</f>
        <v>0.38068333333333332</v>
      </c>
      <c r="BB19" s="31">
        <f t="shared" si="24"/>
        <v>999.60553637027908</v>
      </c>
      <c r="BC19" s="31">
        <f t="shared" si="25"/>
        <v>177.01794470593012</v>
      </c>
      <c r="BD19" s="36">
        <f t="shared" si="26"/>
        <v>677.34892636084214</v>
      </c>
      <c r="BE19" s="31">
        <f t="shared" si="27"/>
        <v>233.877692514953</v>
      </c>
    </row>
    <row r="20" spans="1:57" x14ac:dyDescent="0.35">
      <c r="A20">
        <v>14</v>
      </c>
      <c r="B20" t="s">
        <v>54</v>
      </c>
      <c r="C20">
        <v>6.6525299999999996</v>
      </c>
      <c r="D20">
        <v>335.73200000000003</v>
      </c>
      <c r="E20">
        <v>296.91300000000001</v>
      </c>
      <c r="F20">
        <v>296.91300000000001</v>
      </c>
      <c r="G20">
        <v>232.86199999999999</v>
      </c>
      <c r="H20">
        <v>1837.58</v>
      </c>
      <c r="I20">
        <v>583.48199999999997</v>
      </c>
      <c r="J20">
        <v>2477.7399999999998</v>
      </c>
      <c r="K20">
        <v>859.91099999999994</v>
      </c>
      <c r="M20" s="17">
        <f t="shared" si="5"/>
        <v>0.38747333333333334</v>
      </c>
      <c r="N20" s="18">
        <f t="shared" si="6"/>
        <v>0.28882159632490839</v>
      </c>
      <c r="O20" s="18">
        <f t="shared" si="7"/>
        <v>2.0788660812787114</v>
      </c>
      <c r="P20" s="29">
        <f t="shared" si="8"/>
        <v>0.73975929526332984</v>
      </c>
      <c r="Q20" s="18">
        <f t="shared" si="9"/>
        <v>0.20032518366855351</v>
      </c>
      <c r="R20" s="29">
        <f t="shared" si="10"/>
        <v>0.25542661000326905</v>
      </c>
      <c r="T20" s="30">
        <f t="shared" si="11"/>
        <v>612.44309533502508</v>
      </c>
      <c r="U20" s="30">
        <f t="shared" si="12"/>
        <v>1580.6070835025853</v>
      </c>
      <c r="V20" s="30">
        <f t="shared" si="13"/>
        <v>1580.6070835025853</v>
      </c>
      <c r="W20" s="30">
        <f t="shared" si="14"/>
        <v>32.257287418420105</v>
      </c>
      <c r="X20" s="30">
        <f t="shared" si="15"/>
        <v>176.88679245283001</v>
      </c>
      <c r="Y20" s="30">
        <f t="shared" si="0"/>
        <v>156.43426366133437</v>
      </c>
      <c r="Z20" s="30">
        <f t="shared" si="16"/>
        <v>156.43426366133437</v>
      </c>
      <c r="AA20" s="30">
        <f t="shared" si="17"/>
        <v>122.68777555952633</v>
      </c>
      <c r="AB20" s="30">
        <f t="shared" si="1"/>
        <v>1305.4444650237479</v>
      </c>
      <c r="AC20" s="30">
        <f t="shared" si="18"/>
        <v>307.41990589725742</v>
      </c>
      <c r="AD20" s="30">
        <f t="shared" si="2"/>
        <v>453.06047259393046</v>
      </c>
      <c r="AE20" s="30">
        <f t="shared" si="3"/>
        <v>968.16398816756021</v>
      </c>
      <c r="AG20" s="31">
        <f t="shared" si="4"/>
        <v>196892.03094455265</v>
      </c>
      <c r="AH20" s="32">
        <f t="shared" si="19"/>
        <v>196750.01914186275</v>
      </c>
      <c r="AI20" s="37"/>
      <c r="AJ20" s="38">
        <f t="shared" si="28"/>
        <v>103541.97745068527</v>
      </c>
      <c r="AK20" s="38">
        <f t="shared" si="29"/>
        <v>17544.384759685239</v>
      </c>
      <c r="AL20" s="39">
        <f t="shared" si="30"/>
        <v>63782.203249546961</v>
      </c>
      <c r="AM20" s="39">
        <f t="shared" si="31"/>
        <v>3770.0806166524599</v>
      </c>
      <c r="AN20" s="39">
        <f t="shared" si="20"/>
        <v>18937.499999999982</v>
      </c>
      <c r="AO20" s="39">
        <f t="shared" si="21"/>
        <v>10944.812351543931</v>
      </c>
      <c r="AP20" s="39">
        <f t="shared" si="22"/>
        <v>11232.83372921614</v>
      </c>
      <c r="AQ20" s="39">
        <f t="shared" si="23"/>
        <v>6778.6959925827914</v>
      </c>
      <c r="AR20" s="40">
        <f>AD19*$AV$4</f>
        <v>2069.6581685244323</v>
      </c>
      <c r="AS20" s="41">
        <f>AL20+AM20+AN20+AO20+AP20+AQ20+AR20-AJ20-AK20</f>
        <v>-3570.5781023037962</v>
      </c>
      <c r="AT20" s="41">
        <f t="shared" si="32"/>
        <v>-28564624.818430368</v>
      </c>
      <c r="AU20">
        <f>M19</f>
        <v>0.38399666666666665</v>
      </c>
      <c r="BB20" s="31">
        <f t="shared" si="24"/>
        <v>1130.9881060048262</v>
      </c>
      <c r="BC20" s="31">
        <f t="shared" si="25"/>
        <v>209.11800295791667</v>
      </c>
      <c r="BD20" s="36">
        <f t="shared" si="26"/>
        <v>786.94226940092494</v>
      </c>
      <c r="BE20" s="31">
        <f t="shared" si="27"/>
        <v>271.71828082283838</v>
      </c>
    </row>
    <row r="21" spans="1:57" x14ac:dyDescent="0.35">
      <c r="A21">
        <v>15</v>
      </c>
      <c r="B21" t="s">
        <v>54</v>
      </c>
      <c r="C21">
        <v>7.1565700000000003</v>
      </c>
      <c r="D21">
        <v>306.33999999999997</v>
      </c>
      <c r="E21">
        <v>309.589</v>
      </c>
      <c r="F21">
        <v>309.589</v>
      </c>
      <c r="G21">
        <v>247.80500000000001</v>
      </c>
      <c r="H21">
        <v>1826.68</v>
      </c>
      <c r="I21">
        <v>529.04100000000005</v>
      </c>
      <c r="J21">
        <v>2532.1799999999998</v>
      </c>
      <c r="K21">
        <v>896.62300000000005</v>
      </c>
      <c r="M21" s="17">
        <f t="shared" si="5"/>
        <v>0.39110666666666666</v>
      </c>
      <c r="N21" s="18">
        <f t="shared" si="6"/>
        <v>0.26108819418402479</v>
      </c>
      <c r="O21" s="18">
        <f t="shared" si="7"/>
        <v>2.1059519229195787</v>
      </c>
      <c r="P21" s="29">
        <f t="shared" si="8"/>
        <v>0.76417601336378826</v>
      </c>
      <c r="Q21" s="18">
        <f t="shared" si="9"/>
        <v>0.21119984318003615</v>
      </c>
      <c r="R21" s="29">
        <f t="shared" si="10"/>
        <v>0.26385725974158797</v>
      </c>
      <c r="T21" s="30">
        <f t="shared" si="11"/>
        <v>677.4982415641266</v>
      </c>
      <c r="U21" s="30">
        <f t="shared" si="12"/>
        <v>1732.2595069481299</v>
      </c>
      <c r="V21" s="30">
        <f t="shared" si="13"/>
        <v>1732.2595069481299</v>
      </c>
      <c r="W21" s="30">
        <f t="shared" si="14"/>
        <v>35.352234835676121</v>
      </c>
      <c r="X21" s="30">
        <f t="shared" si="15"/>
        <v>176.88679245283001</v>
      </c>
      <c r="Y21" s="30">
        <f t="shared" si="0"/>
        <v>178.76282949885487</v>
      </c>
      <c r="Z21" s="30">
        <f t="shared" si="16"/>
        <v>178.76282949885487</v>
      </c>
      <c r="AA21" s="30">
        <f t="shared" si="17"/>
        <v>143.08752237309378</v>
      </c>
      <c r="AB21" s="30">
        <f t="shared" si="1"/>
        <v>1462.1309594322818</v>
      </c>
      <c r="AC21" s="30">
        <f t="shared" si="18"/>
        <v>305.48078235152434</v>
      </c>
      <c r="AD21" s="30">
        <f t="shared" si="2"/>
        <v>517.72790529945109</v>
      </c>
      <c r="AE21" s="30">
        <f t="shared" si="3"/>
        <v>1054.7612653840033</v>
      </c>
      <c r="AG21" s="31">
        <f t="shared" si="4"/>
        <v>215782.97098999991</v>
      </c>
      <c r="AH21" s="32">
        <f t="shared" si="19"/>
        <v>215625.93452398753</v>
      </c>
      <c r="AI21" s="37"/>
      <c r="AJ21" s="38">
        <f t="shared" si="28"/>
        <v>113609.29534091531</v>
      </c>
      <c r="AK21" s="38">
        <f t="shared" si="29"/>
        <v>19250.213669977988</v>
      </c>
      <c r="AL21" s="39">
        <f t="shared" si="30"/>
        <v>69588.722977519719</v>
      </c>
      <c r="AM21" s="39">
        <f t="shared" si="31"/>
        <v>3744.0670339226981</v>
      </c>
      <c r="AN21" s="39">
        <f t="shared" si="20"/>
        <v>18937.499999999982</v>
      </c>
      <c r="AO21" s="39">
        <f t="shared" si="21"/>
        <v>12602.344280557098</v>
      </c>
      <c r="AP21" s="39">
        <f t="shared" si="22"/>
        <v>12933.984919519127</v>
      </c>
      <c r="AQ21" s="39">
        <f t="shared" si="23"/>
        <v>7954.0079836323193</v>
      </c>
      <c r="AR21" s="40">
        <f>AD20*$AV$4</f>
        <v>2383.0980858440739</v>
      </c>
      <c r="AS21" s="41">
        <f>AL21+AM21+AN21+AO21+AP21+AQ21+AR21-AJ21-AK21</f>
        <v>-4715.7837298982995</v>
      </c>
      <c r="AT21" s="41">
        <f t="shared" si="32"/>
        <v>-37726269.839186393</v>
      </c>
      <c r="AU21">
        <f>M20</f>
        <v>0.38747333333333334</v>
      </c>
      <c r="BB21" s="31">
        <f t="shared" si="24"/>
        <v>1273.1871776053279</v>
      </c>
      <c r="BC21" s="31">
        <f t="shared" si="25"/>
        <v>245.37555111905266</v>
      </c>
      <c r="BD21" s="36">
        <f t="shared" si="26"/>
        <v>906.12094518786091</v>
      </c>
      <c r="BE21" s="31">
        <f t="shared" si="27"/>
        <v>312.86852732266874</v>
      </c>
    </row>
    <row r="22" spans="1:57" x14ac:dyDescent="0.35">
      <c r="A22">
        <v>16</v>
      </c>
      <c r="B22" t="s">
        <v>54</v>
      </c>
      <c r="C22">
        <v>7.6606100000000001</v>
      </c>
      <c r="D22">
        <v>279.995</v>
      </c>
      <c r="E22">
        <v>321.10199999999998</v>
      </c>
      <c r="F22">
        <v>321.10199999999998</v>
      </c>
      <c r="G22">
        <v>262.58499999999998</v>
      </c>
      <c r="H22">
        <v>1815.22</v>
      </c>
      <c r="I22">
        <v>480.45100000000002</v>
      </c>
      <c r="J22">
        <v>2580.77</v>
      </c>
      <c r="K22">
        <v>929.96699999999998</v>
      </c>
      <c r="M22" s="17">
        <f t="shared" si="5"/>
        <v>0.39492666666666665</v>
      </c>
      <c r="N22" s="18">
        <f t="shared" si="6"/>
        <v>0.2363265753979642</v>
      </c>
      <c r="O22" s="18">
        <f t="shared" si="7"/>
        <v>2.1265935534023197</v>
      </c>
      <c r="P22" s="29">
        <f t="shared" si="8"/>
        <v>0.7849280035112004</v>
      </c>
      <c r="Q22" s="18">
        <f t="shared" si="9"/>
        <v>0.22163186414355407</v>
      </c>
      <c r="R22" s="29">
        <f t="shared" si="10"/>
        <v>0.27102246830635224</v>
      </c>
      <c r="T22" s="30">
        <f t="shared" si="11"/>
        <v>748.48455851805898</v>
      </c>
      <c r="U22" s="30">
        <f t="shared" si="12"/>
        <v>1895.2494771638424</v>
      </c>
      <c r="V22" s="30">
        <f t="shared" si="13"/>
        <v>1895.2494771638424</v>
      </c>
      <c r="W22" s="30">
        <f t="shared" si="14"/>
        <v>38.678560758445762</v>
      </c>
      <c r="X22" s="30">
        <f t="shared" si="15"/>
        <v>176.88679245283001</v>
      </c>
      <c r="Y22" s="30">
        <f t="shared" si="0"/>
        <v>202.85613253875468</v>
      </c>
      <c r="Z22" s="30">
        <f t="shared" si="16"/>
        <v>202.85613253875468</v>
      </c>
      <c r="AA22" s="30">
        <f t="shared" si="17"/>
        <v>165.8880279870225</v>
      </c>
      <c r="AB22" s="30">
        <f t="shared" si="1"/>
        <v>1630.4009977241312</v>
      </c>
      <c r="AC22" s="30">
        <f t="shared" si="18"/>
        <v>303.52704019815678</v>
      </c>
      <c r="AD22" s="30">
        <f t="shared" si="2"/>
        <v>587.50649017654223</v>
      </c>
      <c r="AE22" s="30">
        <f t="shared" si="3"/>
        <v>1146.7649186457834</v>
      </c>
      <c r="AG22" s="31">
        <f t="shared" si="4"/>
        <v>236086.19915740125</v>
      </c>
      <c r="AH22" s="32">
        <f t="shared" si="19"/>
        <v>235912.84253981971</v>
      </c>
      <c r="AI22" s="37"/>
      <c r="AJ22" s="38">
        <f t="shared" si="28"/>
        <v>124509.61658091072</v>
      </c>
      <c r="AK22" s="38">
        <f t="shared" si="29"/>
        <v>21097.188535121273</v>
      </c>
      <c r="AL22" s="39">
        <f t="shared" si="30"/>
        <v>75813.075472006007</v>
      </c>
      <c r="AM22" s="39">
        <f t="shared" si="31"/>
        <v>3720.4504482592151</v>
      </c>
      <c r="AN22" s="39">
        <f t="shared" si="20"/>
        <v>18937.499999999982</v>
      </c>
      <c r="AO22" s="39">
        <f t="shared" si="21"/>
        <v>14401.133544427748</v>
      </c>
      <c r="AP22" s="39">
        <f t="shared" si="22"/>
        <v>14780.110742965322</v>
      </c>
      <c r="AQ22" s="39">
        <f t="shared" si="23"/>
        <v>9276.5500892267537</v>
      </c>
      <c r="AR22" s="40">
        <f>AD21*$AV$4</f>
        <v>2723.2487818751129</v>
      </c>
      <c r="AS22" s="41">
        <f>AL22+AM22+AN22+AO22+AP22+AQ22+AR22-AJ22-AK22</f>
        <v>-5954.7360372718285</v>
      </c>
      <c r="AT22" s="41">
        <f t="shared" si="32"/>
        <v>-47637888.298174627</v>
      </c>
      <c r="AU22">
        <f>M21</f>
        <v>0.39110666666666666</v>
      </c>
      <c r="BB22" s="31">
        <f t="shared" si="24"/>
        <v>1426.7787245966056</v>
      </c>
      <c r="BC22" s="31">
        <f t="shared" si="25"/>
        <v>286.17504474618755</v>
      </c>
      <c r="BD22" s="36">
        <f t="shared" si="26"/>
        <v>1035.4558105989022</v>
      </c>
      <c r="BE22" s="31">
        <f t="shared" si="27"/>
        <v>357.52565899770974</v>
      </c>
    </row>
    <row r="23" spans="1:57" x14ac:dyDescent="0.35">
      <c r="A23">
        <v>17</v>
      </c>
      <c r="B23" t="s">
        <v>54</v>
      </c>
      <c r="C23">
        <v>8.16465</v>
      </c>
      <c r="D23">
        <v>256.46199999999999</v>
      </c>
      <c r="E23">
        <v>331.58699999999999</v>
      </c>
      <c r="F23">
        <v>331.58699999999999</v>
      </c>
      <c r="G23">
        <v>277.202</v>
      </c>
      <c r="H23">
        <v>1803.16</v>
      </c>
      <c r="I23">
        <v>436.89699999999999</v>
      </c>
      <c r="J23">
        <v>2624.33</v>
      </c>
      <c r="K23">
        <v>960.33399999999995</v>
      </c>
      <c r="M23" s="17">
        <f t="shared" si="5"/>
        <v>0.39894666666666662</v>
      </c>
      <c r="N23" s="18">
        <f t="shared" si="6"/>
        <v>0.21428261087530498</v>
      </c>
      <c r="O23" s="18">
        <f t="shared" si="7"/>
        <v>2.1415607016810938</v>
      </c>
      <c r="P23" s="29">
        <f t="shared" si="8"/>
        <v>0.80239129708231682</v>
      </c>
      <c r="Q23" s="18">
        <f t="shared" si="9"/>
        <v>0.23161157715317002</v>
      </c>
      <c r="R23" s="29">
        <f t="shared" si="10"/>
        <v>0.27705207045219077</v>
      </c>
      <c r="T23" s="30">
        <f t="shared" si="11"/>
        <v>825.48365324783026</v>
      </c>
      <c r="U23" s="30">
        <f t="shared" si="12"/>
        <v>2069.1579156307371</v>
      </c>
      <c r="V23" s="30">
        <f t="shared" si="13"/>
        <v>2069.1579156307371</v>
      </c>
      <c r="W23" s="30">
        <f t="shared" si="14"/>
        <v>42.227712563892595</v>
      </c>
      <c r="X23" s="30">
        <f t="shared" si="15"/>
        <v>176.88679245283001</v>
      </c>
      <c r="Y23" s="30">
        <f t="shared" si="0"/>
        <v>228.70195525674967</v>
      </c>
      <c r="Z23" s="30">
        <f t="shared" si="16"/>
        <v>228.70195525674967</v>
      </c>
      <c r="AA23" s="30">
        <f t="shared" si="17"/>
        <v>191.19157084289048</v>
      </c>
      <c r="AB23" s="30">
        <f t="shared" si="1"/>
        <v>1810.0510642395886</v>
      </c>
      <c r="AC23" s="30">
        <f t="shared" si="18"/>
        <v>301.33456395504095</v>
      </c>
      <c r="AD23" s="30">
        <f t="shared" si="2"/>
        <v>662.36089924977603</v>
      </c>
      <c r="AE23" s="30">
        <f t="shared" si="3"/>
        <v>1243.6742623829068</v>
      </c>
      <c r="AI23" s="37"/>
      <c r="AJ23" s="38">
        <f t="shared" si="28"/>
        <v>136224.8466701055</v>
      </c>
      <c r="AK23" s="38">
        <f t="shared" si="29"/>
        <v>23082.243382378438</v>
      </c>
      <c r="AL23" s="39">
        <f t="shared" si="30"/>
        <v>82426.022057502967</v>
      </c>
      <c r="AM23" s="39">
        <f t="shared" si="31"/>
        <v>3696.6558225733515</v>
      </c>
      <c r="AN23" s="39">
        <f t="shared" si="20"/>
        <v>18937.499999999982</v>
      </c>
      <c r="AO23" s="39">
        <f t="shared" si="21"/>
        <v>16342.090037322077</v>
      </c>
      <c r="AP23" s="39">
        <f t="shared" si="22"/>
        <v>16772.145038304239</v>
      </c>
      <c r="AQ23" s="39">
        <f t="shared" si="23"/>
        <v>10754.736508835051</v>
      </c>
      <c r="AR23" s="40">
        <f>AD22*$AV$4</f>
        <v>3090.2841383286118</v>
      </c>
      <c r="AS23" s="41">
        <f>AL23+AM23+AN23+AO23+AP23+AQ23+AR23-AJ23-AK23</f>
        <v>-7287.6564496176579</v>
      </c>
      <c r="AT23" s="41">
        <f t="shared" si="32"/>
        <v>-58301251.596941262</v>
      </c>
      <c r="AU23">
        <f>M22</f>
        <v>0.39492666666666665</v>
      </c>
      <c r="BB23" s="31">
        <f t="shared" si="24"/>
        <v>1591.7224369656856</v>
      </c>
      <c r="BC23" s="31">
        <f t="shared" si="25"/>
        <v>331.77605597404499</v>
      </c>
      <c r="BD23" s="36">
        <f t="shared" si="26"/>
        <v>1175.0129803530845</v>
      </c>
      <c r="BE23" s="31">
        <f t="shared" si="27"/>
        <v>405.71226507750936</v>
      </c>
    </row>
    <row r="24" spans="1:57" x14ac:dyDescent="0.35">
      <c r="A24">
        <v>18</v>
      </c>
      <c r="B24" t="s">
        <v>54</v>
      </c>
      <c r="C24">
        <v>8.6686899999999998</v>
      </c>
      <c r="D24">
        <v>235.309</v>
      </c>
      <c r="E24">
        <v>341.15199999999999</v>
      </c>
      <c r="F24">
        <v>341.15199999999999</v>
      </c>
      <c r="G24">
        <v>291.66500000000002</v>
      </c>
      <c r="H24">
        <v>1790.72</v>
      </c>
      <c r="I24">
        <v>397.98099999999999</v>
      </c>
      <c r="J24">
        <v>2663.24</v>
      </c>
      <c r="K24">
        <v>988.03599999999994</v>
      </c>
      <c r="M24" s="17">
        <f t="shared" si="5"/>
        <v>0.4030933333333333</v>
      </c>
      <c r="N24" s="18">
        <f t="shared" si="6"/>
        <v>0.19458603466525537</v>
      </c>
      <c r="O24" s="18">
        <f t="shared" si="7"/>
        <v>2.1517063957065359</v>
      </c>
      <c r="P24" s="29">
        <f t="shared" si="8"/>
        <v>0.81704485313575015</v>
      </c>
      <c r="Q24" s="18">
        <f t="shared" si="9"/>
        <v>0.24118897195025141</v>
      </c>
      <c r="R24" s="29">
        <f t="shared" si="10"/>
        <v>0.28211166975390317</v>
      </c>
      <c r="T24" s="30">
        <f t="shared" si="11"/>
        <v>909.04155972512001</v>
      </c>
      <c r="U24" s="30">
        <f t="shared" si="12"/>
        <v>2255.1639646528183</v>
      </c>
      <c r="V24" s="30">
        <f t="shared" si="13"/>
        <v>2255.1639646528183</v>
      </c>
      <c r="W24" s="30">
        <f t="shared" si="14"/>
        <v>46.023754380669764</v>
      </c>
      <c r="X24" s="30">
        <f t="shared" si="15"/>
        <v>176.88679245283001</v>
      </c>
      <c r="Y24" s="30">
        <f t="shared" si="0"/>
        <v>256.45123228974609</v>
      </c>
      <c r="Z24" s="30">
        <f t="shared" si="16"/>
        <v>256.45123228974609</v>
      </c>
      <c r="AA24" s="30">
        <f t="shared" si="17"/>
        <v>219.25079925015476</v>
      </c>
      <c r="AB24" s="30">
        <f t="shared" si="1"/>
        <v>2002.0142924042555</v>
      </c>
      <c r="AC24" s="30">
        <f t="shared" si="18"/>
        <v>299.17342662923261</v>
      </c>
      <c r="AD24" s="30">
        <f t="shared" si="2"/>
        <v>742.72772765990396</v>
      </c>
      <c r="AE24" s="30">
        <f t="shared" si="3"/>
        <v>1346.1224049276984</v>
      </c>
      <c r="AI24" s="37"/>
      <c r="AJ24" s="38">
        <f t="shared" si="28"/>
        <v>148724.86350179047</v>
      </c>
      <c r="AK24" s="38">
        <f t="shared" si="29"/>
        <v>25200.274254466749</v>
      </c>
      <c r="AL24" s="39">
        <f t="shared" si="30"/>
        <v>89391.574957296194</v>
      </c>
      <c r="AM24" s="39">
        <f t="shared" si="31"/>
        <v>3669.953654408444</v>
      </c>
      <c r="AN24" s="39">
        <f t="shared" si="20"/>
        <v>18937.499999999982</v>
      </c>
      <c r="AO24" s="39">
        <f t="shared" si="21"/>
        <v>18424.229515483756</v>
      </c>
      <c r="AP24" s="39">
        <f t="shared" si="22"/>
        <v>18909.077660628063</v>
      </c>
      <c r="AQ24" s="39">
        <f t="shared" si="23"/>
        <v>12395.198086786686</v>
      </c>
      <c r="AR24" s="40">
        <f>AD23*$AV$4</f>
        <v>3484.018330053822</v>
      </c>
      <c r="AS24" s="41">
        <f>AL24+AM24+AN24+AO24+AP24+AQ24+AR24-AJ24-AK24</f>
        <v>-8713.5855516002557</v>
      </c>
      <c r="AT24" s="41">
        <f t="shared" si="32"/>
        <v>-69708684.412802041</v>
      </c>
      <c r="AU24">
        <f>M23</f>
        <v>0.39894666666666662</v>
      </c>
      <c r="BB24" s="31">
        <f t="shared" si="24"/>
        <v>1767.8233516756961</v>
      </c>
      <c r="BC24" s="31">
        <f t="shared" si="25"/>
        <v>382.38314168578097</v>
      </c>
      <c r="BD24" s="36">
        <f t="shared" si="26"/>
        <v>1324.7217984995521</v>
      </c>
      <c r="BE24" s="31">
        <f t="shared" si="27"/>
        <v>457.40391051349934</v>
      </c>
    </row>
    <row r="25" spans="1:57" x14ac:dyDescent="0.35">
      <c r="A25">
        <v>19</v>
      </c>
      <c r="B25" t="s">
        <v>54</v>
      </c>
      <c r="C25">
        <v>9.1727299999999996</v>
      </c>
      <c r="D25">
        <v>216.38800000000001</v>
      </c>
      <c r="E25">
        <v>349.91699999999997</v>
      </c>
      <c r="F25">
        <v>349.91699999999997</v>
      </c>
      <c r="G25">
        <v>305.96300000000002</v>
      </c>
      <c r="H25">
        <v>1777.82</v>
      </c>
      <c r="I25">
        <v>362.90199999999999</v>
      </c>
      <c r="J25">
        <v>2698.32</v>
      </c>
      <c r="K25">
        <v>1013.42</v>
      </c>
      <c r="M25" s="17">
        <f t="shared" si="5"/>
        <v>0.40739333333333333</v>
      </c>
      <c r="N25" s="18">
        <f t="shared" si="6"/>
        <v>0.17705084357459622</v>
      </c>
      <c r="O25" s="18">
        <f t="shared" si="7"/>
        <v>2.157698137917492</v>
      </c>
      <c r="P25" s="29">
        <f t="shared" si="8"/>
        <v>0.82919046294326526</v>
      </c>
      <c r="Q25" s="18">
        <f t="shared" si="9"/>
        <v>0.25034201181495364</v>
      </c>
      <c r="R25" s="29">
        <f t="shared" si="10"/>
        <v>0.28630561783043412</v>
      </c>
      <c r="T25" s="30">
        <f t="shared" si="11"/>
        <v>999.07342366489718</v>
      </c>
      <c r="U25" s="30">
        <f t="shared" si="12"/>
        <v>2452.3558485613344</v>
      </c>
      <c r="V25" s="30">
        <f t="shared" si="13"/>
        <v>2452.3558485613344</v>
      </c>
      <c r="W25" s="30">
        <f t="shared" si="14"/>
        <v>50.048078542068048</v>
      </c>
      <c r="X25" s="30">
        <f t="shared" si="15"/>
        <v>176.88679245283001</v>
      </c>
      <c r="Y25" s="30">
        <f t="shared" si="0"/>
        <v>286.04033382034544</v>
      </c>
      <c r="Z25" s="30">
        <f t="shared" si="16"/>
        <v>286.04033382034544</v>
      </c>
      <c r="AA25" s="30">
        <f t="shared" si="17"/>
        <v>250.11005083112386</v>
      </c>
      <c r="AB25" s="30">
        <f t="shared" si="1"/>
        <v>2205.7469444266703</v>
      </c>
      <c r="AC25" s="30">
        <f t="shared" si="18"/>
        <v>296.65698267673224</v>
      </c>
      <c r="AD25" s="30">
        <f t="shared" si="2"/>
        <v>828.42215468300913</v>
      </c>
      <c r="AE25" s="30">
        <f t="shared" si="3"/>
        <v>1453.2824248964371</v>
      </c>
      <c r="AI25" s="37"/>
      <c r="AJ25" s="38">
        <f t="shared" si="28"/>
        <v>162094.4202873506</v>
      </c>
      <c r="AK25" s="38">
        <f t="shared" si="29"/>
        <v>27465.641925506676</v>
      </c>
      <c r="AL25" s="39">
        <f t="shared" si="30"/>
        <v>96755.240098988172</v>
      </c>
      <c r="AM25" s="39">
        <f t="shared" si="31"/>
        <v>3643.6331629174242</v>
      </c>
      <c r="AN25" s="39">
        <f t="shared" si="20"/>
        <v>18937.499999999982</v>
      </c>
      <c r="AO25" s="39">
        <f t="shared" si="21"/>
        <v>20659.711273261946</v>
      </c>
      <c r="AP25" s="39">
        <f t="shared" si="22"/>
        <v>21203.387885716209</v>
      </c>
      <c r="AQ25" s="39">
        <f t="shared" si="23"/>
        <v>14214.314341426558</v>
      </c>
      <c r="AR25" s="40">
        <f>AD24*$AV$4</f>
        <v>3906.7478474910945</v>
      </c>
      <c r="AS25" s="41">
        <f>AL25+AM25+AN25+AO25+AP25+AQ25+AR25-AJ25-AK25</f>
        <v>-10239.527603055878</v>
      </c>
      <c r="AT25" s="41">
        <f t="shared" si="32"/>
        <v>-81916220.824447021</v>
      </c>
      <c r="AU25">
        <f>M24</f>
        <v>0.4030933333333333</v>
      </c>
      <c r="BB25" s="31">
        <f t="shared" si="24"/>
        <v>1955.9905380235857</v>
      </c>
      <c r="BC25" s="31">
        <f t="shared" si="25"/>
        <v>438.50159850030951</v>
      </c>
      <c r="BD25" s="36">
        <f t="shared" si="26"/>
        <v>1485.4554553198079</v>
      </c>
      <c r="BE25" s="31">
        <f t="shared" si="27"/>
        <v>512.90246457949218</v>
      </c>
    </row>
    <row r="26" spans="1:57" x14ac:dyDescent="0.35">
      <c r="A26">
        <v>20</v>
      </c>
      <c r="B26" t="s">
        <v>54</v>
      </c>
      <c r="C26">
        <v>9.6767699999999994</v>
      </c>
      <c r="D26">
        <v>199.429</v>
      </c>
      <c r="E26">
        <v>357.95499999999998</v>
      </c>
      <c r="F26">
        <v>357.95499999999998</v>
      </c>
      <c r="G26">
        <v>320.11099999999999</v>
      </c>
      <c r="H26">
        <v>1764.55</v>
      </c>
      <c r="I26">
        <v>331.37099999999998</v>
      </c>
      <c r="J26">
        <v>2729.85</v>
      </c>
      <c r="K26">
        <v>1036.7</v>
      </c>
      <c r="M26" s="17">
        <f t="shared" si="5"/>
        <v>0.41181666666666666</v>
      </c>
      <c r="N26" s="18">
        <f t="shared" si="6"/>
        <v>0.16142215387105913</v>
      </c>
      <c r="O26" s="18">
        <f t="shared" si="7"/>
        <v>2.1600433123153504</v>
      </c>
      <c r="P26" s="29">
        <f t="shared" si="8"/>
        <v>0.8391274434416609</v>
      </c>
      <c r="Q26" s="18">
        <f t="shared" si="9"/>
        <v>0.25910477963495082</v>
      </c>
      <c r="R26" s="29">
        <f t="shared" si="10"/>
        <v>0.289736533246995</v>
      </c>
      <c r="T26" s="30">
        <f t="shared" si="11"/>
        <v>1095.8024546873767</v>
      </c>
      <c r="U26" s="30">
        <f t="shared" si="12"/>
        <v>2660.8987527314985</v>
      </c>
      <c r="V26" s="30">
        <f t="shared" si="13"/>
        <v>2660.8987527314985</v>
      </c>
      <c r="W26" s="30">
        <f t="shared" si="14"/>
        <v>54.304056178193846</v>
      </c>
      <c r="X26" s="30">
        <f t="shared" si="15"/>
        <v>176.88679245283001</v>
      </c>
      <c r="Y26" s="30">
        <f t="shared" si="0"/>
        <v>317.49400434466781</v>
      </c>
      <c r="Z26" s="30">
        <f t="shared" si="16"/>
        <v>317.49400434466781</v>
      </c>
      <c r="AA26" s="30">
        <f t="shared" si="17"/>
        <v>283.92765354521089</v>
      </c>
      <c r="AB26" s="30">
        <f t="shared" si="1"/>
        <v>2421.2848200444068</v>
      </c>
      <c r="AC26" s="30">
        <f t="shared" si="18"/>
        <v>293.91798886528568</v>
      </c>
      <c r="AD26" s="30">
        <f t="shared" si="2"/>
        <v>919.5179123189148</v>
      </c>
      <c r="AE26" s="30">
        <f t="shared" si="3"/>
        <v>1565.0962980441218</v>
      </c>
      <c r="AI26" s="37"/>
      <c r="AJ26" s="38">
        <f t="shared" si="28"/>
        <v>176267.98132704303</v>
      </c>
      <c r="AK26" s="38">
        <f t="shared" si="29"/>
        <v>29867.241879628491</v>
      </c>
      <c r="AL26" s="39">
        <f t="shared" si="30"/>
        <v>104457.5808542812</v>
      </c>
      <c r="AM26" s="39">
        <f t="shared" si="31"/>
        <v>3612.9853920199221</v>
      </c>
      <c r="AN26" s="39">
        <f t="shared" si="20"/>
        <v>18937.499999999982</v>
      </c>
      <c r="AO26" s="39">
        <f t="shared" si="21"/>
        <v>23043.40929256703</v>
      </c>
      <c r="AP26" s="39">
        <f t="shared" si="22"/>
        <v>23649.814800266162</v>
      </c>
      <c r="AQ26" s="39">
        <f t="shared" si="23"/>
        <v>16214.95973844784</v>
      </c>
      <c r="AR26" s="40">
        <f>AD25*$AV$4</f>
        <v>4357.5005336326276</v>
      </c>
      <c r="AS26" s="41">
        <f>AL26+AM26+AN26+AO26+AP26+AQ26+AR26-AJ26-AK26</f>
        <v>-11861.472595456769</v>
      </c>
      <c r="AT26" s="41">
        <f t="shared" si="32"/>
        <v>-94891780.763654158</v>
      </c>
      <c r="AU26">
        <f>M25</f>
        <v>0.40739333333333333</v>
      </c>
      <c r="BB26" s="31">
        <f t="shared" si="24"/>
        <v>2155.6988658846021</v>
      </c>
      <c r="BC26" s="31">
        <f t="shared" si="25"/>
        <v>500.22010166224771</v>
      </c>
      <c r="BD26" s="36">
        <f t="shared" si="26"/>
        <v>1656.8443093660183</v>
      </c>
      <c r="BE26" s="31">
        <f t="shared" si="27"/>
        <v>572.08066764069088</v>
      </c>
    </row>
    <row r="27" spans="1:57" x14ac:dyDescent="0.35">
      <c r="A27">
        <v>21</v>
      </c>
      <c r="B27" t="s">
        <v>54</v>
      </c>
      <c r="C27">
        <v>10.1808</v>
      </c>
      <c r="D27">
        <v>184.18799999999999</v>
      </c>
      <c r="E27">
        <v>365.351</v>
      </c>
      <c r="F27">
        <v>365.351</v>
      </c>
      <c r="G27">
        <v>334.10399999999998</v>
      </c>
      <c r="H27">
        <v>1751.01</v>
      </c>
      <c r="I27">
        <v>302.97800000000001</v>
      </c>
      <c r="J27">
        <v>2758.25</v>
      </c>
      <c r="K27">
        <v>1058.1199999999999</v>
      </c>
      <c r="M27" s="17">
        <f t="shared" si="5"/>
        <v>0.41632999999999998</v>
      </c>
      <c r="N27" s="18">
        <f t="shared" si="6"/>
        <v>0.14746955540076381</v>
      </c>
      <c r="O27" s="18">
        <f t="shared" si="7"/>
        <v>2.1593651752215792</v>
      </c>
      <c r="P27" s="29">
        <f t="shared" si="8"/>
        <v>0.84718052186166415</v>
      </c>
      <c r="Q27" s="18">
        <f t="shared" si="9"/>
        <v>0.26749933946628873</v>
      </c>
      <c r="R27" s="29">
        <f t="shared" si="10"/>
        <v>0.29251715386031912</v>
      </c>
      <c r="T27" s="30">
        <f t="shared" si="11"/>
        <v>1199.4800687648499</v>
      </c>
      <c r="U27" s="30">
        <f t="shared" si="12"/>
        <v>2881.0800777384525</v>
      </c>
      <c r="V27" s="30">
        <f t="shared" si="13"/>
        <v>2881.0800777384525</v>
      </c>
      <c r="W27" s="30">
        <f t="shared" si="14"/>
        <v>58.797552606907196</v>
      </c>
      <c r="X27" s="30">
        <f t="shared" si="15"/>
        <v>176.88679245283001</v>
      </c>
      <c r="Y27" s="30">
        <f t="shared" si="0"/>
        <v>350.86849582727376</v>
      </c>
      <c r="Z27" s="30">
        <f t="shared" si="16"/>
        <v>350.86849582727376</v>
      </c>
      <c r="AA27" s="30">
        <f t="shared" si="17"/>
        <v>320.86012609757591</v>
      </c>
      <c r="AB27" s="30">
        <f t="shared" si="1"/>
        <v>2648.913041470109</v>
      </c>
      <c r="AC27" s="30">
        <f t="shared" si="18"/>
        <v>290.96458887525068</v>
      </c>
      <c r="AD27" s="30">
        <f t="shared" si="2"/>
        <v>1016.1761506188703</v>
      </c>
      <c r="AE27" s="30">
        <f t="shared" si="3"/>
        <v>1681.6000089736026</v>
      </c>
      <c r="AI27" s="37"/>
      <c r="AJ27" s="38">
        <f t="shared" si="28"/>
        <v>191257.41965008189</v>
      </c>
      <c r="AK27" s="38">
        <f t="shared" si="29"/>
        <v>32407.085909516922</v>
      </c>
      <c r="AL27" s="39">
        <f t="shared" si="30"/>
        <v>112494.42661451733</v>
      </c>
      <c r="AM27" s="39">
        <f t="shared" si="31"/>
        <v>3579.6271863903144</v>
      </c>
      <c r="AN27" s="39">
        <f t="shared" si="20"/>
        <v>18937.499999999982</v>
      </c>
      <c r="AO27" s="39">
        <f t="shared" si="21"/>
        <v>25577.316990006439</v>
      </c>
      <c r="AP27" s="39">
        <f t="shared" si="22"/>
        <v>26250.404279217139</v>
      </c>
      <c r="AQ27" s="39">
        <f t="shared" si="23"/>
        <v>18407.398885285631</v>
      </c>
      <c r="AR27" s="40">
        <f>AD26*$AV$4</f>
        <v>4836.6642187974912</v>
      </c>
      <c r="AS27" s="41">
        <f>AL27+AM27+AN27+AO27+AP27+AQ27+AR27-AJ27-AK27</f>
        <v>-13581.16738538452</v>
      </c>
      <c r="AT27" s="41">
        <f t="shared" si="32"/>
        <v>-108649339.08307616</v>
      </c>
      <c r="AU27">
        <f>M26</f>
        <v>0.41181666666666666</v>
      </c>
      <c r="BB27" s="31">
        <f t="shared" si="24"/>
        <v>2366.9807638662128</v>
      </c>
      <c r="BC27" s="31">
        <f t="shared" si="25"/>
        <v>567.85530709042177</v>
      </c>
      <c r="BD27" s="36">
        <f t="shared" si="26"/>
        <v>1839.0358246378296</v>
      </c>
      <c r="BE27" s="31">
        <f t="shared" si="27"/>
        <v>634.98800868933563</v>
      </c>
    </row>
    <row r="28" spans="1:57" x14ac:dyDescent="0.35">
      <c r="A28">
        <v>22</v>
      </c>
      <c r="B28" t="s">
        <v>54</v>
      </c>
      <c r="C28">
        <v>10.684799999999999</v>
      </c>
      <c r="D28">
        <v>170.54900000000001</v>
      </c>
      <c r="E28">
        <v>372.16699999999997</v>
      </c>
      <c r="F28">
        <v>372.16699999999997</v>
      </c>
      <c r="G28">
        <v>347.952</v>
      </c>
      <c r="H28">
        <v>1737.17</v>
      </c>
      <c r="I28">
        <v>277.35000000000002</v>
      </c>
      <c r="J28">
        <v>2783.87</v>
      </c>
      <c r="K28">
        <v>1077.8599999999999</v>
      </c>
      <c r="M28" s="17">
        <f t="shared" si="5"/>
        <v>0.42094333333333334</v>
      </c>
      <c r="N28" s="18">
        <f t="shared" si="6"/>
        <v>0.13505301584536319</v>
      </c>
      <c r="O28" s="18">
        <f t="shared" si="7"/>
        <v>2.1559873539589653</v>
      </c>
      <c r="P28" s="29">
        <f t="shared" si="8"/>
        <v>0.85352739481957185</v>
      </c>
      <c r="Q28" s="18">
        <f t="shared" si="9"/>
        <v>0.27553352391058178</v>
      </c>
      <c r="R28" s="29">
        <f t="shared" si="10"/>
        <v>0.29470870980258623</v>
      </c>
      <c r="T28" s="30">
        <f t="shared" si="11"/>
        <v>1309.7581815971205</v>
      </c>
      <c r="U28" s="30">
        <f t="shared" si="12"/>
        <v>3111.4833705180913</v>
      </c>
      <c r="V28" s="30">
        <f t="shared" si="13"/>
        <v>3111.4833705180913</v>
      </c>
      <c r="W28" s="30">
        <f t="shared" si="14"/>
        <v>63.49966062281819</v>
      </c>
      <c r="X28" s="30">
        <f t="shared" si="15"/>
        <v>176.88679245283001</v>
      </c>
      <c r="Y28" s="30">
        <f t="shared" si="0"/>
        <v>385.99714385186883</v>
      </c>
      <c r="Z28" s="30">
        <f t="shared" si="16"/>
        <v>385.99714385186883</v>
      </c>
      <c r="AA28" s="30">
        <f t="shared" si="17"/>
        <v>360.88228724617034</v>
      </c>
      <c r="AB28" s="30">
        <f t="shared" si="1"/>
        <v>2887.3217368905002</v>
      </c>
      <c r="AC28" s="30">
        <f t="shared" si="18"/>
        <v>287.66129425040936</v>
      </c>
      <c r="AD28" s="30">
        <f t="shared" si="2"/>
        <v>1117.91448858221</v>
      </c>
      <c r="AE28" s="30">
        <f t="shared" si="3"/>
        <v>1801.7251889209708</v>
      </c>
      <c r="AI28" s="37"/>
      <c r="AJ28" s="38">
        <f t="shared" si="28"/>
        <v>207083.39274760673</v>
      </c>
      <c r="AK28" s="38">
        <f t="shared" si="29"/>
        <v>35088.674266776616</v>
      </c>
      <c r="AL28" s="39">
        <f t="shared" si="30"/>
        <v>120868.36384499562</v>
      </c>
      <c r="AM28" s="39">
        <f t="shared" si="31"/>
        <v>3543.6577279116782</v>
      </c>
      <c r="AN28" s="39">
        <f t="shared" si="20"/>
        <v>18937.499999999982</v>
      </c>
      <c r="AO28" s="39">
        <f t="shared" si="21"/>
        <v>28265.966023845176</v>
      </c>
      <c r="AP28" s="39">
        <f t="shared" si="22"/>
        <v>29009.807234998996</v>
      </c>
      <c r="AQ28" s="39">
        <f t="shared" si="23"/>
        <v>20801.779093069774</v>
      </c>
      <c r="AR28" s="40">
        <f>AD27*$AV$4</f>
        <v>5345.0865522552576</v>
      </c>
      <c r="AS28" s="41">
        <f>AL28+AM28+AN28+AO28+AP28+AQ28+AR28-AJ28-AK28</f>
        <v>-15399.906537306837</v>
      </c>
      <c r="AT28" s="41">
        <f t="shared" si="32"/>
        <v>-123199252.2984547</v>
      </c>
      <c r="AU28">
        <f>M27</f>
        <v>0.41632999999999998</v>
      </c>
      <c r="BB28" s="31">
        <f t="shared" si="24"/>
        <v>2590.1154888632018</v>
      </c>
      <c r="BC28" s="31">
        <f t="shared" si="25"/>
        <v>641.72025219515183</v>
      </c>
      <c r="BD28" s="36">
        <f t="shared" si="26"/>
        <v>2032.3523012377407</v>
      </c>
      <c r="BE28" s="31">
        <f t="shared" si="27"/>
        <v>701.73699165454752</v>
      </c>
    </row>
    <row r="29" spans="1:57" x14ac:dyDescent="0.35">
      <c r="A29">
        <v>23</v>
      </c>
      <c r="B29" t="s">
        <v>54</v>
      </c>
      <c r="C29">
        <v>11.1889</v>
      </c>
      <c r="D29">
        <v>158.303</v>
      </c>
      <c r="E29">
        <v>378.46899999999999</v>
      </c>
      <c r="F29">
        <v>378.46899999999999</v>
      </c>
      <c r="G29">
        <v>361.65199999999999</v>
      </c>
      <c r="H29">
        <v>1723.11</v>
      </c>
      <c r="I29">
        <v>254.19</v>
      </c>
      <c r="J29">
        <v>2807.03</v>
      </c>
      <c r="K29">
        <v>1096.1099999999999</v>
      </c>
      <c r="M29" s="17">
        <f t="shared" si="5"/>
        <v>0.42563000000000001</v>
      </c>
      <c r="N29" s="18">
        <f t="shared" si="6"/>
        <v>0.12397544032767113</v>
      </c>
      <c r="O29" s="18">
        <f t="shared" si="7"/>
        <v>2.1503853191739304</v>
      </c>
      <c r="P29" s="29">
        <f t="shared" si="8"/>
        <v>0.85842163381340586</v>
      </c>
      <c r="Q29" s="18">
        <f t="shared" si="9"/>
        <v>0.28322878243231597</v>
      </c>
      <c r="R29" s="29">
        <f t="shared" si="10"/>
        <v>0.29639906334923133</v>
      </c>
      <c r="T29" s="30">
        <f t="shared" si="11"/>
        <v>1426.7889832479113</v>
      </c>
      <c r="U29" s="30">
        <f t="shared" si="12"/>
        <v>3352.1814328123282</v>
      </c>
      <c r="V29" s="30">
        <f t="shared" si="13"/>
        <v>3352.1814328123282</v>
      </c>
      <c r="W29" s="30">
        <f t="shared" si="14"/>
        <v>68.411865975761799</v>
      </c>
      <c r="X29" s="30">
        <f t="shared" si="15"/>
        <v>176.88679245283001</v>
      </c>
      <c r="Y29" s="30">
        <f t="shared" si="0"/>
        <v>422.89891823168301</v>
      </c>
      <c r="Z29" s="30">
        <f t="shared" si="16"/>
        <v>422.89891823168301</v>
      </c>
      <c r="AA29" s="30">
        <f t="shared" si="17"/>
        <v>404.107706513148</v>
      </c>
      <c r="AB29" s="30">
        <f t="shared" si="1"/>
        <v>3136.5579491111694</v>
      </c>
      <c r="AC29" s="30">
        <f t="shared" si="18"/>
        <v>284.03534967692076</v>
      </c>
      <c r="AD29" s="30">
        <f t="shared" si="2"/>
        <v>1224.7865301066402</v>
      </c>
      <c r="AE29" s="30">
        <f t="shared" si="3"/>
        <v>1925.3924495644169</v>
      </c>
      <c r="AI29" s="37"/>
      <c r="AJ29" s="38">
        <f t="shared" si="28"/>
        <v>223644.09022272885</v>
      </c>
      <c r="AK29" s="38">
        <f t="shared" si="29"/>
        <v>37894.755969539838</v>
      </c>
      <c r="AL29" s="39">
        <f t="shared" si="30"/>
        <v>129502.60140407261</v>
      </c>
      <c r="AM29" s="39">
        <f t="shared" si="31"/>
        <v>3503.4269026757356</v>
      </c>
      <c r="AN29" s="39">
        <f t="shared" si="20"/>
        <v>18937.499999999982</v>
      </c>
      <c r="AO29" s="39">
        <f t="shared" si="21"/>
        <v>31095.929908706552</v>
      </c>
      <c r="AP29" s="39">
        <f t="shared" si="22"/>
        <v>31914.243853672517</v>
      </c>
      <c r="AQ29" s="39">
        <f t="shared" si="23"/>
        <v>23396.467829142643</v>
      </c>
      <c r="AR29" s="40">
        <f>AD28*$AV$4</f>
        <v>5880.2302099424242</v>
      </c>
      <c r="AS29" s="41">
        <f>AL29+AM29+AN29+AO29+AP29+AQ29+AR29-AJ29-AK29</f>
        <v>-17308.446084056253</v>
      </c>
      <c r="AT29" s="41">
        <f t="shared" si="32"/>
        <v>-138467568.67245004</v>
      </c>
      <c r="AU29">
        <f>M28</f>
        <v>0.42094333333333334</v>
      </c>
      <c r="BB29" s="31">
        <f t="shared" si="24"/>
        <v>2823.822076267682</v>
      </c>
      <c r="BC29" s="31">
        <f t="shared" si="25"/>
        <v>721.76457449234067</v>
      </c>
      <c r="BD29" s="36">
        <f t="shared" si="26"/>
        <v>2235.8289771644199</v>
      </c>
      <c r="BE29" s="31">
        <f t="shared" si="27"/>
        <v>771.99428770373765</v>
      </c>
    </row>
    <row r="30" spans="1:57" x14ac:dyDescent="0.35">
      <c r="A30">
        <v>24</v>
      </c>
      <c r="B30" t="s">
        <v>54</v>
      </c>
      <c r="C30">
        <v>11.6929</v>
      </c>
      <c r="D30">
        <v>147.297</v>
      </c>
      <c r="E30">
        <v>384.31099999999998</v>
      </c>
      <c r="F30">
        <v>384.31099999999998</v>
      </c>
      <c r="G30">
        <v>375.20600000000002</v>
      </c>
      <c r="H30">
        <v>1708.87</v>
      </c>
      <c r="I30">
        <v>233.226</v>
      </c>
      <c r="J30">
        <v>2828</v>
      </c>
      <c r="K30">
        <v>1113.03</v>
      </c>
      <c r="M30" s="17">
        <f t="shared" si="5"/>
        <v>0.43037666666666669</v>
      </c>
      <c r="N30" s="18">
        <f t="shared" si="6"/>
        <v>0.11408378707024079</v>
      </c>
      <c r="O30" s="18">
        <f t="shared" si="7"/>
        <v>2.1429100944134207</v>
      </c>
      <c r="P30" s="29">
        <f t="shared" si="8"/>
        <v>0.8620588166954527</v>
      </c>
      <c r="Q30" s="18">
        <f t="shared" si="9"/>
        <v>0.29060280529458687</v>
      </c>
      <c r="R30" s="29">
        <f t="shared" si="10"/>
        <v>0.29765476752921854</v>
      </c>
      <c r="T30" s="30">
        <f t="shared" si="11"/>
        <v>1550.4989534044985</v>
      </c>
      <c r="U30" s="30">
        <f t="shared" si="12"/>
        <v>3602.655704858144</v>
      </c>
      <c r="V30" s="30">
        <f t="shared" si="13"/>
        <v>3602.655704858144</v>
      </c>
      <c r="W30" s="30">
        <f t="shared" si="14"/>
        <v>73.523585813431509</v>
      </c>
      <c r="X30" s="30">
        <f t="shared" si="15"/>
        <v>176.88679245283001</v>
      </c>
      <c r="Y30" s="30">
        <f t="shared" si="0"/>
        <v>461.51340552991263</v>
      </c>
      <c r="Z30" s="30">
        <f t="shared" si="16"/>
        <v>461.51340552991263</v>
      </c>
      <c r="AA30" s="30">
        <f t="shared" si="17"/>
        <v>450.57934546566821</v>
      </c>
      <c r="AB30" s="30">
        <f t="shared" si="1"/>
        <v>3396.1034444413754</v>
      </c>
      <c r="AC30" s="30">
        <f t="shared" si="18"/>
        <v>280.07584623020011</v>
      </c>
      <c r="AD30" s="30">
        <f t="shared" si="2"/>
        <v>1336.6212930594197</v>
      </c>
      <c r="AE30" s="30">
        <f t="shared" si="3"/>
        <v>2052.1567514536455</v>
      </c>
      <c r="AI30" s="37"/>
      <c r="AJ30" s="38">
        <f t="shared" si="28"/>
        <v>240944.74484625171</v>
      </c>
      <c r="AK30" s="38">
        <f t="shared" si="29"/>
        <v>40826.217670221347</v>
      </c>
      <c r="AL30" s="39">
        <f t="shared" si="30"/>
        <v>138391.43309734159</v>
      </c>
      <c r="AM30" s="39">
        <f t="shared" si="31"/>
        <v>3459.2665237152182</v>
      </c>
      <c r="AN30" s="39">
        <f t="shared" si="20"/>
        <v>18937.499999999982</v>
      </c>
      <c r="AO30" s="39">
        <f t="shared" si="21"/>
        <v>34068.736852744383</v>
      </c>
      <c r="AP30" s="39">
        <f t="shared" si="22"/>
        <v>34965.282559395557</v>
      </c>
      <c r="AQ30" s="39">
        <f t="shared" si="23"/>
        <v>26198.827953265853</v>
      </c>
      <c r="AR30" s="40">
        <f>AD29*$AV$4</f>
        <v>6442.3771483609271</v>
      </c>
      <c r="AS30" s="41">
        <f>AL30+AM30+AN30+AO30+AP30+AQ30+AR30-AJ30-AK30</f>
        <v>-19307.538381649501</v>
      </c>
      <c r="AT30" s="41">
        <f t="shared" si="32"/>
        <v>-154460307.05319601</v>
      </c>
      <c r="AU30">
        <f>M29</f>
        <v>0.42563000000000001</v>
      </c>
      <c r="BB30" s="31">
        <f t="shared" si="24"/>
        <v>3068.1460831354075</v>
      </c>
      <c r="BC30" s="31">
        <f t="shared" si="25"/>
        <v>808.21541302629601</v>
      </c>
      <c r="BD30" s="36">
        <f t="shared" si="26"/>
        <v>2449.5730602132803</v>
      </c>
      <c r="BE30" s="31">
        <f t="shared" si="27"/>
        <v>845.79783646336602</v>
      </c>
    </row>
    <row r="31" spans="1:57" x14ac:dyDescent="0.35">
      <c r="A31">
        <v>25</v>
      </c>
      <c r="B31" t="s">
        <v>54</v>
      </c>
      <c r="C31">
        <v>12.196999999999999</v>
      </c>
      <c r="D31">
        <v>137.39099999999999</v>
      </c>
      <c r="E31">
        <v>389.74099999999999</v>
      </c>
      <c r="F31">
        <v>389.74099999999999</v>
      </c>
      <c r="G31">
        <v>388.61700000000002</v>
      </c>
      <c r="H31">
        <v>1694.51</v>
      </c>
      <c r="I31">
        <v>214.23099999999999</v>
      </c>
      <c r="J31">
        <v>2846.99</v>
      </c>
      <c r="K31">
        <v>1128.76</v>
      </c>
      <c r="M31" s="17">
        <f t="shared" si="5"/>
        <v>0.43516333333333335</v>
      </c>
      <c r="N31" s="18">
        <f t="shared" si="6"/>
        <v>0.10524094401335896</v>
      </c>
      <c r="O31" s="18">
        <f t="shared" si="7"/>
        <v>2.1338849858673754</v>
      </c>
      <c r="P31" s="29">
        <f t="shared" si="8"/>
        <v>0.86462554289960092</v>
      </c>
      <c r="Q31" s="18">
        <f t="shared" si="9"/>
        <v>0.29767903239396704</v>
      </c>
      <c r="R31" s="29">
        <f t="shared" si="10"/>
        <v>0.29854001179633699</v>
      </c>
      <c r="T31" s="30">
        <f t="shared" si="11"/>
        <v>1680.7792262902597</v>
      </c>
      <c r="U31" s="30">
        <f t="shared" si="12"/>
        <v>3862.4100367454203</v>
      </c>
      <c r="V31" s="30">
        <f t="shared" si="13"/>
        <v>3862.4100367454203</v>
      </c>
      <c r="W31" s="30">
        <f t="shared" si="14"/>
        <v>78.824694627457561</v>
      </c>
      <c r="X31" s="30">
        <f t="shared" si="15"/>
        <v>176.88679245283001</v>
      </c>
      <c r="Y31" s="30">
        <f t="shared" si="0"/>
        <v>501.77985004373227</v>
      </c>
      <c r="Z31" s="30">
        <f t="shared" si="16"/>
        <v>501.77985004373227</v>
      </c>
      <c r="AA31" s="30">
        <f t="shared" si="17"/>
        <v>500.33273374996503</v>
      </c>
      <c r="AB31" s="30">
        <f t="shared" si="1"/>
        <v>3665.4142501660262</v>
      </c>
      <c r="AC31" s="30">
        <f t="shared" si="18"/>
        <v>275.82048120685158</v>
      </c>
      <c r="AD31" s="30">
        <f t="shared" si="2"/>
        <v>1453.244651025587</v>
      </c>
      <c r="AE31" s="30">
        <f t="shared" si="3"/>
        <v>2181.6308104551608</v>
      </c>
      <c r="AI31" s="37"/>
      <c r="AJ31" s="38">
        <f t="shared" si="28"/>
        <v>258948.08409808879</v>
      </c>
      <c r="AK31" s="38">
        <f t="shared" si="29"/>
        <v>43876.743829467334</v>
      </c>
      <c r="AL31" s="39">
        <f t="shared" si="30"/>
        <v>147502.87082423366</v>
      </c>
      <c r="AM31" s="39">
        <f t="shared" si="31"/>
        <v>3411.0437312376071</v>
      </c>
      <c r="AN31" s="39">
        <f t="shared" si="20"/>
        <v>18937.499999999982</v>
      </c>
      <c r="AO31" s="39">
        <f t="shared" si="21"/>
        <v>37179.519949489761</v>
      </c>
      <c r="AP31" s="39">
        <f t="shared" si="22"/>
        <v>38157.928369213179</v>
      </c>
      <c r="AQ31" s="39">
        <f t="shared" si="23"/>
        <v>29211.644719688375</v>
      </c>
      <c r="AR31" s="40">
        <f>AD30*$AV$4</f>
        <v>7030.6280014925478</v>
      </c>
      <c r="AS31" s="41">
        <f>AL31+AM31+AN31+AO31+AP31+AQ31+AR31-AJ31-AK31</f>
        <v>-21393.692332200997</v>
      </c>
      <c r="AT31" s="41">
        <f t="shared" si="32"/>
        <v>-171149538.65760797</v>
      </c>
      <c r="AU31">
        <f>M30</f>
        <v>0.43037666666666669</v>
      </c>
      <c r="BB31" s="31">
        <f t="shared" si="24"/>
        <v>3322.5798586279438</v>
      </c>
      <c r="BC31" s="31">
        <f t="shared" si="25"/>
        <v>901.15869093133642</v>
      </c>
      <c r="BD31" s="36">
        <f t="shared" si="26"/>
        <v>2673.2425861188394</v>
      </c>
      <c r="BE31" s="31">
        <f t="shared" si="27"/>
        <v>923.02681105982526</v>
      </c>
    </row>
    <row r="32" spans="1:57" x14ac:dyDescent="0.35">
      <c r="A32">
        <v>26</v>
      </c>
      <c r="B32" t="s">
        <v>54</v>
      </c>
      <c r="C32">
        <v>12.701000000000001</v>
      </c>
      <c r="D32">
        <v>128.46700000000001</v>
      </c>
      <c r="E32">
        <v>394.80099999999999</v>
      </c>
      <c r="F32">
        <v>394.80099999999999</v>
      </c>
      <c r="G32">
        <v>401.887</v>
      </c>
      <c r="H32">
        <v>1680.04</v>
      </c>
      <c r="I32">
        <v>196.994</v>
      </c>
      <c r="J32">
        <v>2864.23</v>
      </c>
      <c r="K32">
        <v>1143.4100000000001</v>
      </c>
      <c r="M32" s="17">
        <f t="shared" si="5"/>
        <v>0.43998666666666669</v>
      </c>
      <c r="N32" s="18">
        <f t="shared" si="6"/>
        <v>9.7326434134367715E-2</v>
      </c>
      <c r="O32" s="18">
        <f t="shared" si="7"/>
        <v>2.1235533729809997</v>
      </c>
      <c r="P32" s="29">
        <f t="shared" si="8"/>
        <v>0.86624594684687417</v>
      </c>
      <c r="Q32" s="18">
        <f t="shared" si="9"/>
        <v>0.3044690748204491</v>
      </c>
      <c r="R32" s="29">
        <f t="shared" si="10"/>
        <v>0.29910073032516132</v>
      </c>
      <c r="T32" s="30">
        <f t="shared" si="11"/>
        <v>1817.4588848968021</v>
      </c>
      <c r="U32" s="30">
        <f t="shared" si="12"/>
        <v>4130.713547903274</v>
      </c>
      <c r="V32" s="30">
        <f t="shared" si="13"/>
        <v>4130.713547903274</v>
      </c>
      <c r="W32" s="30">
        <f t="shared" si="14"/>
        <v>84.300276487821918</v>
      </c>
      <c r="X32" s="30">
        <f t="shared" si="15"/>
        <v>176.88679245283001</v>
      </c>
      <c r="Y32" s="30">
        <f t="shared" si="0"/>
        <v>543.60327980858688</v>
      </c>
      <c r="Z32" s="30">
        <f t="shared" si="16"/>
        <v>543.60327980858688</v>
      </c>
      <c r="AA32" s="30">
        <f t="shared" si="17"/>
        <v>553.36002520873444</v>
      </c>
      <c r="AB32" s="30">
        <f t="shared" si="1"/>
        <v>3943.7712217647127</v>
      </c>
      <c r="AC32" s="30">
        <f t="shared" si="18"/>
        <v>271.24260262638336</v>
      </c>
      <c r="AD32" s="30">
        <f t="shared" si="2"/>
        <v>1574.3663926026945</v>
      </c>
      <c r="AE32" s="30">
        <f t="shared" si="3"/>
        <v>2313.2546630064717</v>
      </c>
      <c r="AI32" s="37"/>
      <c r="AJ32" s="38">
        <f t="shared" si="28"/>
        <v>277618.44621115056</v>
      </c>
      <c r="AK32" s="38">
        <f t="shared" si="29"/>
        <v>47040.291837522476</v>
      </c>
      <c r="AL32" s="39">
        <f t="shared" si="30"/>
        <v>156809.07776308557</v>
      </c>
      <c r="AM32" s="39">
        <f t="shared" si="31"/>
        <v>3359.2176406182457</v>
      </c>
      <c r="AN32" s="39">
        <f t="shared" si="20"/>
        <v>18937.499999999982</v>
      </c>
      <c r="AO32" s="39">
        <f t="shared" si="21"/>
        <v>40423.38471952307</v>
      </c>
      <c r="AP32" s="39">
        <f t="shared" si="22"/>
        <v>41487.15800161579</v>
      </c>
      <c r="AQ32" s="39">
        <f t="shared" si="23"/>
        <v>32437.221561564107</v>
      </c>
      <c r="AR32" s="40">
        <f>AD31*$AV$4</f>
        <v>7644.0668643945874</v>
      </c>
      <c r="AS32" s="41">
        <f>AL32+AM32+AN32+AO32+AP32+AQ32+AR32-AJ32-AK32</f>
        <v>-23561.111497871701</v>
      </c>
      <c r="AT32" s="41">
        <f t="shared" si="32"/>
        <v>-188488891.98297361</v>
      </c>
      <c r="AU32">
        <f>M31</f>
        <v>0.43516333333333335</v>
      </c>
      <c r="BB32" s="31">
        <f t="shared" si="24"/>
        <v>3586.5895555385687</v>
      </c>
      <c r="BC32" s="31">
        <f t="shared" si="25"/>
        <v>1000.6654674999301</v>
      </c>
      <c r="BD32" s="36">
        <f t="shared" si="26"/>
        <v>2906.489302051174</v>
      </c>
      <c r="BE32" s="31">
        <f t="shared" si="27"/>
        <v>1003.5597000874645</v>
      </c>
    </row>
    <row r="33" spans="1:57" x14ac:dyDescent="0.35">
      <c r="A33">
        <v>27</v>
      </c>
      <c r="B33" t="s">
        <v>54</v>
      </c>
      <c r="C33">
        <v>13.2051</v>
      </c>
      <c r="D33">
        <v>120.41500000000001</v>
      </c>
      <c r="E33">
        <v>399.529</v>
      </c>
      <c r="F33">
        <v>399.529</v>
      </c>
      <c r="G33">
        <v>415.01600000000002</v>
      </c>
      <c r="H33">
        <v>1665.51</v>
      </c>
      <c r="I33">
        <v>181.33699999999999</v>
      </c>
      <c r="J33">
        <v>2879.89</v>
      </c>
      <c r="K33">
        <v>1157.0999999999999</v>
      </c>
      <c r="M33" s="17">
        <f t="shared" si="5"/>
        <v>0.44483</v>
      </c>
      <c r="N33" s="18">
        <f t="shared" si="6"/>
        <v>9.0232972896012717E-2</v>
      </c>
      <c r="O33" s="18">
        <f t="shared" si="7"/>
        <v>2.1121668279267736</v>
      </c>
      <c r="P33" s="29">
        <f t="shared" si="8"/>
        <v>0.86707281433356553</v>
      </c>
      <c r="Q33" s="18">
        <f t="shared" si="9"/>
        <v>0.31099221425413454</v>
      </c>
      <c r="R33" s="29">
        <f t="shared" si="10"/>
        <v>0.2993870317499569</v>
      </c>
      <c r="T33" s="30">
        <f t="shared" si="11"/>
        <v>1960.3343076890512</v>
      </c>
      <c r="U33" s="30">
        <f t="shared" si="12"/>
        <v>4406.9291812356432</v>
      </c>
      <c r="V33" s="30">
        <f t="shared" si="13"/>
        <v>4406.9291812356432</v>
      </c>
      <c r="W33" s="30">
        <f t="shared" si="14"/>
        <v>89.937330229298837</v>
      </c>
      <c r="X33" s="30">
        <f t="shared" si="15"/>
        <v>176.88679245283001</v>
      </c>
      <c r="Y33" s="30">
        <f t="shared" si="0"/>
        <v>586.89866961663176</v>
      </c>
      <c r="Z33" s="30">
        <f t="shared" si="16"/>
        <v>586.89866961663176</v>
      </c>
      <c r="AA33" s="30">
        <f t="shared" si="17"/>
        <v>609.6487070265639</v>
      </c>
      <c r="AB33" s="30">
        <f t="shared" si="1"/>
        <v>4230.4904265769101</v>
      </c>
      <c r="AC33" s="30">
        <f t="shared" si="18"/>
        <v>266.37608488803198</v>
      </c>
      <c r="AD33" s="30">
        <f t="shared" si="2"/>
        <v>1699.7525852025874</v>
      </c>
      <c r="AE33" s="30">
        <f t="shared" si="3"/>
        <v>2446.5948735465918</v>
      </c>
      <c r="AI33" s="37"/>
      <c r="AJ33" s="38">
        <f t="shared" si="28"/>
        <v>296903.29768264364</v>
      </c>
      <c r="AK33" s="38">
        <f t="shared" si="29"/>
        <v>50307.960299913975</v>
      </c>
      <c r="AL33" s="39">
        <f t="shared" si="30"/>
        <v>166269.80541291615</v>
      </c>
      <c r="AM33" s="39">
        <f t="shared" si="31"/>
        <v>3303.4636573867228</v>
      </c>
      <c r="AN33" s="39">
        <f t="shared" si="20"/>
        <v>18937.499999999982</v>
      </c>
      <c r="AO33" s="39">
        <f t="shared" si="21"/>
        <v>43792.680221379756</v>
      </c>
      <c r="AP33" s="39">
        <f t="shared" si="22"/>
        <v>44945.119174573963</v>
      </c>
      <c r="AQ33" s="39">
        <f t="shared" si="23"/>
        <v>35875.049802315021</v>
      </c>
      <c r="AR33" s="40">
        <f>AD32*$AV$4</f>
        <v>8281.167225090172</v>
      </c>
      <c r="AS33" s="41">
        <f>AL33+AM33+AN33+AO33+AP33+AQ33+AR33-AJ33-AK33</f>
        <v>-25806.472488895903</v>
      </c>
      <c r="AT33" s="41">
        <f t="shared" si="32"/>
        <v>-206451779.91116723</v>
      </c>
      <c r="AU33">
        <f>M32</f>
        <v>0.43998666666666669</v>
      </c>
      <c r="BB33" s="31">
        <f t="shared" si="24"/>
        <v>3859.4709452768907</v>
      </c>
      <c r="BC33" s="31">
        <f t="shared" si="25"/>
        <v>1106.7200504174689</v>
      </c>
      <c r="BD33" s="36">
        <f t="shared" si="26"/>
        <v>3148.7327852053891</v>
      </c>
      <c r="BE33" s="31">
        <f t="shared" si="27"/>
        <v>1087.2065596171738</v>
      </c>
    </row>
    <row r="34" spans="1:57" x14ac:dyDescent="0.35">
      <c r="A34">
        <v>28</v>
      </c>
      <c r="B34" t="s">
        <v>54</v>
      </c>
      <c r="C34">
        <v>13.709099999999999</v>
      </c>
      <c r="D34">
        <v>113.143</v>
      </c>
      <c r="E34">
        <v>403.95400000000001</v>
      </c>
      <c r="F34">
        <v>403.95400000000001</v>
      </c>
      <c r="G34">
        <v>428.00900000000001</v>
      </c>
      <c r="H34">
        <v>1650.94</v>
      </c>
      <c r="I34">
        <v>167.11500000000001</v>
      </c>
      <c r="J34">
        <v>2894.11</v>
      </c>
      <c r="K34">
        <v>1169.92</v>
      </c>
      <c r="M34" s="17">
        <f t="shared" si="5"/>
        <v>0.44968666666666662</v>
      </c>
      <c r="N34" s="18">
        <f t="shared" si="6"/>
        <v>8.3868026625946959E-2</v>
      </c>
      <c r="O34" s="18">
        <f t="shared" si="7"/>
        <v>2.0998958609698608</v>
      </c>
      <c r="P34" s="29">
        <f t="shared" si="8"/>
        <v>0.86721124338428246</v>
      </c>
      <c r="Q34" s="18">
        <f t="shared" si="9"/>
        <v>0.31726461387929378</v>
      </c>
      <c r="R34" s="29">
        <f t="shared" si="10"/>
        <v>0.29943367974737967</v>
      </c>
      <c r="T34" s="30">
        <f t="shared" si="11"/>
        <v>2109.1087935304422</v>
      </c>
      <c r="U34" s="30">
        <f t="shared" si="12"/>
        <v>4690.17418097885</v>
      </c>
      <c r="V34" s="30">
        <f t="shared" si="13"/>
        <v>4690.17418097885</v>
      </c>
      <c r="W34" s="30">
        <f t="shared" si="14"/>
        <v>95.717840428139795</v>
      </c>
      <c r="X34" s="30">
        <f t="shared" si="15"/>
        <v>176.88679245283001</v>
      </c>
      <c r="Y34" s="30">
        <f t="shared" si="0"/>
        <v>631.53820703437668</v>
      </c>
      <c r="Z34" s="30">
        <f t="shared" si="16"/>
        <v>631.53820703437668</v>
      </c>
      <c r="AA34" s="30">
        <f t="shared" si="17"/>
        <v>669.14558700885891</v>
      </c>
      <c r="AB34" s="30">
        <f t="shared" si="1"/>
        <v>4524.6266662978514</v>
      </c>
      <c r="AC34" s="30">
        <f t="shared" si="18"/>
        <v>261.265355109138</v>
      </c>
      <c r="AD34" s="30">
        <f t="shared" si="2"/>
        <v>1829.0428592702588</v>
      </c>
      <c r="AE34" s="30">
        <f t="shared" si="3"/>
        <v>2581.0653874484078</v>
      </c>
      <c r="AI34" s="37"/>
      <c r="AJ34" s="38">
        <f t="shared" si="28"/>
        <v>316756.84875967429</v>
      </c>
      <c r="AK34" s="38">
        <f t="shared" si="29"/>
        <v>53671.990498268897</v>
      </c>
      <c r="AL34" s="39">
        <f t="shared" si="30"/>
        <v>175853.89972590836</v>
      </c>
      <c r="AM34" s="39">
        <f t="shared" si="31"/>
        <v>3244.1943378513415</v>
      </c>
      <c r="AN34" s="39">
        <f t="shared" si="20"/>
        <v>18937.499999999982</v>
      </c>
      <c r="AO34" s="39">
        <f t="shared" si="21"/>
        <v>47280.556824315856</v>
      </c>
      <c r="AP34" s="39">
        <f t="shared" si="22"/>
        <v>48524.782003903121</v>
      </c>
      <c r="AQ34" s="39">
        <f t="shared" si="23"/>
        <v>39524.318219851273</v>
      </c>
      <c r="AR34" s="40">
        <f>AD33*$AV$4</f>
        <v>8940.6985981656089</v>
      </c>
      <c r="AS34" s="41">
        <f>AL34+AM34+AN34+AO34+AP34+AQ34+AR34-AJ34-AK34</f>
        <v>-28122.889547947656</v>
      </c>
      <c r="AT34" s="41">
        <f t="shared" si="32"/>
        <v>-224983116.38358125</v>
      </c>
      <c r="AU34">
        <f>M33</f>
        <v>0.44483</v>
      </c>
      <c r="BB34" s="31">
        <f t="shared" si="24"/>
        <v>4140.5530963476112</v>
      </c>
      <c r="BC34" s="31">
        <f t="shared" si="25"/>
        <v>1219.2974140531278</v>
      </c>
      <c r="BD34" s="36">
        <f t="shared" si="26"/>
        <v>3399.5051704051748</v>
      </c>
      <c r="BE34" s="31">
        <f t="shared" si="27"/>
        <v>1173.7973392332635</v>
      </c>
    </row>
    <row r="35" spans="1:57" x14ac:dyDescent="0.35">
      <c r="A35">
        <v>29</v>
      </c>
      <c r="B35" t="s">
        <v>54</v>
      </c>
      <c r="C35">
        <v>14.213100000000001</v>
      </c>
      <c r="D35">
        <v>106.565</v>
      </c>
      <c r="E35">
        <v>408.113</v>
      </c>
      <c r="F35">
        <v>408.113</v>
      </c>
      <c r="G35">
        <v>440.86399999999998</v>
      </c>
      <c r="H35">
        <v>1636.34</v>
      </c>
      <c r="I35">
        <v>154.13900000000001</v>
      </c>
      <c r="J35">
        <v>2907.09</v>
      </c>
      <c r="K35">
        <v>1181.97</v>
      </c>
      <c r="M35" s="17">
        <f t="shared" si="5"/>
        <v>0.45455333333333336</v>
      </c>
      <c r="N35" s="18">
        <f t="shared" si="6"/>
        <v>7.8146312130589729E-2</v>
      </c>
      <c r="O35" s="18">
        <f t="shared" si="7"/>
        <v>2.0869318673276331</v>
      </c>
      <c r="P35" s="29">
        <f t="shared" si="8"/>
        <v>0.86676297610841413</v>
      </c>
      <c r="Q35" s="18">
        <f t="shared" si="9"/>
        <v>0.3232946628925098</v>
      </c>
      <c r="R35" s="29">
        <f t="shared" si="10"/>
        <v>0.29927767918689407</v>
      </c>
      <c r="T35" s="30">
        <f t="shared" si="11"/>
        <v>2263.533462170752</v>
      </c>
      <c r="U35" s="30">
        <f t="shared" si="12"/>
        <v>4979.687302195749</v>
      </c>
      <c r="V35" s="30">
        <f t="shared" si="13"/>
        <v>4979.687302195749</v>
      </c>
      <c r="W35" s="30">
        <f t="shared" si="14"/>
        <v>101.62627147338263</v>
      </c>
      <c r="X35" s="30">
        <f t="shared" si="15"/>
        <v>176.88679245283001</v>
      </c>
      <c r="Y35" s="30">
        <f t="shared" si="0"/>
        <v>677.42504132033798</v>
      </c>
      <c r="Z35" s="30">
        <f t="shared" si="16"/>
        <v>677.42504132033798</v>
      </c>
      <c r="AA35" s="30">
        <f t="shared" si="17"/>
        <v>731.78828759840883</v>
      </c>
      <c r="AB35" s="30">
        <f t="shared" si="1"/>
        <v>4825.4663864399727</v>
      </c>
      <c r="AC35" s="30">
        <f t="shared" si="18"/>
        <v>255.84718722915932</v>
      </c>
      <c r="AD35" s="30">
        <f t="shared" si="2"/>
        <v>1961.9470001921034</v>
      </c>
      <c r="AE35" s="30">
        <f t="shared" si="3"/>
        <v>2716.153840024997</v>
      </c>
      <c r="AI35" s="37"/>
      <c r="AJ35" s="38">
        <f t="shared" si="28"/>
        <v>337115.64960621676</v>
      </c>
      <c r="AK35" s="38">
        <f t="shared" si="29"/>
        <v>57121.631350141419</v>
      </c>
      <c r="AL35" s="39">
        <f t="shared" si="30"/>
        <v>185519.23685362921</v>
      </c>
      <c r="AM35" s="39">
        <f t="shared" si="31"/>
        <v>3181.9507598741916</v>
      </c>
      <c r="AN35" s="39">
        <f t="shared" si="20"/>
        <v>18937.499999999982</v>
      </c>
      <c r="AO35" s="39">
        <f t="shared" si="21"/>
        <v>50876.717958689384</v>
      </c>
      <c r="AP35" s="39">
        <f t="shared" si="22"/>
        <v>52215.578957602265</v>
      </c>
      <c r="AQ35" s="39">
        <f t="shared" si="23"/>
        <v>43381.578295047431</v>
      </c>
      <c r="AR35" s="40">
        <f>AD34*$AV$4</f>
        <v>9620.7654397615606</v>
      </c>
      <c r="AS35" s="41">
        <f>AL35+AM35+AN35+AO35+AP35+AQ35+AR35-AJ35-AK35</f>
        <v>-30503.952691754144</v>
      </c>
      <c r="AT35" s="41">
        <f t="shared" si="32"/>
        <v>-244031621.53403315</v>
      </c>
      <c r="AU35">
        <f>M34</f>
        <v>0.44968666666666662</v>
      </c>
      <c r="BB35" s="31">
        <f t="shared" si="24"/>
        <v>4428.908825869712</v>
      </c>
      <c r="BC35" s="31">
        <f t="shared" si="25"/>
        <v>1338.2911740177178</v>
      </c>
      <c r="BD35" s="36">
        <f t="shared" si="26"/>
        <v>3658.0857185405175</v>
      </c>
      <c r="BE35" s="31">
        <f t="shared" si="27"/>
        <v>1263.0764140687534</v>
      </c>
    </row>
    <row r="36" spans="1:57" x14ac:dyDescent="0.35">
      <c r="A36">
        <v>30</v>
      </c>
      <c r="B36" t="s">
        <v>54</v>
      </c>
      <c r="C36">
        <v>14.7172</v>
      </c>
      <c r="D36">
        <v>100.601</v>
      </c>
      <c r="E36">
        <v>412.02699999999999</v>
      </c>
      <c r="F36">
        <v>412.02699999999999</v>
      </c>
      <c r="G36">
        <v>453.584</v>
      </c>
      <c r="H36">
        <v>1621.76</v>
      </c>
      <c r="I36">
        <v>142.32900000000001</v>
      </c>
      <c r="J36">
        <v>2918.9</v>
      </c>
      <c r="K36">
        <v>1193.3</v>
      </c>
      <c r="M36" s="17">
        <f t="shared" si="5"/>
        <v>0.45941333333333334</v>
      </c>
      <c r="N36" s="18">
        <f t="shared" si="6"/>
        <v>7.2992367076851639E-2</v>
      </c>
      <c r="O36" s="18">
        <f t="shared" si="7"/>
        <v>2.0734237217030418</v>
      </c>
      <c r="P36" s="29">
        <f t="shared" si="8"/>
        <v>0.86581437195263522</v>
      </c>
      <c r="Q36" s="18">
        <f t="shared" si="9"/>
        <v>0.32910378453680056</v>
      </c>
      <c r="R36" s="29">
        <f t="shared" si="10"/>
        <v>0.29895156141165541</v>
      </c>
      <c r="T36" s="30">
        <f t="shared" si="11"/>
        <v>2423.3601338971621</v>
      </c>
      <c r="U36" s="30">
        <f t="shared" si="12"/>
        <v>5274.9016148794735</v>
      </c>
      <c r="V36" s="30">
        <f t="shared" si="13"/>
        <v>5274.9016148794735</v>
      </c>
      <c r="W36" s="30">
        <f t="shared" si="14"/>
        <v>107.65105336488722</v>
      </c>
      <c r="X36" s="30">
        <f t="shared" si="15"/>
        <v>176.88679245283001</v>
      </c>
      <c r="Y36" s="30">
        <f t="shared" si="0"/>
        <v>724.46729589131496</v>
      </c>
      <c r="Z36" s="30">
        <f t="shared" si="16"/>
        <v>724.46729589131496</v>
      </c>
      <c r="AA36" s="30">
        <f t="shared" si="17"/>
        <v>797.53699136116381</v>
      </c>
      <c r="AB36" s="30">
        <f t="shared" si="1"/>
        <v>5132.3034412167226</v>
      </c>
      <c r="AC36" s="30">
        <f t="shared" si="18"/>
        <v>250.24922702763797</v>
      </c>
      <c r="AD36" s="30">
        <f t="shared" si="2"/>
        <v>2098.1800323452253</v>
      </c>
      <c r="AE36" s="30">
        <f t="shared" si="3"/>
        <v>2851.5414809823114</v>
      </c>
      <c r="AI36" s="37"/>
      <c r="AJ36" s="38">
        <f t="shared" si="28"/>
        <v>357924.98421992385</v>
      </c>
      <c r="AK36" s="38">
        <f t="shared" si="29"/>
        <v>60647.611653442029</v>
      </c>
      <c r="AL36" s="39">
        <f t="shared" si="30"/>
        <v>195228.9895594767</v>
      </c>
      <c r="AM36" s="39">
        <f t="shared" si="31"/>
        <v>3115.9628932639316</v>
      </c>
      <c r="AN36" s="39">
        <f t="shared" si="20"/>
        <v>18937.499999999982</v>
      </c>
      <c r="AO36" s="39">
        <f t="shared" si="21"/>
        <v>54573.361328766427</v>
      </c>
      <c r="AP36" s="39">
        <f t="shared" si="22"/>
        <v>56009.502416365547</v>
      </c>
      <c r="AQ36" s="39">
        <f t="shared" si="23"/>
        <v>47442.78600977872</v>
      </c>
      <c r="AR36" s="40">
        <f>AD35*$AV$4</f>
        <v>10319.841221010463</v>
      </c>
      <c r="AS36" s="41">
        <f>AL36+AM36+AN36+AO36+AP36+AQ36+AR36-AJ36-AK36</f>
        <v>-32944.652444704087</v>
      </c>
      <c r="AT36" s="41">
        <f t="shared" si="32"/>
        <v>-263557219.55763268</v>
      </c>
      <c r="AU36">
        <f>M35</f>
        <v>0.45455333333333336</v>
      </c>
      <c r="BB36" s="31">
        <f t="shared" si="24"/>
        <v>4723.8401149665897</v>
      </c>
      <c r="BC36" s="31">
        <f t="shared" si="25"/>
        <v>1463.5765751968177</v>
      </c>
      <c r="BD36" s="36">
        <f t="shared" si="26"/>
        <v>3923.8940003842067</v>
      </c>
      <c r="BE36" s="31">
        <f t="shared" si="27"/>
        <v>1354.850082640676</v>
      </c>
    </row>
    <row r="37" spans="1:57" x14ac:dyDescent="0.35">
      <c r="A37">
        <v>31</v>
      </c>
      <c r="B37" t="s">
        <v>54</v>
      </c>
      <c r="C37">
        <v>15.2212</v>
      </c>
      <c r="D37">
        <v>95.191999999999993</v>
      </c>
      <c r="E37">
        <v>415.71899999999999</v>
      </c>
      <c r="F37">
        <v>415.71899999999999</v>
      </c>
      <c r="G37">
        <v>466.17200000000003</v>
      </c>
      <c r="H37">
        <v>1607.2</v>
      </c>
      <c r="I37">
        <v>131.55600000000001</v>
      </c>
      <c r="J37">
        <v>2929.67</v>
      </c>
      <c r="K37">
        <v>1203.99</v>
      </c>
      <c r="M37" s="17">
        <f t="shared" si="5"/>
        <v>0.46426666666666666</v>
      </c>
      <c r="N37" s="18">
        <f t="shared" si="6"/>
        <v>6.8345778288340028E-2</v>
      </c>
      <c r="O37" s="18">
        <f t="shared" si="7"/>
        <v>2.0594812680930503</v>
      </c>
      <c r="P37" s="29">
        <f t="shared" si="8"/>
        <v>0.86443854106835161</v>
      </c>
      <c r="Q37" s="18">
        <f t="shared" si="9"/>
        <v>0.33470132107983919</v>
      </c>
      <c r="R37" s="29">
        <f t="shared" si="10"/>
        <v>0.29847716829408388</v>
      </c>
      <c r="T37" s="30">
        <f t="shared" si="11"/>
        <v>2588.1158556212881</v>
      </c>
      <c r="U37" s="30">
        <f t="shared" si="12"/>
        <v>5574.6320841928955</v>
      </c>
      <c r="V37" s="30">
        <f t="shared" si="13"/>
        <v>5574.6320841928955</v>
      </c>
      <c r="W37" s="30">
        <f t="shared" si="14"/>
        <v>113.76800171822235</v>
      </c>
      <c r="X37" s="30">
        <f t="shared" si="15"/>
        <v>176.88679245283001</v>
      </c>
      <c r="Y37" s="30">
        <f t="shared" si="0"/>
        <v>772.49349180286208</v>
      </c>
      <c r="Z37" s="30">
        <f t="shared" si="16"/>
        <v>772.49349180286208</v>
      </c>
      <c r="AA37" s="30">
        <f t="shared" si="17"/>
        <v>866.24579598412345</v>
      </c>
      <c r="AB37" s="30">
        <f t="shared" si="1"/>
        <v>5443.9441260248823</v>
      </c>
      <c r="AC37" s="30">
        <f t="shared" si="18"/>
        <v>244.45595988623518</v>
      </c>
      <c r="AD37" s="30">
        <f t="shared" si="2"/>
        <v>2237.2670943491348</v>
      </c>
      <c r="AE37" s="30">
        <f t="shared" si="3"/>
        <v>2986.5162285716074</v>
      </c>
      <c r="AI37" s="37"/>
      <c r="AJ37" s="38">
        <f t="shared" si="28"/>
        <v>379144.1033726919</v>
      </c>
      <c r="AK37" s="38">
        <f t="shared" si="29"/>
        <v>64243.026767617106</v>
      </c>
      <c r="AL37" s="39">
        <f t="shared" si="30"/>
        <v>204960.24702856559</v>
      </c>
      <c r="AM37" s="39">
        <f t="shared" si="31"/>
        <v>3047.7853359696028</v>
      </c>
      <c r="AN37" s="39">
        <f t="shared" si="20"/>
        <v>18937.499999999982</v>
      </c>
      <c r="AO37" s="39">
        <f t="shared" si="21"/>
        <v>58363.085357004333</v>
      </c>
      <c r="AP37" s="39">
        <f t="shared" si="22"/>
        <v>59898.956024293926</v>
      </c>
      <c r="AQ37" s="39">
        <f t="shared" si="23"/>
        <v>51705.359948033016</v>
      </c>
      <c r="AR37" s="40">
        <f>AD36*$AV$4</f>
        <v>11036.426970135884</v>
      </c>
      <c r="AS37" s="41">
        <f>AL37+AM37+AN37+AO37+AP37+AQ37+AR37-AJ37-AK37</f>
        <v>-35437.769476306697</v>
      </c>
      <c r="AT37" s="41">
        <f t="shared" si="32"/>
        <v>-283502155.81045359</v>
      </c>
      <c r="AU37">
        <f>M36</f>
        <v>0.45941333333333334</v>
      </c>
      <c r="BB37" s="31">
        <f t="shared" si="24"/>
        <v>5024.6523878518356</v>
      </c>
      <c r="BC37" s="31">
        <f t="shared" si="25"/>
        <v>1595.0739827223276</v>
      </c>
      <c r="BD37" s="36">
        <f t="shared" si="26"/>
        <v>4196.3600646904506</v>
      </c>
      <c r="BE37" s="31">
        <f t="shared" si="27"/>
        <v>1448.9345917826299</v>
      </c>
    </row>
    <row r="38" spans="1:57" x14ac:dyDescent="0.35">
      <c r="A38">
        <v>32</v>
      </c>
      <c r="B38" t="s">
        <v>54</v>
      </c>
      <c r="C38">
        <v>15.725300000000001</v>
      </c>
      <c r="D38">
        <v>90.278599999999997</v>
      </c>
      <c r="E38">
        <v>419.21100000000001</v>
      </c>
      <c r="F38">
        <v>419.21100000000001</v>
      </c>
      <c r="G38">
        <v>478.62799999999999</v>
      </c>
      <c r="H38">
        <v>1592.67</v>
      </c>
      <c r="I38">
        <v>121.714</v>
      </c>
      <c r="J38">
        <v>2939.51</v>
      </c>
      <c r="K38">
        <v>1214.1099999999999</v>
      </c>
      <c r="M38" s="17">
        <f t="shared" si="5"/>
        <v>0.46910999999999997</v>
      </c>
      <c r="N38" s="18">
        <f t="shared" si="6"/>
        <v>6.414884923933975E-2</v>
      </c>
      <c r="O38" s="18">
        <f t="shared" si="7"/>
        <v>2.0452100859073568</v>
      </c>
      <c r="P38" s="29">
        <f t="shared" si="8"/>
        <v>0.86270455401362867</v>
      </c>
      <c r="Q38" s="18">
        <f t="shared" si="9"/>
        <v>0.34009649478089715</v>
      </c>
      <c r="R38" s="29">
        <f t="shared" si="10"/>
        <v>0.29787683059410375</v>
      </c>
      <c r="T38" s="30">
        <f t="shared" si="11"/>
        <v>2757.4429557241829</v>
      </c>
      <c r="U38" s="30">
        <f t="shared" si="12"/>
        <v>5878.0306446764789</v>
      </c>
      <c r="V38" s="30">
        <f t="shared" si="13"/>
        <v>5878.0306446764789</v>
      </c>
      <c r="W38" s="30">
        <f t="shared" si="14"/>
        <v>119.95980907503018</v>
      </c>
      <c r="X38" s="30">
        <f t="shared" si="15"/>
        <v>176.88679245283001</v>
      </c>
      <c r="Y38" s="30">
        <f t="shared" si="0"/>
        <v>821.37836819515712</v>
      </c>
      <c r="Z38" s="30">
        <f t="shared" si="16"/>
        <v>821.37836819515712</v>
      </c>
      <c r="AA38" s="30">
        <f t="shared" si="17"/>
        <v>937.79668380007115</v>
      </c>
      <c r="AB38" s="30">
        <f t="shared" si="1"/>
        <v>5759.5099534363226</v>
      </c>
      <c r="AC38" s="30">
        <f t="shared" si="18"/>
        <v>238.48050031518687</v>
      </c>
      <c r="AD38" s="30">
        <f t="shared" si="2"/>
        <v>2378.858595336053</v>
      </c>
      <c r="AE38" s="30">
        <f t="shared" si="3"/>
        <v>3120.587688952296</v>
      </c>
      <c r="AI38" s="37"/>
      <c r="AJ38" s="38">
        <f t="shared" si="28"/>
        <v>400687.83031553274</v>
      </c>
      <c r="AK38" s="38">
        <f t="shared" si="29"/>
        <v>67893.444153385281</v>
      </c>
      <c r="AL38" s="39">
        <f t="shared" si="30"/>
        <v>214661.8269610414</v>
      </c>
      <c r="AM38" s="39">
        <f t="shared" si="31"/>
        <v>2977.2291354544582</v>
      </c>
      <c r="AN38" s="39">
        <f t="shared" si="20"/>
        <v>18937.499999999982</v>
      </c>
      <c r="AO38" s="39">
        <f t="shared" si="21"/>
        <v>62232.075699638568</v>
      </c>
      <c r="AP38" s="39">
        <f t="shared" si="22"/>
        <v>63869.761902260645</v>
      </c>
      <c r="AQ38" s="39">
        <f t="shared" si="23"/>
        <v>56159.841073185504</v>
      </c>
      <c r="AR38" s="40">
        <f>AD37*$AV$4</f>
        <v>11768.024916276448</v>
      </c>
      <c r="AS38" s="41">
        <f>AL38+AM38+AN38+AO38+AP38+AQ38+AR38-AJ38-AK38</f>
        <v>-37975.014781061021</v>
      </c>
      <c r="AT38" s="41">
        <f t="shared" si="32"/>
        <v>-303800118.24848819</v>
      </c>
      <c r="AU38">
        <f>M37</f>
        <v>0.46426666666666666</v>
      </c>
      <c r="BB38" s="31">
        <f t="shared" si="24"/>
        <v>5330.1761243066603</v>
      </c>
      <c r="BC38" s="31">
        <f t="shared" si="25"/>
        <v>1732.4915919682469</v>
      </c>
      <c r="BD38" s="36">
        <f t="shared" si="26"/>
        <v>4474.5341886982696</v>
      </c>
      <c r="BE38" s="31">
        <f t="shared" si="27"/>
        <v>1544.9869836057242</v>
      </c>
    </row>
    <row r="39" spans="1:57" x14ac:dyDescent="0.35">
      <c r="A39">
        <v>33</v>
      </c>
      <c r="B39" t="s">
        <v>54</v>
      </c>
      <c r="C39">
        <v>16.229299999999999</v>
      </c>
      <c r="D39">
        <v>85.8078</v>
      </c>
      <c r="E39">
        <v>422.52300000000002</v>
      </c>
      <c r="F39">
        <v>422.52300000000002</v>
      </c>
      <c r="G39">
        <v>490.95400000000001</v>
      </c>
      <c r="H39">
        <v>1578.19</v>
      </c>
      <c r="I39">
        <v>112.70099999999999</v>
      </c>
      <c r="J39">
        <v>2948.52</v>
      </c>
      <c r="K39">
        <v>1223.7</v>
      </c>
      <c r="M39" s="17">
        <f t="shared" si="5"/>
        <v>0.47393666666666667</v>
      </c>
      <c r="N39" s="18">
        <f t="shared" si="6"/>
        <v>6.0351101764652103E-2</v>
      </c>
      <c r="O39" s="18">
        <f t="shared" si="7"/>
        <v>2.0307182466011633</v>
      </c>
      <c r="P39" s="29">
        <f t="shared" si="8"/>
        <v>0.86066352044225325</v>
      </c>
      <c r="Q39" s="18">
        <f t="shared" si="9"/>
        <v>0.34530211490986845</v>
      </c>
      <c r="R39" s="29">
        <f t="shared" si="10"/>
        <v>0.29717261800099876</v>
      </c>
      <c r="T39" s="30">
        <f t="shared" si="11"/>
        <v>2930.9621080759348</v>
      </c>
      <c r="U39" s="30">
        <f t="shared" si="12"/>
        <v>6184.2906747229263</v>
      </c>
      <c r="V39" s="30">
        <f t="shared" si="13"/>
        <v>6184.2906747229263</v>
      </c>
      <c r="W39" s="30">
        <f t="shared" si="14"/>
        <v>126.21001376985564</v>
      </c>
      <c r="X39" s="30">
        <f t="shared" si="15"/>
        <v>176.88679245283001</v>
      </c>
      <c r="Y39" s="30">
        <f t="shared" si="0"/>
        <v>871.0016829186518</v>
      </c>
      <c r="Z39" s="30">
        <f t="shared" si="16"/>
        <v>871.0016829186518</v>
      </c>
      <c r="AA39" s="30">
        <f t="shared" si="17"/>
        <v>1012.0674146393067</v>
      </c>
      <c r="AB39" s="30">
        <f t="shared" si="1"/>
        <v>6078.1682467362671</v>
      </c>
      <c r="AC39" s="30">
        <f t="shared" si="18"/>
        <v>232.33244175651453</v>
      </c>
      <c r="AD39" s="30">
        <f t="shared" si="2"/>
        <v>2522.5721662194819</v>
      </c>
      <c r="AE39" s="30">
        <f t="shared" si="3"/>
        <v>3253.3285666469915</v>
      </c>
      <c r="AI39" s="37"/>
      <c r="AJ39" s="38">
        <f t="shared" si="28"/>
        <v>422495.20864741126</v>
      </c>
      <c r="AK39" s="38">
        <f t="shared" si="29"/>
        <v>71588.535221514845</v>
      </c>
      <c r="AL39" s="39">
        <f t="shared" si="30"/>
        <v>224298.48131882417</v>
      </c>
      <c r="AM39" s="39">
        <f t="shared" si="31"/>
        <v>2904.4540133386608</v>
      </c>
      <c r="AN39" s="39">
        <f t="shared" si="20"/>
        <v>18937.499999999982</v>
      </c>
      <c r="AO39" s="39">
        <f t="shared" si="21"/>
        <v>66170.241341801855</v>
      </c>
      <c r="AP39" s="39">
        <f t="shared" si="22"/>
        <v>67911.563482375597</v>
      </c>
      <c r="AQ39" s="39">
        <f t="shared" si="23"/>
        <v>60798.578146447551</v>
      </c>
      <c r="AR39" s="40">
        <f>AD38*$AV$4</f>
        <v>12512.796211467637</v>
      </c>
      <c r="AS39" s="41">
        <f>AL39+AM39+AN39+AO39+AP39+AQ39+AR39-AJ39-AK39</f>
        <v>-40550.129354670673</v>
      </c>
      <c r="AT39" s="41">
        <f t="shared" si="32"/>
        <v>-324401034.83736539</v>
      </c>
      <c r="AU39">
        <f>M38</f>
        <v>0.46910999999999997</v>
      </c>
      <c r="BB39" s="31">
        <f t="shared" si="24"/>
        <v>5639.550144361292</v>
      </c>
      <c r="BC39" s="31">
        <f t="shared" si="25"/>
        <v>1875.5933676001423</v>
      </c>
      <c r="BD39" s="36">
        <f t="shared" si="26"/>
        <v>4757.717190672106</v>
      </c>
      <c r="BE39" s="31">
        <f t="shared" si="27"/>
        <v>1642.7567363903142</v>
      </c>
    </row>
    <row r="40" spans="1:57" x14ac:dyDescent="0.35">
      <c r="A40">
        <v>34</v>
      </c>
      <c r="B40" t="s">
        <v>54</v>
      </c>
      <c r="C40">
        <v>16.7333</v>
      </c>
      <c r="D40">
        <v>81.751599999999996</v>
      </c>
      <c r="E40">
        <v>425.65499999999997</v>
      </c>
      <c r="F40">
        <v>425.65499999999997</v>
      </c>
      <c r="G40">
        <v>503.15300000000002</v>
      </c>
      <c r="H40">
        <v>1563.79</v>
      </c>
      <c r="I40">
        <v>104.553</v>
      </c>
      <c r="J40">
        <v>2956.67</v>
      </c>
      <c r="K40">
        <v>1232.77</v>
      </c>
      <c r="M40" s="17">
        <f t="shared" si="5"/>
        <v>0.4787366666666667</v>
      </c>
      <c r="N40" s="18">
        <f t="shared" si="6"/>
        <v>5.6921759352740887E-2</v>
      </c>
      <c r="O40" s="18">
        <f t="shared" si="7"/>
        <v>2.0160321333231215</v>
      </c>
      <c r="P40" s="29">
        <f t="shared" si="8"/>
        <v>0.85834940572757468</v>
      </c>
      <c r="Q40" s="18">
        <f t="shared" si="9"/>
        <v>0.3503338648247819</v>
      </c>
      <c r="R40" s="29">
        <f t="shared" si="10"/>
        <v>0.29637378934835434</v>
      </c>
      <c r="T40" s="30">
        <f t="shared" si="11"/>
        <v>3107.5426069786895</v>
      </c>
      <c r="U40" s="30">
        <f t="shared" si="12"/>
        <v>6491.1313950857239</v>
      </c>
      <c r="V40" s="30">
        <f t="shared" si="13"/>
        <v>6491.1313950857239</v>
      </c>
      <c r="W40" s="30">
        <f t="shared" si="14"/>
        <v>132.47206928746374</v>
      </c>
      <c r="X40" s="30">
        <f t="shared" si="15"/>
        <v>176.88679245283001</v>
      </c>
      <c r="Y40" s="30">
        <f t="shared" si="0"/>
        <v>920.99417799173796</v>
      </c>
      <c r="Z40" s="30">
        <f t="shared" si="16"/>
        <v>920.99417799173796</v>
      </c>
      <c r="AA40" s="30">
        <f t="shared" si="17"/>
        <v>1088.6774116105225</v>
      </c>
      <c r="AB40" s="30">
        <f t="shared" si="1"/>
        <v>6397.3778206272054</v>
      </c>
      <c r="AC40" s="30">
        <f t="shared" si="18"/>
        <v>226.22564374598187</v>
      </c>
      <c r="AD40" s="30">
        <f t="shared" si="2"/>
        <v>2667.3573499732761</v>
      </c>
      <c r="AE40" s="30">
        <f t="shared" si="3"/>
        <v>3383.5887881070344</v>
      </c>
      <c r="AI40" s="37"/>
      <c r="AJ40" s="38">
        <f t="shared" si="28"/>
        <v>444508.26082705974</v>
      </c>
      <c r="AK40" s="38">
        <f t="shared" si="29"/>
        <v>75318.476127450514</v>
      </c>
      <c r="AL40" s="39">
        <f t="shared" si="30"/>
        <v>233839.49738488579</v>
      </c>
      <c r="AM40" s="39">
        <f t="shared" si="31"/>
        <v>2829.5768081525903</v>
      </c>
      <c r="AN40" s="39">
        <f t="shared" si="20"/>
        <v>18937.499999999982</v>
      </c>
      <c r="AO40" s="39">
        <f t="shared" si="21"/>
        <v>70167.895575926595</v>
      </c>
      <c r="AP40" s="39">
        <f t="shared" si="22"/>
        <v>72014.419143714142</v>
      </c>
      <c r="AQ40" s="39">
        <f t="shared" si="23"/>
        <v>65613.646178705283</v>
      </c>
      <c r="AR40" s="40">
        <f>AD39*$AV$4</f>
        <v>13268.729594314475</v>
      </c>
      <c r="AS40" s="41">
        <f>AL40+AM40+AN40+AO40+AP40+AQ40+AR40-AJ40-AK40</f>
        <v>-43155.472268811413</v>
      </c>
      <c r="AT40" s="41">
        <f t="shared" si="32"/>
        <v>-345243778.1504913</v>
      </c>
      <c r="AU40">
        <f>M39</f>
        <v>0.47393666666666667</v>
      </c>
      <c r="BB40" s="31">
        <f t="shared" si="24"/>
        <v>5951.9582329664117</v>
      </c>
      <c r="BC40" s="31">
        <f t="shared" si="25"/>
        <v>2024.1348292786133</v>
      </c>
      <c r="BD40" s="36">
        <f t="shared" si="26"/>
        <v>5045.1443324389638</v>
      </c>
      <c r="BE40" s="31">
        <f t="shared" si="27"/>
        <v>1742.0033658373036</v>
      </c>
    </row>
    <row r="41" spans="1:57" x14ac:dyDescent="0.35">
      <c r="A41">
        <v>35</v>
      </c>
      <c r="B41" t="s">
        <v>54</v>
      </c>
      <c r="C41">
        <v>17.237400000000001</v>
      </c>
      <c r="D41">
        <v>78.034999999999997</v>
      </c>
      <c r="E41">
        <v>428.65</v>
      </c>
      <c r="F41">
        <v>428.65</v>
      </c>
      <c r="G41">
        <v>515.22500000000002</v>
      </c>
      <c r="H41">
        <v>1549.44</v>
      </c>
      <c r="I41">
        <v>96.998400000000004</v>
      </c>
      <c r="J41">
        <v>2964.23</v>
      </c>
      <c r="K41">
        <v>1241.45</v>
      </c>
      <c r="M41" s="17">
        <f t="shared" si="5"/>
        <v>0.48352000000000001</v>
      </c>
      <c r="N41" s="18">
        <f t="shared" si="6"/>
        <v>5.3796464813589233E-2</v>
      </c>
      <c r="O41" s="18">
        <f t="shared" si="7"/>
        <v>2.0012998498510921</v>
      </c>
      <c r="P41" s="29">
        <f t="shared" si="8"/>
        <v>0.8558418817560115</v>
      </c>
      <c r="Q41" s="18">
        <f t="shared" si="9"/>
        <v>0.35519040922126632</v>
      </c>
      <c r="R41" s="29">
        <f t="shared" si="10"/>
        <v>0.29550656298257222</v>
      </c>
      <c r="T41" s="30">
        <f t="shared" si="11"/>
        <v>3288.0746544547587</v>
      </c>
      <c r="U41" s="30">
        <f t="shared" si="12"/>
        <v>6800.286760536811</v>
      </c>
      <c r="V41" s="30">
        <f t="shared" si="13"/>
        <v>6800.286760536811</v>
      </c>
      <c r="W41" s="30">
        <f t="shared" si="14"/>
        <v>138.78136245993491</v>
      </c>
      <c r="X41" s="30">
        <f t="shared" si="15"/>
        <v>176.88679245283001</v>
      </c>
      <c r="Y41" s="30">
        <f t="shared" si="0"/>
        <v>971.64763996803458</v>
      </c>
      <c r="Z41" s="30">
        <f t="shared" si="16"/>
        <v>971.64763996803458</v>
      </c>
      <c r="AA41" s="30">
        <f t="shared" si="17"/>
        <v>1167.8925820658596</v>
      </c>
      <c r="AB41" s="30">
        <f t="shared" si="1"/>
        <v>6719.2046747194254</v>
      </c>
      <c r="AC41" s="30">
        <f t="shared" si="18"/>
        <v>219.86344827732046</v>
      </c>
      <c r="AD41" s="30">
        <f t="shared" si="2"/>
        <v>2814.0719996228081</v>
      </c>
      <c r="AE41" s="30">
        <f t="shared" si="3"/>
        <v>3512.2121060820523</v>
      </c>
      <c r="AI41" s="37"/>
      <c r="AJ41" s="38">
        <f t="shared" si="28"/>
        <v>466563.05128457653</v>
      </c>
      <c r="AK41" s="38">
        <f t="shared" si="29"/>
        <v>79055.489260749033</v>
      </c>
      <c r="AL41" s="39">
        <f t="shared" si="30"/>
        <v>243202.21132276929</v>
      </c>
      <c r="AM41" s="39">
        <f t="shared" si="31"/>
        <v>2755.2021151823133</v>
      </c>
      <c r="AN41" s="39">
        <f t="shared" si="20"/>
        <v>18937.499999999982</v>
      </c>
      <c r="AO41" s="39">
        <f t="shared" si="21"/>
        <v>74195.290979014419</v>
      </c>
      <c r="AP41" s="39">
        <f t="shared" si="22"/>
        <v>76147.798636356907</v>
      </c>
      <c r="AQ41" s="39">
        <f t="shared" si="23"/>
        <v>70580.37187534527</v>
      </c>
      <c r="AR41" s="40">
        <f>AD40*$AV$4</f>
        <v>14030.299660859431</v>
      </c>
      <c r="AS41" s="41">
        <f>AL41+AM41+AN41+AO41+AP41+AQ41+AR41-AJ41-AK41</f>
        <v>-45769.86595579797</v>
      </c>
      <c r="AT41" s="41">
        <f t="shared" si="32"/>
        <v>-366158927.64638376</v>
      </c>
      <c r="AU41">
        <f>M40</f>
        <v>0.4787366666666667</v>
      </c>
      <c r="BB41" s="31">
        <f t="shared" si="24"/>
        <v>6264.905751339742</v>
      </c>
      <c r="BC41" s="31">
        <f t="shared" si="25"/>
        <v>2177.3548232210451</v>
      </c>
      <c r="BD41" s="36">
        <f t="shared" si="26"/>
        <v>5334.7146999465522</v>
      </c>
      <c r="BE41" s="31">
        <f t="shared" si="27"/>
        <v>1841.9883559834759</v>
      </c>
    </row>
    <row r="42" spans="1:57" x14ac:dyDescent="0.35">
      <c r="A42">
        <v>36</v>
      </c>
      <c r="B42" t="s">
        <v>54</v>
      </c>
      <c r="C42">
        <v>17.741399999999999</v>
      </c>
      <c r="D42">
        <v>74.644099999999995</v>
      </c>
      <c r="E42">
        <v>431.50599999999997</v>
      </c>
      <c r="F42">
        <v>431.50599999999997</v>
      </c>
      <c r="G42">
        <v>527.17200000000003</v>
      </c>
      <c r="H42">
        <v>1535.17</v>
      </c>
      <c r="I42">
        <v>90.086500000000001</v>
      </c>
      <c r="J42">
        <v>2971.14</v>
      </c>
      <c r="K42">
        <v>1249.72</v>
      </c>
      <c r="M42" s="17">
        <f t="shared" si="5"/>
        <v>0.48827666666666664</v>
      </c>
      <c r="N42" s="18">
        <f t="shared" si="6"/>
        <v>5.0957517254561963E-2</v>
      </c>
      <c r="O42" s="18">
        <f t="shared" si="7"/>
        <v>1.9865209684400238</v>
      </c>
      <c r="P42" s="29">
        <f t="shared" si="8"/>
        <v>0.85315019490316291</v>
      </c>
      <c r="Q42" s="18">
        <f t="shared" si="9"/>
        <v>0.35988613013114151</v>
      </c>
      <c r="R42" s="29">
        <f t="shared" si="10"/>
        <v>0.29457752776772733</v>
      </c>
      <c r="T42" s="30">
        <f t="shared" si="11"/>
        <v>3471.2600217388781</v>
      </c>
      <c r="U42" s="30">
        <f t="shared" si="12"/>
        <v>7109.2072562800013</v>
      </c>
      <c r="V42" s="30">
        <f t="shared" si="13"/>
        <v>7109.2072562800013</v>
      </c>
      <c r="W42" s="30">
        <f t="shared" si="14"/>
        <v>145.08586237306125</v>
      </c>
      <c r="X42" s="30">
        <f t="shared" si="15"/>
        <v>176.88679245283001</v>
      </c>
      <c r="Y42" s="30">
        <f t="shared" si="0"/>
        <v>1022.5551954427862</v>
      </c>
      <c r="Z42" s="30">
        <f t="shared" si="16"/>
        <v>1022.5551954427862</v>
      </c>
      <c r="AA42" s="30">
        <f t="shared" si="17"/>
        <v>1249.2583359025471</v>
      </c>
      <c r="AB42" s="30">
        <f t="shared" si="1"/>
        <v>7040.8166824649152</v>
      </c>
      <c r="AC42" s="30">
        <f t="shared" si="18"/>
        <v>213.47643618814709</v>
      </c>
      <c r="AD42" s="30">
        <f t="shared" si="2"/>
        <v>2961.5061641060815</v>
      </c>
      <c r="AE42" s="30">
        <f t="shared" si="3"/>
        <v>3637.9472345411232</v>
      </c>
      <c r="AI42" s="37"/>
      <c r="AJ42" s="38">
        <f t="shared" si="28"/>
        <v>488784.21148710436</v>
      </c>
      <c r="AK42" s="38">
        <f t="shared" si="29"/>
        <v>82820.692456577817</v>
      </c>
      <c r="AL42" s="39">
        <f t="shared" si="30"/>
        <v>252447.26954885965</v>
      </c>
      <c r="AM42" s="39">
        <f t="shared" si="31"/>
        <v>2677.7169365694858</v>
      </c>
      <c r="AN42" s="39">
        <f t="shared" si="20"/>
        <v>18937.499999999982</v>
      </c>
      <c r="AO42" s="39">
        <f t="shared" si="21"/>
        <v>78275.933875824863</v>
      </c>
      <c r="AP42" s="39">
        <f t="shared" si="22"/>
        <v>80335.826872557111</v>
      </c>
      <c r="AQ42" s="39">
        <f t="shared" si="23"/>
        <v>75715.994355686358</v>
      </c>
      <c r="AR42" s="40">
        <f>AD41*$AV$4</f>
        <v>14802.01871801597</v>
      </c>
      <c r="AS42" s="41">
        <f>AL42+AM42+AN42+AO42+AP42+AQ42+AR42-AJ42-AK42</f>
        <v>-48412.643636168767</v>
      </c>
      <c r="AT42" s="41">
        <f t="shared" si="32"/>
        <v>-387301149.0893501</v>
      </c>
      <c r="AU42">
        <f>M41</f>
        <v>0.48352000000000001</v>
      </c>
      <c r="BB42" s="31">
        <f t="shared" si="24"/>
        <v>6580.4233122594906</v>
      </c>
      <c r="BC42" s="31">
        <f t="shared" si="25"/>
        <v>2335.7851641317193</v>
      </c>
      <c r="BD42" s="36">
        <f t="shared" si="26"/>
        <v>5628.1439992456162</v>
      </c>
      <c r="BE42" s="31">
        <f t="shared" si="27"/>
        <v>1943.2952799360692</v>
      </c>
    </row>
    <row r="43" spans="1:57" x14ac:dyDescent="0.35">
      <c r="A43">
        <v>37</v>
      </c>
      <c r="B43" t="s">
        <v>54</v>
      </c>
      <c r="C43">
        <v>18.2455</v>
      </c>
      <c r="D43">
        <v>71.543499999999995</v>
      </c>
      <c r="E43">
        <v>434.23399999999998</v>
      </c>
      <c r="F43">
        <v>434.23399999999998</v>
      </c>
      <c r="G43">
        <v>538.99699999999996</v>
      </c>
      <c r="H43">
        <v>1520.99</v>
      </c>
      <c r="I43">
        <v>83.752499999999998</v>
      </c>
      <c r="J43">
        <v>2977.47</v>
      </c>
      <c r="K43">
        <v>1257.6199999999999</v>
      </c>
      <c r="M43" s="17">
        <f t="shared" si="5"/>
        <v>0.49300333333333335</v>
      </c>
      <c r="N43" s="18">
        <f t="shared" si="6"/>
        <v>4.83725600232588E-2</v>
      </c>
      <c r="O43" s="18">
        <f t="shared" si="7"/>
        <v>1.9717550998302917</v>
      </c>
      <c r="P43" s="29">
        <f t="shared" si="8"/>
        <v>0.85031203304913416</v>
      </c>
      <c r="Q43" s="18">
        <f t="shared" si="9"/>
        <v>0.36443093691050094</v>
      </c>
      <c r="R43" s="29">
        <f t="shared" si="10"/>
        <v>0.29359774443715725</v>
      </c>
      <c r="T43" s="30">
        <f t="shared" si="11"/>
        <v>3656.7589635069589</v>
      </c>
      <c r="U43" s="30">
        <f t="shared" si="12"/>
        <v>7417.3108298935613</v>
      </c>
      <c r="V43" s="30">
        <f t="shared" si="13"/>
        <v>7417.3108298935613</v>
      </c>
      <c r="W43" s="30">
        <f t="shared" si="14"/>
        <v>151.37369040599106</v>
      </c>
      <c r="X43" s="30">
        <f t="shared" si="15"/>
        <v>176.88679245283001</v>
      </c>
      <c r="Y43" s="30">
        <f t="shared" si="0"/>
        <v>1073.6161836360002</v>
      </c>
      <c r="Z43" s="30">
        <f t="shared" si="16"/>
        <v>1073.6161836360002</v>
      </c>
      <c r="AA43" s="30">
        <f t="shared" si="17"/>
        <v>1332.6360951267134</v>
      </c>
      <c r="AB43" s="30">
        <f t="shared" si="1"/>
        <v>7361.606825550969</v>
      </c>
      <c r="AC43" s="30">
        <f t="shared" si="18"/>
        <v>207.07769474858378</v>
      </c>
      <c r="AD43" s="30">
        <f t="shared" si="2"/>
        <v>3109.3861486302467</v>
      </c>
      <c r="AE43" s="30">
        <f t="shared" si="3"/>
        <v>3760.5518663866023</v>
      </c>
      <c r="AI43" s="37"/>
      <c r="AJ43" s="38">
        <f t="shared" si="28"/>
        <v>510988.48995963763</v>
      </c>
      <c r="AK43" s="38">
        <f t="shared" si="29"/>
        <v>86583.035174234145</v>
      </c>
      <c r="AL43" s="39">
        <f t="shared" si="30"/>
        <v>261484.73337711228</v>
      </c>
      <c r="AM43" s="39">
        <f t="shared" si="31"/>
        <v>2599.9295163354436</v>
      </c>
      <c r="AN43" s="39">
        <f t="shared" si="20"/>
        <v>18937.499999999982</v>
      </c>
      <c r="AO43" s="39">
        <f t="shared" si="21"/>
        <v>82377.046544870856</v>
      </c>
      <c r="AP43" s="39">
        <f t="shared" si="22"/>
        <v>84544.863559209567</v>
      </c>
      <c r="AQ43" s="39">
        <f t="shared" si="23"/>
        <v>80991.041952398795</v>
      </c>
      <c r="AR43" s="40">
        <f>AD42*$AV$4</f>
        <v>15577.522423197988</v>
      </c>
      <c r="AS43" s="41">
        <f>AL43+AM43+AN43+AO43+AP43+AQ43+AR43-AJ43-AK43</f>
        <v>-51058.887760746831</v>
      </c>
      <c r="AT43" s="41">
        <f t="shared" si="32"/>
        <v>-408471102.08597463</v>
      </c>
      <c r="AU43">
        <f>M42</f>
        <v>0.48827666666666664</v>
      </c>
      <c r="BB43" s="31">
        <f t="shared" si="24"/>
        <v>6895.7308200918542</v>
      </c>
      <c r="BC43" s="31">
        <f t="shared" si="25"/>
        <v>2498.5166718050941</v>
      </c>
      <c r="BD43" s="36">
        <f t="shared" si="26"/>
        <v>5923.0123282121631</v>
      </c>
      <c r="BE43" s="31">
        <f t="shared" si="27"/>
        <v>2045.1103908855723</v>
      </c>
    </row>
    <row r="44" spans="1:57" x14ac:dyDescent="0.35">
      <c r="A44">
        <v>38</v>
      </c>
      <c r="B44" t="s">
        <v>54</v>
      </c>
      <c r="C44">
        <v>18.749500000000001</v>
      </c>
      <c r="D44">
        <v>68.697599999999994</v>
      </c>
      <c r="E44">
        <v>436.84800000000001</v>
      </c>
      <c r="F44">
        <v>436.84800000000001</v>
      </c>
      <c r="G44">
        <v>550.69899999999996</v>
      </c>
      <c r="H44">
        <v>1506.91</v>
      </c>
      <c r="I44">
        <v>77.928600000000003</v>
      </c>
      <c r="J44">
        <v>2983.3</v>
      </c>
      <c r="K44">
        <v>1265.19</v>
      </c>
      <c r="M44" s="17">
        <f t="shared" si="5"/>
        <v>0.49769666666666662</v>
      </c>
      <c r="N44" s="18">
        <f t="shared" si="6"/>
        <v>4.6010354365778348E-2</v>
      </c>
      <c r="O44" s="18">
        <f t="shared" si="7"/>
        <v>1.9570658903348093</v>
      </c>
      <c r="P44" s="29">
        <f t="shared" si="8"/>
        <v>0.84736352128806713</v>
      </c>
      <c r="Q44" s="18">
        <f t="shared" si="9"/>
        <v>0.36883175160238163</v>
      </c>
      <c r="R44" s="29">
        <f t="shared" si="10"/>
        <v>0.2925798176935081</v>
      </c>
      <c r="T44" s="30">
        <f t="shared" si="11"/>
        <v>3844.4996760206468</v>
      </c>
      <c r="U44" s="30">
        <f t="shared" si="12"/>
        <v>7724.5839353702331</v>
      </c>
      <c r="V44" s="30">
        <f t="shared" si="13"/>
        <v>7724.5839353702331</v>
      </c>
      <c r="W44" s="30">
        <f t="shared" si="14"/>
        <v>157.6445701095966</v>
      </c>
      <c r="X44" s="30">
        <f t="shared" si="15"/>
        <v>176.88679245283001</v>
      </c>
      <c r="Y44" s="30">
        <f t="shared" si="0"/>
        <v>1124.8230143328717</v>
      </c>
      <c r="Z44" s="30">
        <f t="shared" si="16"/>
        <v>1124.8230143328717</v>
      </c>
      <c r="AA44" s="30">
        <f t="shared" si="17"/>
        <v>1417.9735495414839</v>
      </c>
      <c r="AB44" s="30">
        <f t="shared" si="1"/>
        <v>7681.5837514528293</v>
      </c>
      <c r="AC44" s="30">
        <f t="shared" si="18"/>
        <v>200.64475402700009</v>
      </c>
      <c r="AD44" s="30">
        <f t="shared" si="2"/>
        <v>3257.6887830636883</v>
      </c>
      <c r="AE44" s="30">
        <f t="shared" si="3"/>
        <v>3880.0842593495863</v>
      </c>
      <c r="AI44" s="37"/>
      <c r="AJ44" s="38">
        <f t="shared" si="28"/>
        <v>533134.05052025942</v>
      </c>
      <c r="AK44" s="38">
        <f t="shared" si="29"/>
        <v>90335.428597273683</v>
      </c>
      <c r="AL44" s="39">
        <f t="shared" si="30"/>
        <v>270297.1865002698</v>
      </c>
      <c r="AM44" s="39">
        <f t="shared" si="31"/>
        <v>2521.9992443430019</v>
      </c>
      <c r="AN44" s="39">
        <f t="shared" si="20"/>
        <v>18937.499999999982</v>
      </c>
      <c r="AO44" s="39">
        <f t="shared" si="21"/>
        <v>86490.519753716173</v>
      </c>
      <c r="AP44" s="39">
        <f t="shared" si="22"/>
        <v>88766.586063024501</v>
      </c>
      <c r="AQ44" s="39">
        <f t="shared" si="23"/>
        <v>86396.530473988489</v>
      </c>
      <c r="AR44" s="40">
        <f>AD43*$AV$4</f>
        <v>16355.371141795096</v>
      </c>
      <c r="AS44" s="41">
        <f>AL44+AM44+AN44+AO44+AP44+AQ44+AR44-AJ44-AK44</f>
        <v>-53703.785940396046</v>
      </c>
      <c r="AT44" s="41">
        <f t="shared" si="32"/>
        <v>-429630287.52316839</v>
      </c>
      <c r="AU44">
        <f>M43</f>
        <v>0.49300333333333335</v>
      </c>
      <c r="BB44" s="31">
        <f t="shared" si="24"/>
        <v>7210.2331351449775</v>
      </c>
      <c r="BC44" s="31">
        <f t="shared" si="25"/>
        <v>2665.2721902534267</v>
      </c>
      <c r="BD44" s="36">
        <f t="shared" si="26"/>
        <v>6218.7722972604934</v>
      </c>
      <c r="BE44" s="31">
        <f t="shared" si="27"/>
        <v>2147.2323672720004</v>
      </c>
    </row>
    <row r="45" spans="1:57" x14ac:dyDescent="0.35">
      <c r="A45">
        <v>39</v>
      </c>
      <c r="B45" t="s">
        <v>54</v>
      </c>
      <c r="C45">
        <v>19.253499999999999</v>
      </c>
      <c r="D45">
        <v>66.074600000000004</v>
      </c>
      <c r="E45">
        <v>439.36099999999999</v>
      </c>
      <c r="F45">
        <v>439.36099999999999</v>
      </c>
      <c r="G45">
        <v>562.28200000000004</v>
      </c>
      <c r="H45">
        <v>1492.92</v>
      </c>
      <c r="I45">
        <v>72.558300000000003</v>
      </c>
      <c r="J45">
        <v>2988.67</v>
      </c>
      <c r="K45">
        <v>1272.46</v>
      </c>
      <c r="M45" s="17">
        <f t="shared" si="5"/>
        <v>0.50236000000000003</v>
      </c>
      <c r="N45" s="18">
        <f t="shared" si="6"/>
        <v>4.3842795339331692E-2</v>
      </c>
      <c r="O45" s="18">
        <f t="shared" si="7"/>
        <v>1.9424619198715398</v>
      </c>
      <c r="P45" s="29">
        <f t="shared" si="8"/>
        <v>0.84432146933142238</v>
      </c>
      <c r="Q45" s="18">
        <f t="shared" si="9"/>
        <v>0.37309366456989679</v>
      </c>
      <c r="R45" s="29">
        <f t="shared" si="10"/>
        <v>0.29153130557103807</v>
      </c>
      <c r="T45" s="30">
        <f t="shared" si="11"/>
        <v>4034.5692167612219</v>
      </c>
      <c r="U45" s="30">
        <f t="shared" si="12"/>
        <v>8031.2310230934427</v>
      </c>
      <c r="V45" s="30">
        <f t="shared" si="13"/>
        <v>8031.2310230934427</v>
      </c>
      <c r="W45" s="30">
        <f t="shared" si="14"/>
        <v>163.90267394068249</v>
      </c>
      <c r="X45" s="30">
        <f t="shared" si="15"/>
        <v>176.88679245283001</v>
      </c>
      <c r="Y45" s="30">
        <f t="shared" si="0"/>
        <v>1176.2032311791195</v>
      </c>
      <c r="Z45" s="30">
        <f t="shared" si="16"/>
        <v>1176.2032311791195</v>
      </c>
      <c r="AA45" s="30">
        <f t="shared" si="17"/>
        <v>1505.2722140423425</v>
      </c>
      <c r="AB45" s="30">
        <f t="shared" si="1"/>
        <v>8000.8997405853006</v>
      </c>
      <c r="AC45" s="30">
        <f t="shared" si="18"/>
        <v>194.23395644882476</v>
      </c>
      <c r="AD45" s="30">
        <f t="shared" si="2"/>
        <v>3406.4734092151607</v>
      </c>
      <c r="AE45" s="30">
        <f t="shared" si="3"/>
        <v>3996.6618063322207</v>
      </c>
      <c r="AI45" s="37"/>
      <c r="AJ45" s="38">
        <f t="shared" si="28"/>
        <v>555219.91952260619</v>
      </c>
      <c r="AK45" s="38">
        <f t="shared" si="29"/>
        <v>94077.707748874076</v>
      </c>
      <c r="AL45" s="39">
        <f t="shared" si="30"/>
        <v>278888.81630927022</v>
      </c>
      <c r="AM45" s="39">
        <f t="shared" si="31"/>
        <v>2443.652459294834</v>
      </c>
      <c r="AN45" s="39">
        <f t="shared" si="20"/>
        <v>18937.499999999982</v>
      </c>
      <c r="AO45" s="39">
        <f t="shared" si="21"/>
        <v>90615.742034656141</v>
      </c>
      <c r="AP45" s="39">
        <f t="shared" si="22"/>
        <v>93000.366825041841</v>
      </c>
      <c r="AQ45" s="39">
        <f t="shared" si="23"/>
        <v>91929.068582388805</v>
      </c>
      <c r="AR45" s="40">
        <f>AD44*$AV$4</f>
        <v>17135.442998915001</v>
      </c>
      <c r="AS45" s="41">
        <f>AL45+AM45+AN45+AO45+AP45+AQ45+AR45-AJ45-AK45</f>
        <v>-56347.038061913438</v>
      </c>
      <c r="AT45" s="41">
        <f t="shared" si="32"/>
        <v>-450776304.49530751</v>
      </c>
      <c r="AU45">
        <f>M44</f>
        <v>0.49769666666666662</v>
      </c>
      <c r="BB45" s="31">
        <f t="shared" si="24"/>
        <v>7523.939181343233</v>
      </c>
      <c r="BC45" s="31">
        <f t="shared" si="25"/>
        <v>2835.9470990829677</v>
      </c>
      <c r="BD45" s="36">
        <f t="shared" si="26"/>
        <v>6515.3775661273767</v>
      </c>
      <c r="BE45" s="31">
        <f t="shared" si="27"/>
        <v>2249.6460286657434</v>
      </c>
    </row>
    <row r="46" spans="1:57" x14ac:dyDescent="0.35">
      <c r="A46">
        <v>40</v>
      </c>
      <c r="B46" t="s">
        <v>54</v>
      </c>
      <c r="C46">
        <v>19.7576</v>
      </c>
      <c r="D46">
        <v>63.6539</v>
      </c>
      <c r="E46">
        <v>441.77800000000002</v>
      </c>
      <c r="F46">
        <v>441.77800000000002</v>
      </c>
      <c r="G46">
        <v>573.74599999999998</v>
      </c>
      <c r="H46">
        <v>1479.04</v>
      </c>
      <c r="I46">
        <v>67.604299999999995</v>
      </c>
      <c r="J46">
        <v>2993.62</v>
      </c>
      <c r="K46">
        <v>1279.47</v>
      </c>
      <c r="M46" s="17">
        <f t="shared" si="5"/>
        <v>0.5069866666666667</v>
      </c>
      <c r="N46" s="18">
        <f t="shared" si="6"/>
        <v>4.1851133494634964E-2</v>
      </c>
      <c r="O46" s="18">
        <f t="shared" si="7"/>
        <v>1.9279898946717862</v>
      </c>
      <c r="P46" s="29">
        <f t="shared" si="8"/>
        <v>0.84122527877130238</v>
      </c>
      <c r="Q46" s="18">
        <f t="shared" si="9"/>
        <v>0.37722622554176305</v>
      </c>
      <c r="R46" s="29">
        <f t="shared" si="10"/>
        <v>0.29045997264885337</v>
      </c>
      <c r="T46" s="30">
        <f t="shared" si="11"/>
        <v>4226.5711268132254</v>
      </c>
      <c r="U46" s="30">
        <f t="shared" si="12"/>
        <v>8336.6514441140298</v>
      </c>
      <c r="V46" s="30">
        <f t="shared" si="13"/>
        <v>8336.6514441140298</v>
      </c>
      <c r="W46" s="30">
        <f t="shared" si="14"/>
        <v>170.13574375742917</v>
      </c>
      <c r="X46" s="30">
        <f t="shared" si="15"/>
        <v>176.88679245283001</v>
      </c>
      <c r="Y46" s="30">
        <f t="shared" si="0"/>
        <v>1227.6497338926029</v>
      </c>
      <c r="Z46" s="30">
        <f t="shared" si="16"/>
        <v>1227.6497338926029</v>
      </c>
      <c r="AA46" s="30">
        <f t="shared" si="17"/>
        <v>1594.3734731515494</v>
      </c>
      <c r="AB46" s="30">
        <f t="shared" si="1"/>
        <v>8318.9221653648729</v>
      </c>
      <c r="AC46" s="30">
        <f t="shared" si="18"/>
        <v>187.86502250658668</v>
      </c>
      <c r="AD46" s="30">
        <f t="shared" si="2"/>
        <v>3555.4984744001931</v>
      </c>
      <c r="AE46" s="30">
        <f t="shared" si="3"/>
        <v>4110.0803173008044</v>
      </c>
      <c r="AI46" s="37"/>
      <c r="AJ46" s="38">
        <f t="shared" si="28"/>
        <v>577260.79224688734</v>
      </c>
      <c r="AK46" s="38">
        <f t="shared" si="29"/>
        <v>97812.36263025504</v>
      </c>
      <c r="AL46" s="39">
        <f t="shared" si="30"/>
        <v>287268.06065374101</v>
      </c>
      <c r="AM46" s="39">
        <f t="shared" si="31"/>
        <v>2365.5753555902365</v>
      </c>
      <c r="AN46" s="39">
        <f t="shared" si="20"/>
        <v>18937.499999999982</v>
      </c>
      <c r="AO46" s="39">
        <f t="shared" si="21"/>
        <v>94754.932303789872</v>
      </c>
      <c r="AP46" s="39">
        <f t="shared" si="22"/>
        <v>97248.483153889611</v>
      </c>
      <c r="AQ46" s="39">
        <f t="shared" si="23"/>
        <v>97588.754490243315</v>
      </c>
      <c r="AR46" s="40">
        <f>AD45*$AV$4</f>
        <v>17918.050132471744</v>
      </c>
      <c r="AS46" s="41">
        <f>AL46+AM46+AN46+AO46+AP46+AQ46+AR46-AJ46-AK46</f>
        <v>-58991.798787416643</v>
      </c>
      <c r="AT46" s="41">
        <f t="shared" si="32"/>
        <v>-471934390.29933316</v>
      </c>
      <c r="AU46">
        <f>M45</f>
        <v>0.50236000000000003</v>
      </c>
      <c r="BB46" s="31">
        <f t="shared" si="24"/>
        <v>7836.9970666446179</v>
      </c>
      <c r="BC46" s="31">
        <f t="shared" si="25"/>
        <v>3010.544428084685</v>
      </c>
      <c r="BD46" s="36">
        <f t="shared" si="26"/>
        <v>6812.9468184303214</v>
      </c>
      <c r="BE46" s="31">
        <f t="shared" si="27"/>
        <v>2352.406462358239</v>
      </c>
    </row>
    <row r="47" spans="1:57" x14ac:dyDescent="0.35">
      <c r="A47">
        <v>41</v>
      </c>
      <c r="B47" t="s">
        <v>54</v>
      </c>
      <c r="C47">
        <v>20.261600000000001</v>
      </c>
      <c r="D47">
        <v>61.431600000000003</v>
      </c>
      <c r="E47">
        <v>444.10300000000001</v>
      </c>
      <c r="F47">
        <v>444.10300000000001</v>
      </c>
      <c r="G47">
        <v>585.09199999999998</v>
      </c>
      <c r="H47">
        <v>1465.27</v>
      </c>
      <c r="I47">
        <v>63.057499999999997</v>
      </c>
      <c r="J47">
        <v>2998.17</v>
      </c>
      <c r="K47">
        <v>1286.2</v>
      </c>
      <c r="M47" s="17">
        <f t="shared" si="5"/>
        <v>0.51157666666666668</v>
      </c>
      <c r="N47" s="18">
        <f t="shared" si="6"/>
        <v>4.0027627009311083E-2</v>
      </c>
      <c r="O47" s="18">
        <f t="shared" si="7"/>
        <v>1.9136561546330626</v>
      </c>
      <c r="P47" s="29">
        <f t="shared" si="8"/>
        <v>0.83806272113010105</v>
      </c>
      <c r="Q47" s="18">
        <f t="shared" si="9"/>
        <v>0.38123448424152784</v>
      </c>
      <c r="R47" s="29">
        <f t="shared" si="10"/>
        <v>0.2893688140584989</v>
      </c>
      <c r="T47" s="30">
        <f t="shared" si="11"/>
        <v>4419.1176362186852</v>
      </c>
      <c r="U47" s="30">
        <f t="shared" si="12"/>
        <v>8638.2314209379201</v>
      </c>
      <c r="V47" s="30">
        <f t="shared" si="13"/>
        <v>8638.2314209379201</v>
      </c>
      <c r="W47" s="30">
        <f t="shared" si="14"/>
        <v>176.29043716199837</v>
      </c>
      <c r="X47" s="30">
        <f t="shared" si="15"/>
        <v>176.88679245283001</v>
      </c>
      <c r="Y47" s="30">
        <f t="shared" si="0"/>
        <v>1278.754829577598</v>
      </c>
      <c r="Z47" s="30">
        <f t="shared" si="16"/>
        <v>1278.754829577598</v>
      </c>
      <c r="AA47" s="30">
        <f t="shared" si="17"/>
        <v>1684.7200328464701</v>
      </c>
      <c r="AB47" s="30">
        <f t="shared" si="1"/>
        <v>8632.9620997593975</v>
      </c>
      <c r="AC47" s="30">
        <f t="shared" si="18"/>
        <v>181.55975834052151</v>
      </c>
      <c r="AD47" s="30">
        <f t="shared" si="2"/>
        <v>3703.4977512034511</v>
      </c>
      <c r="AE47" s="30">
        <f t="shared" si="3"/>
        <v>4219.1137847192349</v>
      </c>
      <c r="AI47" s="37"/>
      <c r="AJ47" s="38">
        <f t="shared" si="28"/>
        <v>599213.49584858411</v>
      </c>
      <c r="AK47" s="38">
        <f t="shared" si="29"/>
        <v>101532.07793786477</v>
      </c>
      <c r="AL47" s="39">
        <f t="shared" si="30"/>
        <v>295420.24296662991</v>
      </c>
      <c r="AM47" s="39">
        <f t="shared" si="31"/>
        <v>2288.0081091077191</v>
      </c>
      <c r="AN47" s="39">
        <f t="shared" si="20"/>
        <v>18937.499999999982</v>
      </c>
      <c r="AO47" s="39">
        <f t="shared" si="21"/>
        <v>98899.462562388086</v>
      </c>
      <c r="AP47" s="39">
        <f t="shared" si="22"/>
        <v>101502.07999824041</v>
      </c>
      <c r="AQ47" s="39">
        <f t="shared" si="23"/>
        <v>103365.30494993004</v>
      </c>
      <c r="AR47" s="40">
        <f>AD46*$AV$4</f>
        <v>18701.921975345016</v>
      </c>
      <c r="AS47" s="41">
        <f>AL47+AM47+AN47+AO47+AP47+AQ47+AR47-AJ47-AK47</f>
        <v>-61631.053224807678</v>
      </c>
      <c r="AT47" s="41">
        <f t="shared" si="32"/>
        <v>-493048425.79846144</v>
      </c>
      <c r="AU47">
        <f>M46</f>
        <v>0.5069866666666667</v>
      </c>
      <c r="BB47" s="31">
        <f t="shared" si="24"/>
        <v>8148.7864216074431</v>
      </c>
      <c r="BC47" s="31">
        <f t="shared" si="25"/>
        <v>3188.7469463030989</v>
      </c>
      <c r="BD47" s="36">
        <f t="shared" si="26"/>
        <v>7110.9969488003862</v>
      </c>
      <c r="BE47" s="31">
        <f t="shared" si="27"/>
        <v>2455.2994677852057</v>
      </c>
    </row>
    <row r="48" spans="1:57" x14ac:dyDescent="0.35">
      <c r="A48">
        <v>42</v>
      </c>
      <c r="B48" t="s">
        <v>54</v>
      </c>
      <c r="C48">
        <v>20.765699999999999</v>
      </c>
      <c r="D48">
        <v>59.375599999999999</v>
      </c>
      <c r="E48">
        <v>446.346</v>
      </c>
      <c r="F48">
        <v>446.346</v>
      </c>
      <c r="G48">
        <v>596.32299999999998</v>
      </c>
      <c r="H48">
        <v>1451.61</v>
      </c>
      <c r="I48">
        <v>58.861600000000003</v>
      </c>
      <c r="J48">
        <v>3002.36</v>
      </c>
      <c r="K48">
        <v>1292.7</v>
      </c>
      <c r="M48" s="17">
        <f t="shared" si="5"/>
        <v>0.51613000000000009</v>
      </c>
      <c r="N48" s="18">
        <f t="shared" si="6"/>
        <v>3.8346669766660853E-2</v>
      </c>
      <c r="O48" s="18">
        <f t="shared" si="7"/>
        <v>1.899479788812896</v>
      </c>
      <c r="P48" s="29">
        <f t="shared" si="8"/>
        <v>0.83486718462402876</v>
      </c>
      <c r="Q48" s="18">
        <f t="shared" si="9"/>
        <v>0.38512454872480445</v>
      </c>
      <c r="R48" s="29">
        <f t="shared" si="10"/>
        <v>0.28826458450390402</v>
      </c>
      <c r="T48" s="30">
        <f t="shared" si="11"/>
        <v>4612.8332272185453</v>
      </c>
      <c r="U48" s="30">
        <f t="shared" si="12"/>
        <v>8937.3476202091424</v>
      </c>
      <c r="V48" s="30">
        <f t="shared" si="13"/>
        <v>8937.3476202091424</v>
      </c>
      <c r="W48" s="30">
        <f t="shared" si="14"/>
        <v>182.3948493920233</v>
      </c>
      <c r="X48" s="30">
        <f t="shared" si="15"/>
        <v>176.88679245283001</v>
      </c>
      <c r="Y48" s="30">
        <f t="shared" si="0"/>
        <v>1329.7164536299567</v>
      </c>
      <c r="Z48" s="30">
        <f t="shared" si="16"/>
        <v>1329.7164536299567</v>
      </c>
      <c r="AA48" s="30">
        <f t="shared" si="17"/>
        <v>1776.5153149753255</v>
      </c>
      <c r="AB48" s="30">
        <f t="shared" si="1"/>
        <v>8944.3783336582146</v>
      </c>
      <c r="AC48" s="30">
        <f t="shared" si="18"/>
        <v>175.36413594295118</v>
      </c>
      <c r="AD48" s="30">
        <f t="shared" si="2"/>
        <v>3851.1030895481194</v>
      </c>
      <c r="AE48" s="30">
        <f t="shared" si="3"/>
        <v>4324.5143929905971</v>
      </c>
      <c r="AI48" s="37"/>
      <c r="AJ48" s="38">
        <f t="shared" si="28"/>
        <v>620890.15984275483</v>
      </c>
      <c r="AK48" s="38">
        <f t="shared" si="29"/>
        <v>105205.02047560293</v>
      </c>
      <c r="AL48" s="39">
        <f t="shared" si="30"/>
        <v>303257.24150426441</v>
      </c>
      <c r="AM48" s="39">
        <f t="shared" si="31"/>
        <v>2211.2162968292114</v>
      </c>
      <c r="AN48" s="39">
        <f t="shared" si="20"/>
        <v>18937.499999999982</v>
      </c>
      <c r="AO48" s="39">
        <f t="shared" si="21"/>
        <v>103016.48907077129</v>
      </c>
      <c r="AP48" s="39">
        <f t="shared" si="22"/>
        <v>105727.44930947581</v>
      </c>
      <c r="AQ48" s="39">
        <f t="shared" si="23"/>
        <v>109222.58986547936</v>
      </c>
      <c r="AR48" s="40">
        <f>AD47*$AV$4</f>
        <v>19480.398171330151</v>
      </c>
      <c r="AS48" s="41">
        <f>AL48+AM48+AN48+AO48+AP48+AQ48+AR48-AJ48-AK48</f>
        <v>-64242.296100207474</v>
      </c>
      <c r="AT48" s="41">
        <f t="shared" si="32"/>
        <v>-513938368.80165976</v>
      </c>
      <c r="AU48">
        <f>M47</f>
        <v>0.51157666666666668</v>
      </c>
      <c r="BB48" s="31">
        <f t="shared" si="24"/>
        <v>8456.6716625973986</v>
      </c>
      <c r="BC48" s="31">
        <f t="shared" si="25"/>
        <v>3369.4400656929402</v>
      </c>
      <c r="BD48" s="36">
        <f t="shared" si="26"/>
        <v>7406.9955024069022</v>
      </c>
      <c r="BE48" s="31">
        <f t="shared" si="27"/>
        <v>2557.509659155196</v>
      </c>
    </row>
    <row r="49" spans="1:57" x14ac:dyDescent="0.35">
      <c r="A49">
        <v>43</v>
      </c>
      <c r="B49" t="s">
        <v>54</v>
      </c>
      <c r="C49">
        <v>21.2697</v>
      </c>
      <c r="D49">
        <v>57.466500000000003</v>
      </c>
      <c r="E49">
        <v>448.51600000000002</v>
      </c>
      <c r="F49">
        <v>448.51600000000002</v>
      </c>
      <c r="G49">
        <v>607.43899999999996</v>
      </c>
      <c r="H49">
        <v>1438.06</v>
      </c>
      <c r="I49">
        <v>54.981400000000001</v>
      </c>
      <c r="J49">
        <v>3006.24</v>
      </c>
      <c r="K49">
        <v>1298.98</v>
      </c>
      <c r="M49" s="17">
        <f t="shared" si="5"/>
        <v>0.5206466666666667</v>
      </c>
      <c r="N49" s="18">
        <f t="shared" si="6"/>
        <v>3.6791746161824401E-2</v>
      </c>
      <c r="O49" s="18">
        <f t="shared" si="7"/>
        <v>1.8854856845973595</v>
      </c>
      <c r="P49" s="29">
        <f t="shared" si="8"/>
        <v>0.83164526166177954</v>
      </c>
      <c r="Q49" s="18">
        <f t="shared" si="9"/>
        <v>0.38890034188253064</v>
      </c>
      <c r="R49" s="29">
        <f t="shared" si="10"/>
        <v>0.28715315569099964</v>
      </c>
      <c r="T49" s="30">
        <f t="shared" si="11"/>
        <v>4807.7846502531611</v>
      </c>
      <c r="U49" s="30">
        <f t="shared" si="12"/>
        <v>9234.2560858672441</v>
      </c>
      <c r="V49" s="30">
        <f t="shared" si="13"/>
        <v>9234.2560858672441</v>
      </c>
      <c r="W49" s="30">
        <f t="shared" si="14"/>
        <v>188.4542058340254</v>
      </c>
      <c r="X49" s="30">
        <f t="shared" si="15"/>
        <v>176.88679245283001</v>
      </c>
      <c r="Y49" s="30">
        <f t="shared" si="0"/>
        <v>1380.5705342029441</v>
      </c>
      <c r="Z49" s="30">
        <f t="shared" si="16"/>
        <v>1380.5705342029441</v>
      </c>
      <c r="AA49" s="30">
        <f t="shared" si="17"/>
        <v>1869.7490941810374</v>
      </c>
      <c r="AB49" s="30">
        <f t="shared" si="1"/>
        <v>9253.4633385132838</v>
      </c>
      <c r="AC49" s="30">
        <f t="shared" si="18"/>
        <v>169.24695318798513</v>
      </c>
      <c r="AD49" s="30">
        <f t="shared" si="2"/>
        <v>3998.3713234732772</v>
      </c>
      <c r="AE49" s="30">
        <f t="shared" si="3"/>
        <v>4426.471435614083</v>
      </c>
      <c r="AI49" s="37"/>
      <c r="AJ49" s="38">
        <f t="shared" si="28"/>
        <v>642389.73489777243</v>
      </c>
      <c r="AK49" s="38">
        <f t="shared" si="29"/>
        <v>108847.95666652714</v>
      </c>
      <c r="AL49" s="39">
        <f t="shared" si="30"/>
        <v>310833.12102498516</v>
      </c>
      <c r="AM49" s="39">
        <f t="shared" si="31"/>
        <v>2135.7598116492027</v>
      </c>
      <c r="AN49" s="39">
        <f t="shared" si="20"/>
        <v>18937.499999999982</v>
      </c>
      <c r="AO49" s="39">
        <f t="shared" si="21"/>
        <v>107121.95750442932</v>
      </c>
      <c r="AP49" s="39">
        <f t="shared" si="22"/>
        <v>109940.95638612483</v>
      </c>
      <c r="AQ49" s="39">
        <f t="shared" si="23"/>
        <v>115173.79733975983</v>
      </c>
      <c r="AR49" s="40">
        <f>AD48*$AV$4</f>
        <v>20256.802251023106</v>
      </c>
      <c r="AS49" s="41">
        <f>AL49+AM49+AN49+AO49+AP49+AQ49+AR49-AJ49-AK49</f>
        <v>-66837.797246328148</v>
      </c>
      <c r="AT49" s="41">
        <f t="shared" si="32"/>
        <v>-534702377.97062516</v>
      </c>
      <c r="AU49">
        <f>M48</f>
        <v>0.51613000000000009</v>
      </c>
      <c r="BB49" s="31">
        <f t="shared" si="24"/>
        <v>8761.9834842661912</v>
      </c>
      <c r="BC49" s="31">
        <f t="shared" si="25"/>
        <v>3553.030629950651</v>
      </c>
      <c r="BD49" s="36">
        <f t="shared" si="26"/>
        <v>7702.2061790962389</v>
      </c>
      <c r="BE49" s="31">
        <f t="shared" si="27"/>
        <v>2659.4329072599135</v>
      </c>
    </row>
    <row r="50" spans="1:57" x14ac:dyDescent="0.35">
      <c r="A50">
        <v>44</v>
      </c>
      <c r="B50" t="s">
        <v>54</v>
      </c>
      <c r="C50">
        <v>21.773700000000002</v>
      </c>
      <c r="D50">
        <v>55.684800000000003</v>
      </c>
      <c r="E50">
        <v>450.61900000000003</v>
      </c>
      <c r="F50">
        <v>450.61900000000003</v>
      </c>
      <c r="G50">
        <v>618.44200000000001</v>
      </c>
      <c r="H50">
        <v>1424.64</v>
      </c>
      <c r="I50">
        <v>51.382399999999997</v>
      </c>
      <c r="J50">
        <v>3009.84</v>
      </c>
      <c r="K50">
        <v>1305.07</v>
      </c>
      <c r="M50" s="17">
        <f t="shared" si="5"/>
        <v>0.52511999999999992</v>
      </c>
      <c r="N50" s="18">
        <f t="shared" si="6"/>
        <v>3.53473491773309E-2</v>
      </c>
      <c r="O50" s="18">
        <f t="shared" si="7"/>
        <v>1.8717090126701201</v>
      </c>
      <c r="P50" s="29">
        <f t="shared" si="8"/>
        <v>0.82842651838309977</v>
      </c>
      <c r="Q50" s="18">
        <f t="shared" si="9"/>
        <v>0.39257185659150928</v>
      </c>
      <c r="R50" s="29">
        <f t="shared" si="10"/>
        <v>0.28604192057688405</v>
      </c>
      <c r="T50" s="30">
        <f t="shared" si="11"/>
        <v>5004.2449170777345</v>
      </c>
      <c r="U50" s="30">
        <f t="shared" si="12"/>
        <v>9529.7168591516893</v>
      </c>
      <c r="V50" s="30">
        <f t="shared" si="13"/>
        <v>9529.7168591516893</v>
      </c>
      <c r="W50" s="30">
        <f t="shared" si="14"/>
        <v>194.48401753370794</v>
      </c>
      <c r="X50" s="30">
        <f t="shared" si="15"/>
        <v>176.88679245283001</v>
      </c>
      <c r="Y50" s="30">
        <f t="shared" si="0"/>
        <v>1431.423827118025</v>
      </c>
      <c r="Z50" s="30">
        <f t="shared" si="16"/>
        <v>1431.423827118025</v>
      </c>
      <c r="AA50" s="30">
        <f t="shared" si="17"/>
        <v>1964.5257179358296</v>
      </c>
      <c r="AB50" s="30">
        <f t="shared" si="1"/>
        <v>9560.9743304367421</v>
      </c>
      <c r="AC50" s="30">
        <f t="shared" si="18"/>
        <v>163.22654624865572</v>
      </c>
      <c r="AD50" s="30">
        <f t="shared" si="2"/>
        <v>4145.6491937910314</v>
      </c>
      <c r="AE50" s="30">
        <f t="shared" si="3"/>
        <v>4525.4719420739548</v>
      </c>
      <c r="AI50" s="37"/>
      <c r="AJ50" s="38">
        <f t="shared" si="28"/>
        <v>663730.6246838799</v>
      </c>
      <c r="AK50" s="38">
        <f t="shared" si="29"/>
        <v>112464.00486977717</v>
      </c>
      <c r="AL50" s="39">
        <f t="shared" si="30"/>
        <v>318161.4873776334</v>
      </c>
      <c r="AM50" s="39">
        <f t="shared" si="31"/>
        <v>2061.2586428764707</v>
      </c>
      <c r="AN50" s="39">
        <f t="shared" si="20"/>
        <v>18937.499999999982</v>
      </c>
      <c r="AO50" s="39">
        <f t="shared" si="21"/>
        <v>111218.76223538918</v>
      </c>
      <c r="AP50" s="39">
        <f t="shared" si="22"/>
        <v>114145.57176789943</v>
      </c>
      <c r="AQ50" s="39">
        <f t="shared" si="23"/>
        <v>121218.26444957909</v>
      </c>
      <c r="AR50" s="40">
        <f>AD49*$AV$4</f>
        <v>21031.433161469438</v>
      </c>
      <c r="AS50" s="41">
        <f>AL50+AM50+AN50+AO50+AP50+AQ50+AR50-AJ50-AK50</f>
        <v>-69420.351918810091</v>
      </c>
      <c r="AT50" s="41">
        <f t="shared" si="32"/>
        <v>-555362815.35048068</v>
      </c>
      <c r="AU50">
        <f>M49</f>
        <v>0.5206466666666667</v>
      </c>
      <c r="BB50" s="31">
        <f t="shared" si="24"/>
        <v>9065.009132679259</v>
      </c>
      <c r="BC50" s="31">
        <f t="shared" si="25"/>
        <v>3739.4981883620749</v>
      </c>
      <c r="BD50" s="36">
        <f t="shared" si="26"/>
        <v>7996.7426469465545</v>
      </c>
      <c r="BE50" s="31">
        <f t="shared" si="27"/>
        <v>2761.1410684058883</v>
      </c>
    </row>
    <row r="51" spans="1:57" x14ac:dyDescent="0.35">
      <c r="A51">
        <v>45</v>
      </c>
      <c r="B51" t="s">
        <v>54</v>
      </c>
      <c r="C51">
        <v>22.277799999999999</v>
      </c>
      <c r="D51">
        <v>54.034700000000001</v>
      </c>
      <c r="E51">
        <v>452.654</v>
      </c>
      <c r="F51">
        <v>452.654</v>
      </c>
      <c r="G51">
        <v>629.33399999999995</v>
      </c>
      <c r="H51">
        <v>1411.32</v>
      </c>
      <c r="I51">
        <v>48.063000000000002</v>
      </c>
      <c r="J51">
        <v>3013.16</v>
      </c>
      <c r="K51">
        <v>1310.96</v>
      </c>
      <c r="M51" s="17">
        <f t="shared" si="5"/>
        <v>0.52956000000000003</v>
      </c>
      <c r="N51" s="18">
        <f t="shared" si="6"/>
        <v>3.4012324697232921E-2</v>
      </c>
      <c r="O51" s="18">
        <f t="shared" si="7"/>
        <v>1.8581057923559181</v>
      </c>
      <c r="P51" s="29">
        <f t="shared" si="8"/>
        <v>0.825188206561422</v>
      </c>
      <c r="Q51" s="18">
        <f t="shared" si="9"/>
        <v>0.39613641513709491</v>
      </c>
      <c r="R51" s="29">
        <f t="shared" si="10"/>
        <v>0.28492459148475463</v>
      </c>
      <c r="T51" s="30">
        <f t="shared" si="11"/>
        <v>5200.6675235350986</v>
      </c>
      <c r="U51" s="30">
        <f t="shared" si="12"/>
        <v>9820.7332946882289</v>
      </c>
      <c r="V51" s="30">
        <f t="shared" si="13"/>
        <v>9820.7332946882289</v>
      </c>
      <c r="W51" s="30">
        <f t="shared" si="14"/>
        <v>200.42312846302508</v>
      </c>
      <c r="X51" s="30">
        <f t="shared" si="15"/>
        <v>176.88679245283001</v>
      </c>
      <c r="Y51" s="30">
        <f t="shared" si="0"/>
        <v>1481.7980695912686</v>
      </c>
      <c r="Z51" s="30">
        <f t="shared" si="16"/>
        <v>1481.7980695912686</v>
      </c>
      <c r="AA51" s="30">
        <f t="shared" si="17"/>
        <v>2060.1737890931072</v>
      </c>
      <c r="AB51" s="30">
        <f t="shared" si="1"/>
        <v>9863.8135780609009</v>
      </c>
      <c r="AC51" s="30">
        <f t="shared" si="18"/>
        <v>157.34284509035388</v>
      </c>
      <c r="AD51" s="30">
        <f t="shared" si="2"/>
        <v>4291.5295066681601</v>
      </c>
      <c r="AE51" s="30">
        <f t="shared" si="3"/>
        <v>4620.0657711531303</v>
      </c>
      <c r="AI51" s="37"/>
      <c r="AJ51" s="38">
        <f t="shared" si="28"/>
        <v>684967.45868524595</v>
      </c>
      <c r="AK51" s="38">
        <f t="shared" si="29"/>
        <v>116062.42162760843</v>
      </c>
      <c r="AL51" s="39">
        <f t="shared" si="30"/>
        <v>325277.34678044962</v>
      </c>
      <c r="AM51" s="39">
        <f t="shared" si="31"/>
        <v>1987.9361067623781</v>
      </c>
      <c r="AN51" s="39">
        <f t="shared" si="20"/>
        <v>18937.499999999982</v>
      </c>
      <c r="AO51" s="39">
        <f t="shared" si="21"/>
        <v>115315.5035126281</v>
      </c>
      <c r="AP51" s="39">
        <f t="shared" si="22"/>
        <v>118350.12202611832</v>
      </c>
      <c r="AQ51" s="39">
        <f t="shared" si="23"/>
        <v>127362.75617721314</v>
      </c>
      <c r="AR51" s="40">
        <f>AD50*$AV$4</f>
        <v>21806.114759340824</v>
      </c>
      <c r="AS51" s="41">
        <f>AL51+AM51+AN51+AO51+AP51+AQ51+AR51-AJ51-AK51</f>
        <v>-71992.600950342094</v>
      </c>
      <c r="AT51" s="41">
        <f t="shared" si="32"/>
        <v>-575940807.60273671</v>
      </c>
      <c r="AU51">
        <f>M50</f>
        <v>0.52511999999999992</v>
      </c>
      <c r="BB51" s="31">
        <f t="shared" si="24"/>
        <v>9366.4903129030336</v>
      </c>
      <c r="BC51" s="31">
        <f t="shared" si="25"/>
        <v>3929.0514358716591</v>
      </c>
      <c r="BD51" s="36">
        <f t="shared" si="26"/>
        <v>8291.2983875820628</v>
      </c>
      <c r="BE51" s="31">
        <f t="shared" si="27"/>
        <v>2862.8476542360499</v>
      </c>
    </row>
    <row r="52" spans="1:57" x14ac:dyDescent="0.35">
      <c r="A52">
        <v>46</v>
      </c>
      <c r="B52" t="s">
        <v>54</v>
      </c>
      <c r="C52">
        <v>22.7818</v>
      </c>
      <c r="D52">
        <v>52.415599999999998</v>
      </c>
      <c r="E52">
        <v>454.66899999999998</v>
      </c>
      <c r="F52">
        <v>454.66899999999998</v>
      </c>
      <c r="G52">
        <v>640.11500000000001</v>
      </c>
      <c r="H52">
        <v>1398.13</v>
      </c>
      <c r="I52">
        <v>44.758600000000001</v>
      </c>
      <c r="J52">
        <v>3016.47</v>
      </c>
      <c r="K52">
        <v>1316.8</v>
      </c>
      <c r="M52" s="17">
        <f t="shared" si="5"/>
        <v>0.53395666666666664</v>
      </c>
      <c r="N52" s="18">
        <f t="shared" si="6"/>
        <v>3.2721506738998797E-2</v>
      </c>
      <c r="O52" s="18">
        <f t="shared" si="7"/>
        <v>1.8448722494334746</v>
      </c>
      <c r="P52" s="29">
        <f t="shared" si="8"/>
        <v>0.82203924163633757</v>
      </c>
      <c r="Q52" s="18">
        <f t="shared" si="9"/>
        <v>0.39960483684693515</v>
      </c>
      <c r="R52" s="29">
        <f t="shared" si="10"/>
        <v>0.28383639121776427</v>
      </c>
      <c r="T52" s="30">
        <f t="shared" si="11"/>
        <v>5405.8266284544061</v>
      </c>
      <c r="U52" s="30">
        <f t="shared" si="12"/>
        <v>10124.092395364929</v>
      </c>
      <c r="V52" s="30">
        <f t="shared" si="13"/>
        <v>10124.092395364929</v>
      </c>
      <c r="W52" s="30">
        <f t="shared" si="14"/>
        <v>206.6141305176516</v>
      </c>
      <c r="X52" s="30">
        <f t="shared" si="15"/>
        <v>176.88679245283001</v>
      </c>
      <c r="Y52" s="30">
        <f t="shared" si="0"/>
        <v>1534.3703217693924</v>
      </c>
      <c r="Z52" s="30">
        <f t="shared" si="16"/>
        <v>1534.3703217693924</v>
      </c>
      <c r="AA52" s="30">
        <f t="shared" si="17"/>
        <v>2160.1944678863406</v>
      </c>
      <c r="AB52" s="30">
        <f t="shared" si="1"/>
        <v>10179.673662601708</v>
      </c>
      <c r="AC52" s="30">
        <f t="shared" si="18"/>
        <v>151.03286328087233</v>
      </c>
      <c r="AD52" s="30">
        <f t="shared" si="2"/>
        <v>4443.8016220721793</v>
      </c>
      <c r="AE52" s="30">
        <f t="shared" si="3"/>
        <v>4718.2657669105229</v>
      </c>
      <c r="AI52" s="37"/>
      <c r="AJ52" s="38">
        <f t="shared" si="28"/>
        <v>705884.84702230582</v>
      </c>
      <c r="AK52" s="38">
        <f t="shared" si="29"/>
        <v>119606.71079600794</v>
      </c>
      <c r="AL52" s="39">
        <f t="shared" si="30"/>
        <v>332076.4674331735</v>
      </c>
      <c r="AM52" s="39">
        <f t="shared" si="31"/>
        <v>1916.2785103554199</v>
      </c>
      <c r="AN52" s="39">
        <f t="shared" si="20"/>
        <v>18937.499999999982</v>
      </c>
      <c r="AO52" s="39">
        <f t="shared" si="21"/>
        <v>119373.65248627261</v>
      </c>
      <c r="AP52" s="39">
        <f t="shared" si="22"/>
        <v>122515.0643938061</v>
      </c>
      <c r="AQ52" s="39">
        <f t="shared" si="23"/>
        <v>133563.74497283195</v>
      </c>
      <c r="AR52" s="40">
        <f>AD51*$AV$4</f>
        <v>22573.44520507452</v>
      </c>
      <c r="AS52" s="41">
        <f>AL52+AM52+AN52+AO52+AP52+AQ52+AR52-AJ52-AK52</f>
        <v>-74535.404816799622</v>
      </c>
      <c r="AT52" s="41">
        <f t="shared" si="32"/>
        <v>-596283238.53439701</v>
      </c>
      <c r="AU52">
        <f>M51</f>
        <v>0.52956000000000003</v>
      </c>
      <c r="BB52" s="31">
        <f t="shared" si="24"/>
        <v>9663.390449597875</v>
      </c>
      <c r="BC52" s="31">
        <f t="shared" si="25"/>
        <v>4120.3475781862144</v>
      </c>
      <c r="BD52" s="36">
        <f t="shared" si="26"/>
        <v>8583.0590133363203</v>
      </c>
      <c r="BE52" s="31">
        <f t="shared" si="27"/>
        <v>2963.5961391825372</v>
      </c>
    </row>
    <row r="53" spans="1:57" x14ac:dyDescent="0.35">
      <c r="A53">
        <v>47</v>
      </c>
      <c r="B53" t="s">
        <v>54</v>
      </c>
      <c r="C53">
        <v>23.285900000000002</v>
      </c>
      <c r="D53">
        <v>50.989100000000001</v>
      </c>
      <c r="E53">
        <v>456.58600000000001</v>
      </c>
      <c r="F53">
        <v>456.58600000000001</v>
      </c>
      <c r="G53">
        <v>650.78700000000003</v>
      </c>
      <c r="H53">
        <v>1385.05</v>
      </c>
      <c r="I53">
        <v>41.920699999999997</v>
      </c>
      <c r="J53">
        <v>3019.3</v>
      </c>
      <c r="K53">
        <v>1322.35</v>
      </c>
      <c r="M53" s="17">
        <f t="shared" si="5"/>
        <v>0.53831666666666667</v>
      </c>
      <c r="N53" s="18">
        <f t="shared" si="6"/>
        <v>3.1573175640112694E-2</v>
      </c>
      <c r="O53" s="18">
        <f t="shared" si="7"/>
        <v>1.8316824113440047</v>
      </c>
      <c r="P53" s="29">
        <f t="shared" si="8"/>
        <v>0.81881792005944454</v>
      </c>
      <c r="Q53" s="18">
        <f t="shared" si="9"/>
        <v>0.40297656274188054</v>
      </c>
      <c r="R53" s="29">
        <f t="shared" si="10"/>
        <v>0.28272454255549706</v>
      </c>
      <c r="T53" s="30">
        <f t="shared" si="11"/>
        <v>5602.4390599500257</v>
      </c>
      <c r="U53" s="30">
        <f t="shared" si="12"/>
        <v>10407.329750054228</v>
      </c>
      <c r="V53" s="30">
        <f t="shared" si="13"/>
        <v>10407.329750054228</v>
      </c>
      <c r="W53" s="30">
        <f t="shared" si="14"/>
        <v>212.39448469498424</v>
      </c>
      <c r="X53" s="30">
        <f t="shared" si="15"/>
        <v>176.88679245283001</v>
      </c>
      <c r="Y53" s="30">
        <f t="shared" si="0"/>
        <v>1583.9470204194199</v>
      </c>
      <c r="Z53" s="30">
        <f t="shared" si="16"/>
        <v>1583.9470204194199</v>
      </c>
      <c r="AA53" s="30">
        <f t="shared" si="17"/>
        <v>2257.651635349514</v>
      </c>
      <c r="AB53" s="30">
        <f t="shared" si="1"/>
        <v>10474.283571432084</v>
      </c>
      <c r="AC53" s="30">
        <f t="shared" si="18"/>
        <v>145.44066331712747</v>
      </c>
      <c r="AD53" s="30">
        <f t="shared" si="2"/>
        <v>4587.37749832807</v>
      </c>
      <c r="AE53" s="30">
        <f t="shared" si="3"/>
        <v>4804.8906901042028</v>
      </c>
      <c r="AI53" s="37"/>
      <c r="AJ53" s="38">
        <f t="shared" si="28"/>
        <v>727689.38910164498</v>
      </c>
      <c r="AK53" s="38">
        <f t="shared" si="29"/>
        <v>123301.32128314947</v>
      </c>
      <c r="AL53" s="39">
        <f t="shared" si="30"/>
        <v>339134.78852822765</v>
      </c>
      <c r="AM53" s="39">
        <f t="shared" si="31"/>
        <v>1839.4292418977443</v>
      </c>
      <c r="AN53" s="39">
        <f t="shared" si="20"/>
        <v>18937.499999999982</v>
      </c>
      <c r="AO53" s="39">
        <f t="shared" si="21"/>
        <v>123608.87312174225</v>
      </c>
      <c r="AP53" s="39">
        <f t="shared" si="22"/>
        <v>126861.73820389337</v>
      </c>
      <c r="AQ53" s="39">
        <f t="shared" si="23"/>
        <v>140048.2156058797</v>
      </c>
      <c r="AR53" s="40">
        <f>AD52*$AV$4</f>
        <v>23374.396532099661</v>
      </c>
      <c r="AS53" s="41">
        <f>AL53+AM53+AN53+AO53+AP53+AQ53+AR53-AJ53-AK53</f>
        <v>-77185.769151054032</v>
      </c>
      <c r="AT53" s="41">
        <f t="shared" si="32"/>
        <v>-617486153.2084322</v>
      </c>
      <c r="AU53">
        <f>M52</f>
        <v>0.53395666666666664</v>
      </c>
      <c r="BB53" s="31">
        <f t="shared" si="24"/>
        <v>9973.0595320840566</v>
      </c>
      <c r="BC53" s="31">
        <f t="shared" si="25"/>
        <v>4320.3889357726812</v>
      </c>
      <c r="BD53" s="36">
        <f t="shared" si="26"/>
        <v>8887.6032441443585</v>
      </c>
      <c r="BE53" s="31">
        <f t="shared" si="27"/>
        <v>3068.7406435387848</v>
      </c>
    </row>
    <row r="54" spans="1:57" x14ac:dyDescent="0.35">
      <c r="A54">
        <v>48</v>
      </c>
      <c r="B54" t="s">
        <v>54</v>
      </c>
      <c r="C54">
        <v>23.789899999999999</v>
      </c>
      <c r="D54">
        <v>49.652700000000003</v>
      </c>
      <c r="E54">
        <v>458.45100000000002</v>
      </c>
      <c r="F54">
        <v>458.45100000000002</v>
      </c>
      <c r="G54">
        <v>661.35199999999998</v>
      </c>
      <c r="H54">
        <v>1372.09</v>
      </c>
      <c r="I54">
        <v>39.287199999999999</v>
      </c>
      <c r="J54">
        <v>3021.94</v>
      </c>
      <c r="K54">
        <v>1327.75</v>
      </c>
      <c r="M54" s="17">
        <f t="shared" si="5"/>
        <v>0.54263666666666666</v>
      </c>
      <c r="N54" s="18">
        <f t="shared" si="6"/>
        <v>3.0500887641208667E-2</v>
      </c>
      <c r="O54" s="18">
        <f t="shared" si="7"/>
        <v>1.8187218643536804</v>
      </c>
      <c r="P54" s="29">
        <f t="shared" si="8"/>
        <v>0.8156163424267926</v>
      </c>
      <c r="Q54" s="18">
        <f t="shared" si="9"/>
        <v>0.40625833123452765</v>
      </c>
      <c r="R54" s="29">
        <f t="shared" si="10"/>
        <v>0.2816193769925856</v>
      </c>
      <c r="T54" s="30">
        <f t="shared" si="11"/>
        <v>5799.3981858365505</v>
      </c>
      <c r="U54" s="30">
        <f t="shared" si="12"/>
        <v>10687.442522934101</v>
      </c>
      <c r="V54" s="30">
        <f t="shared" si="13"/>
        <v>10687.442522934101</v>
      </c>
      <c r="W54" s="30">
        <f t="shared" si="14"/>
        <v>218.11107189661431</v>
      </c>
      <c r="X54" s="30">
        <f t="shared" si="15"/>
        <v>176.88679245283001</v>
      </c>
      <c r="Y54" s="30">
        <f t="shared" si="0"/>
        <v>1633.2229040272205</v>
      </c>
      <c r="Z54" s="30">
        <f t="shared" si="16"/>
        <v>1633.2229040272205</v>
      </c>
      <c r="AA54" s="30">
        <f t="shared" si="17"/>
        <v>2356.0538291425041</v>
      </c>
      <c r="AB54" s="30">
        <f t="shared" si="1"/>
        <v>10765.603352570617</v>
      </c>
      <c r="AC54" s="30">
        <f t="shared" si="18"/>
        <v>139.95024226009809</v>
      </c>
      <c r="AD54" s="30">
        <f t="shared" si="2"/>
        <v>4730.0839366085838</v>
      </c>
      <c r="AE54" s="30">
        <f t="shared" si="3"/>
        <v>4888.0443370975509</v>
      </c>
      <c r="AI54" s="37"/>
      <c r="AJ54" s="38">
        <f t="shared" si="28"/>
        <v>748047.64044464775</v>
      </c>
      <c r="AK54" s="38">
        <f t="shared" si="29"/>
        <v>126750.86902591045</v>
      </c>
      <c r="AL54" s="39">
        <f t="shared" si="30"/>
        <v>345361.12813261978</v>
      </c>
      <c r="AM54" s="39">
        <f t="shared" si="31"/>
        <v>1771.3218385392956</v>
      </c>
      <c r="AN54" s="39">
        <f t="shared" si="20"/>
        <v>18937.499999999982</v>
      </c>
      <c r="AO54" s="39">
        <f t="shared" si="21"/>
        <v>127602.77196498847</v>
      </c>
      <c r="AP54" s="39">
        <f t="shared" si="22"/>
        <v>130960.73964827765</v>
      </c>
      <c r="AQ54" s="39">
        <f t="shared" si="23"/>
        <v>146366.49046683495</v>
      </c>
      <c r="AR54" s="40">
        <f>AD53*$AV$4</f>
        <v>24129.605641205646</v>
      </c>
      <c r="AS54" s="41">
        <f>AL54+AM54+AN54+AO54+AP54+AQ54+AR54-AJ54-AK54</f>
        <v>-79668.951778092363</v>
      </c>
      <c r="AT54" s="41">
        <f t="shared" si="32"/>
        <v>-637351614.22473896</v>
      </c>
      <c r="AU54">
        <f>M53</f>
        <v>0.53831666666666667</v>
      </c>
      <c r="BB54" s="31">
        <f t="shared" si="24"/>
        <v>10261.889086737101</v>
      </c>
      <c r="BC54" s="31">
        <f t="shared" si="25"/>
        <v>4515.303270699028</v>
      </c>
      <c r="BD54" s="36">
        <f t="shared" si="26"/>
        <v>9174.7549966561401</v>
      </c>
      <c r="BE54" s="31">
        <f t="shared" si="27"/>
        <v>3167.8940408388398</v>
      </c>
    </row>
    <row r="55" spans="1:57" x14ac:dyDescent="0.35">
      <c r="A55">
        <v>49</v>
      </c>
      <c r="B55" t="s">
        <v>54</v>
      </c>
      <c r="C55">
        <v>24.293900000000001</v>
      </c>
      <c r="D55">
        <v>48.3996</v>
      </c>
      <c r="E55">
        <v>460.26799999999997</v>
      </c>
      <c r="F55">
        <v>460.26799999999997</v>
      </c>
      <c r="G55">
        <v>671.81</v>
      </c>
      <c r="H55">
        <v>1359.25</v>
      </c>
      <c r="I55">
        <v>36.842799999999997</v>
      </c>
      <c r="J55">
        <v>3024.38</v>
      </c>
      <c r="K55">
        <v>1333.02</v>
      </c>
      <c r="M55" s="17">
        <f t="shared" si="5"/>
        <v>0.54691666666666672</v>
      </c>
      <c r="N55" s="18">
        <f t="shared" si="6"/>
        <v>2.9498461069632789E-2</v>
      </c>
      <c r="O55" s="18">
        <f t="shared" si="7"/>
        <v>1.8059762365991163</v>
      </c>
      <c r="P55" s="29">
        <f t="shared" si="8"/>
        <v>0.81244552795977443</v>
      </c>
      <c r="Q55" s="18">
        <f t="shared" si="9"/>
        <v>0.40945299405759555</v>
      </c>
      <c r="R55" s="29">
        <f t="shared" si="10"/>
        <v>0.28052293158616487</v>
      </c>
      <c r="T55" s="30">
        <f t="shared" si="11"/>
        <v>5996.4752749398931</v>
      </c>
      <c r="U55" s="30">
        <f t="shared" si="12"/>
        <v>10964.147996233234</v>
      </c>
      <c r="V55" s="30">
        <f t="shared" si="13"/>
        <v>10964.147996233234</v>
      </c>
      <c r="W55" s="30">
        <f t="shared" si="14"/>
        <v>223.75812237210681</v>
      </c>
      <c r="X55" s="30">
        <f t="shared" si="15"/>
        <v>176.88679245283001</v>
      </c>
      <c r="Y55" s="30">
        <f t="shared" si="0"/>
        <v>1682.1488233100929</v>
      </c>
      <c r="Z55" s="30">
        <f t="shared" si="16"/>
        <v>1682.1488233100929</v>
      </c>
      <c r="AA55" s="30">
        <f t="shared" si="17"/>
        <v>2455.2747551164825</v>
      </c>
      <c r="AB55" s="30">
        <f t="shared" si="1"/>
        <v>11053.249972267706</v>
      </c>
      <c r="AC55" s="30">
        <f t="shared" si="18"/>
        <v>134.65614633763471</v>
      </c>
      <c r="AD55" s="30">
        <f t="shared" si="2"/>
        <v>4871.8095206462749</v>
      </c>
      <c r="AE55" s="30">
        <f t="shared" si="3"/>
        <v>4967.6727212933411</v>
      </c>
      <c r="AI55" s="37"/>
      <c r="AJ55" s="38">
        <f t="shared" si="28"/>
        <v>768181.30622093438</v>
      </c>
      <c r="AK55" s="38">
        <f t="shared" si="29"/>
        <v>130162.36248681443</v>
      </c>
      <c r="AL55" s="39">
        <f t="shared" si="30"/>
        <v>351337.96281756065</v>
      </c>
      <c r="AM55" s="39">
        <f t="shared" si="31"/>
        <v>1704.4540004857347</v>
      </c>
      <c r="AN55" s="39">
        <f t="shared" si="20"/>
        <v>18937.499999999982</v>
      </c>
      <c r="AO55" s="39">
        <f t="shared" si="21"/>
        <v>131572.43714843289</v>
      </c>
      <c r="AP55" s="39">
        <f t="shared" si="22"/>
        <v>135034.8697049706</v>
      </c>
      <c r="AQ55" s="39">
        <f t="shared" si="23"/>
        <v>152746.03261328643</v>
      </c>
      <c r="AR55" s="40">
        <f>AD54*$AV$4</f>
        <v>24880.241506561149</v>
      </c>
      <c r="AS55" s="41">
        <f>AL55+AM55+AN55+AO55+AP55+AQ55+AR55-AJ55-AK55</f>
        <v>-82130.170916451418</v>
      </c>
      <c r="AT55" s="41">
        <f t="shared" si="32"/>
        <v>-657041367.33161139</v>
      </c>
      <c r="AU55">
        <f>M54</f>
        <v>0.54263666666666666</v>
      </c>
      <c r="BB55" s="31">
        <f t="shared" si="24"/>
        <v>10547.492280674003</v>
      </c>
      <c r="BC55" s="31">
        <f t="shared" si="25"/>
        <v>4712.1076582850083</v>
      </c>
      <c r="BD55" s="36">
        <f t="shared" si="26"/>
        <v>9460.1678732171677</v>
      </c>
      <c r="BE55" s="31">
        <f t="shared" si="27"/>
        <v>3266.4458080544409</v>
      </c>
    </row>
    <row r="56" spans="1:57" x14ac:dyDescent="0.35">
      <c r="A56">
        <v>50</v>
      </c>
      <c r="B56" t="s">
        <v>54</v>
      </c>
      <c r="C56">
        <v>24.797999999999998</v>
      </c>
      <c r="D56">
        <v>47.227800000000002</v>
      </c>
      <c r="E56">
        <v>462.03800000000001</v>
      </c>
      <c r="F56">
        <v>462.03800000000001</v>
      </c>
      <c r="G56">
        <v>682.16300000000001</v>
      </c>
      <c r="H56">
        <v>1346.53</v>
      </c>
      <c r="I56">
        <v>34.578099999999999</v>
      </c>
      <c r="J56">
        <v>3026.65</v>
      </c>
      <c r="K56">
        <v>1338.14</v>
      </c>
      <c r="M56" s="17">
        <f t="shared" si="5"/>
        <v>0.55115666666666663</v>
      </c>
      <c r="N56" s="18">
        <f t="shared" si="6"/>
        <v>2.8562840571646295E-2</v>
      </c>
      <c r="O56" s="18">
        <f t="shared" si="7"/>
        <v>1.793455889855879</v>
      </c>
      <c r="P56" s="29">
        <f t="shared" si="8"/>
        <v>0.80929197384893592</v>
      </c>
      <c r="Q56" s="18">
        <f t="shared" si="9"/>
        <v>0.41256448559695669</v>
      </c>
      <c r="R56" s="29">
        <f t="shared" si="10"/>
        <v>0.27943536925375123</v>
      </c>
      <c r="T56" s="30">
        <f t="shared" si="11"/>
        <v>6192.8991974426253</v>
      </c>
      <c r="U56" s="30">
        <f t="shared" si="12"/>
        <v>11236.186681541169</v>
      </c>
      <c r="V56" s="30">
        <f t="shared" si="13"/>
        <v>11236.186681541169</v>
      </c>
      <c r="W56" s="30">
        <f t="shared" si="14"/>
        <v>229.30993227635037</v>
      </c>
      <c r="X56" s="30">
        <f t="shared" si="15"/>
        <v>176.88679245283001</v>
      </c>
      <c r="Y56" s="30">
        <f t="shared" si="0"/>
        <v>1730.5150739886396</v>
      </c>
      <c r="Z56" s="30">
        <f t="shared" si="16"/>
        <v>1730.5150739886396</v>
      </c>
      <c r="AA56" s="30">
        <f t="shared" si="17"/>
        <v>2554.9702717467226</v>
      </c>
      <c r="AB56" s="30">
        <f t="shared" si="1"/>
        <v>11336.001473213573</v>
      </c>
      <c r="AC56" s="30">
        <f t="shared" si="18"/>
        <v>129.4951406039454</v>
      </c>
      <c r="AD56" s="30">
        <f t="shared" si="2"/>
        <v>5011.8636153458338</v>
      </c>
      <c r="AE56" s="30">
        <f t="shared" si="3"/>
        <v>5043.2874840985432</v>
      </c>
      <c r="AI56" s="37"/>
      <c r="AJ56" s="38">
        <f t="shared" si="28"/>
        <v>788070.0655252561</v>
      </c>
      <c r="AK56" s="38">
        <f t="shared" si="29"/>
        <v>133532.35844612456</v>
      </c>
      <c r="AL56" s="39">
        <f t="shared" si="30"/>
        <v>357061.41218840145</v>
      </c>
      <c r="AM56" s="39">
        <f t="shared" si="31"/>
        <v>1639.9772062460531</v>
      </c>
      <c r="AN56" s="39">
        <f t="shared" si="20"/>
        <v>18937.499999999982</v>
      </c>
      <c r="AO56" s="39">
        <f t="shared" si="21"/>
        <v>135513.9092058611</v>
      </c>
      <c r="AP56" s="39">
        <f t="shared" si="22"/>
        <v>139080.06471127848</v>
      </c>
      <c r="AQ56" s="39">
        <f t="shared" si="23"/>
        <v>159178.6542313832</v>
      </c>
      <c r="AR56" s="40">
        <f>AD55*$AV$4</f>
        <v>25625.718078599406</v>
      </c>
      <c r="AS56" s="41">
        <f>AL56+AM56+AN56+AO56+AP56+AQ56+AR56-AJ56-AK56</f>
        <v>-84565.188349610864</v>
      </c>
      <c r="AT56" s="41">
        <f t="shared" si="32"/>
        <v>-676521506.79688692</v>
      </c>
      <c r="AU56">
        <f>M55</f>
        <v>0.54691666666666672</v>
      </c>
      <c r="BB56" s="31">
        <f t="shared" si="24"/>
        <v>10829.491849895599</v>
      </c>
      <c r="BC56" s="31">
        <f t="shared" si="25"/>
        <v>4910.5495102329651</v>
      </c>
      <c r="BD56" s="36">
        <f t="shared" si="26"/>
        <v>9743.6190412925498</v>
      </c>
      <c r="BE56" s="31">
        <f t="shared" si="27"/>
        <v>3364.2976466201858</v>
      </c>
    </row>
    <row r="57" spans="1:57" x14ac:dyDescent="0.35">
      <c r="A57">
        <v>51</v>
      </c>
      <c r="B57" t="s">
        <v>54</v>
      </c>
      <c r="C57">
        <v>25.302</v>
      </c>
      <c r="D57">
        <v>46.126800000000003</v>
      </c>
      <c r="E57">
        <v>463.76400000000001</v>
      </c>
      <c r="F57">
        <v>463.76400000000001</v>
      </c>
      <c r="G57">
        <v>692.41200000000003</v>
      </c>
      <c r="H57">
        <v>1333.93</v>
      </c>
      <c r="I57">
        <v>32.4756</v>
      </c>
      <c r="J57">
        <v>3028.75</v>
      </c>
      <c r="K57">
        <v>1343.14</v>
      </c>
      <c r="M57" s="17">
        <f t="shared" si="5"/>
        <v>0.55535666666666661</v>
      </c>
      <c r="N57" s="18">
        <f t="shared" si="6"/>
        <v>2.7685991584987427E-2</v>
      </c>
      <c r="O57" s="18">
        <f t="shared" si="7"/>
        <v>1.7811529588792789</v>
      </c>
      <c r="P57" s="29">
        <f t="shared" si="8"/>
        <v>0.80617260979430649</v>
      </c>
      <c r="Q57" s="18">
        <f t="shared" si="9"/>
        <v>0.41559598336204367</v>
      </c>
      <c r="R57" s="29">
        <f t="shared" si="10"/>
        <v>0.27835805218268139</v>
      </c>
      <c r="T57" s="30">
        <f t="shared" si="11"/>
        <v>6389.0358382087306</v>
      </c>
      <c r="U57" s="30">
        <f t="shared" si="12"/>
        <v>11504.383077917611</v>
      </c>
      <c r="V57" s="30">
        <f t="shared" si="13"/>
        <v>11504.383077917611</v>
      </c>
      <c r="W57" s="30">
        <f t="shared" si="14"/>
        <v>234.78332812076758</v>
      </c>
      <c r="X57" s="30">
        <f t="shared" si="15"/>
        <v>176.88679245283001</v>
      </c>
      <c r="Y57" s="30">
        <f t="shared" si="0"/>
        <v>1778.4395712491273</v>
      </c>
      <c r="Z57" s="30">
        <f t="shared" si="16"/>
        <v>1778.4395712491273</v>
      </c>
      <c r="AA57" s="30">
        <f t="shared" si="17"/>
        <v>2655.2576319156965</v>
      </c>
      <c r="AB57" s="30">
        <f t="shared" si="1"/>
        <v>11614.633415732002</v>
      </c>
      <c r="AC57" s="30">
        <f t="shared" si="18"/>
        <v>124.53299030637754</v>
      </c>
      <c r="AD57" s="30">
        <f t="shared" si="2"/>
        <v>5150.6656957580872</v>
      </c>
      <c r="AE57" s="30">
        <f t="shared" si="3"/>
        <v>5115.3472397088808</v>
      </c>
      <c r="AI57" s="37"/>
      <c r="AJ57" s="38">
        <f t="shared" si="28"/>
        <v>807623.39010913449</v>
      </c>
      <c r="AK57" s="38">
        <f t="shared" si="29"/>
        <v>136845.51759448991</v>
      </c>
      <c r="AL57" s="39">
        <f t="shared" si="30"/>
        <v>362496.37449455098</v>
      </c>
      <c r="AM57" s="39">
        <f t="shared" si="31"/>
        <v>1577.1213174154511</v>
      </c>
      <c r="AN57" s="39">
        <f t="shared" si="20"/>
        <v>18937.499999999982</v>
      </c>
      <c r="AO57" s="39">
        <f t="shared" si="21"/>
        <v>139410.2943605248</v>
      </c>
      <c r="AP57" s="39">
        <f t="shared" si="22"/>
        <v>143078.98631738074</v>
      </c>
      <c r="AQ57" s="39">
        <f t="shared" si="23"/>
        <v>165642.04417869329</v>
      </c>
      <c r="AR57" s="40">
        <f>AD56*$AV$4</f>
        <v>26362.402616719086</v>
      </c>
      <c r="AS57" s="41">
        <f>AL57+AM57+AN57+AO57+AP57+AQ57+AR57-AJ57-AK57</f>
        <v>-86964.184418339923</v>
      </c>
      <c r="AT57" s="41">
        <f t="shared" si="32"/>
        <v>-695713475.34671938</v>
      </c>
      <c r="AU57">
        <f>M56</f>
        <v>0.55115666666666663</v>
      </c>
      <c r="BB57" s="31">
        <f t="shared" si="24"/>
        <v>11106.691540937223</v>
      </c>
      <c r="BC57" s="31">
        <f t="shared" si="25"/>
        <v>5109.9405434934451</v>
      </c>
      <c r="BD57" s="36">
        <f t="shared" si="26"/>
        <v>10023.727230691668</v>
      </c>
      <c r="BE57" s="31">
        <f t="shared" si="27"/>
        <v>3461.0301479772793</v>
      </c>
    </row>
    <row r="58" spans="1:57" x14ac:dyDescent="0.35">
      <c r="A58">
        <v>52</v>
      </c>
      <c r="B58" t="s">
        <v>54</v>
      </c>
      <c r="C58">
        <v>25.806100000000001</v>
      </c>
      <c r="D58">
        <v>45.171900000000001</v>
      </c>
      <c r="E58">
        <v>465.40800000000002</v>
      </c>
      <c r="F58">
        <v>465.40800000000002</v>
      </c>
      <c r="G58">
        <v>702.56</v>
      </c>
      <c r="H58">
        <v>1321.45</v>
      </c>
      <c r="I58">
        <v>30.765699999999999</v>
      </c>
      <c r="J58">
        <v>3030.46</v>
      </c>
      <c r="K58">
        <v>1347.9</v>
      </c>
      <c r="M58" s="17">
        <f t="shared" si="5"/>
        <v>0.55951666666666666</v>
      </c>
      <c r="N58" s="18">
        <f t="shared" si="6"/>
        <v>2.6911262696970601E-2</v>
      </c>
      <c r="O58" s="18">
        <f t="shared" si="7"/>
        <v>1.768928843466087</v>
      </c>
      <c r="P58" s="29">
        <f t="shared" si="8"/>
        <v>0.80301450656816908</v>
      </c>
      <c r="Q58" s="18">
        <f t="shared" si="9"/>
        <v>0.41855172619224923</v>
      </c>
      <c r="R58" s="29">
        <f t="shared" si="10"/>
        <v>0.27726788001548958</v>
      </c>
      <c r="T58" s="30">
        <f t="shared" si="11"/>
        <v>6572.9651724124469</v>
      </c>
      <c r="U58" s="30">
        <f t="shared" si="12"/>
        <v>11747.577085721212</v>
      </c>
      <c r="V58" s="30">
        <f t="shared" si="13"/>
        <v>11747.577085721212</v>
      </c>
      <c r="W58" s="30">
        <f t="shared" si="14"/>
        <v>239.74647113716759</v>
      </c>
      <c r="X58" s="30">
        <f t="shared" si="15"/>
        <v>176.88679245283001</v>
      </c>
      <c r="Y58" s="30">
        <f t="shared" si="0"/>
        <v>1822.4721187704461</v>
      </c>
      <c r="Z58" s="30">
        <f t="shared" si="16"/>
        <v>1822.4721187704461</v>
      </c>
      <c r="AA58" s="30">
        <f t="shared" si="17"/>
        <v>2751.1259191147647</v>
      </c>
      <c r="AB58" s="30">
        <f t="shared" si="1"/>
        <v>11866.854151715586</v>
      </c>
      <c r="AC58" s="30">
        <f t="shared" si="18"/>
        <v>120.46940514279231</v>
      </c>
      <c r="AD58" s="30">
        <f t="shared" si="2"/>
        <v>5278.1863846145416</v>
      </c>
      <c r="AE58" s="30">
        <f t="shared" si="3"/>
        <v>5174.611913308765</v>
      </c>
      <c r="AI58" s="37"/>
      <c r="AJ58" s="38">
        <f t="shared" si="28"/>
        <v>826900.54249148408</v>
      </c>
      <c r="AK58" s="38">
        <f t="shared" si="29"/>
        <v>140111.88150595859</v>
      </c>
      <c r="AL58" s="39">
        <f t="shared" si="30"/>
        <v>367675.81354855519</v>
      </c>
      <c r="AM58" s="39">
        <f t="shared" si="31"/>
        <v>1516.6872889413721</v>
      </c>
      <c r="AN58" s="39">
        <f t="shared" si="20"/>
        <v>18937.499999999982</v>
      </c>
      <c r="AO58" s="39">
        <f t="shared" si="21"/>
        <v>143271.0918598297</v>
      </c>
      <c r="AP58" s="39">
        <f t="shared" si="22"/>
        <v>147041.38375087787</v>
      </c>
      <c r="AQ58" s="39">
        <f t="shared" si="23"/>
        <v>172143.80411201608</v>
      </c>
      <c r="AR58" s="40">
        <f>AD57*$AV$4</f>
        <v>27092.501559687538</v>
      </c>
      <c r="AS58" s="41">
        <f>AL58+AM58+AN58+AO58+AP58+AQ58+AR58-AJ58-AK58</f>
        <v>-89333.641877534887</v>
      </c>
      <c r="AT58" s="41">
        <f t="shared" si="32"/>
        <v>-714669135.02027905</v>
      </c>
      <c r="AU58">
        <f>M57</f>
        <v>0.55535666666666661</v>
      </c>
      <c r="BB58" s="31">
        <f t="shared" si="24"/>
        <v>11379.850087611234</v>
      </c>
      <c r="BC58" s="31">
        <f t="shared" si="25"/>
        <v>5310.515263831393</v>
      </c>
      <c r="BD58" s="36">
        <f t="shared" si="26"/>
        <v>10301.331391516174</v>
      </c>
      <c r="BE58" s="31">
        <f t="shared" si="27"/>
        <v>3556.8791424982546</v>
      </c>
    </row>
    <row r="59" spans="1:57" x14ac:dyDescent="0.35">
      <c r="A59">
        <v>53</v>
      </c>
      <c r="B59" t="s">
        <v>54</v>
      </c>
      <c r="C59">
        <v>26.310099999999998</v>
      </c>
      <c r="D59">
        <v>44.188200000000002</v>
      </c>
      <c r="E59">
        <v>467.05799999999999</v>
      </c>
      <c r="F59">
        <v>467.05799999999999</v>
      </c>
      <c r="G59">
        <v>712.60500000000002</v>
      </c>
      <c r="H59">
        <v>1309.0899999999999</v>
      </c>
      <c r="I59">
        <v>28.937200000000001</v>
      </c>
      <c r="J59">
        <v>3032.29</v>
      </c>
      <c r="K59">
        <v>1352.68</v>
      </c>
      <c r="M59" s="17">
        <f t="shared" si="5"/>
        <v>0.56363666666666667</v>
      </c>
      <c r="N59" s="18">
        <f t="shared" si="6"/>
        <v>2.6132792401724517E-2</v>
      </c>
      <c r="O59" s="18">
        <f t="shared" si="7"/>
        <v>1.7570808086769845</v>
      </c>
      <c r="P59" s="29">
        <f t="shared" si="8"/>
        <v>0.79997161291848773</v>
      </c>
      <c r="Q59" s="18">
        <f t="shared" si="9"/>
        <v>0.42143283793933445</v>
      </c>
      <c r="R59" s="29">
        <f t="shared" si="10"/>
        <v>0.2762169482704579</v>
      </c>
      <c r="T59" s="30">
        <f t="shared" si="11"/>
        <v>6768.7673683565927</v>
      </c>
      <c r="U59" s="30">
        <f t="shared" si="12"/>
        <v>12009.096938967643</v>
      </c>
      <c r="V59" s="30">
        <f t="shared" si="13"/>
        <v>12009.096938967643</v>
      </c>
      <c r="W59" s="30">
        <f t="shared" si="14"/>
        <v>245.08361099933964</v>
      </c>
      <c r="X59" s="30">
        <f t="shared" si="15"/>
        <v>176.88679245283001</v>
      </c>
      <c r="Y59" s="30">
        <f t="shared" si="0"/>
        <v>1869.6482660401164</v>
      </c>
      <c r="Z59" s="30">
        <f t="shared" si="16"/>
        <v>1869.6482660401164</v>
      </c>
      <c r="AA59" s="30">
        <f t="shared" si="17"/>
        <v>2852.5808413976793</v>
      </c>
      <c r="AB59" s="30">
        <f t="shared" si="1"/>
        <v>12138.354852337725</v>
      </c>
      <c r="AC59" s="30">
        <f t="shared" si="18"/>
        <v>115.82569762925777</v>
      </c>
      <c r="AD59" s="30">
        <f t="shared" si="2"/>
        <v>5414.8217491342511</v>
      </c>
      <c r="AE59" s="30">
        <f t="shared" si="3"/>
        <v>5240.3295706110503</v>
      </c>
      <c r="AI59" s="37"/>
      <c r="AJ59" s="38">
        <f t="shared" si="28"/>
        <v>844380.59819038352</v>
      </c>
      <c r="AK59" s="38">
        <f t="shared" si="29"/>
        <v>143073.74132699866</v>
      </c>
      <c r="AL59" s="39">
        <f t="shared" si="30"/>
        <v>371935.58049289405</v>
      </c>
      <c r="AM59" s="39">
        <f t="shared" si="31"/>
        <v>1467.1968852340676</v>
      </c>
      <c r="AN59" s="39">
        <f t="shared" si="20"/>
        <v>18937.499999999982</v>
      </c>
      <c r="AO59" s="39">
        <f t="shared" si="21"/>
        <v>146818.35388814713</v>
      </c>
      <c r="AP59" s="39">
        <f t="shared" si="22"/>
        <v>150681.99477994049</v>
      </c>
      <c r="AQ59" s="39">
        <f t="shared" si="23"/>
        <v>178359.06979990503</v>
      </c>
      <c r="AR59" s="40">
        <f>AD58*$AV$4</f>
        <v>27763.260383072487</v>
      </c>
      <c r="AS59" s="41">
        <f>AL59+AM59+AN59+AO59+AP59+AQ59+AR59-AJ59-AK59</f>
        <v>-91491.383288188808</v>
      </c>
      <c r="AT59" s="41">
        <f t="shared" si="32"/>
        <v>-731931066.30551052</v>
      </c>
      <c r="AU59">
        <f>M58</f>
        <v>0.55951666666666666</v>
      </c>
      <c r="BB59" s="31">
        <f t="shared" si="24"/>
        <v>11627.10768057842</v>
      </c>
      <c r="BC59" s="31">
        <f t="shared" si="25"/>
        <v>5502.2518382295293</v>
      </c>
      <c r="BD59" s="36">
        <f t="shared" si="26"/>
        <v>10556.372769229083</v>
      </c>
      <c r="BE59" s="31">
        <f t="shared" si="27"/>
        <v>3644.9442375408921</v>
      </c>
    </row>
    <row r="60" spans="1:57" x14ac:dyDescent="0.35">
      <c r="A60">
        <v>54</v>
      </c>
      <c r="B60" t="s">
        <v>54</v>
      </c>
      <c r="C60">
        <v>26.8141</v>
      </c>
      <c r="D60">
        <v>43.255699999999997</v>
      </c>
      <c r="E60">
        <v>468.673</v>
      </c>
      <c r="F60">
        <v>468.673</v>
      </c>
      <c r="G60">
        <v>722.55</v>
      </c>
      <c r="H60">
        <v>1296.8499999999999</v>
      </c>
      <c r="I60">
        <v>27.229199999999999</v>
      </c>
      <c r="J60">
        <v>3034</v>
      </c>
      <c r="K60">
        <v>1357.36</v>
      </c>
      <c r="M60" s="17">
        <f t="shared" si="5"/>
        <v>0.56771666666666665</v>
      </c>
      <c r="N60" s="18">
        <f t="shared" si="6"/>
        <v>2.5397469394944659E-2</v>
      </c>
      <c r="O60" s="18">
        <f t="shared" si="7"/>
        <v>1.7454572469835306</v>
      </c>
      <c r="P60" s="29">
        <f t="shared" si="8"/>
        <v>0.79697031970172905</v>
      </c>
      <c r="Q60" s="18">
        <f t="shared" si="9"/>
        <v>0.424243313859613</v>
      </c>
      <c r="R60" s="29">
        <f t="shared" si="10"/>
        <v>0.27518010744796406</v>
      </c>
      <c r="T60" s="30">
        <f t="shared" si="11"/>
        <v>6964.7408449299737</v>
      </c>
      <c r="U60" s="30">
        <f t="shared" si="12"/>
        <v>12267.987279329433</v>
      </c>
      <c r="V60" s="30">
        <f t="shared" si="13"/>
        <v>12267.987279329433</v>
      </c>
      <c r="W60" s="30">
        <f t="shared" si="14"/>
        <v>250.36708733325372</v>
      </c>
      <c r="X60" s="30">
        <f t="shared" si="15"/>
        <v>176.88679245283001</v>
      </c>
      <c r="Y60" s="30">
        <f t="shared" si="0"/>
        <v>1916.5581340550541</v>
      </c>
      <c r="Z60" s="30">
        <f t="shared" si="16"/>
        <v>1916.5581340550541</v>
      </c>
      <c r="AA60" s="30">
        <f t="shared" si="17"/>
        <v>2954.7447362264929</v>
      </c>
      <c r="AB60" s="30">
        <f t="shared" si="1"/>
        <v>12407.024468478474</v>
      </c>
      <c r="AC60" s="30">
        <f t="shared" si="18"/>
        <v>111.32989818421265</v>
      </c>
      <c r="AD60" s="30">
        <f t="shared" si="2"/>
        <v>5550.6917378235312</v>
      </c>
      <c r="AE60" s="30">
        <f t="shared" si="3"/>
        <v>5303.2464343994588</v>
      </c>
      <c r="AI60" s="37"/>
      <c r="AJ60" s="38">
        <f t="shared" si="28"/>
        <v>863177.86068217724</v>
      </c>
      <c r="AK60" s="38">
        <f t="shared" si="29"/>
        <v>146258.79161968693</v>
      </c>
      <c r="AL60" s="39">
        <f t="shared" si="30"/>
        <v>376659.16854681046</v>
      </c>
      <c r="AM60" s="39">
        <f t="shared" si="31"/>
        <v>1410.6411714267306</v>
      </c>
      <c r="AN60" s="39">
        <f t="shared" si="20"/>
        <v>18937.499999999982</v>
      </c>
      <c r="AO60" s="39">
        <f t="shared" si="21"/>
        <v>150618.86431219178</v>
      </c>
      <c r="AP60" s="39">
        <f t="shared" si="22"/>
        <v>154582.51863619682</v>
      </c>
      <c r="AQ60" s="39">
        <f t="shared" si="23"/>
        <v>184936.52430290537</v>
      </c>
      <c r="AR60" s="40">
        <f>AD59*$AV$4</f>
        <v>28481.962400446158</v>
      </c>
      <c r="AS60" s="41">
        <f>AL60+AM60+AN60+AO60+AP60+AQ60+AR60-AJ60-AK60</f>
        <v>-93809.472931886732</v>
      </c>
      <c r="AT60" s="41">
        <f t="shared" si="32"/>
        <v>-750475783.45509386</v>
      </c>
      <c r="AU60">
        <f>M59</f>
        <v>0.56363666666666667</v>
      </c>
      <c r="BB60" s="31">
        <f t="shared" si="24"/>
        <v>11893.271241338385</v>
      </c>
      <c r="BC60" s="31">
        <f t="shared" si="25"/>
        <v>5705.1616827953585</v>
      </c>
      <c r="BD60" s="36">
        <f t="shared" si="26"/>
        <v>10829.643498268502</v>
      </c>
      <c r="BE60" s="31">
        <f t="shared" si="27"/>
        <v>3739.2965320802327</v>
      </c>
    </row>
    <row r="61" spans="1:57" x14ac:dyDescent="0.35">
      <c r="A61">
        <v>55</v>
      </c>
      <c r="B61" t="s">
        <v>54</v>
      </c>
      <c r="C61">
        <v>27.318200000000001</v>
      </c>
      <c r="D61">
        <v>42.318199999999997</v>
      </c>
      <c r="E61">
        <v>470.28399999999999</v>
      </c>
      <c r="F61">
        <v>470.28399999999999</v>
      </c>
      <c r="G61">
        <v>732.39599999999996</v>
      </c>
      <c r="H61">
        <v>1284.72</v>
      </c>
      <c r="I61">
        <v>25.460899999999999</v>
      </c>
      <c r="J61">
        <v>3035.76</v>
      </c>
      <c r="K61">
        <v>1362.02</v>
      </c>
      <c r="M61" s="17">
        <f t="shared" si="5"/>
        <v>0.57176000000000005</v>
      </c>
      <c r="N61" s="18">
        <f t="shared" si="6"/>
        <v>2.4671307308427776E-2</v>
      </c>
      <c r="O61" s="18">
        <f t="shared" si="7"/>
        <v>1.7341399131337161</v>
      </c>
      <c r="P61" s="29">
        <f t="shared" si="8"/>
        <v>0.79405111701879572</v>
      </c>
      <c r="Q61" s="18">
        <f t="shared" si="9"/>
        <v>0.42698334965719881</v>
      </c>
      <c r="R61" s="29">
        <f t="shared" si="10"/>
        <v>0.27417331281190244</v>
      </c>
      <c r="T61" s="30">
        <f t="shared" si="11"/>
        <v>7169.737308261937</v>
      </c>
      <c r="U61" s="30">
        <f t="shared" si="12"/>
        <v>12539.767224468196</v>
      </c>
      <c r="V61" s="30">
        <f t="shared" si="13"/>
        <v>12539.767224468196</v>
      </c>
      <c r="W61" s="30">
        <f t="shared" si="14"/>
        <v>255.91361682588155</v>
      </c>
      <c r="X61" s="30">
        <f t="shared" si="15"/>
        <v>176.88679245283001</v>
      </c>
      <c r="Y61" s="30">
        <f t="shared" si="0"/>
        <v>1965.7506297972675</v>
      </c>
      <c r="Z61" s="30">
        <f t="shared" si="16"/>
        <v>1965.7506297972675</v>
      </c>
      <c r="AA61" s="30">
        <f t="shared" si="17"/>
        <v>3061.3584520438699</v>
      </c>
      <c r="AB61" s="30">
        <f t="shared" si="1"/>
        <v>12689.241249766799</v>
      </c>
      <c r="AC61" s="30">
        <f t="shared" si="18"/>
        <v>106.43959152727803</v>
      </c>
      <c r="AD61" s="30">
        <f t="shared" si="2"/>
        <v>5693.1379183567251</v>
      </c>
      <c r="AE61" s="30">
        <f t="shared" si="3"/>
        <v>5370.0299162062593</v>
      </c>
      <c r="AI61" s="37"/>
      <c r="AJ61" s="38">
        <f t="shared" si="28"/>
        <v>881786.12167636154</v>
      </c>
      <c r="AK61" s="38">
        <f t="shared" si="29"/>
        <v>149411.81707495317</v>
      </c>
      <c r="AL61" s="39">
        <f t="shared" si="30"/>
        <v>381181.44396532991</v>
      </c>
      <c r="AM61" s="39">
        <f t="shared" si="31"/>
        <v>1355.886829985526</v>
      </c>
      <c r="AN61" s="39">
        <f t="shared" si="20"/>
        <v>18937.499999999982</v>
      </c>
      <c r="AO61" s="39">
        <f t="shared" si="21"/>
        <v>154397.92327947516</v>
      </c>
      <c r="AP61" s="39">
        <f t="shared" si="22"/>
        <v>158461.0265236719</v>
      </c>
      <c r="AQ61" s="39">
        <f t="shared" si="23"/>
        <v>191559.94241772062</v>
      </c>
      <c r="AR61" s="40">
        <f>AD60*$AV$4</f>
        <v>29196.638540951772</v>
      </c>
      <c r="AS61" s="41">
        <f>AL61+AM61+AN61+AO61+AP61+AQ61+AR61-AJ61-AK61</f>
        <v>-96107.577194179816</v>
      </c>
      <c r="AT61" s="41">
        <f t="shared" si="32"/>
        <v>-768860617.55343854</v>
      </c>
      <c r="AU61">
        <f>M60</f>
        <v>0.56771666666666665</v>
      </c>
      <c r="BB61" s="31">
        <f t="shared" si="24"/>
        <v>12156.65738114522</v>
      </c>
      <c r="BC61" s="31">
        <f t="shared" si="25"/>
        <v>5909.4894724529859</v>
      </c>
      <c r="BD61" s="36">
        <f t="shared" si="26"/>
        <v>11101.383475647062</v>
      </c>
      <c r="BE61" s="31">
        <f t="shared" si="27"/>
        <v>3833.1162681101082</v>
      </c>
    </row>
    <row r="62" spans="1:57" x14ac:dyDescent="0.35">
      <c r="A62">
        <v>56</v>
      </c>
      <c r="B62" t="s">
        <v>54</v>
      </c>
      <c r="C62">
        <v>27.822199999999999</v>
      </c>
      <c r="D62">
        <v>41.491</v>
      </c>
      <c r="E62">
        <v>471.83</v>
      </c>
      <c r="F62">
        <v>471.83</v>
      </c>
      <c r="G62">
        <v>742.14400000000001</v>
      </c>
      <c r="H62">
        <v>1272.71</v>
      </c>
      <c r="I62">
        <v>23.990400000000001</v>
      </c>
      <c r="J62">
        <v>3037.23</v>
      </c>
      <c r="K62">
        <v>1366.5</v>
      </c>
      <c r="M62" s="17">
        <f t="shared" si="5"/>
        <v>0.57576333333333329</v>
      </c>
      <c r="N62" s="18">
        <f t="shared" si="6"/>
        <v>2.4020865054507349E-2</v>
      </c>
      <c r="O62" s="18">
        <f t="shared" si="7"/>
        <v>1.7229333292035502</v>
      </c>
      <c r="P62" s="29">
        <f t="shared" si="8"/>
        <v>0.79112366771069131</v>
      </c>
      <c r="Q62" s="18">
        <f t="shared" si="9"/>
        <v>0.42965801920928159</v>
      </c>
      <c r="R62" s="29">
        <f t="shared" si="10"/>
        <v>0.27316200522205303</v>
      </c>
      <c r="T62" s="30">
        <f t="shared" si="11"/>
        <v>7363.881028074733</v>
      </c>
      <c r="U62" s="30">
        <f t="shared" si="12"/>
        <v>12789.770730001448</v>
      </c>
      <c r="V62" s="30">
        <f t="shared" si="13"/>
        <v>12789.770730001448</v>
      </c>
      <c r="W62" s="30">
        <f t="shared" si="14"/>
        <v>261.015729183703</v>
      </c>
      <c r="X62" s="30">
        <f t="shared" si="15"/>
        <v>176.88679245283001</v>
      </c>
      <c r="Y62" s="30">
        <f t="shared" si="0"/>
        <v>2011.5325078455273</v>
      </c>
      <c r="Z62" s="30">
        <f t="shared" si="16"/>
        <v>2011.5325078455273</v>
      </c>
      <c r="AA62" s="30">
        <f t="shared" si="17"/>
        <v>3163.9505362153977</v>
      </c>
      <c r="AB62" s="30">
        <f t="shared" si="1"/>
        <v>12948.491784743364</v>
      </c>
      <c r="AC62" s="30">
        <f t="shared" si="18"/>
        <v>102.2946744417859</v>
      </c>
      <c r="AD62" s="30">
        <f t="shared" si="2"/>
        <v>5825.7405675156588</v>
      </c>
      <c r="AE62" s="30">
        <f t="shared" si="3"/>
        <v>5425.8897019267151</v>
      </c>
      <c r="AI62" s="37"/>
      <c r="AJ62" s="38">
        <f t="shared" si="28"/>
        <v>901320.84879310045</v>
      </c>
      <c r="AK62" s="38">
        <f t="shared" si="29"/>
        <v>152721.82502679818</v>
      </c>
      <c r="AL62" s="39">
        <f t="shared" si="30"/>
        <v>385981.64028715726</v>
      </c>
      <c r="AM62" s="39">
        <f t="shared" si="31"/>
        <v>1296.3277852107192</v>
      </c>
      <c r="AN62" s="39">
        <f t="shared" si="20"/>
        <v>18937.499999999982</v>
      </c>
      <c r="AO62" s="39">
        <f t="shared" si="21"/>
        <v>158360.87073646788</v>
      </c>
      <c r="AP62" s="39">
        <f t="shared" si="22"/>
        <v>162528.26207163808</v>
      </c>
      <c r="AQ62" s="39">
        <f t="shared" si="23"/>
        <v>198471.84821199175</v>
      </c>
      <c r="AR62" s="40">
        <f>AD61*$AV$4</f>
        <v>29945.905450556373</v>
      </c>
      <c r="AS62" s="41">
        <f>AL62+AM62+AN62+AO62+AP62+AQ62+AR62-AJ62-AK62</f>
        <v>-98520.319276876398</v>
      </c>
      <c r="AT62" s="41">
        <f t="shared" si="32"/>
        <v>-788162554.21501124</v>
      </c>
      <c r="AU62">
        <f>M61</f>
        <v>0.57176000000000005</v>
      </c>
      <c r="BB62" s="31">
        <f t="shared" si="24"/>
        <v>12433.327632940918</v>
      </c>
      <c r="BC62" s="31">
        <f t="shared" si="25"/>
        <v>6122.7169040877397</v>
      </c>
      <c r="BD62" s="36">
        <f t="shared" si="26"/>
        <v>11386.27583671345</v>
      </c>
      <c r="BE62" s="31">
        <f t="shared" si="27"/>
        <v>3931.501259594535</v>
      </c>
    </row>
    <row r="63" spans="1:57" x14ac:dyDescent="0.35">
      <c r="A63">
        <v>57</v>
      </c>
      <c r="B63" t="s">
        <v>54</v>
      </c>
      <c r="C63">
        <v>28.3263</v>
      </c>
      <c r="D63">
        <v>40.704799999999999</v>
      </c>
      <c r="E63">
        <v>473.346</v>
      </c>
      <c r="F63">
        <v>473.346</v>
      </c>
      <c r="G63">
        <v>751.79399999999998</v>
      </c>
      <c r="H63">
        <v>1260.81</v>
      </c>
      <c r="I63">
        <v>22.616800000000001</v>
      </c>
      <c r="J63">
        <v>3038.61</v>
      </c>
      <c r="K63">
        <v>1370.89</v>
      </c>
      <c r="M63" s="17">
        <f t="shared" si="5"/>
        <v>0.57972999999999997</v>
      </c>
      <c r="N63" s="18">
        <f t="shared" si="6"/>
        <v>2.340445839729989E-2</v>
      </c>
      <c r="O63" s="18">
        <f t="shared" si="7"/>
        <v>1.711938034487319</v>
      </c>
      <c r="P63" s="29">
        <f t="shared" si="8"/>
        <v>0.78823475295971113</v>
      </c>
      <c r="Q63" s="18">
        <f t="shared" si="9"/>
        <v>0.43226674486398836</v>
      </c>
      <c r="R63" s="29">
        <f t="shared" si="10"/>
        <v>0.27216462836147859</v>
      </c>
      <c r="T63" s="30">
        <f t="shared" si="11"/>
        <v>7557.8246439249779</v>
      </c>
      <c r="U63" s="30">
        <f t="shared" si="12"/>
        <v>13036.801000336325</v>
      </c>
      <c r="V63" s="30">
        <f t="shared" si="13"/>
        <v>13036.801000336325</v>
      </c>
      <c r="W63" s="30">
        <f t="shared" si="14"/>
        <v>266.05716327216987</v>
      </c>
      <c r="X63" s="30">
        <f t="shared" si="15"/>
        <v>176.88679245283001</v>
      </c>
      <c r="Y63" s="30">
        <f t="shared" si="0"/>
        <v>2056.9725354350658</v>
      </c>
      <c r="Z63" s="30">
        <f t="shared" si="16"/>
        <v>2056.9725354350658</v>
      </c>
      <c r="AA63" s="30">
        <f t="shared" si="17"/>
        <v>3266.9962570822822</v>
      </c>
      <c r="AB63" s="30">
        <f t="shared" si="1"/>
        <v>13204.584629192917</v>
      </c>
      <c r="AC63" s="30">
        <f t="shared" si="18"/>
        <v>98.27353441557716</v>
      </c>
      <c r="AD63" s="30">
        <f t="shared" si="2"/>
        <v>5957.3400411170214</v>
      </c>
      <c r="AE63" s="30">
        <f t="shared" si="3"/>
        <v>5478.9763564113473</v>
      </c>
      <c r="AI63" s="37"/>
      <c r="AJ63" s="38">
        <f t="shared" si="28"/>
        <v>919290.35076031403</v>
      </c>
      <c r="AK63" s="38">
        <f t="shared" si="29"/>
        <v>155766.61772068765</v>
      </c>
      <c r="AL63" s="39">
        <f t="shared" si="30"/>
        <v>389996.67410538648</v>
      </c>
      <c r="AM63" s="39">
        <f t="shared" si="31"/>
        <v>1245.8468400265106</v>
      </c>
      <c r="AN63" s="39">
        <f t="shared" si="20"/>
        <v>18937.499999999982</v>
      </c>
      <c r="AO63" s="39">
        <f t="shared" si="21"/>
        <v>162049.05883203569</v>
      </c>
      <c r="AP63" s="39">
        <f t="shared" si="22"/>
        <v>166313.50774866823</v>
      </c>
      <c r="AQ63" s="39">
        <f t="shared" si="23"/>
        <v>205123.02639854132</v>
      </c>
      <c r="AR63" s="40">
        <f>AD62*$AV$4</f>
        <v>30643.395385132364</v>
      </c>
      <c r="AS63" s="41">
        <f>AL63+AM63+AN63+AO63+AP63+AQ63+AR63-AJ63-AK63</f>
        <v>-100747.95917121111</v>
      </c>
      <c r="AT63" s="41">
        <f t="shared" si="32"/>
        <v>-805983673.36968887</v>
      </c>
      <c r="AU63">
        <f>M62</f>
        <v>0.57576333333333329</v>
      </c>
      <c r="BB63" s="31">
        <f t="shared" si="24"/>
        <v>12687.476055559662</v>
      </c>
      <c r="BC63" s="31">
        <f t="shared" si="25"/>
        <v>6327.9010724307955</v>
      </c>
      <c r="BD63" s="36">
        <f t="shared" si="26"/>
        <v>11651.481135031318</v>
      </c>
      <c r="BE63" s="31">
        <f t="shared" si="27"/>
        <v>4023.0650156910547</v>
      </c>
    </row>
    <row r="64" spans="1:57" x14ac:dyDescent="0.35">
      <c r="A64">
        <v>58</v>
      </c>
      <c r="B64" t="s">
        <v>54</v>
      </c>
      <c r="C64">
        <v>28.830300000000001</v>
      </c>
      <c r="D64">
        <v>39.96</v>
      </c>
      <c r="E64">
        <v>474.83199999999999</v>
      </c>
      <c r="F64">
        <v>474.83199999999999</v>
      </c>
      <c r="G64">
        <v>761.34900000000005</v>
      </c>
      <c r="H64">
        <v>1249.03</v>
      </c>
      <c r="I64">
        <v>21.337700000000002</v>
      </c>
      <c r="J64">
        <v>3039.89</v>
      </c>
      <c r="K64">
        <v>1375.19</v>
      </c>
      <c r="M64" s="17">
        <f t="shared" si="5"/>
        <v>0.58365666666666671</v>
      </c>
      <c r="N64" s="18">
        <f t="shared" si="6"/>
        <v>2.2821636007470145E-2</v>
      </c>
      <c r="O64" s="18">
        <f t="shared" si="7"/>
        <v>1.7011516531979416</v>
      </c>
      <c r="P64" s="29">
        <f t="shared" si="8"/>
        <v>0.78538752805587764</v>
      </c>
      <c r="Q64" s="18">
        <f t="shared" si="9"/>
        <v>0.43481555937566035</v>
      </c>
      <c r="R64" s="29">
        <f t="shared" si="10"/>
        <v>0.27118225897645304</v>
      </c>
      <c r="T64" s="30">
        <f t="shared" si="11"/>
        <v>7750.8375120403343</v>
      </c>
      <c r="U64" s="30">
        <f t="shared" si="12"/>
        <v>13279.789223185435</v>
      </c>
      <c r="V64" s="30">
        <f t="shared" si="13"/>
        <v>13279.789223185435</v>
      </c>
      <c r="W64" s="30">
        <f t="shared" si="14"/>
        <v>271.01610659562112</v>
      </c>
      <c r="X64" s="30">
        <f t="shared" si="15"/>
        <v>176.88679245283001</v>
      </c>
      <c r="Y64" s="30">
        <f t="shared" si="0"/>
        <v>2101.8896254745291</v>
      </c>
      <c r="Z64" s="30">
        <f t="shared" si="16"/>
        <v>2101.8896254745291</v>
      </c>
      <c r="AA64" s="30">
        <f t="shared" si="17"/>
        <v>3370.1847484276695</v>
      </c>
      <c r="AB64" s="30">
        <f t="shared" si="1"/>
        <v>13456.366153871657</v>
      </c>
      <c r="AC64" s="30">
        <f t="shared" si="18"/>
        <v>94.439175909399637</v>
      </c>
      <c r="AD64" s="30">
        <f t="shared" si="2"/>
        <v>6087.4111139441266</v>
      </c>
      <c r="AE64" s="30">
        <f t="shared" si="3"/>
        <v>5528.9517111451005</v>
      </c>
      <c r="AI64" s="37"/>
      <c r="AJ64" s="38">
        <f t="shared" si="28"/>
        <v>937046.14550117403</v>
      </c>
      <c r="AK64" s="38">
        <f t="shared" si="29"/>
        <v>158775.1993830961</v>
      </c>
      <c r="AL64" s="39">
        <f t="shared" si="30"/>
        <v>393812.38356977841</v>
      </c>
      <c r="AM64" s="39">
        <f t="shared" si="31"/>
        <v>1196.8733756473143</v>
      </c>
      <c r="AN64" s="39">
        <f t="shared" si="20"/>
        <v>18937.499999999982</v>
      </c>
      <c r="AO64" s="39">
        <f t="shared" si="21"/>
        <v>165709.70745464892</v>
      </c>
      <c r="AP64" s="39">
        <f t="shared" si="22"/>
        <v>170070.48922977125</v>
      </c>
      <c r="AQ64" s="39">
        <f t="shared" si="23"/>
        <v>211803.61444177857</v>
      </c>
      <c r="AR64" s="40">
        <f>AD63*$AV$4</f>
        <v>31335.608616275531</v>
      </c>
      <c r="AS64" s="41">
        <f>AL64+AM64+AN64+AO64+AP64+AQ64+AR64-AJ64-AK64</f>
        <v>-102955.16819637016</v>
      </c>
      <c r="AT64" s="41">
        <f t="shared" si="32"/>
        <v>-823641345.57096124</v>
      </c>
      <c r="AU64">
        <f>M63</f>
        <v>0.57972999999999997</v>
      </c>
      <c r="BB64" s="31">
        <f t="shared" si="24"/>
        <v>12938.527465920748</v>
      </c>
      <c r="BC64" s="31">
        <f t="shared" si="25"/>
        <v>6533.9925141645645</v>
      </c>
      <c r="BD64" s="36">
        <f t="shared" si="26"/>
        <v>11914.680082234043</v>
      </c>
      <c r="BE64" s="31">
        <f t="shared" si="27"/>
        <v>4113.9450708701315</v>
      </c>
    </row>
    <row r="65" spans="1:57" x14ac:dyDescent="0.35">
      <c r="A65">
        <v>59</v>
      </c>
      <c r="B65" t="s">
        <v>54</v>
      </c>
      <c r="C65">
        <v>29.334299999999999</v>
      </c>
      <c r="D65">
        <v>39.281999999999996</v>
      </c>
      <c r="E65">
        <v>476.27199999999999</v>
      </c>
      <c r="F65">
        <v>476.27199999999999</v>
      </c>
      <c r="G65">
        <v>770.81200000000001</v>
      </c>
      <c r="H65">
        <v>1237.3599999999999</v>
      </c>
      <c r="I65">
        <v>20.252300000000002</v>
      </c>
      <c r="J65">
        <v>3040.97</v>
      </c>
      <c r="K65">
        <v>1379.37</v>
      </c>
      <c r="M65" s="17">
        <f t="shared" si="5"/>
        <v>0.58754666666666666</v>
      </c>
      <c r="N65" s="18">
        <f t="shared" si="6"/>
        <v>2.2285889347796482E-2</v>
      </c>
      <c r="O65" s="18">
        <f t="shared" si="7"/>
        <v>1.6905014695002949</v>
      </c>
      <c r="P65" s="29">
        <f t="shared" si="8"/>
        <v>0.78255911587164695</v>
      </c>
      <c r="Q65" s="18">
        <f t="shared" si="9"/>
        <v>0.43730540552807151</v>
      </c>
      <c r="R65" s="29">
        <f t="shared" si="10"/>
        <v>0.270203785231244</v>
      </c>
      <c r="T65" s="30">
        <f t="shared" si="11"/>
        <v>7937.1655172612482</v>
      </c>
      <c r="U65" s="30">
        <f t="shared" si="12"/>
        <v>13508.995910556747</v>
      </c>
      <c r="V65" s="30">
        <f t="shared" si="13"/>
        <v>13508.995910556747</v>
      </c>
      <c r="W65" s="30">
        <f t="shared" si="14"/>
        <v>275.69379409299484</v>
      </c>
      <c r="X65" s="30">
        <f t="shared" si="15"/>
        <v>176.88679245283001</v>
      </c>
      <c r="Y65" s="30">
        <f t="shared" si="0"/>
        <v>2144.6521667708939</v>
      </c>
      <c r="Z65" s="30">
        <f t="shared" si="16"/>
        <v>2144.6521667708939</v>
      </c>
      <c r="AA65" s="30">
        <f t="shared" si="17"/>
        <v>3470.9653852693555</v>
      </c>
      <c r="AB65" s="30">
        <f t="shared" si="1"/>
        <v>13693.483764690203</v>
      </c>
      <c r="AC65" s="30">
        <f t="shared" si="18"/>
        <v>91.205939959538227</v>
      </c>
      <c r="AD65" s="30">
        <f t="shared" si="2"/>
        <v>6211.3012297148853</v>
      </c>
      <c r="AE65" s="30">
        <f t="shared" si="3"/>
        <v>5571.8303932954987</v>
      </c>
      <c r="AI65" s="37"/>
      <c r="AJ65" s="38">
        <f t="shared" si="28"/>
        <v>954511.40999489941</v>
      </c>
      <c r="AK65" s="38">
        <f t="shared" si="29"/>
        <v>161734.55294917541</v>
      </c>
      <c r="AL65" s="39">
        <f t="shared" si="30"/>
        <v>397404.46214197634</v>
      </c>
      <c r="AM65" s="39">
        <f t="shared" si="31"/>
        <v>1150.1747234005782</v>
      </c>
      <c r="AN65" s="39">
        <f t="shared" si="20"/>
        <v>18937.499999999982</v>
      </c>
      <c r="AO65" s="39">
        <f t="shared" si="21"/>
        <v>169328.22822822808</v>
      </c>
      <c r="AP65" s="39">
        <f t="shared" si="22"/>
        <v>173784.23423423409</v>
      </c>
      <c r="AQ65" s="39">
        <f t="shared" si="23"/>
        <v>218493.45848073877</v>
      </c>
      <c r="AR65" s="40">
        <f>AD64*$AV$4</f>
        <v>32019.782459346105</v>
      </c>
      <c r="AS65" s="41">
        <f>AL65+AM65+AN65+AO65+AP65+AQ65+AR65-AJ65-AK65</f>
        <v>-105128.12267615082</v>
      </c>
      <c r="AT65" s="41">
        <f t="shared" si="32"/>
        <v>-841024981.40920651</v>
      </c>
      <c r="AU65">
        <f>M64</f>
        <v>0.58365666666666671</v>
      </c>
      <c r="BB65" s="31">
        <f t="shared" si="24"/>
        <v>13185.350047276035</v>
      </c>
      <c r="BC65" s="31">
        <f t="shared" si="25"/>
        <v>6740.3694968553391</v>
      </c>
      <c r="BD65" s="36">
        <f t="shared" si="26"/>
        <v>12174.822227888253</v>
      </c>
      <c r="BE65" s="31">
        <f t="shared" si="27"/>
        <v>4203.7792509490582</v>
      </c>
    </row>
    <row r="66" spans="1:57" x14ac:dyDescent="0.35">
      <c r="A66">
        <v>60</v>
      </c>
      <c r="B66" t="s">
        <v>54</v>
      </c>
      <c r="C66">
        <v>29.8384</v>
      </c>
      <c r="D66">
        <v>38.605200000000004</v>
      </c>
      <c r="E66">
        <v>477.70499999999998</v>
      </c>
      <c r="F66">
        <v>477.70499999999998</v>
      </c>
      <c r="G66">
        <v>780.17899999999997</v>
      </c>
      <c r="H66">
        <v>1225.81</v>
      </c>
      <c r="I66">
        <v>19.1313</v>
      </c>
      <c r="J66">
        <v>3042.09</v>
      </c>
      <c r="K66">
        <v>1383.52</v>
      </c>
      <c r="M66" s="17">
        <f t="shared" si="5"/>
        <v>0.59139666666666668</v>
      </c>
      <c r="N66" s="18">
        <f t="shared" si="6"/>
        <v>2.1759338064130676E-2</v>
      </c>
      <c r="O66" s="18">
        <f t="shared" si="7"/>
        <v>1.6801275569132956</v>
      </c>
      <c r="P66" s="29">
        <f t="shared" si="8"/>
        <v>0.77980374142566466</v>
      </c>
      <c r="Q66" s="18">
        <f t="shared" si="9"/>
        <v>0.43973813402172257</v>
      </c>
      <c r="R66" s="29">
        <f t="shared" si="10"/>
        <v>0.26925244759580425</v>
      </c>
      <c r="T66" s="30">
        <f t="shared" si="11"/>
        <v>8129.2359138635838</v>
      </c>
      <c r="U66" s="30">
        <f t="shared" si="12"/>
        <v>13745.826400549406</v>
      </c>
      <c r="V66" s="30">
        <f t="shared" si="13"/>
        <v>13745.826400549406</v>
      </c>
      <c r="W66" s="30">
        <f t="shared" si="14"/>
        <v>280.52706939896746</v>
      </c>
      <c r="X66" s="30">
        <f t="shared" si="15"/>
        <v>176.88679245283001</v>
      </c>
      <c r="Y66" s="30">
        <f t="shared" si="0"/>
        <v>2188.8166668914846</v>
      </c>
      <c r="Z66" s="30">
        <f t="shared" si="16"/>
        <v>2188.8166668914846</v>
      </c>
      <c r="AA66" s="30">
        <f t="shared" si="17"/>
        <v>3574.7350317847449</v>
      </c>
      <c r="AB66" s="30">
        <f t="shared" si="1"/>
        <v>13938.680344930413</v>
      </c>
      <c r="AC66" s="30">
        <f t="shared" si="18"/>
        <v>87.673125017960047</v>
      </c>
      <c r="AD66" s="30">
        <f t="shared" si="2"/>
        <v>6339.2085805627048</v>
      </c>
      <c r="AE66" s="30">
        <f t="shared" si="3"/>
        <v>5616.5904866858218</v>
      </c>
      <c r="AI66" s="37"/>
      <c r="AJ66" s="38">
        <f t="shared" si="28"/>
        <v>970986.09906308725</v>
      </c>
      <c r="AK66" s="38">
        <f t="shared" si="29"/>
        <v>164526.06119467062</v>
      </c>
      <c r="AL66" s="39">
        <f t="shared" si="30"/>
        <v>400486.45317890053</v>
      </c>
      <c r="AM66" s="39">
        <f t="shared" si="31"/>
        <v>1110.7971427672162</v>
      </c>
      <c r="AN66" s="39">
        <f t="shared" si="20"/>
        <v>18937.499999999982</v>
      </c>
      <c r="AO66" s="39">
        <f t="shared" si="21"/>
        <v>172773.17855506323</v>
      </c>
      <c r="AP66" s="39">
        <f t="shared" si="22"/>
        <v>177319.84114861753</v>
      </c>
      <c r="AQ66" s="39">
        <f t="shared" si="23"/>
        <v>225027.19818201315</v>
      </c>
      <c r="AR66" s="40">
        <f>AD65*$AV$4</f>
        <v>32671.444468300295</v>
      </c>
      <c r="AS66" s="41">
        <f>AL66+AM66+AN66+AO66+AP66+AQ66+AR66-AJ66-AK66</f>
        <v>-107185.74758209591</v>
      </c>
      <c r="AT66" s="41">
        <f t="shared" si="32"/>
        <v>-857485980.65676725</v>
      </c>
      <c r="AU66">
        <f>M65</f>
        <v>0.58754666666666666</v>
      </c>
      <c r="BB66" s="31">
        <f t="shared" si="24"/>
        <v>13417.789970597209</v>
      </c>
      <c r="BC66" s="31">
        <f t="shared" si="25"/>
        <v>6941.9307705387109</v>
      </c>
      <c r="BD66" s="36">
        <f t="shared" si="26"/>
        <v>12422.602459429771</v>
      </c>
      <c r="BE66" s="31">
        <f t="shared" si="27"/>
        <v>4289.3043335417879</v>
      </c>
    </row>
    <row r="67" spans="1:57" x14ac:dyDescent="0.35">
      <c r="A67">
        <v>61</v>
      </c>
      <c r="B67" t="s">
        <v>54</v>
      </c>
      <c r="C67">
        <v>30.342400000000001</v>
      </c>
      <c r="D67">
        <v>37.959000000000003</v>
      </c>
      <c r="E67">
        <v>479.113</v>
      </c>
      <c r="F67">
        <v>479.113</v>
      </c>
      <c r="G67">
        <v>789.45299999999997</v>
      </c>
      <c r="H67">
        <v>1214.3599999999999</v>
      </c>
      <c r="I67">
        <v>18.0823</v>
      </c>
      <c r="J67">
        <v>3043.14</v>
      </c>
      <c r="K67">
        <v>1387.59</v>
      </c>
      <c r="M67" s="17">
        <f t="shared" si="5"/>
        <v>0.59521333333333337</v>
      </c>
      <c r="N67" s="18">
        <f t="shared" si="6"/>
        <v>2.1257924329652116E-2</v>
      </c>
      <c r="O67" s="18">
        <f t="shared" si="7"/>
        <v>1.6699421553056606</v>
      </c>
      <c r="P67" s="29">
        <f t="shared" si="8"/>
        <v>0.77708272664142819</v>
      </c>
      <c r="Q67" s="18">
        <f t="shared" si="9"/>
        <v>0.44211207186218943</v>
      </c>
      <c r="R67" s="29">
        <f t="shared" si="10"/>
        <v>0.26831444188078224</v>
      </c>
      <c r="T67" s="30">
        <f t="shared" si="11"/>
        <v>8320.9813766292937</v>
      </c>
      <c r="U67" s="30">
        <f t="shared" si="12"/>
        <v>13979.830273676598</v>
      </c>
      <c r="V67" s="30">
        <f t="shared" si="13"/>
        <v>13979.830273676598</v>
      </c>
      <c r="W67" s="30">
        <f t="shared" si="14"/>
        <v>285.30265864646117</v>
      </c>
      <c r="X67" s="30">
        <f t="shared" si="15"/>
        <v>176.88679245283001</v>
      </c>
      <c r="Y67" s="30">
        <f t="shared" si="0"/>
        <v>2232.639473970672</v>
      </c>
      <c r="Z67" s="30">
        <f t="shared" si="16"/>
        <v>2232.639473970672</v>
      </c>
      <c r="AA67" s="30">
        <f t="shared" si="17"/>
        <v>3678.8063163482702</v>
      </c>
      <c r="AB67" s="30">
        <f t="shared" si="1"/>
        <v>14180.860232993047</v>
      </c>
      <c r="AC67" s="30">
        <f t="shared" si="18"/>
        <v>84.272699330012983</v>
      </c>
      <c r="AD67" s="30">
        <f t="shared" si="2"/>
        <v>6466.0908964836362</v>
      </c>
      <c r="AE67" s="30">
        <f t="shared" si="3"/>
        <v>5658.8488970473045</v>
      </c>
      <c r="AI67" s="37"/>
      <c r="AJ67" s="38">
        <f t="shared" si="28"/>
        <v>988008.76419228956</v>
      </c>
      <c r="AK67" s="38">
        <f t="shared" si="29"/>
        <v>167410.41973229122</v>
      </c>
      <c r="AL67" s="39">
        <f t="shared" si="30"/>
        <v>403703.67441151681</v>
      </c>
      <c r="AM67" s="39">
        <f t="shared" si="31"/>
        <v>1067.7709895937355</v>
      </c>
      <c r="AN67" s="39">
        <f t="shared" si="20"/>
        <v>18937.499999999982</v>
      </c>
      <c r="AO67" s="39">
        <f t="shared" si="21"/>
        <v>176331.07068477801</v>
      </c>
      <c r="AP67" s="39">
        <f t="shared" si="22"/>
        <v>180971.36201858797</v>
      </c>
      <c r="AQ67" s="39">
        <f t="shared" si="23"/>
        <v>231754.71926614633</v>
      </c>
      <c r="AR67" s="40">
        <f>AD66*$AV$4</f>
        <v>33344.237133759823</v>
      </c>
      <c r="AS67" s="41">
        <f>AL67+AM67+AN67+AO67+AP67+AQ67+AR67-AJ67-AK67</f>
        <v>-109308.84942019809</v>
      </c>
      <c r="AT67" s="41">
        <f t="shared" si="32"/>
        <v>-874470795.36158478</v>
      </c>
      <c r="AU67">
        <f>M66</f>
        <v>0.59139666666666668</v>
      </c>
      <c r="BB67" s="31">
        <f t="shared" si="24"/>
        <v>13658.153275531446</v>
      </c>
      <c r="BC67" s="31">
        <f t="shared" si="25"/>
        <v>7149.4700635694899</v>
      </c>
      <c r="BD67" s="36">
        <f t="shared" si="26"/>
        <v>12678.41716112541</v>
      </c>
      <c r="BE67" s="31">
        <f t="shared" si="27"/>
        <v>4377.6333337829692</v>
      </c>
    </row>
    <row r="68" spans="1:57" x14ac:dyDescent="0.35">
      <c r="A68">
        <v>62</v>
      </c>
      <c r="B68" t="s">
        <v>54</v>
      </c>
      <c r="C68">
        <v>30.846499999999999</v>
      </c>
      <c r="D68">
        <v>37.342700000000001</v>
      </c>
      <c r="E68">
        <v>480.49599999999998</v>
      </c>
      <c r="F68">
        <v>480.49599999999998</v>
      </c>
      <c r="G68">
        <v>798.63499999999999</v>
      </c>
      <c r="H68">
        <v>1203.03</v>
      </c>
      <c r="I68">
        <v>17.1035</v>
      </c>
      <c r="J68">
        <v>3044.12</v>
      </c>
      <c r="K68">
        <v>1391.6</v>
      </c>
      <c r="M68" s="17">
        <f t="shared" si="5"/>
        <v>0.59899000000000002</v>
      </c>
      <c r="N68" s="18">
        <f t="shared" si="6"/>
        <v>2.0780925669321135E-2</v>
      </c>
      <c r="O68" s="18">
        <f t="shared" si="7"/>
        <v>1.6599584357000952</v>
      </c>
      <c r="P68" s="29">
        <f t="shared" si="8"/>
        <v>0.77441470920493938</v>
      </c>
      <c r="Q68" s="18">
        <f t="shared" si="9"/>
        <v>0.44443424208528798</v>
      </c>
      <c r="R68" s="29">
        <f t="shared" si="10"/>
        <v>0.26739233264884776</v>
      </c>
      <c r="T68" s="30">
        <f t="shared" si="11"/>
        <v>8511.9784973759779</v>
      </c>
      <c r="U68" s="30">
        <f t="shared" si="12"/>
        <v>14210.551924699874</v>
      </c>
      <c r="V68" s="30">
        <f t="shared" si="13"/>
        <v>14210.551924699874</v>
      </c>
      <c r="W68" s="30">
        <f t="shared" si="14"/>
        <v>290.01126376938515</v>
      </c>
      <c r="X68" s="30">
        <f t="shared" si="15"/>
        <v>176.88679245283001</v>
      </c>
      <c r="Y68" s="30">
        <f t="shared" si="0"/>
        <v>2276.0377858701968</v>
      </c>
      <c r="Z68" s="30">
        <f t="shared" si="16"/>
        <v>2276.0377858701968</v>
      </c>
      <c r="AA68" s="30">
        <f t="shared" si="17"/>
        <v>3783.0147121275613</v>
      </c>
      <c r="AB68" s="30">
        <f t="shared" si="1"/>
        <v>14419.541774986461</v>
      </c>
      <c r="AC68" s="30">
        <f t="shared" si="18"/>
        <v>81.02141348279838</v>
      </c>
      <c r="AD68" s="30">
        <f t="shared" si="2"/>
        <v>6591.8013528041147</v>
      </c>
      <c r="AE68" s="30">
        <f t="shared" si="3"/>
        <v>5698.5734273238959</v>
      </c>
      <c r="AI68" s="37"/>
      <c r="AJ68" s="38">
        <f t="shared" si="28"/>
        <v>1004828.2605810527</v>
      </c>
      <c r="AK68" s="38">
        <f t="shared" si="29"/>
        <v>170260.3529031073</v>
      </c>
      <c r="AL68" s="39">
        <f t="shared" si="30"/>
        <v>406741.08217306907</v>
      </c>
      <c r="AM68" s="39">
        <f t="shared" si="31"/>
        <v>1026.3572051402282</v>
      </c>
      <c r="AN68" s="39">
        <f t="shared" si="20"/>
        <v>18937.499999999982</v>
      </c>
      <c r="AO68" s="39">
        <f t="shared" si="21"/>
        <v>179861.43602307735</v>
      </c>
      <c r="AP68" s="39">
        <f t="shared" si="22"/>
        <v>184594.63170789517</v>
      </c>
      <c r="AQ68" s="39">
        <f t="shared" si="23"/>
        <v>238501.7959370696</v>
      </c>
      <c r="AR68" s="40">
        <f>AD67*$AV$4</f>
        <v>34011.638115503927</v>
      </c>
      <c r="AS68" s="41">
        <f>AL68+AM68+AN68+AO68+AP68+AQ68+AR68-AJ68-AK68</f>
        <v>-111414.1723224048</v>
      </c>
      <c r="AT68" s="41">
        <f t="shared" si="32"/>
        <v>-891313378.57923841</v>
      </c>
      <c r="AU68">
        <f>M67</f>
        <v>0.59521333333333337</v>
      </c>
      <c r="BB68" s="31">
        <f t="shared" si="24"/>
        <v>13895.557574346585</v>
      </c>
      <c r="BC68" s="31">
        <f t="shared" si="25"/>
        <v>7357.6126326965405</v>
      </c>
      <c r="BD68" s="36">
        <f t="shared" si="26"/>
        <v>12932.181792967272</v>
      </c>
      <c r="BE68" s="31">
        <f t="shared" si="27"/>
        <v>4465.2789479413441</v>
      </c>
    </row>
    <row r="69" spans="1:57" x14ac:dyDescent="0.35">
      <c r="A69">
        <v>63</v>
      </c>
      <c r="B69" t="s">
        <v>54</v>
      </c>
      <c r="C69">
        <v>31.3505</v>
      </c>
      <c r="D69">
        <v>36.711500000000001</v>
      </c>
      <c r="E69">
        <v>481.87700000000001</v>
      </c>
      <c r="F69">
        <v>481.87700000000001</v>
      </c>
      <c r="G69">
        <v>807.721</v>
      </c>
      <c r="H69">
        <v>1191.81</v>
      </c>
      <c r="I69">
        <v>16.056799999999999</v>
      </c>
      <c r="J69">
        <v>3045.17</v>
      </c>
      <c r="K69">
        <v>1395.6</v>
      </c>
      <c r="M69" s="17">
        <f t="shared" si="5"/>
        <v>0.60272999999999999</v>
      </c>
      <c r="N69" s="18">
        <f t="shared" si="6"/>
        <v>2.0302899584667539E-2</v>
      </c>
      <c r="O69" s="18">
        <f t="shared" si="7"/>
        <v>1.6502389185870954</v>
      </c>
      <c r="P69" s="29">
        <f t="shared" si="8"/>
        <v>0.77182154530220826</v>
      </c>
      <c r="Q69" s="18">
        <f t="shared" si="9"/>
        <v>0.44670139753012678</v>
      </c>
      <c r="R69" s="29">
        <f t="shared" si="10"/>
        <v>0.26649688362395546</v>
      </c>
      <c r="T69" s="30">
        <f t="shared" si="11"/>
        <v>8712.3906472163417</v>
      </c>
      <c r="U69" s="30">
        <f t="shared" si="12"/>
        <v>14454.881368467377</v>
      </c>
      <c r="V69" s="30">
        <f t="shared" si="13"/>
        <v>14454.881368467377</v>
      </c>
      <c r="W69" s="30">
        <f t="shared" si="14"/>
        <v>294.99757894831379</v>
      </c>
      <c r="X69" s="30">
        <f t="shared" si="15"/>
        <v>176.88679245283001</v>
      </c>
      <c r="Y69" s="30">
        <f t="shared" si="0"/>
        <v>2321.8249563976515</v>
      </c>
      <c r="Z69" s="30">
        <f t="shared" si="16"/>
        <v>2321.8249563976515</v>
      </c>
      <c r="AA69" s="30">
        <f t="shared" si="17"/>
        <v>3891.8370779399456</v>
      </c>
      <c r="AB69" s="30">
        <f t="shared" si="1"/>
        <v>14672.523698918934</v>
      </c>
      <c r="AC69" s="30">
        <f t="shared" si="18"/>
        <v>77.355248496756758</v>
      </c>
      <c r="AD69" s="30">
        <f t="shared" si="2"/>
        <v>6724.4108126110232</v>
      </c>
      <c r="AE69" s="30">
        <f t="shared" si="3"/>
        <v>5742.4907212510352</v>
      </c>
      <c r="AI69" s="37"/>
      <c r="AJ69" s="38">
        <f t="shared" si="28"/>
        <v>1021411.8406916527</v>
      </c>
      <c r="AK69" s="38">
        <f t="shared" si="29"/>
        <v>173070.31189091978</v>
      </c>
      <c r="AL69" s="39">
        <f t="shared" si="30"/>
        <v>409596.36223575962</v>
      </c>
      <c r="AM69" s="39">
        <f t="shared" si="31"/>
        <v>986.75979480700153</v>
      </c>
      <c r="AN69" s="39">
        <f t="shared" si="20"/>
        <v>18937.499999999982</v>
      </c>
      <c r="AO69" s="39">
        <f t="shared" si="21"/>
        <v>183357.60402970307</v>
      </c>
      <c r="AP69" s="39">
        <f t="shared" si="22"/>
        <v>188182.80413574789</v>
      </c>
      <c r="AQ69" s="39">
        <f t="shared" si="23"/>
        <v>245257.76170635555</v>
      </c>
      <c r="AR69" s="40">
        <f>AD68*$AV$4</f>
        <v>34672.875115749644</v>
      </c>
      <c r="AS69" s="41">
        <f>AL69+AM69+AN69+AO69+AP69+AQ69+AR69-AJ69-AK69</f>
        <v>-113490.48556444977</v>
      </c>
      <c r="AT69" s="41">
        <f t="shared" si="32"/>
        <v>-907923884.51559818</v>
      </c>
      <c r="AU69">
        <f>M68</f>
        <v>0.59899000000000002</v>
      </c>
      <c r="BB69" s="31">
        <f t="shared" si="24"/>
        <v>14129.530511217075</v>
      </c>
      <c r="BC69" s="31">
        <f t="shared" si="25"/>
        <v>7566.0294242551226</v>
      </c>
      <c r="BD69" s="36">
        <f t="shared" si="26"/>
        <v>13183.602705608229</v>
      </c>
      <c r="BE69" s="31">
        <f t="shared" si="27"/>
        <v>4552.0755717403936</v>
      </c>
    </row>
    <row r="70" spans="1:57" x14ac:dyDescent="0.35">
      <c r="A70">
        <v>64</v>
      </c>
      <c r="B70" t="s">
        <v>54</v>
      </c>
      <c r="C70">
        <v>31.854500000000002</v>
      </c>
      <c r="D70">
        <v>36.145899999999997</v>
      </c>
      <c r="E70">
        <v>483.21499999999997</v>
      </c>
      <c r="F70">
        <v>483.21499999999997</v>
      </c>
      <c r="G70">
        <v>816.72299999999996</v>
      </c>
      <c r="H70">
        <v>1180.7</v>
      </c>
      <c r="I70">
        <v>15.2014</v>
      </c>
      <c r="J70">
        <v>3046.02</v>
      </c>
      <c r="K70">
        <v>1399.47</v>
      </c>
      <c r="M70" s="17">
        <f t="shared" si="5"/>
        <v>0.60643333333333327</v>
      </c>
      <c r="N70" s="18">
        <f t="shared" si="6"/>
        <v>1.9868026163909196E-2</v>
      </c>
      <c r="O70" s="18">
        <f t="shared" si="7"/>
        <v>1.640628544055406</v>
      </c>
      <c r="P70" s="29">
        <f t="shared" si="8"/>
        <v>0.76923542021656688</v>
      </c>
      <c r="Q70" s="18">
        <f t="shared" si="9"/>
        <v>0.44892156323860827</v>
      </c>
      <c r="R70" s="29">
        <f t="shared" si="10"/>
        <v>0.26560490298466444</v>
      </c>
      <c r="T70" s="30">
        <f t="shared" si="11"/>
        <v>8903.0883588300094</v>
      </c>
      <c r="U70" s="30">
        <f t="shared" si="12"/>
        <v>14681.066935903937</v>
      </c>
      <c r="V70" s="30">
        <f t="shared" si="13"/>
        <v>14681.066935903937</v>
      </c>
      <c r="W70" s="30">
        <f t="shared" si="14"/>
        <v>299.61361093681501</v>
      </c>
      <c r="X70" s="30">
        <f t="shared" si="15"/>
        <v>176.88679245283001</v>
      </c>
      <c r="Y70" s="30">
        <f t="shared" si="0"/>
        <v>2364.7039198109401</v>
      </c>
      <c r="Z70" s="30">
        <f t="shared" si="16"/>
        <v>2364.7039198109401</v>
      </c>
      <c r="AA70" s="30">
        <f t="shared" si="17"/>
        <v>3996.788343697423</v>
      </c>
      <c r="AB70" s="30">
        <f t="shared" si="1"/>
        <v>14906.274502680728</v>
      </c>
      <c r="AC70" s="30">
        <f t="shared" si="18"/>
        <v>74.406044160023157</v>
      </c>
      <c r="AD70" s="30">
        <f t="shared" si="2"/>
        <v>6848.5709149298273</v>
      </c>
      <c r="AE70" s="30">
        <f t="shared" si="3"/>
        <v>5777.9785770739272</v>
      </c>
      <c r="AI70" s="37"/>
      <c r="AJ70" s="38">
        <f t="shared" si="28"/>
        <v>1038973.5081213296</v>
      </c>
      <c r="AK70" s="38">
        <f t="shared" si="29"/>
        <v>176046.0001865642</v>
      </c>
      <c r="AL70" s="39">
        <f t="shared" si="30"/>
        <v>412753.00557136064</v>
      </c>
      <c r="AM70" s="39">
        <f t="shared" si="31"/>
        <v>942.10957144200063</v>
      </c>
      <c r="AN70" s="39">
        <f t="shared" si="20"/>
        <v>18937.499999999982</v>
      </c>
      <c r="AO70" s="39">
        <f t="shared" si="21"/>
        <v>187046.2184873948</v>
      </c>
      <c r="AP70" s="39">
        <f t="shared" si="22"/>
        <v>191968.48739495783</v>
      </c>
      <c r="AQ70" s="39">
        <f t="shared" si="23"/>
        <v>252312.857151048</v>
      </c>
      <c r="AR70" s="40">
        <f>AD69*$AV$4</f>
        <v>35370.40087433398</v>
      </c>
      <c r="AS70" s="41">
        <f>AL70+AM70+AN70+AO70+AP70+AQ70+AR70-AJ70-AK70</f>
        <v>-115688.92925735659</v>
      </c>
      <c r="AT70" s="41">
        <f t="shared" si="32"/>
        <v>-925511434.05885267</v>
      </c>
      <c r="AU70">
        <f>M69</f>
        <v>0.60272999999999999</v>
      </c>
      <c r="BB70" s="31">
        <f t="shared" si="24"/>
        <v>14377.52611997062</v>
      </c>
      <c r="BC70" s="31">
        <f t="shared" si="25"/>
        <v>7783.6741558798913</v>
      </c>
      <c r="BD70" s="36">
        <f t="shared" si="26"/>
        <v>13448.821625222046</v>
      </c>
      <c r="BE70" s="31">
        <f t="shared" si="27"/>
        <v>4643.649912795303</v>
      </c>
    </row>
    <row r="71" spans="1:57" x14ac:dyDescent="0.35">
      <c r="A71">
        <v>65</v>
      </c>
      <c r="B71" t="s">
        <v>54</v>
      </c>
      <c r="C71">
        <v>32.358600000000003</v>
      </c>
      <c r="D71">
        <v>35.602899999999998</v>
      </c>
      <c r="E71">
        <v>484.53100000000001</v>
      </c>
      <c r="F71">
        <v>484.53100000000001</v>
      </c>
      <c r="G71">
        <v>825.63699999999994</v>
      </c>
      <c r="H71">
        <v>1169.7</v>
      </c>
      <c r="I71">
        <v>14.3996</v>
      </c>
      <c r="J71">
        <v>3046.82</v>
      </c>
      <c r="K71">
        <v>1403.29</v>
      </c>
      <c r="M71" s="17">
        <f t="shared" si="5"/>
        <v>0.61009999999999998</v>
      </c>
      <c r="N71" s="18">
        <f t="shared" si="6"/>
        <v>1.9451947768125442E-2</v>
      </c>
      <c r="O71" s="18">
        <f t="shared" si="7"/>
        <v>1.6312055456482546</v>
      </c>
      <c r="P71" s="29">
        <f t="shared" si="8"/>
        <v>0.76669944817789437</v>
      </c>
      <c r="Q71" s="18">
        <f t="shared" si="9"/>
        <v>0.45109380975796315</v>
      </c>
      <c r="R71" s="29">
        <f t="shared" si="10"/>
        <v>0.26472764027755014</v>
      </c>
      <c r="T71" s="30">
        <f t="shared" si="11"/>
        <v>9093.5259831759431</v>
      </c>
      <c r="U71" s="30">
        <f t="shared" si="12"/>
        <v>14904.97620582846</v>
      </c>
      <c r="V71" s="30">
        <f t="shared" si="13"/>
        <v>14904.97620582846</v>
      </c>
      <c r="W71" s="30">
        <f t="shared" si="14"/>
        <v>304.18318787405019</v>
      </c>
      <c r="X71" s="30">
        <f t="shared" si="15"/>
        <v>176.88679245283001</v>
      </c>
      <c r="Y71" s="30">
        <f t="shared" ref="Y71:Y107" si="33">R71*T71</f>
        <v>2407.3076753287564</v>
      </c>
      <c r="Z71" s="30">
        <f t="shared" si="16"/>
        <v>2407.3076753287564</v>
      </c>
      <c r="AA71" s="30">
        <f t="shared" si="17"/>
        <v>4102.0332798838635</v>
      </c>
      <c r="AB71" s="30">
        <f t="shared" ref="AB71:AB107" si="34">O71*T71+(U71/98)*2</f>
        <v>15137.593201127145</v>
      </c>
      <c r="AC71" s="30">
        <f t="shared" si="18"/>
        <v>71.566192575364767</v>
      </c>
      <c r="AD71" s="30">
        <f t="shared" ref="AD71:AD107" si="35">T71*P71</f>
        <v>6972.0013532923404</v>
      </c>
      <c r="AE71" s="30">
        <f t="shared" ref="AE71:AE107" si="36">U71-T71</f>
        <v>5811.4502226525165</v>
      </c>
      <c r="AI71" s="37"/>
      <c r="AJ71" s="38">
        <f t="shared" si="28"/>
        <v>1055231.0481519671</v>
      </c>
      <c r="AK71" s="38">
        <f t="shared" si="29"/>
        <v>178800.71421237403</v>
      </c>
      <c r="AL71" s="39">
        <f t="shared" si="30"/>
        <v>415303.76618434262</v>
      </c>
      <c r="AM71" s="39">
        <f t="shared" si="31"/>
        <v>906.19121182492199</v>
      </c>
      <c r="AN71" s="39">
        <f t="shared" si="20"/>
        <v>18937.499999999982</v>
      </c>
      <c r="AO71" s="39">
        <f t="shared" si="21"/>
        <v>190500.54777996935</v>
      </c>
      <c r="AP71" s="39">
        <f t="shared" si="22"/>
        <v>195513.72008996856</v>
      </c>
      <c r="AQ71" s="39">
        <f t="shared" si="23"/>
        <v>259116.98414675074</v>
      </c>
      <c r="AR71" s="40">
        <f>AD70*$AV$4</f>
        <v>36023.483012530887</v>
      </c>
      <c r="AS71" s="41">
        <f>AL71+AM71+AN71+AO71+AP71+AQ71+AR71-AJ71-AK71</f>
        <v>-117729.56993895394</v>
      </c>
      <c r="AT71" s="41">
        <f t="shared" si="32"/>
        <v>-941836559.51163149</v>
      </c>
      <c r="AU71">
        <f>M70</f>
        <v>0.60643333333333327</v>
      </c>
      <c r="BB71" s="31">
        <f t="shared" si="24"/>
        <v>14606.660891743913</v>
      </c>
      <c r="BC71" s="31">
        <f t="shared" si="25"/>
        <v>7993.576687394846</v>
      </c>
      <c r="BD71" s="36">
        <f t="shared" si="26"/>
        <v>13697.141829859655</v>
      </c>
      <c r="BE71" s="31">
        <f t="shared" si="27"/>
        <v>4729.4078396218802</v>
      </c>
    </row>
    <row r="72" spans="1:57" x14ac:dyDescent="0.35">
      <c r="A72">
        <v>66</v>
      </c>
      <c r="B72" t="s">
        <v>54</v>
      </c>
      <c r="C72">
        <v>32.8626</v>
      </c>
      <c r="D72">
        <v>35.052399999999999</v>
      </c>
      <c r="E72">
        <v>485.83600000000001</v>
      </c>
      <c r="F72">
        <v>485.83600000000001</v>
      </c>
      <c r="G72">
        <v>834.46500000000003</v>
      </c>
      <c r="H72">
        <v>1158.81</v>
      </c>
      <c r="I72">
        <v>13.6099</v>
      </c>
      <c r="J72">
        <v>3047.61</v>
      </c>
      <c r="K72">
        <v>1407.07</v>
      </c>
      <c r="M72" s="17">
        <f t="shared" ref="M72:M107" si="37">($M$2-H72)/$M$2</f>
        <v>0.61373</v>
      </c>
      <c r="N72" s="18">
        <f t="shared" ref="N72:N107" si="38">(D72/($M$2-H72))</f>
        <v>1.9037904833287166E-2</v>
      </c>
      <c r="O72" s="18">
        <f t="shared" ref="O72:O107" si="39">(J72-$M$3)/($M$2-H72)</f>
        <v>1.6219866011655506</v>
      </c>
      <c r="P72" s="29">
        <f t="shared" ref="P72:P107" si="40">K72/($M$2-H72)</f>
        <v>0.76421770702643388</v>
      </c>
      <c r="Q72" s="18">
        <f t="shared" ref="Q72:Q107" si="41">G72/($M$2-H72)</f>
        <v>0.45322047154286088</v>
      </c>
      <c r="R72" s="29">
        <f t="shared" ref="R72:R107" si="42">F72/($M$2-H72)</f>
        <v>0.26387064887382616</v>
      </c>
      <c r="T72" s="30">
        <f t="shared" ref="T72:T107" si="43">$O$3/N72</f>
        <v>9291.2951294697687</v>
      </c>
      <c r="U72" s="30">
        <f t="shared" ref="U72:U107" si="44">T72/M72</f>
        <v>15139.059732243444</v>
      </c>
      <c r="V72" s="30">
        <f t="shared" ref="V72:V107" si="45">U72</f>
        <v>15139.059732243444</v>
      </c>
      <c r="W72" s="30">
        <f t="shared" ref="W72:W107" si="46">(U72/98)*2</f>
        <v>308.96040269884583</v>
      </c>
      <c r="X72" s="30">
        <f t="shared" ref="X72:X107" si="47">$O$3</f>
        <v>176.88679245283001</v>
      </c>
      <c r="Y72" s="30">
        <f t="shared" si="33"/>
        <v>2451.7000746914086</v>
      </c>
      <c r="Z72" s="30">
        <f t="shared" ref="Z72:Z107" si="48">Y72</f>
        <v>2451.7000746914086</v>
      </c>
      <c r="AA72" s="30">
        <f t="shared" ref="AA72:AA107" si="49">Q72*T72</f>
        <v>4211.0051598221753</v>
      </c>
      <c r="AB72" s="30">
        <f t="shared" si="34"/>
        <v>15379.31661017355</v>
      </c>
      <c r="AC72" s="30">
        <f t="shared" ref="AC72:AC107" si="50">U72-O72*T72</f>
        <v>68.703524768739953</v>
      </c>
      <c r="AD72" s="30">
        <f t="shared" si="35"/>
        <v>7100.5722591492595</v>
      </c>
      <c r="AE72" s="30">
        <f t="shared" si="36"/>
        <v>5847.7646027736755</v>
      </c>
      <c r="AI72" s="37"/>
      <c r="AJ72" s="38">
        <f t="shared" si="28"/>
        <v>1071324.974746332</v>
      </c>
      <c r="AK72" s="38">
        <f t="shared" si="29"/>
        <v>181527.7052107848</v>
      </c>
      <c r="AL72" s="39">
        <f t="shared" si="30"/>
        <v>417709.60765359493</v>
      </c>
      <c r="AM72" s="39">
        <f t="shared" si="31"/>
        <v>871.60465937536753</v>
      </c>
      <c r="AN72" s="39">
        <f t="shared" ref="AN72:AN108" si="51">X71*$AP$4</f>
        <v>18937.499999999982</v>
      </c>
      <c r="AO72" s="39">
        <f t="shared" ref="AO72:AO108" si="52">Y71*$AQ$4</f>
        <v>193932.70632448464</v>
      </c>
      <c r="AP72" s="39">
        <f t="shared" ref="AP72:AP108" si="53">Z71*$AR$4</f>
        <v>199036.19859618161</v>
      </c>
      <c r="AQ72" s="39">
        <f t="shared" ref="AQ72:AQ108" si="54">AA71*$AS$4</f>
        <v>265940.15017813473</v>
      </c>
      <c r="AR72" s="40">
        <f>AD71*$AV$4</f>
        <v>36672.727118317707</v>
      </c>
      <c r="AS72" s="41">
        <f>AL72+AM72+AN72+AO72+AP72+AQ72+AR72-AJ72-AK72</f>
        <v>-119752.18542702787</v>
      </c>
      <c r="AT72" s="41">
        <f t="shared" si="32"/>
        <v>-958017483.41622293</v>
      </c>
      <c r="AU72">
        <f>M71</f>
        <v>0.61009999999999998</v>
      </c>
      <c r="BB72" s="31">
        <f t="shared" ref="BB72:BB108" si="55">U71-AC71</f>
        <v>14833.410013253095</v>
      </c>
      <c r="BC72" s="31">
        <f t="shared" ref="BC72:BC108" si="56">2*AA71</f>
        <v>8204.0665597677271</v>
      </c>
      <c r="BD72" s="36">
        <f t="shared" ref="BD72:BD108" si="57">2*AD71</f>
        <v>13944.002706584681</v>
      </c>
      <c r="BE72" s="31">
        <f t="shared" ref="BE72:BE108" si="58">Y71*2</f>
        <v>4814.6153506575129</v>
      </c>
    </row>
    <row r="73" spans="1:57" x14ac:dyDescent="0.35">
      <c r="A73">
        <v>67</v>
      </c>
      <c r="B73" t="s">
        <v>54</v>
      </c>
      <c r="C73">
        <v>33.366700000000002</v>
      </c>
      <c r="D73">
        <v>34.546500000000002</v>
      </c>
      <c r="E73">
        <v>487.113</v>
      </c>
      <c r="F73">
        <v>487.113</v>
      </c>
      <c r="G73">
        <v>843.20500000000004</v>
      </c>
      <c r="H73">
        <v>1148.02</v>
      </c>
      <c r="I73">
        <v>12.907500000000001</v>
      </c>
      <c r="J73">
        <v>3048.32</v>
      </c>
      <c r="K73">
        <v>1410.76</v>
      </c>
      <c r="M73" s="17">
        <f t="shared" si="37"/>
        <v>0.61732666666666669</v>
      </c>
      <c r="N73" s="18">
        <f t="shared" si="38"/>
        <v>1.8653819155714426E-2</v>
      </c>
      <c r="O73" s="18">
        <f t="shared" si="39"/>
        <v>1.612919961446668</v>
      </c>
      <c r="P73" s="29">
        <f t="shared" si="40"/>
        <v>0.76175768636810326</v>
      </c>
      <c r="Q73" s="18">
        <f t="shared" si="41"/>
        <v>0.45529919329582397</v>
      </c>
      <c r="R73" s="29">
        <f t="shared" si="42"/>
        <v>0.26302281882093759</v>
      </c>
      <c r="T73" s="30">
        <f t="shared" si="43"/>
        <v>9482.6046600029549</v>
      </c>
      <c r="U73" s="30">
        <f t="shared" si="44"/>
        <v>15360.756584849114</v>
      </c>
      <c r="V73" s="30">
        <f t="shared" si="45"/>
        <v>15360.756584849114</v>
      </c>
      <c r="W73" s="30">
        <f t="shared" si="46"/>
        <v>313.48482826222681</v>
      </c>
      <c r="X73" s="30">
        <f t="shared" si="47"/>
        <v>176.88679245283001</v>
      </c>
      <c r="Y73" s="30">
        <f t="shared" si="33"/>
        <v>2494.1414074385357</v>
      </c>
      <c r="Z73" s="30">
        <f t="shared" si="48"/>
        <v>2494.1414074385357</v>
      </c>
      <c r="AA73" s="30">
        <f t="shared" si="49"/>
        <v>4317.4222520425665</v>
      </c>
      <c r="AB73" s="30">
        <f t="shared" si="34"/>
        <v>15608.167170888188</v>
      </c>
      <c r="AC73" s="30">
        <f t="shared" si="50"/>
        <v>66.074242223152396</v>
      </c>
      <c r="AD73" s="30">
        <f t="shared" si="35"/>
        <v>7223.4469865472456</v>
      </c>
      <c r="AE73" s="30">
        <f t="shared" si="36"/>
        <v>5878.1519248461591</v>
      </c>
      <c r="AI73" s="37"/>
      <c r="AJ73" s="38">
        <f t="shared" ref="AJ73:AJ108" si="59">U72*$AT$4</f>
        <v>1088150.196374462</v>
      </c>
      <c r="AK73" s="38">
        <f t="shared" ref="AK73:AK108" si="60">V72*$AU$4</f>
        <v>184378.60847899292</v>
      </c>
      <c r="AL73" s="39">
        <f t="shared" ref="AL73:AL108" si="61">AE72*$AT$4</f>
        <v>420319.77635356347</v>
      </c>
      <c r="AM73" s="39">
        <f t="shared" ref="AM73:AM108" si="62">AC72*$AU$4</f>
        <v>836.74022815848389</v>
      </c>
      <c r="AN73" s="39">
        <f t="shared" si="51"/>
        <v>18937.499999999982</v>
      </c>
      <c r="AO73" s="39">
        <f t="shared" si="52"/>
        <v>197508.9580171399</v>
      </c>
      <c r="AP73" s="39">
        <f t="shared" si="53"/>
        <v>202706.56217548568</v>
      </c>
      <c r="AQ73" s="39">
        <f t="shared" si="54"/>
        <v>273004.93881797936</v>
      </c>
      <c r="AR73" s="40">
        <f>AD72*$AV$4</f>
        <v>37349.010083125104</v>
      </c>
      <c r="AS73" s="41">
        <f>AL73+AM73+AN73+AO73+AP73+AQ73+AR73-AJ73-AK73</f>
        <v>-121865.31917800286</v>
      </c>
      <c r="AT73" s="41">
        <f t="shared" ref="AT73:AT108" si="63">AS73*8000</f>
        <v>-974922553.42402291</v>
      </c>
      <c r="AU73">
        <f>M72</f>
        <v>0.61373</v>
      </c>
      <c r="BB73" s="31">
        <f t="shared" si="55"/>
        <v>15070.356207474704</v>
      </c>
      <c r="BC73" s="31">
        <f t="shared" si="56"/>
        <v>8422.0103196443506</v>
      </c>
      <c r="BD73" s="36">
        <f t="shared" si="57"/>
        <v>14201.144518298519</v>
      </c>
      <c r="BE73" s="31">
        <f t="shared" si="58"/>
        <v>4903.4001493828173</v>
      </c>
    </row>
    <row r="74" spans="1:57" x14ac:dyDescent="0.35">
      <c r="A74">
        <v>68</v>
      </c>
      <c r="B74" t="s">
        <v>54</v>
      </c>
      <c r="C74">
        <v>33.870699999999999</v>
      </c>
      <c r="D74">
        <v>34.058700000000002</v>
      </c>
      <c r="E74">
        <v>488.37099999999998</v>
      </c>
      <c r="F74">
        <v>488.37099999999998</v>
      </c>
      <c r="G74">
        <v>851.85900000000004</v>
      </c>
      <c r="H74">
        <v>1137.3399999999999</v>
      </c>
      <c r="I74">
        <v>12.2483</v>
      </c>
      <c r="J74">
        <v>3048.98</v>
      </c>
      <c r="K74">
        <v>1414.41</v>
      </c>
      <c r="M74" s="17">
        <f t="shared" si="37"/>
        <v>0.6208866666666667</v>
      </c>
      <c r="N74" s="18">
        <f t="shared" si="38"/>
        <v>1.8284979545381337E-2</v>
      </c>
      <c r="O74" s="18">
        <f t="shared" si="39"/>
        <v>1.6040262367796592</v>
      </c>
      <c r="P74" s="29">
        <f t="shared" si="40"/>
        <v>0.75934953238916392</v>
      </c>
      <c r="Q74" s="18">
        <f t="shared" si="41"/>
        <v>0.45733467192080146</v>
      </c>
      <c r="R74" s="29">
        <f t="shared" si="42"/>
        <v>0.26219009373691388</v>
      </c>
      <c r="T74" s="30">
        <f t="shared" si="43"/>
        <v>9673.8851697272166</v>
      </c>
      <c r="U74" s="30">
        <f t="shared" si="44"/>
        <v>15580.75843641977</v>
      </c>
      <c r="V74" s="30">
        <f t="shared" si="45"/>
        <v>15580.75843641977</v>
      </c>
      <c r="W74" s="30">
        <f t="shared" si="46"/>
        <v>317.97466196775042</v>
      </c>
      <c r="X74" s="30">
        <f t="shared" si="47"/>
        <v>176.88679245283001</v>
      </c>
      <c r="Y74" s="30">
        <f t="shared" si="33"/>
        <v>2536.3968594509201</v>
      </c>
      <c r="Z74" s="30">
        <f t="shared" si="48"/>
        <v>2536.3968594509201</v>
      </c>
      <c r="AA74" s="30">
        <f t="shared" si="49"/>
        <v>4424.2031002967033</v>
      </c>
      <c r="AB74" s="30">
        <f t="shared" si="34"/>
        <v>15835.140285803851</v>
      </c>
      <c r="AC74" s="30">
        <f t="shared" si="50"/>
        <v>63.592812583669001</v>
      </c>
      <c r="AD74" s="30">
        <f t="shared" si="35"/>
        <v>7345.8601800188299</v>
      </c>
      <c r="AE74" s="30">
        <f t="shared" si="36"/>
        <v>5906.8732666925534</v>
      </c>
      <c r="AI74" s="37"/>
      <c r="AJ74" s="38">
        <f t="shared" si="59"/>
        <v>1104085.1010491997</v>
      </c>
      <c r="AK74" s="38">
        <f t="shared" si="60"/>
        <v>187078.65444687736</v>
      </c>
      <c r="AL74" s="39">
        <f t="shared" si="61"/>
        <v>422503.92590216734</v>
      </c>
      <c r="AM74" s="39">
        <f t="shared" si="62"/>
        <v>804.71819603577308</v>
      </c>
      <c r="AN74" s="39">
        <f t="shared" si="51"/>
        <v>18937.499999999982</v>
      </c>
      <c r="AO74" s="39">
        <f t="shared" si="52"/>
        <v>200928.03178324844</v>
      </c>
      <c r="AP74" s="39">
        <f t="shared" si="53"/>
        <v>206215.61156701815</v>
      </c>
      <c r="AQ74" s="39">
        <f t="shared" si="54"/>
        <v>279904.09724884725</v>
      </c>
      <c r="AR74" s="40">
        <f>AD73*$AV$4</f>
        <v>37995.331149238511</v>
      </c>
      <c r="AS74" s="41">
        <f>AL74+AM74+AN74+AO74+AP74+AQ74+AR74-AJ74-AK74</f>
        <v>-123874.53964952129</v>
      </c>
      <c r="AT74" s="41">
        <f t="shared" si="63"/>
        <v>-990996317.19617033</v>
      </c>
      <c r="AU74">
        <f>M73</f>
        <v>0.61732666666666669</v>
      </c>
      <c r="BB74" s="31">
        <f t="shared" si="55"/>
        <v>15294.682342625962</v>
      </c>
      <c r="BC74" s="31">
        <f t="shared" si="56"/>
        <v>8634.8445040851329</v>
      </c>
      <c r="BD74" s="36">
        <f t="shared" si="57"/>
        <v>14446.893973094491</v>
      </c>
      <c r="BE74" s="31">
        <f t="shared" si="58"/>
        <v>4988.2828148770714</v>
      </c>
    </row>
    <row r="75" spans="1:57" x14ac:dyDescent="0.35">
      <c r="A75">
        <v>69</v>
      </c>
      <c r="B75" t="s">
        <v>54</v>
      </c>
      <c r="C75">
        <v>34.374699999999997</v>
      </c>
      <c r="D75">
        <v>33.616500000000002</v>
      </c>
      <c r="E75">
        <v>489.601</v>
      </c>
      <c r="F75">
        <v>489.601</v>
      </c>
      <c r="G75">
        <v>860.43</v>
      </c>
      <c r="H75">
        <v>1126.75</v>
      </c>
      <c r="I75">
        <v>11.6759</v>
      </c>
      <c r="J75">
        <v>3049.55</v>
      </c>
      <c r="K75">
        <v>1417.97</v>
      </c>
      <c r="M75" s="17">
        <f t="shared" si="37"/>
        <v>0.62441666666666662</v>
      </c>
      <c r="N75" s="18">
        <f t="shared" si="38"/>
        <v>1.7945549179233952E-2</v>
      </c>
      <c r="O75" s="18">
        <f t="shared" si="39"/>
        <v>1.595262517122648</v>
      </c>
      <c r="P75" s="29">
        <f t="shared" si="40"/>
        <v>0.75695716001601498</v>
      </c>
      <c r="Q75" s="18">
        <f t="shared" si="41"/>
        <v>0.45932470305618572</v>
      </c>
      <c r="R75" s="29">
        <f t="shared" si="42"/>
        <v>0.26136447350860803</v>
      </c>
      <c r="T75" s="30">
        <f t="shared" si="43"/>
        <v>9856.8614805902998</v>
      </c>
      <c r="U75" s="30">
        <f t="shared" si="44"/>
        <v>15785.711699864354</v>
      </c>
      <c r="V75" s="30">
        <f t="shared" si="45"/>
        <v>15785.711699864354</v>
      </c>
      <c r="W75" s="30">
        <f t="shared" si="46"/>
        <v>322.15738162988475</v>
      </c>
      <c r="X75" s="30">
        <f t="shared" si="47"/>
        <v>176.88679245283001</v>
      </c>
      <c r="Y75" s="30">
        <f t="shared" si="33"/>
        <v>2576.2334113217626</v>
      </c>
      <c r="Z75" s="30">
        <f t="shared" si="48"/>
        <v>2576.2334113217626</v>
      </c>
      <c r="AA75" s="30">
        <f t="shared" si="49"/>
        <v>4527.4999726380947</v>
      </c>
      <c r="AB75" s="30">
        <f t="shared" si="34"/>
        <v>16046.439038085637</v>
      </c>
      <c r="AC75" s="30">
        <f t="shared" si="50"/>
        <v>61.430043408601705</v>
      </c>
      <c r="AD75" s="30">
        <f t="shared" si="35"/>
        <v>7461.2218730188861</v>
      </c>
      <c r="AE75" s="30">
        <f t="shared" si="36"/>
        <v>5928.8502192740543</v>
      </c>
      <c r="AI75" s="37"/>
      <c r="AJ75" s="38">
        <f t="shared" si="59"/>
        <v>1119898.1741345436</v>
      </c>
      <c r="AK75" s="38">
        <f t="shared" si="60"/>
        <v>189758.05699715638</v>
      </c>
      <c r="AL75" s="39">
        <f t="shared" si="61"/>
        <v>424568.32979006064</v>
      </c>
      <c r="AM75" s="39">
        <f t="shared" si="62"/>
        <v>774.4968644565048</v>
      </c>
      <c r="AN75" s="39">
        <f t="shared" si="51"/>
        <v>18937.499999999982</v>
      </c>
      <c r="AO75" s="39">
        <f t="shared" si="52"/>
        <v>204332.13099736613</v>
      </c>
      <c r="AP75" s="39">
        <f t="shared" si="53"/>
        <v>209709.29233940211</v>
      </c>
      <c r="AQ75" s="39">
        <f t="shared" si="54"/>
        <v>286826.83845626563</v>
      </c>
      <c r="AR75" s="40">
        <f>AD74*$AV$4</f>
        <v>38639.224546899044</v>
      </c>
      <c r="AS75" s="41">
        <f>AL75+AM75+AN75+AO75+AP75+AQ75+AR75-AJ75-AK75</f>
        <v>-125868.41813724992</v>
      </c>
      <c r="AT75" s="41">
        <f t="shared" si="63"/>
        <v>-1006947345.0979993</v>
      </c>
      <c r="AU75">
        <f>M74</f>
        <v>0.6208866666666667</v>
      </c>
      <c r="BB75" s="31">
        <f t="shared" si="55"/>
        <v>15517.165623836101</v>
      </c>
      <c r="BC75" s="31">
        <f t="shared" si="56"/>
        <v>8848.4062005934065</v>
      </c>
      <c r="BD75" s="36">
        <f t="shared" si="57"/>
        <v>14691.72036003766</v>
      </c>
      <c r="BE75" s="31">
        <f t="shared" si="58"/>
        <v>5072.7937189018403</v>
      </c>
    </row>
    <row r="76" spans="1:57" x14ac:dyDescent="0.35">
      <c r="A76">
        <v>70</v>
      </c>
      <c r="B76" t="s">
        <v>54</v>
      </c>
      <c r="C76">
        <v>34.878799999999998</v>
      </c>
      <c r="D76">
        <v>33.160200000000003</v>
      </c>
      <c r="E76">
        <v>490.82299999999998</v>
      </c>
      <c r="F76">
        <v>490.82299999999998</v>
      </c>
      <c r="G76">
        <v>868.91600000000005</v>
      </c>
      <c r="H76">
        <v>1116.28</v>
      </c>
      <c r="I76">
        <v>11.0907</v>
      </c>
      <c r="J76">
        <v>3050.13</v>
      </c>
      <c r="K76">
        <v>1421.51</v>
      </c>
      <c r="M76" s="17">
        <f t="shared" si="37"/>
        <v>0.62790666666666672</v>
      </c>
      <c r="N76" s="18">
        <f t="shared" si="38"/>
        <v>1.7603571656084768E-2</v>
      </c>
      <c r="O76" s="18">
        <f t="shared" si="39"/>
        <v>1.5867037087252884</v>
      </c>
      <c r="P76" s="29">
        <f t="shared" si="40"/>
        <v>0.75462913808846321</v>
      </c>
      <c r="Q76" s="18">
        <f t="shared" si="41"/>
        <v>0.46127662285265331</v>
      </c>
      <c r="R76" s="29">
        <f t="shared" si="42"/>
        <v>0.26056048669653664</v>
      </c>
      <c r="T76" s="30">
        <f t="shared" si="43"/>
        <v>10048.346773519006</v>
      </c>
      <c r="U76" s="30">
        <f t="shared" si="44"/>
        <v>16002.930541989794</v>
      </c>
      <c r="V76" s="30">
        <f t="shared" si="45"/>
        <v>16002.930541989794</v>
      </c>
      <c r="W76" s="30">
        <f t="shared" si="46"/>
        <v>326.5904192242815</v>
      </c>
      <c r="X76" s="30">
        <f t="shared" si="47"/>
        <v>176.88679245283001</v>
      </c>
      <c r="Y76" s="30">
        <f t="shared" si="33"/>
        <v>2618.2021258036857</v>
      </c>
      <c r="Z76" s="30">
        <f t="shared" si="48"/>
        <v>2618.2021258036857</v>
      </c>
      <c r="AA76" s="30">
        <f t="shared" si="49"/>
        <v>4635.0674649412022</v>
      </c>
      <c r="AB76" s="30">
        <f t="shared" si="34"/>
        <v>16270.339511324675</v>
      </c>
      <c r="AC76" s="30">
        <f t="shared" si="50"/>
        <v>59.181449889400028</v>
      </c>
      <c r="AD76" s="30">
        <f t="shared" si="35"/>
        <v>7582.7752649146378</v>
      </c>
      <c r="AE76" s="30">
        <f t="shared" si="36"/>
        <v>5954.5837684707876</v>
      </c>
      <c r="AI76" s="37"/>
      <c r="AJ76" s="38">
        <f t="shared" si="59"/>
        <v>1134629.5998511501</v>
      </c>
      <c r="AK76" s="38">
        <f t="shared" si="60"/>
        <v>192254.18279264797</v>
      </c>
      <c r="AL76" s="39">
        <f t="shared" si="61"/>
        <v>426147.96721076116</v>
      </c>
      <c r="AM76" s="39">
        <f t="shared" si="62"/>
        <v>748.15649867336015</v>
      </c>
      <c r="AN76" s="39">
        <f t="shared" si="51"/>
        <v>18937.499999999982</v>
      </c>
      <c r="AO76" s="39">
        <f t="shared" si="52"/>
        <v>207541.36361608119</v>
      </c>
      <c r="AP76" s="39">
        <f t="shared" si="53"/>
        <v>213002.97844808333</v>
      </c>
      <c r="AQ76" s="39">
        <f t="shared" si="54"/>
        <v>293523.70897609211</v>
      </c>
      <c r="AR76" s="40">
        <f>AD75*$AV$4</f>
        <v>39246.027052079342</v>
      </c>
      <c r="AS76" s="41">
        <f>AL76+AM76+AN76+AO76+AP76+AQ76+AR76-AJ76-AK76</f>
        <v>-127736.08084202767</v>
      </c>
      <c r="AT76" s="41">
        <f t="shared" si="63"/>
        <v>-1021888646.7362214</v>
      </c>
      <c r="AU76">
        <f>M75</f>
        <v>0.62441666666666662</v>
      </c>
      <c r="BB76" s="31">
        <f t="shared" si="55"/>
        <v>15724.281656455752</v>
      </c>
      <c r="BC76" s="31">
        <f t="shared" si="56"/>
        <v>9054.9999452761895</v>
      </c>
      <c r="BD76" s="36">
        <f t="shared" si="57"/>
        <v>14922.443746037772</v>
      </c>
      <c r="BE76" s="31">
        <f t="shared" si="58"/>
        <v>5152.4668226435251</v>
      </c>
    </row>
    <row r="77" spans="1:57" x14ac:dyDescent="0.35">
      <c r="A77">
        <v>71</v>
      </c>
      <c r="B77" t="s">
        <v>54</v>
      </c>
      <c r="C77">
        <v>35.382800000000003</v>
      </c>
      <c r="D77">
        <v>32.7376</v>
      </c>
      <c r="E77">
        <v>492.02</v>
      </c>
      <c r="F77">
        <v>492.02</v>
      </c>
      <c r="G77">
        <v>877.322</v>
      </c>
      <c r="H77">
        <v>1105.9000000000001</v>
      </c>
      <c r="I77">
        <v>10.594900000000001</v>
      </c>
      <c r="J77">
        <v>3050.63</v>
      </c>
      <c r="K77">
        <v>1424.97</v>
      </c>
      <c r="M77" s="17">
        <f t="shared" si="37"/>
        <v>0.63136666666666663</v>
      </c>
      <c r="N77" s="18">
        <f t="shared" si="38"/>
        <v>1.7283987117892405E-2</v>
      </c>
      <c r="O77" s="18">
        <f t="shared" si="39"/>
        <v>1.5782722718969433</v>
      </c>
      <c r="P77" s="29">
        <f t="shared" si="40"/>
        <v>0.75232036323319784</v>
      </c>
      <c r="Q77" s="18">
        <f t="shared" si="41"/>
        <v>0.46318673776463759</v>
      </c>
      <c r="R77" s="29">
        <f t="shared" si="42"/>
        <v>0.25976453196768912</v>
      </c>
      <c r="T77" s="30">
        <f t="shared" si="43"/>
        <v>10234.142807808308</v>
      </c>
      <c r="U77" s="30">
        <f t="shared" si="44"/>
        <v>16209.507641320377</v>
      </c>
      <c r="V77" s="30">
        <f t="shared" si="45"/>
        <v>16209.507641320377</v>
      </c>
      <c r="W77" s="30">
        <f t="shared" si="46"/>
        <v>330.80627839429343</v>
      </c>
      <c r="X77" s="30">
        <f t="shared" si="47"/>
        <v>176.88679245283001</v>
      </c>
      <c r="Y77" s="30">
        <f t="shared" si="33"/>
        <v>2658.4673165608169</v>
      </c>
      <c r="Z77" s="30">
        <f t="shared" si="48"/>
        <v>2658.4673165608169</v>
      </c>
      <c r="AA77" s="30">
        <f t="shared" si="49"/>
        <v>4740.3192209661584</v>
      </c>
      <c r="AB77" s="30">
        <f t="shared" si="34"/>
        <v>16483.070098591674</v>
      </c>
      <c r="AC77" s="30">
        <f t="shared" si="50"/>
        <v>57.243821122996451</v>
      </c>
      <c r="AD77" s="30">
        <f t="shared" si="35"/>
        <v>7699.3540345507654</v>
      </c>
      <c r="AE77" s="30">
        <f t="shared" si="36"/>
        <v>5975.3648335120688</v>
      </c>
      <c r="AI77" s="37"/>
      <c r="AJ77" s="38">
        <f t="shared" si="59"/>
        <v>1150242.6385666004</v>
      </c>
      <c r="AK77" s="38">
        <f t="shared" si="60"/>
        <v>194899.69107089369</v>
      </c>
      <c r="AL77" s="39">
        <f t="shared" si="61"/>
        <v>427997.61752637476</v>
      </c>
      <c r="AM77" s="39">
        <f t="shared" si="62"/>
        <v>720.77087820300301</v>
      </c>
      <c r="AN77" s="39">
        <f t="shared" si="51"/>
        <v>18937.499999999982</v>
      </c>
      <c r="AO77" s="39">
        <f t="shared" si="52"/>
        <v>210922.36325474494</v>
      </c>
      <c r="AP77" s="39">
        <f t="shared" si="53"/>
        <v>216472.95176144876</v>
      </c>
      <c r="AQ77" s="39">
        <f t="shared" si="54"/>
        <v>300497.44933984254</v>
      </c>
      <c r="AR77" s="40">
        <f>AD76*$AV$4</f>
        <v>39885.397893450994</v>
      </c>
      <c r="AS77" s="41">
        <f>AL77+AM77+AN77+AO77+AP77+AQ77+AR77-AJ77-AK77</f>
        <v>-129708.27898342922</v>
      </c>
      <c r="AT77" s="41">
        <f t="shared" si="63"/>
        <v>-1037666231.8674338</v>
      </c>
      <c r="AU77">
        <f>M76</f>
        <v>0.62790666666666672</v>
      </c>
      <c r="BB77" s="31">
        <f t="shared" si="55"/>
        <v>15943.749092100394</v>
      </c>
      <c r="BC77" s="31">
        <f t="shared" si="56"/>
        <v>9270.1349298824043</v>
      </c>
      <c r="BD77" s="36">
        <f t="shared" si="57"/>
        <v>15165.550529829276</v>
      </c>
      <c r="BE77" s="31">
        <f t="shared" si="58"/>
        <v>5236.4042516073714</v>
      </c>
    </row>
    <row r="78" spans="1:57" x14ac:dyDescent="0.35">
      <c r="A78">
        <v>72</v>
      </c>
      <c r="B78" t="s">
        <v>54</v>
      </c>
      <c r="C78">
        <v>35.886899999999997</v>
      </c>
      <c r="D78">
        <v>32.308599999999998</v>
      </c>
      <c r="E78">
        <v>493.209</v>
      </c>
      <c r="F78">
        <v>493.209</v>
      </c>
      <c r="G78">
        <v>885.64300000000003</v>
      </c>
      <c r="H78">
        <v>1095.6300000000001</v>
      </c>
      <c r="I78">
        <v>10.0761</v>
      </c>
      <c r="J78">
        <v>3051.15</v>
      </c>
      <c r="K78">
        <v>1428.42</v>
      </c>
      <c r="M78" s="17">
        <f t="shared" si="37"/>
        <v>0.63478999999999997</v>
      </c>
      <c r="N78" s="18">
        <f t="shared" si="38"/>
        <v>1.6965505652788062E-2</v>
      </c>
      <c r="O78" s="18">
        <f t="shared" si="39"/>
        <v>1.5700339273355495</v>
      </c>
      <c r="P78" s="29">
        <f t="shared" si="40"/>
        <v>0.75007482789583968</v>
      </c>
      <c r="Q78" s="18">
        <f t="shared" si="41"/>
        <v>0.46505826073714673</v>
      </c>
      <c r="R78" s="29">
        <f t="shared" si="42"/>
        <v>0.25898801178342445</v>
      </c>
      <c r="T78" s="30">
        <f t="shared" si="43"/>
        <v>10426.261148529984</v>
      </c>
      <c r="U78" s="30">
        <f t="shared" si="44"/>
        <v>16424.740699333615</v>
      </c>
      <c r="V78" s="30">
        <f t="shared" si="45"/>
        <v>16424.740699333615</v>
      </c>
      <c r="W78" s="30">
        <f t="shared" si="46"/>
        <v>335.19878978231867</v>
      </c>
      <c r="X78" s="30">
        <f t="shared" si="47"/>
        <v>176.88679245283001</v>
      </c>
      <c r="Y78" s="30">
        <f t="shared" si="33"/>
        <v>2700.276645192544</v>
      </c>
      <c r="Z78" s="30">
        <f t="shared" si="48"/>
        <v>2700.276645192544</v>
      </c>
      <c r="AA78" s="30">
        <f t="shared" si="49"/>
        <v>4848.8188757266398</v>
      </c>
      <c r="AB78" s="30">
        <f t="shared" si="34"/>
        <v>16704.782528234908</v>
      </c>
      <c r="AC78" s="30">
        <f t="shared" si="50"/>
        <v>55.156960881027771</v>
      </c>
      <c r="AD78" s="30">
        <f t="shared" si="35"/>
        <v>7820.4760365807078</v>
      </c>
      <c r="AE78" s="30">
        <f t="shared" si="36"/>
        <v>5998.4795508036314</v>
      </c>
      <c r="AI78" s="37"/>
      <c r="AJ78" s="38">
        <f t="shared" si="59"/>
        <v>1165090.7807351847</v>
      </c>
      <c r="AK78" s="38">
        <f t="shared" si="60"/>
        <v>197415.59356364087</v>
      </c>
      <c r="AL78" s="39">
        <f t="shared" si="61"/>
        <v>429491.29813834693</v>
      </c>
      <c r="AM78" s="39">
        <f t="shared" si="62"/>
        <v>697.17249745697382</v>
      </c>
      <c r="AN78" s="39">
        <f t="shared" si="51"/>
        <v>18937.499999999982</v>
      </c>
      <c r="AO78" s="39">
        <f t="shared" si="52"/>
        <v>214166.12702213941</v>
      </c>
      <c r="AP78" s="39">
        <f t="shared" si="53"/>
        <v>219802.07773324836</v>
      </c>
      <c r="AQ78" s="39">
        <f t="shared" si="54"/>
        <v>307321.0575102233</v>
      </c>
      <c r="AR78" s="40">
        <f>AD77*$AV$4</f>
        <v>40498.602221737026</v>
      </c>
      <c r="AS78" s="41">
        <f>AL78+AM78+AN78+AO78+AP78+AQ78+AR78-AJ78-AK78</f>
        <v>-131592.53917567377</v>
      </c>
      <c r="AT78" s="41">
        <f t="shared" si="63"/>
        <v>-1052740313.4053901</v>
      </c>
      <c r="AU78">
        <f>M77</f>
        <v>0.63136666666666663</v>
      </c>
      <c r="BB78" s="31">
        <f t="shared" si="55"/>
        <v>16152.26382019738</v>
      </c>
      <c r="BC78" s="31">
        <f t="shared" si="56"/>
        <v>9480.6384419323167</v>
      </c>
      <c r="BD78" s="36">
        <f t="shared" si="57"/>
        <v>15398.708069101531</v>
      </c>
      <c r="BE78" s="31">
        <f t="shared" si="58"/>
        <v>5316.9346331216339</v>
      </c>
    </row>
    <row r="79" spans="1:57" x14ac:dyDescent="0.35">
      <c r="A79">
        <v>73</v>
      </c>
      <c r="B79" t="s">
        <v>54</v>
      </c>
      <c r="C79">
        <v>36.390900000000002</v>
      </c>
      <c r="D79">
        <v>31.891999999999999</v>
      </c>
      <c r="E79">
        <v>494.38299999999998</v>
      </c>
      <c r="F79">
        <v>494.38299999999998</v>
      </c>
      <c r="G79">
        <v>893.88300000000004</v>
      </c>
      <c r="H79">
        <v>1085.46</v>
      </c>
      <c r="I79">
        <v>9.5871099999999991</v>
      </c>
      <c r="J79">
        <v>3051.64</v>
      </c>
      <c r="K79">
        <v>1431.82</v>
      </c>
      <c r="M79" s="17">
        <f t="shared" si="37"/>
        <v>0.63817999999999997</v>
      </c>
      <c r="N79" s="18">
        <f t="shared" si="38"/>
        <v>1.6657787249156456E-2</v>
      </c>
      <c r="O79" s="18">
        <f t="shared" si="39"/>
        <v>1.5619498731810253</v>
      </c>
      <c r="P79" s="29">
        <f t="shared" si="40"/>
        <v>0.74786632820416388</v>
      </c>
      <c r="Q79" s="18">
        <f t="shared" si="41"/>
        <v>0.4668917860164844</v>
      </c>
      <c r="R79" s="29">
        <f t="shared" si="42"/>
        <v>0.25822547452651812</v>
      </c>
      <c r="T79" s="30">
        <f t="shared" si="43"/>
        <v>10618.86490726957</v>
      </c>
      <c r="U79" s="30">
        <f t="shared" si="44"/>
        <v>16639.294411090243</v>
      </c>
      <c r="V79" s="30">
        <f t="shared" si="45"/>
        <v>16639.294411090243</v>
      </c>
      <c r="W79" s="30">
        <f t="shared" si="46"/>
        <v>339.57743696102534</v>
      </c>
      <c r="X79" s="30">
        <f t="shared" si="47"/>
        <v>176.88679245283001</v>
      </c>
      <c r="Y79" s="30">
        <f t="shared" si="33"/>
        <v>2742.0614296126755</v>
      </c>
      <c r="Z79" s="30">
        <f t="shared" si="48"/>
        <v>2742.0614296126755</v>
      </c>
      <c r="AA79" s="30">
        <f t="shared" si="49"/>
        <v>4957.8608020228594</v>
      </c>
      <c r="AB79" s="30">
        <f t="shared" si="34"/>
        <v>16925.712132197172</v>
      </c>
      <c r="AC79" s="30">
        <f t="shared" si="50"/>
        <v>53.159715854097158</v>
      </c>
      <c r="AD79" s="30">
        <f t="shared" si="35"/>
        <v>7941.491507895742</v>
      </c>
      <c r="AE79" s="30">
        <f t="shared" si="36"/>
        <v>6020.4295038206728</v>
      </c>
      <c r="AI79" s="37"/>
      <c r="AJ79" s="38">
        <f t="shared" si="59"/>
        <v>1180561.0872460022</v>
      </c>
      <c r="AK79" s="38">
        <f t="shared" si="60"/>
        <v>200036.9169771841</v>
      </c>
      <c r="AL79" s="39">
        <f t="shared" si="61"/>
        <v>431152.71467311255</v>
      </c>
      <c r="AM79" s="39">
        <f t="shared" si="62"/>
        <v>671.75662657003727</v>
      </c>
      <c r="AN79" s="39">
        <f t="shared" si="51"/>
        <v>18937.499999999982</v>
      </c>
      <c r="AO79" s="39">
        <f t="shared" si="52"/>
        <v>217534.28653671136</v>
      </c>
      <c r="AP79" s="39">
        <f t="shared" si="53"/>
        <v>223258.87302451956</v>
      </c>
      <c r="AQ79" s="39">
        <f t="shared" si="54"/>
        <v>314355.23117789649</v>
      </c>
      <c r="AR79" s="40">
        <f>AD78*$AV$4</f>
        <v>41135.703952414522</v>
      </c>
      <c r="AS79" s="41">
        <f>AL79+AM79+AN79+AO79+AP79+AQ79+AR79-AJ79-AK79</f>
        <v>-133551.93823196201</v>
      </c>
      <c r="AT79" s="41">
        <f t="shared" si="63"/>
        <v>-1068415505.8556961</v>
      </c>
      <c r="AU79">
        <f>M78</f>
        <v>0.63478999999999997</v>
      </c>
      <c r="BB79" s="31">
        <f t="shared" si="55"/>
        <v>16369.583738452588</v>
      </c>
      <c r="BC79" s="31">
        <f t="shared" si="56"/>
        <v>9697.6377514532796</v>
      </c>
      <c r="BD79" s="36">
        <f t="shared" si="57"/>
        <v>15640.952073161416</v>
      </c>
      <c r="BE79" s="31">
        <f t="shared" si="58"/>
        <v>5400.5532903850881</v>
      </c>
    </row>
    <row r="80" spans="1:57" x14ac:dyDescent="0.35">
      <c r="A80">
        <v>74</v>
      </c>
      <c r="B80" t="s">
        <v>54</v>
      </c>
      <c r="C80">
        <v>36.8949</v>
      </c>
      <c r="D80">
        <v>31.486499999999999</v>
      </c>
      <c r="E80">
        <v>495.54199999999997</v>
      </c>
      <c r="F80">
        <v>495.54199999999997</v>
      </c>
      <c r="G80">
        <v>902.04300000000001</v>
      </c>
      <c r="H80">
        <v>1075.3900000000001</v>
      </c>
      <c r="I80">
        <v>9.1247199999999999</v>
      </c>
      <c r="J80">
        <v>3052.1</v>
      </c>
      <c r="K80">
        <v>1435.17</v>
      </c>
      <c r="M80" s="17">
        <f t="shared" si="37"/>
        <v>0.64153666666666664</v>
      </c>
      <c r="N80" s="18">
        <f t="shared" si="38"/>
        <v>1.6359937857539971E-2</v>
      </c>
      <c r="O80" s="18">
        <f t="shared" si="39"/>
        <v>1.5540164034271879</v>
      </c>
      <c r="P80" s="29">
        <f t="shared" si="40"/>
        <v>0.74569393279677454</v>
      </c>
      <c r="Q80" s="18">
        <f t="shared" si="41"/>
        <v>0.46868872135133877</v>
      </c>
      <c r="R80" s="29">
        <f t="shared" si="42"/>
        <v>0.25747657967068655</v>
      </c>
      <c r="T80" s="30">
        <f t="shared" si="43"/>
        <v>10812.192197374783</v>
      </c>
      <c r="U80" s="30">
        <f t="shared" si="44"/>
        <v>16853.584150619787</v>
      </c>
      <c r="V80" s="30">
        <f t="shared" si="45"/>
        <v>16853.584150619787</v>
      </c>
      <c r="W80" s="30">
        <f t="shared" si="46"/>
        <v>343.95069695142422</v>
      </c>
      <c r="X80" s="30">
        <f t="shared" si="47"/>
        <v>176.88679245283001</v>
      </c>
      <c r="Y80" s="30">
        <f t="shared" si="33"/>
        <v>2783.8862657221439</v>
      </c>
      <c r="Z80" s="30">
        <f t="shared" si="48"/>
        <v>2783.8862657221439</v>
      </c>
      <c r="AA80" s="30">
        <f t="shared" si="49"/>
        <v>5067.5525359925086</v>
      </c>
      <c r="AB80" s="30">
        <f t="shared" si="34"/>
        <v>17146.274728679291</v>
      </c>
      <c r="AC80" s="30">
        <f t="shared" si="50"/>
        <v>51.260118891921593</v>
      </c>
      <c r="AD80" s="30">
        <f t="shared" si="35"/>
        <v>8062.5861218150012</v>
      </c>
      <c r="AE80" s="30">
        <f t="shared" si="36"/>
        <v>6041.3919532450036</v>
      </c>
      <c r="AI80" s="37"/>
      <c r="AJ80" s="38">
        <f t="shared" si="59"/>
        <v>1195982.5643859333</v>
      </c>
      <c r="AK80" s="38">
        <f t="shared" si="60"/>
        <v>202649.96663266807</v>
      </c>
      <c r="AL80" s="39">
        <f t="shared" si="61"/>
        <v>432730.41144611849</v>
      </c>
      <c r="AM80" s="39">
        <f t="shared" si="62"/>
        <v>647.43217938704925</v>
      </c>
      <c r="AN80" s="39">
        <f t="shared" si="51"/>
        <v>18937.499999999982</v>
      </c>
      <c r="AO80" s="39">
        <f t="shared" si="52"/>
        <v>220900.46876959715</v>
      </c>
      <c r="AP80" s="39">
        <f t="shared" si="53"/>
        <v>226713.63900037602</v>
      </c>
      <c r="AQ80" s="39">
        <f t="shared" si="54"/>
        <v>321424.56101418461</v>
      </c>
      <c r="AR80" s="40">
        <f>AD79*$AV$4</f>
        <v>41772.245331531602</v>
      </c>
      <c r="AS80" s="41">
        <f>AL80+AM80+AN80+AO80+AP80+AQ80+AR80-AJ80-AK80</f>
        <v>-135506.27327740649</v>
      </c>
      <c r="AT80" s="41">
        <f t="shared" si="63"/>
        <v>-1084050186.2192519</v>
      </c>
      <c r="AU80">
        <f>M79</f>
        <v>0.63817999999999997</v>
      </c>
      <c r="BB80" s="31">
        <f t="shared" si="55"/>
        <v>16586.134695236145</v>
      </c>
      <c r="BC80" s="31">
        <f t="shared" si="56"/>
        <v>9915.7216040457188</v>
      </c>
      <c r="BD80" s="36">
        <f t="shared" si="57"/>
        <v>15882.983015791484</v>
      </c>
      <c r="BE80" s="31">
        <f t="shared" si="58"/>
        <v>5484.122859225351</v>
      </c>
    </row>
    <row r="81" spans="1:57" x14ac:dyDescent="0.35">
      <c r="A81">
        <v>75</v>
      </c>
      <c r="B81" t="s">
        <v>54</v>
      </c>
      <c r="C81">
        <v>37.399000000000001</v>
      </c>
      <c r="D81">
        <v>31.0915</v>
      </c>
      <c r="E81">
        <v>496.68599999999998</v>
      </c>
      <c r="F81">
        <v>496.68599999999998</v>
      </c>
      <c r="G81">
        <v>910.12400000000002</v>
      </c>
      <c r="H81">
        <v>1065.4100000000001</v>
      </c>
      <c r="I81">
        <v>8.6875400000000003</v>
      </c>
      <c r="J81">
        <v>3052.54</v>
      </c>
      <c r="K81">
        <v>1438.49</v>
      </c>
      <c r="M81" s="17">
        <f t="shared" si="37"/>
        <v>0.64486333333333334</v>
      </c>
      <c r="N81" s="18">
        <f t="shared" si="38"/>
        <v>1.607136395825472E-2</v>
      </c>
      <c r="O81" s="18">
        <f t="shared" si="39"/>
        <v>1.5462271128249399</v>
      </c>
      <c r="P81" s="29">
        <f t="shared" si="40"/>
        <v>0.74356323562098436</v>
      </c>
      <c r="Q81" s="18">
        <f t="shared" si="41"/>
        <v>0.47044800190221187</v>
      </c>
      <c r="R81" s="29">
        <f t="shared" si="42"/>
        <v>0.25673967093802819</v>
      </c>
      <c r="T81" s="30">
        <f t="shared" si="43"/>
        <v>11006.333557767248</v>
      </c>
      <c r="U81" s="30">
        <f t="shared" si="44"/>
        <v>17067.699447067203</v>
      </c>
      <c r="V81" s="30">
        <f t="shared" si="45"/>
        <v>17067.699447067203</v>
      </c>
      <c r="W81" s="30">
        <f t="shared" si="46"/>
        <v>348.32039687892251</v>
      </c>
      <c r="X81" s="30">
        <f t="shared" si="47"/>
        <v>176.88679245283001</v>
      </c>
      <c r="Y81" s="30">
        <f t="shared" si="33"/>
        <v>2825.7624558553402</v>
      </c>
      <c r="Z81" s="30">
        <f t="shared" si="48"/>
        <v>2825.7624558553402</v>
      </c>
      <c r="AA81" s="30">
        <f t="shared" si="49"/>
        <v>5177.9076305208646</v>
      </c>
      <c r="AB81" s="30">
        <f t="shared" si="34"/>
        <v>17366.611756693623</v>
      </c>
      <c r="AC81" s="30">
        <f t="shared" si="50"/>
        <v>49.408087252504629</v>
      </c>
      <c r="AD81" s="30">
        <f t="shared" si="35"/>
        <v>8183.9049925372356</v>
      </c>
      <c r="AE81" s="30">
        <f t="shared" si="36"/>
        <v>6061.3658892999556</v>
      </c>
      <c r="AI81" s="37"/>
      <c r="AJ81" s="38">
        <f t="shared" si="59"/>
        <v>1211385.0679940984</v>
      </c>
      <c r="AK81" s="38">
        <f t="shared" si="60"/>
        <v>205259.80137039837</v>
      </c>
      <c r="AL81" s="39">
        <f t="shared" si="61"/>
        <v>434237.12942339107</v>
      </c>
      <c r="AM81" s="39">
        <f t="shared" si="62"/>
        <v>624.29698798471304</v>
      </c>
      <c r="AN81" s="39">
        <f t="shared" si="51"/>
        <v>18937.499999999982</v>
      </c>
      <c r="AO81" s="39">
        <f t="shared" si="52"/>
        <v>224269.87756657592</v>
      </c>
      <c r="AP81" s="39">
        <f t="shared" si="53"/>
        <v>230171.71644990687</v>
      </c>
      <c r="AQ81" s="39">
        <f t="shared" si="54"/>
        <v>328536.01872669114</v>
      </c>
      <c r="AR81" s="40">
        <f>AD80*$AV$4</f>
        <v>42409.203000746907</v>
      </c>
      <c r="AS81" s="41">
        <f>AL81+AM81+AN81+AO81+AP81+AQ81+AR81-AJ81-AK81</f>
        <v>-137459.12720920006</v>
      </c>
      <c r="AT81" s="41">
        <f t="shared" si="63"/>
        <v>-1099673017.6736004</v>
      </c>
      <c r="AU81">
        <f>M80</f>
        <v>0.64153666666666664</v>
      </c>
      <c r="BB81" s="31">
        <f t="shared" si="55"/>
        <v>16802.324031727865</v>
      </c>
      <c r="BC81" s="31">
        <f t="shared" si="56"/>
        <v>10135.105071985017</v>
      </c>
      <c r="BD81" s="36">
        <f t="shared" si="57"/>
        <v>16125.172243630002</v>
      </c>
      <c r="BE81" s="31">
        <f t="shared" si="58"/>
        <v>5567.7725314442878</v>
      </c>
    </row>
    <row r="82" spans="1:57" x14ac:dyDescent="0.35">
      <c r="A82">
        <v>76</v>
      </c>
      <c r="B82" t="s">
        <v>54</v>
      </c>
      <c r="C82">
        <v>37.902999999999999</v>
      </c>
      <c r="D82">
        <v>30.707000000000001</v>
      </c>
      <c r="E82">
        <v>497.815</v>
      </c>
      <c r="F82">
        <v>497.815</v>
      </c>
      <c r="G82">
        <v>918.12599999999998</v>
      </c>
      <c r="H82">
        <v>1055.54</v>
      </c>
      <c r="I82">
        <v>8.27515</v>
      </c>
      <c r="J82">
        <v>3052.95</v>
      </c>
      <c r="K82">
        <v>1441.76</v>
      </c>
      <c r="M82" s="17">
        <f t="shared" si="37"/>
        <v>0.64815333333333336</v>
      </c>
      <c r="N82" s="18">
        <f t="shared" si="38"/>
        <v>1.5792045092210692E-2</v>
      </c>
      <c r="O82" s="18">
        <f t="shared" si="39"/>
        <v>1.5385893822449419</v>
      </c>
      <c r="P82" s="29">
        <f t="shared" si="40"/>
        <v>0.74147063966345406</v>
      </c>
      <c r="Q82" s="18">
        <f t="shared" si="41"/>
        <v>0.4721753083118192</v>
      </c>
      <c r="R82" s="29">
        <f t="shared" si="42"/>
        <v>0.25601709472038509</v>
      </c>
      <c r="T82" s="30">
        <f t="shared" si="43"/>
        <v>11201.006039431721</v>
      </c>
      <c r="U82" s="30">
        <f t="shared" si="44"/>
        <v>17281.413923811833</v>
      </c>
      <c r="V82" s="30">
        <f t="shared" si="45"/>
        <v>17281.413923811833</v>
      </c>
      <c r="W82" s="30">
        <f t="shared" si="46"/>
        <v>352.68191681248641</v>
      </c>
      <c r="X82" s="30">
        <f t="shared" si="47"/>
        <v>176.88679245283001</v>
      </c>
      <c r="Y82" s="30">
        <f t="shared" si="33"/>
        <v>2867.6490241607962</v>
      </c>
      <c r="Z82" s="30">
        <f t="shared" si="48"/>
        <v>2867.6490241607962</v>
      </c>
      <c r="AA82" s="30">
        <f t="shared" si="49"/>
        <v>5288.838480071222</v>
      </c>
      <c r="AB82" s="30">
        <f t="shared" si="34"/>
        <v>17586.430879543601</v>
      </c>
      <c r="AC82" s="30">
        <f t="shared" si="50"/>
        <v>47.664961080718058</v>
      </c>
      <c r="AD82" s="30">
        <f t="shared" si="35"/>
        <v>8305.2171129316503</v>
      </c>
      <c r="AE82" s="30">
        <f t="shared" si="36"/>
        <v>6080.4078843801126</v>
      </c>
      <c r="AI82" s="37"/>
      <c r="AJ82" s="38">
        <f t="shared" si="59"/>
        <v>1226775.0331568492</v>
      </c>
      <c r="AK82" s="38">
        <f t="shared" si="60"/>
        <v>207867.51156583146</v>
      </c>
      <c r="AL82" s="39">
        <f t="shared" si="61"/>
        <v>435672.79602521285</v>
      </c>
      <c r="AM82" s="39">
        <f t="shared" si="62"/>
        <v>601.74109464825392</v>
      </c>
      <c r="AN82" s="39">
        <f t="shared" si="51"/>
        <v>18937.499999999982</v>
      </c>
      <c r="AO82" s="39">
        <f t="shared" si="52"/>
        <v>227643.42344370621</v>
      </c>
      <c r="AP82" s="39">
        <f t="shared" si="53"/>
        <v>233634.03985011956</v>
      </c>
      <c r="AQ82" s="39">
        <f t="shared" si="54"/>
        <v>335690.4829665873</v>
      </c>
      <c r="AR82" s="40">
        <f>AD81*$AV$4</f>
        <v>43047.340260745856</v>
      </c>
      <c r="AS82" s="41">
        <f>AL82+AM82+AN82+AO82+AP82+AQ82+AR82-AJ82-AK82</f>
        <v>-139415.22108166033</v>
      </c>
      <c r="AT82" s="41">
        <f t="shared" si="63"/>
        <v>-1115321768.6532826</v>
      </c>
      <c r="AU82">
        <f>M81</f>
        <v>0.64486333333333334</v>
      </c>
      <c r="BB82" s="31">
        <f t="shared" si="55"/>
        <v>17018.291359814699</v>
      </c>
      <c r="BC82" s="31">
        <f t="shared" si="56"/>
        <v>10355.815261041729</v>
      </c>
      <c r="BD82" s="36">
        <f t="shared" si="57"/>
        <v>16367.809985074471</v>
      </c>
      <c r="BE82" s="31">
        <f t="shared" si="58"/>
        <v>5651.5249117106805</v>
      </c>
    </row>
    <row r="83" spans="1:57" x14ac:dyDescent="0.35">
      <c r="A83">
        <v>77</v>
      </c>
      <c r="B83" t="s">
        <v>54</v>
      </c>
      <c r="C83">
        <v>38.4071</v>
      </c>
      <c r="D83">
        <v>30.332699999999999</v>
      </c>
      <c r="E83">
        <v>498.93</v>
      </c>
      <c r="F83">
        <v>498.93</v>
      </c>
      <c r="G83">
        <v>926.05100000000004</v>
      </c>
      <c r="H83">
        <v>1045.76</v>
      </c>
      <c r="I83">
        <v>7.8861600000000003</v>
      </c>
      <c r="J83">
        <v>3053.34</v>
      </c>
      <c r="K83">
        <v>1444.99</v>
      </c>
      <c r="M83" s="17">
        <f t="shared" si="37"/>
        <v>0.65141333333333329</v>
      </c>
      <c r="N83" s="18">
        <f t="shared" si="38"/>
        <v>1.5521481496643195E-2</v>
      </c>
      <c r="O83" s="18">
        <f t="shared" si="39"/>
        <v>1.5310890730923532</v>
      </c>
      <c r="P83" s="29">
        <f t="shared" si="40"/>
        <v>0.7394127640412641</v>
      </c>
      <c r="Q83" s="18">
        <f t="shared" si="41"/>
        <v>0.47386759046995253</v>
      </c>
      <c r="R83" s="29">
        <f t="shared" si="42"/>
        <v>0.25530641067627313</v>
      </c>
      <c r="T83" s="30">
        <f t="shared" si="43"/>
        <v>11396.257019092218</v>
      </c>
      <c r="U83" s="30">
        <f t="shared" si="44"/>
        <v>17494.663427867945</v>
      </c>
      <c r="V83" s="30">
        <f t="shared" si="45"/>
        <v>17494.663427867945</v>
      </c>
      <c r="W83" s="30">
        <f t="shared" si="46"/>
        <v>357.03394750750908</v>
      </c>
      <c r="X83" s="30">
        <f t="shared" si="47"/>
        <v>176.88679245283001</v>
      </c>
      <c r="Y83" s="30">
        <f t="shared" si="33"/>
        <v>2909.5374746887182</v>
      </c>
      <c r="Z83" s="30">
        <f t="shared" si="48"/>
        <v>2909.5374746887182</v>
      </c>
      <c r="AA83" s="30">
        <f t="shared" si="49"/>
        <v>5400.316854013513</v>
      </c>
      <c r="AB83" s="30">
        <f t="shared" si="34"/>
        <v>17805.718543591636</v>
      </c>
      <c r="AC83" s="30">
        <f t="shared" si="50"/>
        <v>45.978831783817441</v>
      </c>
      <c r="AD83" s="30">
        <f t="shared" si="35"/>
        <v>8426.537902211634</v>
      </c>
      <c r="AE83" s="30">
        <f t="shared" si="36"/>
        <v>6098.406408775727</v>
      </c>
      <c r="AI83" s="37"/>
      <c r="AJ83" s="38">
        <f t="shared" si="59"/>
        <v>1242136.1886018231</v>
      </c>
      <c r="AK83" s="38">
        <f t="shared" si="60"/>
        <v>210470.34017810432</v>
      </c>
      <c r="AL83" s="39">
        <f t="shared" si="61"/>
        <v>437041.47750558931</v>
      </c>
      <c r="AM83" s="39">
        <f t="shared" si="62"/>
        <v>580.51156100206526</v>
      </c>
      <c r="AN83" s="39">
        <f t="shared" si="51"/>
        <v>18937.499999999982</v>
      </c>
      <c r="AO83" s="39">
        <f t="shared" si="52"/>
        <v>231017.80538639374</v>
      </c>
      <c r="AP83" s="39">
        <f t="shared" si="53"/>
        <v>237097.22131761466</v>
      </c>
      <c r="AQ83" s="39">
        <f t="shared" si="54"/>
        <v>342882.27415304142</v>
      </c>
      <c r="AR83" s="40">
        <f>AD82*$AV$4</f>
        <v>43685.442014020482</v>
      </c>
      <c r="AS83" s="41">
        <f>AL83+AM83+AN83+AO83+AP83+AQ83+AR83-AJ83-AK83</f>
        <v>-141364.29684226585</v>
      </c>
      <c r="AT83" s="41">
        <f t="shared" si="63"/>
        <v>-1130914374.7381268</v>
      </c>
      <c r="AU83">
        <f>M82</f>
        <v>0.64815333333333336</v>
      </c>
      <c r="BB83" s="31">
        <f t="shared" si="55"/>
        <v>17233.748962731115</v>
      </c>
      <c r="BC83" s="31">
        <f t="shared" si="56"/>
        <v>10577.676960142444</v>
      </c>
      <c r="BD83" s="36">
        <f t="shared" si="57"/>
        <v>16610.434225863301</v>
      </c>
      <c r="BE83" s="31">
        <f t="shared" si="58"/>
        <v>5735.2980483215924</v>
      </c>
    </row>
    <row r="84" spans="1:57" x14ac:dyDescent="0.35">
      <c r="A84">
        <v>78</v>
      </c>
      <c r="B84" t="s">
        <v>54</v>
      </c>
      <c r="C84">
        <v>38.911099999999998</v>
      </c>
      <c r="D84">
        <v>29.9681</v>
      </c>
      <c r="E84">
        <v>500.03100000000001</v>
      </c>
      <c r="F84">
        <v>500.03100000000001</v>
      </c>
      <c r="G84">
        <v>933.899</v>
      </c>
      <c r="H84">
        <v>1036.07</v>
      </c>
      <c r="I84">
        <v>7.5193199999999996</v>
      </c>
      <c r="J84">
        <v>3053.71</v>
      </c>
      <c r="K84">
        <v>1448.18</v>
      </c>
      <c r="M84" s="17">
        <f t="shared" si="37"/>
        <v>0.65464333333333335</v>
      </c>
      <c r="N84" s="18">
        <f t="shared" si="38"/>
        <v>1.5259250584287627E-2</v>
      </c>
      <c r="O84" s="18">
        <f t="shared" si="39"/>
        <v>1.5237231012306955</v>
      </c>
      <c r="P84" s="29">
        <f t="shared" si="40"/>
        <v>0.73738880713671062</v>
      </c>
      <c r="Q84" s="18">
        <f t="shared" si="41"/>
        <v>0.47552560427306473</v>
      </c>
      <c r="R84" s="29">
        <f t="shared" si="42"/>
        <v>0.25460734343892094</v>
      </c>
      <c r="T84" s="30">
        <f t="shared" si="43"/>
        <v>11592.102212081729</v>
      </c>
      <c r="U84" s="30">
        <f t="shared" si="44"/>
        <v>17707.508229033207</v>
      </c>
      <c r="V84" s="30">
        <f t="shared" si="45"/>
        <v>17707.508229033207</v>
      </c>
      <c r="W84" s="30">
        <f t="shared" si="46"/>
        <v>361.37771895986134</v>
      </c>
      <c r="X84" s="30">
        <f t="shared" si="47"/>
        <v>176.88679245283001</v>
      </c>
      <c r="Y84" s="30">
        <f t="shared" si="33"/>
        <v>2951.434349090568</v>
      </c>
      <c r="Z84" s="30">
        <f t="shared" si="48"/>
        <v>2951.434349090568</v>
      </c>
      <c r="AA84" s="30">
        <f t="shared" si="49"/>
        <v>5512.3414091952945</v>
      </c>
      <c r="AB84" s="30">
        <f t="shared" si="34"/>
        <v>18024.531651336241</v>
      </c>
      <c r="AC84" s="30">
        <f t="shared" si="50"/>
        <v>44.354296656827501</v>
      </c>
      <c r="AD84" s="30">
        <f t="shared" si="35"/>
        <v>8547.886422373771</v>
      </c>
      <c r="AE84" s="30">
        <f t="shared" si="36"/>
        <v>6115.4060169514778</v>
      </c>
      <c r="AI84" s="37"/>
      <c r="AJ84" s="38">
        <f t="shared" si="59"/>
        <v>1257463.9232048641</v>
      </c>
      <c r="AK84" s="38">
        <f t="shared" si="60"/>
        <v>213067.50588800371</v>
      </c>
      <c r="AL84" s="39">
        <f t="shared" si="61"/>
        <v>438335.15744357288</v>
      </c>
      <c r="AM84" s="39">
        <f t="shared" si="62"/>
        <v>559.97619229511258</v>
      </c>
      <c r="AN84" s="39">
        <f t="shared" si="51"/>
        <v>18937.499999999982</v>
      </c>
      <c r="AO84" s="39">
        <f t="shared" si="52"/>
        <v>234392.33896092314</v>
      </c>
      <c r="AP84" s="39">
        <f t="shared" si="53"/>
        <v>240560.55840726325</v>
      </c>
      <c r="AQ84" s="39">
        <f t="shared" si="54"/>
        <v>350109.56205760624</v>
      </c>
      <c r="AR84" s="40">
        <f>AD83*$AV$4</f>
        <v>44323.58936563319</v>
      </c>
      <c r="AS84" s="41">
        <f>AL84+AM84+AN84+AO84+AP84+AQ84+AR84-AJ84-AK84</f>
        <v>-143312.746665574</v>
      </c>
      <c r="AT84" s="41">
        <f t="shared" si="63"/>
        <v>-1146501973.3245919</v>
      </c>
      <c r="AU84">
        <f>M83</f>
        <v>0.65141333333333329</v>
      </c>
      <c r="BB84" s="31">
        <f t="shared" si="55"/>
        <v>17448.684596084127</v>
      </c>
      <c r="BC84" s="31">
        <f t="shared" si="56"/>
        <v>10800.633708027026</v>
      </c>
      <c r="BD84" s="36">
        <f t="shared" si="57"/>
        <v>16853.075804423268</v>
      </c>
      <c r="BE84" s="31">
        <f t="shared" si="58"/>
        <v>5819.0749493774365</v>
      </c>
    </row>
    <row r="85" spans="1:57" x14ac:dyDescent="0.35">
      <c r="A85">
        <v>79</v>
      </c>
      <c r="B85" t="s">
        <v>54</v>
      </c>
      <c r="C85">
        <v>39.415199999999999</v>
      </c>
      <c r="D85">
        <v>29.613099999999999</v>
      </c>
      <c r="E85">
        <v>501.11799999999999</v>
      </c>
      <c r="F85">
        <v>501.11799999999999</v>
      </c>
      <c r="G85">
        <v>941.67100000000005</v>
      </c>
      <c r="H85">
        <v>1026.48</v>
      </c>
      <c r="I85">
        <v>7.17354</v>
      </c>
      <c r="J85">
        <v>3054.05</v>
      </c>
      <c r="K85">
        <v>1451.32</v>
      </c>
      <c r="M85" s="17">
        <f t="shared" si="37"/>
        <v>0.65783999999999998</v>
      </c>
      <c r="N85" s="18">
        <f t="shared" si="38"/>
        <v>1.5005219100895861E-2</v>
      </c>
      <c r="O85" s="18">
        <f t="shared" si="39"/>
        <v>1.5164910972272894</v>
      </c>
      <c r="P85" s="29">
        <f t="shared" si="40"/>
        <v>0.73539665166808543</v>
      </c>
      <c r="Q85" s="18">
        <f t="shared" si="41"/>
        <v>0.47715300579674896</v>
      </c>
      <c r="R85" s="29">
        <f t="shared" si="42"/>
        <v>0.25392091288661883</v>
      </c>
      <c r="T85" s="30">
        <f t="shared" si="43"/>
        <v>11788.351190571371</v>
      </c>
      <c r="U85" s="30">
        <f t="shared" si="44"/>
        <v>17919.784735758501</v>
      </c>
      <c r="V85" s="30">
        <f t="shared" si="45"/>
        <v>17919.784735758501</v>
      </c>
      <c r="W85" s="30">
        <f t="shared" si="46"/>
        <v>365.7098925665</v>
      </c>
      <c r="X85" s="30">
        <f t="shared" si="47"/>
        <v>176.88679245283001</v>
      </c>
      <c r="Y85" s="30">
        <f t="shared" si="33"/>
        <v>2993.3088957379427</v>
      </c>
      <c r="Z85" s="30">
        <f t="shared" si="48"/>
        <v>2993.3088957379427</v>
      </c>
      <c r="AA85" s="30">
        <f t="shared" si="49"/>
        <v>5624.847203968814</v>
      </c>
      <c r="AB85" s="30">
        <f t="shared" si="34"/>
        <v>18242.639524056704</v>
      </c>
      <c r="AC85" s="30">
        <f t="shared" si="50"/>
        <v>42.855104268299328</v>
      </c>
      <c r="AD85" s="30">
        <f t="shared" si="35"/>
        <v>8669.113994233674</v>
      </c>
      <c r="AE85" s="30">
        <f t="shared" si="36"/>
        <v>6131.4335451871302</v>
      </c>
      <c r="AI85" s="37"/>
      <c r="AJ85" s="38">
        <f t="shared" si="59"/>
        <v>1272762.5689782198</v>
      </c>
      <c r="AK85" s="38">
        <f t="shared" si="60"/>
        <v>215659.74272139542</v>
      </c>
      <c r="AL85" s="39">
        <f t="shared" si="61"/>
        <v>439557.03828042134</v>
      </c>
      <c r="AM85" s="39">
        <f t="shared" si="62"/>
        <v>540.19097898350219</v>
      </c>
      <c r="AN85" s="39">
        <f t="shared" si="51"/>
        <v>18937.499999999982</v>
      </c>
      <c r="AO85" s="39">
        <f t="shared" si="52"/>
        <v>237767.55116273617</v>
      </c>
      <c r="AP85" s="39">
        <f t="shared" si="53"/>
        <v>244024.5919828082</v>
      </c>
      <c r="AQ85" s="39">
        <f t="shared" si="54"/>
        <v>357372.25960196287</v>
      </c>
      <c r="AR85" s="40">
        <f>AD84*$AV$4</f>
        <v>44961.882581686034</v>
      </c>
      <c r="AS85" s="41">
        <f>AL85+AM85+AN85+AO85+AP85+AQ85+AR85-AJ85-AK85</f>
        <v>-145261.29711101702</v>
      </c>
      <c r="AT85" s="41">
        <f t="shared" si="63"/>
        <v>-1162090376.8881361</v>
      </c>
      <c r="AU85">
        <f>M84</f>
        <v>0.65464333333333335</v>
      </c>
      <c r="BB85" s="31">
        <f t="shared" si="55"/>
        <v>17663.153932376379</v>
      </c>
      <c r="BC85" s="31">
        <f t="shared" si="56"/>
        <v>11024.682818390589</v>
      </c>
      <c r="BD85" s="36">
        <f t="shared" si="57"/>
        <v>17095.772844747542</v>
      </c>
      <c r="BE85" s="31">
        <f t="shared" si="58"/>
        <v>5902.8686981811361</v>
      </c>
    </row>
    <row r="86" spans="1:57" x14ac:dyDescent="0.35">
      <c r="A86">
        <v>80</v>
      </c>
      <c r="B86" t="s">
        <v>54</v>
      </c>
      <c r="C86">
        <v>39.919199999999996</v>
      </c>
      <c r="D86">
        <v>29.2652</v>
      </c>
      <c r="E86">
        <v>502.19299999999998</v>
      </c>
      <c r="F86">
        <v>502.19299999999998</v>
      </c>
      <c r="G86">
        <v>949.36699999999996</v>
      </c>
      <c r="H86">
        <v>1016.98</v>
      </c>
      <c r="I86">
        <v>6.8446999999999996</v>
      </c>
      <c r="J86">
        <v>3054.38</v>
      </c>
      <c r="K86">
        <v>1454.44</v>
      </c>
      <c r="M86" s="17">
        <f t="shared" si="37"/>
        <v>0.66100666666666663</v>
      </c>
      <c r="N86" s="18">
        <f t="shared" si="38"/>
        <v>1.4757894524513116E-2</v>
      </c>
      <c r="O86" s="18">
        <f t="shared" si="39"/>
        <v>1.5093924974029511</v>
      </c>
      <c r="P86" s="29">
        <f t="shared" si="40"/>
        <v>0.73344696473056248</v>
      </c>
      <c r="Q86" s="18">
        <f t="shared" si="41"/>
        <v>0.47874807112384138</v>
      </c>
      <c r="R86" s="29">
        <f t="shared" si="42"/>
        <v>0.25324656332260892</v>
      </c>
      <c r="T86" s="30">
        <f t="shared" si="43"/>
        <v>11985.909789436291</v>
      </c>
      <c r="U86" s="30">
        <f t="shared" si="44"/>
        <v>18132.812260243907</v>
      </c>
      <c r="V86" s="30">
        <f t="shared" si="45"/>
        <v>18132.812260243907</v>
      </c>
      <c r="W86" s="30">
        <f t="shared" si="46"/>
        <v>370.05739306620217</v>
      </c>
      <c r="X86" s="30">
        <f t="shared" si="47"/>
        <v>176.88679245283001</v>
      </c>
      <c r="Y86" s="30">
        <f t="shared" si="33"/>
        <v>3035.390462469556</v>
      </c>
      <c r="Z86" s="30">
        <f t="shared" si="48"/>
        <v>3035.390462469556</v>
      </c>
      <c r="AA86" s="30">
        <f t="shared" si="49"/>
        <v>5738.2311923569923</v>
      </c>
      <c r="AB86" s="30">
        <f t="shared" si="34"/>
        <v>18461.499703789927</v>
      </c>
      <c r="AC86" s="30">
        <f t="shared" si="50"/>
        <v>41.369949520183582</v>
      </c>
      <c r="AD86" s="30">
        <f t="shared" si="35"/>
        <v>8791.0291545963828</v>
      </c>
      <c r="AE86" s="30">
        <f t="shared" si="36"/>
        <v>6146.9024708076158</v>
      </c>
      <c r="AI86" s="37"/>
      <c r="AJ86" s="38">
        <f t="shared" si="59"/>
        <v>1288020.3674521137</v>
      </c>
      <c r="AK86" s="38">
        <f t="shared" si="60"/>
        <v>218245.0582968028</v>
      </c>
      <c r="AL86" s="39">
        <f t="shared" si="61"/>
        <v>440709.04892741534</v>
      </c>
      <c r="AM86" s="39">
        <f t="shared" si="62"/>
        <v>521.93231488361755</v>
      </c>
      <c r="AN86" s="39">
        <f t="shared" si="51"/>
        <v>18937.499999999982</v>
      </c>
      <c r="AO86" s="39">
        <f t="shared" si="52"/>
        <v>241140.96464064869</v>
      </c>
      <c r="AP86" s="39">
        <f t="shared" si="53"/>
        <v>247486.77949961313</v>
      </c>
      <c r="AQ86" s="39">
        <f t="shared" si="54"/>
        <v>364666.15653466334</v>
      </c>
      <c r="AR86" s="40">
        <f>AD85*$AV$4</f>
        <v>45599.539609669126</v>
      </c>
      <c r="AS86" s="41">
        <f>AL86+AM86+AN86+AO86+AP86+AQ86+AR86-AJ86-AK86</f>
        <v>-147203.50422202342</v>
      </c>
      <c r="AT86" s="41">
        <f t="shared" si="63"/>
        <v>-1177628033.7761874</v>
      </c>
      <c r="AU86">
        <f>M85</f>
        <v>0.65783999999999998</v>
      </c>
      <c r="BB86" s="31">
        <f t="shared" si="55"/>
        <v>17876.929631490202</v>
      </c>
      <c r="BC86" s="31">
        <f t="shared" si="56"/>
        <v>11249.694407937628</v>
      </c>
      <c r="BD86" s="36">
        <f t="shared" si="57"/>
        <v>17338.227988467348</v>
      </c>
      <c r="BE86" s="31">
        <f t="shared" si="58"/>
        <v>5986.6177914758855</v>
      </c>
    </row>
    <row r="87" spans="1:57" x14ac:dyDescent="0.35">
      <c r="A87">
        <v>81</v>
      </c>
      <c r="B87" t="s">
        <v>54</v>
      </c>
      <c r="C87">
        <v>40.423200000000001</v>
      </c>
      <c r="D87">
        <v>28.924499999999998</v>
      </c>
      <c r="E87">
        <v>503.255</v>
      </c>
      <c r="F87">
        <v>503.255</v>
      </c>
      <c r="G87">
        <v>956.99</v>
      </c>
      <c r="H87">
        <v>1007.58</v>
      </c>
      <c r="I87">
        <v>6.5322699999999996</v>
      </c>
      <c r="J87">
        <v>3054.69</v>
      </c>
      <c r="K87">
        <v>1457.51</v>
      </c>
      <c r="M87" s="17">
        <f t="shared" si="37"/>
        <v>0.66414000000000006</v>
      </c>
      <c r="N87" s="18">
        <f t="shared" si="38"/>
        <v>1.4517270455024541E-2</v>
      </c>
      <c r="O87" s="18">
        <f t="shared" si="39"/>
        <v>1.5024269532528283</v>
      </c>
      <c r="P87" s="29">
        <f t="shared" si="40"/>
        <v>0.73152748918400734</v>
      </c>
      <c r="Q87" s="18">
        <f t="shared" si="41"/>
        <v>0.48031539534837031</v>
      </c>
      <c r="R87" s="29">
        <f t="shared" si="42"/>
        <v>0.25258479637827363</v>
      </c>
      <c r="T87" s="30">
        <f t="shared" si="43"/>
        <v>12184.576501542555</v>
      </c>
      <c r="U87" s="30">
        <f t="shared" si="44"/>
        <v>18346.397599214855</v>
      </c>
      <c r="V87" s="30">
        <f t="shared" si="45"/>
        <v>18346.397599214855</v>
      </c>
      <c r="W87" s="30">
        <f t="shared" si="46"/>
        <v>374.41627753499705</v>
      </c>
      <c r="X87" s="30">
        <f t="shared" si="47"/>
        <v>176.88679245283001</v>
      </c>
      <c r="Y87" s="30">
        <f t="shared" si="33"/>
        <v>3077.638774597624</v>
      </c>
      <c r="Z87" s="30">
        <f t="shared" si="48"/>
        <v>3077.638774597624</v>
      </c>
      <c r="AA87" s="30">
        <f t="shared" si="49"/>
        <v>5852.4396794908753</v>
      </c>
      <c r="AB87" s="30">
        <f t="shared" si="34"/>
        <v>18680.852427423582</v>
      </c>
      <c r="AC87" s="30">
        <f t="shared" si="50"/>
        <v>39.961449326270667</v>
      </c>
      <c r="AD87" s="30">
        <f t="shared" si="35"/>
        <v>8913.3526549438811</v>
      </c>
      <c r="AE87" s="30">
        <f t="shared" si="36"/>
        <v>6161.8210976723003</v>
      </c>
      <c r="AI87" s="37"/>
      <c r="AJ87" s="38">
        <f t="shared" si="59"/>
        <v>1303332.1468295513</v>
      </c>
      <c r="AK87" s="38">
        <f t="shared" si="60"/>
        <v>220839.52051751054</v>
      </c>
      <c r="AL87" s="39">
        <f t="shared" si="61"/>
        <v>441820.90889423899</v>
      </c>
      <c r="AM87" s="39">
        <f t="shared" si="62"/>
        <v>503.84461520631584</v>
      </c>
      <c r="AN87" s="39">
        <f t="shared" si="51"/>
        <v>18937.499999999982</v>
      </c>
      <c r="AO87" s="39">
        <f t="shared" si="52"/>
        <v>244531.05565654745</v>
      </c>
      <c r="AP87" s="39">
        <f t="shared" si="53"/>
        <v>250966.08343698291</v>
      </c>
      <c r="AQ87" s="39">
        <f t="shared" si="54"/>
        <v>372016.98790105386</v>
      </c>
      <c r="AR87" s="40">
        <f>AD86*$AV$4</f>
        <v>46240.813353176971</v>
      </c>
      <c r="AS87" s="41">
        <f>AL87+AM87+AN87+AO87+AP87+AQ87+AR87-AJ87-AK87</f>
        <v>-149154.47348985536</v>
      </c>
      <c r="AT87" s="41">
        <f t="shared" si="63"/>
        <v>-1193235787.9188428</v>
      </c>
      <c r="AU87">
        <f>M86</f>
        <v>0.66100666666666663</v>
      </c>
      <c r="BB87" s="31">
        <f t="shared" si="55"/>
        <v>18091.442310723723</v>
      </c>
      <c r="BC87" s="31">
        <f t="shared" si="56"/>
        <v>11476.462384713985</v>
      </c>
      <c r="BD87" s="36">
        <f t="shared" si="57"/>
        <v>17582.058309192766</v>
      </c>
      <c r="BE87" s="31">
        <f t="shared" si="58"/>
        <v>6070.7809249391121</v>
      </c>
    </row>
    <row r="88" spans="1:57" x14ac:dyDescent="0.35">
      <c r="A88">
        <v>82</v>
      </c>
      <c r="B88" t="s">
        <v>54</v>
      </c>
      <c r="C88">
        <v>40.927300000000002</v>
      </c>
      <c r="D88">
        <v>28.592099999999999</v>
      </c>
      <c r="E88">
        <v>504.30500000000001</v>
      </c>
      <c r="F88">
        <v>504.30500000000001</v>
      </c>
      <c r="G88">
        <v>964.53399999999999</v>
      </c>
      <c r="H88">
        <v>998.26400000000001</v>
      </c>
      <c r="I88">
        <v>6.2228500000000002</v>
      </c>
      <c r="J88">
        <v>3055</v>
      </c>
      <c r="K88">
        <v>1460.55</v>
      </c>
      <c r="M88" s="17">
        <f t="shared" si="37"/>
        <v>0.66724533333333325</v>
      </c>
      <c r="N88" s="18">
        <f t="shared" si="38"/>
        <v>1.4283651790246066E-2</v>
      </c>
      <c r="O88" s="18">
        <f t="shared" si="39"/>
        <v>1.4955895833416595</v>
      </c>
      <c r="P88" s="29">
        <f t="shared" si="40"/>
        <v>0.72964167102954636</v>
      </c>
      <c r="Q88" s="18">
        <f t="shared" si="41"/>
        <v>0.48184875528041665</v>
      </c>
      <c r="R88" s="29">
        <f t="shared" si="42"/>
        <v>0.25193382144298748</v>
      </c>
      <c r="T88" s="30">
        <f t="shared" si="43"/>
        <v>12383.863388046284</v>
      </c>
      <c r="U88" s="30">
        <f t="shared" si="44"/>
        <v>18559.685275250511</v>
      </c>
      <c r="V88" s="30">
        <f t="shared" si="45"/>
        <v>18559.685275250511</v>
      </c>
      <c r="W88" s="30">
        <f t="shared" si="46"/>
        <v>378.76908725001044</v>
      </c>
      <c r="X88" s="30">
        <f t="shared" si="47"/>
        <v>176.88679245283001</v>
      </c>
      <c r="Y88" s="30">
        <f t="shared" si="33"/>
        <v>3119.9140275784025</v>
      </c>
      <c r="Z88" s="30">
        <f t="shared" si="48"/>
        <v>3119.9140275784025</v>
      </c>
      <c r="AA88" s="30">
        <f t="shared" si="49"/>
        <v>5967.1491590928254</v>
      </c>
      <c r="AB88" s="30">
        <f t="shared" si="34"/>
        <v>18899.946171938183</v>
      </c>
      <c r="AC88" s="30">
        <f t="shared" si="50"/>
        <v>38.508190562337404</v>
      </c>
      <c r="AD88" s="30">
        <f t="shared" si="35"/>
        <v>9035.7827762557099</v>
      </c>
      <c r="AE88" s="30">
        <f t="shared" si="36"/>
        <v>6175.8218872042271</v>
      </c>
      <c r="AI88" s="37"/>
      <c r="AJ88" s="38">
        <f t="shared" si="59"/>
        <v>1318684.020238766</v>
      </c>
      <c r="AK88" s="38">
        <f t="shared" si="60"/>
        <v>223440.77636083771</v>
      </c>
      <c r="AL88" s="39">
        <f t="shared" si="61"/>
        <v>442893.21503739193</v>
      </c>
      <c r="AM88" s="39">
        <f t="shared" si="62"/>
        <v>486.69049134465047</v>
      </c>
      <c r="AN88" s="39">
        <f t="shared" si="51"/>
        <v>18937.499999999982</v>
      </c>
      <c r="AO88" s="39">
        <f t="shared" si="52"/>
        <v>247934.57968158458</v>
      </c>
      <c r="AP88" s="39">
        <f t="shared" si="53"/>
        <v>254459.17388373156</v>
      </c>
      <c r="AQ88" s="39">
        <f t="shared" si="54"/>
        <v>379421.27259297675</v>
      </c>
      <c r="AR88" s="40">
        <f>AD87*$AV$4</f>
        <v>46884.234965004813</v>
      </c>
      <c r="AS88" s="41">
        <f>AL88+AM88+AN88+AO88+AP88+AQ88+AR88-AJ88-AK88</f>
        <v>-151108.12994756942</v>
      </c>
      <c r="AT88" s="41">
        <f t="shared" si="63"/>
        <v>-1208865039.5805554</v>
      </c>
      <c r="AU88">
        <f>M87</f>
        <v>0.66414000000000006</v>
      </c>
      <c r="BB88" s="31">
        <f t="shared" si="55"/>
        <v>18306.436149888585</v>
      </c>
      <c r="BC88" s="31">
        <f t="shared" si="56"/>
        <v>11704.879358981751</v>
      </c>
      <c r="BD88" s="36">
        <f t="shared" si="57"/>
        <v>17826.705309887762</v>
      </c>
      <c r="BE88" s="31">
        <f t="shared" si="58"/>
        <v>6155.277549195248</v>
      </c>
    </row>
    <row r="89" spans="1:57" x14ac:dyDescent="0.35">
      <c r="A89">
        <v>83</v>
      </c>
      <c r="B89" t="s">
        <v>54</v>
      </c>
      <c r="C89">
        <v>41.4313</v>
      </c>
      <c r="D89">
        <v>28.270800000000001</v>
      </c>
      <c r="E89">
        <v>505.34100000000001</v>
      </c>
      <c r="F89">
        <v>505.34100000000001</v>
      </c>
      <c r="G89">
        <v>972.01</v>
      </c>
      <c r="H89">
        <v>989.03800000000001</v>
      </c>
      <c r="I89">
        <v>5.9492099999999999</v>
      </c>
      <c r="J89">
        <v>3055.28</v>
      </c>
      <c r="K89">
        <v>1463.55</v>
      </c>
      <c r="M89" s="17">
        <f t="shared" si="37"/>
        <v>0.67032066666666668</v>
      </c>
      <c r="N89" s="18">
        <f t="shared" si="38"/>
        <v>1.4058346204453391E-2</v>
      </c>
      <c r="O89" s="18">
        <f t="shared" si="39"/>
        <v>1.4888672735735435</v>
      </c>
      <c r="P89" s="29">
        <f t="shared" si="40"/>
        <v>0.7277860049071041</v>
      </c>
      <c r="Q89" s="18">
        <f t="shared" si="41"/>
        <v>0.48335572725889397</v>
      </c>
      <c r="R89" s="29">
        <f t="shared" si="42"/>
        <v>0.25129316217810183</v>
      </c>
      <c r="T89" s="30">
        <f t="shared" si="43"/>
        <v>12582.332934495236</v>
      </c>
      <c r="U89" s="30">
        <f t="shared" si="44"/>
        <v>18770.617646422812</v>
      </c>
      <c r="V89" s="30">
        <f t="shared" si="45"/>
        <v>18770.617646422812</v>
      </c>
      <c r="W89" s="30">
        <f t="shared" si="46"/>
        <v>383.07382951883289</v>
      </c>
      <c r="X89" s="30">
        <f t="shared" si="47"/>
        <v>176.88679245283001</v>
      </c>
      <c r="Y89" s="30">
        <f t="shared" si="33"/>
        <v>3161.8542306869831</v>
      </c>
      <c r="Z89" s="30">
        <f t="shared" si="48"/>
        <v>3161.8542306869831</v>
      </c>
      <c r="AA89" s="30">
        <f t="shared" si="49"/>
        <v>6081.7426861664781</v>
      </c>
      <c r="AB89" s="30">
        <f t="shared" si="34"/>
        <v>19116.497560895357</v>
      </c>
      <c r="AC89" s="30">
        <f t="shared" si="50"/>
        <v>37.193915046285838</v>
      </c>
      <c r="AD89" s="30">
        <f t="shared" si="35"/>
        <v>9157.245818807367</v>
      </c>
      <c r="AE89" s="30">
        <f t="shared" si="36"/>
        <v>6188.2847119275757</v>
      </c>
      <c r="AI89" s="37"/>
      <c r="AJ89" s="38">
        <f t="shared" si="59"/>
        <v>1334014.4985291809</v>
      </c>
      <c r="AK89" s="38">
        <f t="shared" si="60"/>
        <v>226038.40696727598</v>
      </c>
      <c r="AL89" s="39">
        <f t="shared" si="61"/>
        <v>443899.54978657822</v>
      </c>
      <c r="AM89" s="39">
        <f t="shared" si="62"/>
        <v>468.99125285870724</v>
      </c>
      <c r="AN89" s="39">
        <f t="shared" si="51"/>
        <v>18937.499999999982</v>
      </c>
      <c r="AO89" s="39">
        <f t="shared" si="52"/>
        <v>251340.2740617161</v>
      </c>
      <c r="AP89" s="39">
        <f t="shared" si="53"/>
        <v>257954.49180018235</v>
      </c>
      <c r="AQ89" s="39">
        <f t="shared" si="54"/>
        <v>386858.03727789468</v>
      </c>
      <c r="AR89" s="40">
        <f>AD88*$AV$4</f>
        <v>47528.217403105031</v>
      </c>
      <c r="AS89" s="41">
        <f>AL89+AM89+AN89+AO89+AP89+AQ89+AR89-AJ89-AK89</f>
        <v>-153065.84391412183</v>
      </c>
      <c r="AT89" s="41">
        <f t="shared" si="63"/>
        <v>-1224526751.3129747</v>
      </c>
      <c r="AU89">
        <f>M88</f>
        <v>0.66724533333333325</v>
      </c>
      <c r="BB89" s="31">
        <f t="shared" si="55"/>
        <v>18521.177084688174</v>
      </c>
      <c r="BC89" s="31">
        <f t="shared" si="56"/>
        <v>11934.298318185651</v>
      </c>
      <c r="BD89" s="36">
        <f t="shared" si="57"/>
        <v>18071.56555251142</v>
      </c>
      <c r="BE89" s="31">
        <f t="shared" si="58"/>
        <v>6239.828055156805</v>
      </c>
    </row>
    <row r="90" spans="1:57" x14ac:dyDescent="0.35">
      <c r="A90">
        <v>84</v>
      </c>
      <c r="B90" t="s">
        <v>54</v>
      </c>
      <c r="C90">
        <v>41.935400000000001</v>
      </c>
      <c r="D90">
        <v>27.956700000000001</v>
      </c>
      <c r="E90">
        <v>506.36399999999998</v>
      </c>
      <c r="F90">
        <v>506.36399999999998</v>
      </c>
      <c r="G90">
        <v>979.41399999999999</v>
      </c>
      <c r="H90">
        <v>979.90099999999995</v>
      </c>
      <c r="I90">
        <v>5.6905000000000001</v>
      </c>
      <c r="J90">
        <v>3055.53</v>
      </c>
      <c r="K90">
        <v>1466.52</v>
      </c>
      <c r="M90" s="17">
        <f t="shared" si="37"/>
        <v>0.6733663333333334</v>
      </c>
      <c r="N90" s="18">
        <f t="shared" si="38"/>
        <v>1.3839272233687557E-2</v>
      </c>
      <c r="O90" s="18">
        <f t="shared" si="39"/>
        <v>1.4822568152352928</v>
      </c>
      <c r="P90" s="29">
        <f t="shared" si="40"/>
        <v>0.72596442055562616</v>
      </c>
      <c r="Q90" s="18">
        <f t="shared" si="41"/>
        <v>0.48483465414318799</v>
      </c>
      <c r="R90" s="29">
        <f t="shared" si="42"/>
        <v>0.25066296255777559</v>
      </c>
      <c r="T90" s="30">
        <f t="shared" si="43"/>
        <v>12781.509711345383</v>
      </c>
      <c r="U90" s="30">
        <f t="shared" si="44"/>
        <v>18981.5098834444</v>
      </c>
      <c r="V90" s="30">
        <f t="shared" si="45"/>
        <v>18981.5098834444</v>
      </c>
      <c r="W90" s="30">
        <f t="shared" si="46"/>
        <v>387.37775272335512</v>
      </c>
      <c r="X90" s="30">
        <f t="shared" si="47"/>
        <v>176.88679245283001</v>
      </c>
      <c r="Y90" s="30">
        <f t="shared" si="33"/>
        <v>3203.8510902068128</v>
      </c>
      <c r="Z90" s="30">
        <f t="shared" si="48"/>
        <v>3203.8510902068128</v>
      </c>
      <c r="AA90" s="30">
        <f t="shared" si="49"/>
        <v>6196.9188403279377</v>
      </c>
      <c r="AB90" s="30">
        <f t="shared" si="34"/>
        <v>19332.85763136113</v>
      </c>
      <c r="AC90" s="30">
        <f t="shared" si="50"/>
        <v>36.030004806623765</v>
      </c>
      <c r="AD90" s="30">
        <f t="shared" si="35"/>
        <v>9278.9212914229593</v>
      </c>
      <c r="AE90" s="30">
        <f t="shared" si="36"/>
        <v>6200.0001720990167</v>
      </c>
      <c r="AI90" s="37"/>
      <c r="AJ90" s="38">
        <f t="shared" si="59"/>
        <v>1349175.6845719323</v>
      </c>
      <c r="AK90" s="38">
        <f t="shared" si="60"/>
        <v>228607.35231578344</v>
      </c>
      <c r="AL90" s="39">
        <f t="shared" si="61"/>
        <v>444795.34023921832</v>
      </c>
      <c r="AM90" s="39">
        <f t="shared" si="62"/>
        <v>452.98469134871522</v>
      </c>
      <c r="AN90" s="39">
        <f t="shared" si="51"/>
        <v>18937.499999999982</v>
      </c>
      <c r="AO90" s="39">
        <f t="shared" si="52"/>
        <v>254718.97682414338</v>
      </c>
      <c r="AP90" s="39">
        <f t="shared" si="53"/>
        <v>261422.10779319977</v>
      </c>
      <c r="AQ90" s="39">
        <f t="shared" si="54"/>
        <v>394287.28460966476</v>
      </c>
      <c r="AR90" s="40">
        <f>AD89*$AV$4</f>
        <v>48167.113006926746</v>
      </c>
      <c r="AS90" s="41">
        <f>AL90+AM90+AN90+AO90+AP90+AQ90+AR90-AJ90-AK90</f>
        <v>-155001.72972321388</v>
      </c>
      <c r="AT90" s="41">
        <f t="shared" si="63"/>
        <v>-1240013837.7857111</v>
      </c>
      <c r="AU90">
        <f>M89</f>
        <v>0.67032066666666668</v>
      </c>
      <c r="BB90" s="31">
        <f t="shared" si="55"/>
        <v>18733.423731376526</v>
      </c>
      <c r="BC90" s="31">
        <f t="shared" si="56"/>
        <v>12163.485372332956</v>
      </c>
      <c r="BD90" s="36">
        <f t="shared" si="57"/>
        <v>18314.491637614734</v>
      </c>
      <c r="BE90" s="31">
        <f t="shared" si="58"/>
        <v>6323.7084613739662</v>
      </c>
    </row>
    <row r="91" spans="1:57" x14ac:dyDescent="0.35">
      <c r="A91">
        <v>85</v>
      </c>
      <c r="B91" t="s">
        <v>54</v>
      </c>
      <c r="C91">
        <v>42.439399999999999</v>
      </c>
      <c r="D91">
        <v>27.6496</v>
      </c>
      <c r="E91">
        <v>507.37599999999998</v>
      </c>
      <c r="F91">
        <v>507.37599999999998</v>
      </c>
      <c r="G91">
        <v>986.74699999999996</v>
      </c>
      <c r="H91">
        <v>970.851</v>
      </c>
      <c r="I91">
        <v>5.4457399999999998</v>
      </c>
      <c r="J91">
        <v>3055.78</v>
      </c>
      <c r="K91">
        <v>1469.45</v>
      </c>
      <c r="M91" s="17">
        <f t="shared" si="37"/>
        <v>0.67638299999999996</v>
      </c>
      <c r="N91" s="18">
        <f t="shared" si="38"/>
        <v>1.3626204877019875E-2</v>
      </c>
      <c r="O91" s="18">
        <f t="shared" si="39"/>
        <v>1.4757691575138152</v>
      </c>
      <c r="P91" s="29">
        <f t="shared" si="40"/>
        <v>0.72417057594094869</v>
      </c>
      <c r="Q91" s="18">
        <f t="shared" si="41"/>
        <v>0.4862861229017682</v>
      </c>
      <c r="R91" s="29">
        <f t="shared" si="42"/>
        <v>0.2500437375471195</v>
      </c>
      <c r="T91" s="30">
        <f t="shared" si="43"/>
        <v>12981.368917411735</v>
      </c>
      <c r="U91" s="30">
        <f t="shared" si="44"/>
        <v>19192.334694118177</v>
      </c>
      <c r="V91" s="30">
        <f t="shared" si="45"/>
        <v>19192.334694118177</v>
      </c>
      <c r="W91" s="30">
        <f t="shared" si="46"/>
        <v>391.68029987996277</v>
      </c>
      <c r="X91" s="30">
        <f t="shared" si="47"/>
        <v>176.88679245283001</v>
      </c>
      <c r="Y91" s="30">
        <f t="shared" si="33"/>
        <v>3245.9100025876346</v>
      </c>
      <c r="Z91" s="30">
        <f t="shared" si="48"/>
        <v>3245.9100025876346</v>
      </c>
      <c r="AA91" s="30">
        <f t="shared" si="49"/>
        <v>6312.6595608056768</v>
      </c>
      <c r="AB91" s="30">
        <f t="shared" si="34"/>
        <v>19549.184170504705</v>
      </c>
      <c r="AC91" s="30">
        <f t="shared" si="50"/>
        <v>34.830823493433854</v>
      </c>
      <c r="AD91" s="30">
        <f t="shared" si="35"/>
        <v>9400.7254054239856</v>
      </c>
      <c r="AE91" s="30">
        <f t="shared" si="36"/>
        <v>6210.9657767064418</v>
      </c>
      <c r="AI91" s="37"/>
      <c r="AJ91" s="38">
        <f t="shared" si="59"/>
        <v>1364333.9858923331</v>
      </c>
      <c r="AK91" s="38">
        <f t="shared" si="60"/>
        <v>231175.80887046934</v>
      </c>
      <c r="AL91" s="39">
        <f t="shared" si="61"/>
        <v>445637.41236996098</v>
      </c>
      <c r="AM91" s="39">
        <f t="shared" si="62"/>
        <v>438.80942853987085</v>
      </c>
      <c r="AN91" s="39">
        <f t="shared" si="51"/>
        <v>18937.499999999982</v>
      </c>
      <c r="AO91" s="39">
        <f t="shared" si="52"/>
        <v>258102.24382706085</v>
      </c>
      <c r="AP91" s="39">
        <f t="shared" si="53"/>
        <v>264894.4081382993</v>
      </c>
      <c r="AQ91" s="39">
        <f t="shared" si="54"/>
        <v>401754.30441295262</v>
      </c>
      <c r="AR91" s="40">
        <f>AD90*$AV$4</f>
        <v>48807.125992884765</v>
      </c>
      <c r="AS91" s="41">
        <f>AL91+AM91+AN91+AO91+AP91+AQ91+AR91-AJ91-AK91</f>
        <v>-156937.99059310381</v>
      </c>
      <c r="AT91" s="41">
        <f t="shared" si="63"/>
        <v>-1255503924.7448304</v>
      </c>
      <c r="AU91">
        <f>M90</f>
        <v>0.6733663333333334</v>
      </c>
      <c r="BB91" s="31">
        <f t="shared" si="55"/>
        <v>18945.479878637776</v>
      </c>
      <c r="BC91" s="31">
        <f t="shared" si="56"/>
        <v>12393.837680655875</v>
      </c>
      <c r="BD91" s="36">
        <f t="shared" si="57"/>
        <v>18557.842582845919</v>
      </c>
      <c r="BE91" s="31">
        <f t="shared" si="58"/>
        <v>6407.7021804136257</v>
      </c>
    </row>
    <row r="92" spans="1:57" x14ac:dyDescent="0.35">
      <c r="A92">
        <v>86</v>
      </c>
      <c r="B92" t="s">
        <v>54</v>
      </c>
      <c r="C92">
        <v>42.943399999999997</v>
      </c>
      <c r="D92">
        <v>27.3491</v>
      </c>
      <c r="E92">
        <v>508.37700000000001</v>
      </c>
      <c r="F92">
        <v>508.37700000000001</v>
      </c>
      <c r="G92">
        <v>994.00900000000001</v>
      </c>
      <c r="H92">
        <v>961.88900000000001</v>
      </c>
      <c r="I92">
        <v>5.2140599999999999</v>
      </c>
      <c r="J92">
        <v>3056.01</v>
      </c>
      <c r="K92">
        <v>1472.35</v>
      </c>
      <c r="M92" s="17">
        <f t="shared" si="37"/>
        <v>0.6793703333333333</v>
      </c>
      <c r="N92" s="18">
        <f t="shared" si="38"/>
        <v>1.3418847157981093E-2</v>
      </c>
      <c r="O92" s="18">
        <f t="shared" si="39"/>
        <v>1.469392741710339</v>
      </c>
      <c r="P92" s="29">
        <f t="shared" si="40"/>
        <v>0.7224091327704919</v>
      </c>
      <c r="Q92" s="18">
        <f t="shared" si="41"/>
        <v>0.4877109244785981</v>
      </c>
      <c r="R92" s="29">
        <f t="shared" si="42"/>
        <v>0.24943538403943655</v>
      </c>
      <c r="T92" s="30">
        <f t="shared" si="43"/>
        <v>13181.966406676263</v>
      </c>
      <c r="U92" s="30">
        <f t="shared" si="44"/>
        <v>19403.211709288058</v>
      </c>
      <c r="V92" s="30">
        <f t="shared" si="45"/>
        <v>19403.211709288058</v>
      </c>
      <c r="W92" s="30">
        <f t="shared" si="46"/>
        <v>395.98391243445019</v>
      </c>
      <c r="X92" s="30">
        <f t="shared" si="47"/>
        <v>176.88679245283001</v>
      </c>
      <c r="Y92" s="30">
        <f t="shared" si="33"/>
        <v>3288.0488530442453</v>
      </c>
      <c r="Z92" s="30">
        <f t="shared" si="48"/>
        <v>3288.0488530442453</v>
      </c>
      <c r="AA92" s="30">
        <f t="shared" si="49"/>
        <v>6428.9890226459038</v>
      </c>
      <c r="AB92" s="30">
        <f t="shared" si="34"/>
        <v>19765.469671874071</v>
      </c>
      <c r="AC92" s="30">
        <f t="shared" si="50"/>
        <v>33.725949848438177</v>
      </c>
      <c r="AD92" s="30">
        <f t="shared" si="35"/>
        <v>9522.7729200567574</v>
      </c>
      <c r="AE92" s="30">
        <f t="shared" si="36"/>
        <v>6221.2453026117946</v>
      </c>
      <c r="AI92" s="37"/>
      <c r="AJ92" s="38">
        <f t="shared" si="59"/>
        <v>1379487.4408091321</v>
      </c>
      <c r="AK92" s="38">
        <f t="shared" si="60"/>
        <v>233743.44423966529</v>
      </c>
      <c r="AL92" s="39">
        <f t="shared" si="61"/>
        <v>446425.58713232889</v>
      </c>
      <c r="AM92" s="39">
        <f t="shared" si="62"/>
        <v>424.20459932653091</v>
      </c>
      <c r="AN92" s="39">
        <f t="shared" si="51"/>
        <v>18937.499999999982</v>
      </c>
      <c r="AO92" s="39">
        <f t="shared" si="52"/>
        <v>261490.50980845984</v>
      </c>
      <c r="AP92" s="39">
        <f t="shared" si="53"/>
        <v>268371.83901394566</v>
      </c>
      <c r="AQ92" s="39">
        <f t="shared" si="54"/>
        <v>409257.92578446108</v>
      </c>
      <c r="AR92" s="40">
        <f>AD91*$AV$4</f>
        <v>49447.815632530161</v>
      </c>
      <c r="AS92" s="41">
        <f>AL92+AM92+AN92+AO92+AP92+AQ92+AR92-AJ92-AK92</f>
        <v>-158875.5030777452</v>
      </c>
      <c r="AT92" s="41">
        <f t="shared" si="63"/>
        <v>-1271004024.6219616</v>
      </c>
      <c r="AU92">
        <f>M91</f>
        <v>0.67638299999999996</v>
      </c>
      <c r="BB92" s="31">
        <f t="shared" si="55"/>
        <v>19157.503870624743</v>
      </c>
      <c r="BC92" s="31">
        <f t="shared" si="56"/>
        <v>12625.319121611354</v>
      </c>
      <c r="BD92" s="36">
        <f t="shared" si="57"/>
        <v>18801.450810847971</v>
      </c>
      <c r="BE92" s="31">
        <f t="shared" si="58"/>
        <v>6491.8200051752692</v>
      </c>
    </row>
    <row r="93" spans="1:57" x14ac:dyDescent="0.35">
      <c r="A93">
        <v>87</v>
      </c>
      <c r="B93" t="s">
        <v>54</v>
      </c>
      <c r="C93">
        <v>43.447499999999998</v>
      </c>
      <c r="D93">
        <v>27.054099999999998</v>
      </c>
      <c r="E93">
        <v>509.36599999999999</v>
      </c>
      <c r="F93">
        <v>509.36599999999999</v>
      </c>
      <c r="G93">
        <v>1001.2</v>
      </c>
      <c r="H93">
        <v>953.01400000000001</v>
      </c>
      <c r="I93">
        <v>4.9949199999999996</v>
      </c>
      <c r="J93">
        <v>3056.23</v>
      </c>
      <c r="K93">
        <v>1475.21</v>
      </c>
      <c r="M93" s="17">
        <f t="shared" si="37"/>
        <v>0.68232866666666658</v>
      </c>
      <c r="N93" s="18">
        <f t="shared" si="38"/>
        <v>1.3216553508426536E-2</v>
      </c>
      <c r="O93" s="18">
        <f t="shared" si="39"/>
        <v>1.4631294548179619</v>
      </c>
      <c r="P93" s="29">
        <f t="shared" si="40"/>
        <v>0.72067420099600099</v>
      </c>
      <c r="Q93" s="18">
        <f t="shared" si="41"/>
        <v>0.4891093539477066</v>
      </c>
      <c r="R93" s="29">
        <f t="shared" si="42"/>
        <v>0.24883707069808977</v>
      </c>
      <c r="T93" s="30">
        <f t="shared" si="43"/>
        <v>13383.730663221053</v>
      </c>
      <c r="U93" s="30">
        <f t="shared" si="44"/>
        <v>19614.785831296922</v>
      </c>
      <c r="V93" s="30">
        <f t="shared" si="45"/>
        <v>19614.785831296922</v>
      </c>
      <c r="W93" s="30">
        <f t="shared" si="46"/>
        <v>400.30175165912084</v>
      </c>
      <c r="X93" s="30">
        <f t="shared" si="47"/>
        <v>176.88679245283001</v>
      </c>
      <c r="Y93" s="30">
        <f t="shared" si="33"/>
        <v>3330.3683332481291</v>
      </c>
      <c r="Z93" s="30">
        <f t="shared" si="48"/>
        <v>3330.3683332481291</v>
      </c>
      <c r="AA93" s="30">
        <f t="shared" si="49"/>
        <v>6546.1078580981602</v>
      </c>
      <c r="AB93" s="30">
        <f t="shared" si="34"/>
        <v>19982.432300368178</v>
      </c>
      <c r="AC93" s="30">
        <f t="shared" si="50"/>
        <v>32.655282587864349</v>
      </c>
      <c r="AD93" s="30">
        <f t="shared" si="35"/>
        <v>9645.3094020625103</v>
      </c>
      <c r="AE93" s="30">
        <f t="shared" si="36"/>
        <v>6231.055168075869</v>
      </c>
      <c r="AI93" s="37"/>
      <c r="AJ93" s="38">
        <f t="shared" si="59"/>
        <v>1394644.6480284976</v>
      </c>
      <c r="AK93" s="38">
        <f t="shared" si="60"/>
        <v>236311.71540741925</v>
      </c>
      <c r="AL93" s="39">
        <f t="shared" si="61"/>
        <v>447164.44861582795</v>
      </c>
      <c r="AM93" s="39">
        <f t="shared" si="62"/>
        <v>410.74834320412856</v>
      </c>
      <c r="AN93" s="39">
        <f t="shared" si="51"/>
        <v>18937.499999999982</v>
      </c>
      <c r="AO93" s="39">
        <f t="shared" si="52"/>
        <v>264885.21560124442</v>
      </c>
      <c r="AP93" s="39">
        <f t="shared" si="53"/>
        <v>271855.87916969822</v>
      </c>
      <c r="AQ93" s="39">
        <f t="shared" si="54"/>
        <v>416799.71602386335</v>
      </c>
      <c r="AR93" s="40">
        <f>AD92*$AV$4</f>
        <v>50089.785559498545</v>
      </c>
      <c r="AS93" s="41">
        <f>AL93+AM93+AN93+AO93+AP93+AQ93+AR93-AJ93-AK93</f>
        <v>-160813.07012258028</v>
      </c>
      <c r="AT93" s="41">
        <f t="shared" si="63"/>
        <v>-1286504560.9806423</v>
      </c>
      <c r="AU93">
        <f>M92</f>
        <v>0.6793703333333333</v>
      </c>
      <c r="BB93" s="31">
        <f t="shared" si="55"/>
        <v>19369.48575943962</v>
      </c>
      <c r="BC93" s="31">
        <f t="shared" si="56"/>
        <v>12857.978045291808</v>
      </c>
      <c r="BD93" s="36">
        <f t="shared" si="57"/>
        <v>19045.545840113515</v>
      </c>
      <c r="BE93" s="31">
        <f t="shared" si="58"/>
        <v>6576.0977060884907</v>
      </c>
    </row>
    <row r="94" spans="1:57" x14ac:dyDescent="0.35">
      <c r="A94">
        <v>88</v>
      </c>
      <c r="B94" t="s">
        <v>54</v>
      </c>
      <c r="C94">
        <v>43.951500000000003</v>
      </c>
      <c r="D94">
        <v>26.7653</v>
      </c>
      <c r="E94">
        <v>510.34300000000002</v>
      </c>
      <c r="F94">
        <v>510.34300000000002</v>
      </c>
      <c r="G94">
        <v>1008.32</v>
      </c>
      <c r="H94">
        <v>944.22299999999996</v>
      </c>
      <c r="I94">
        <v>4.7869700000000002</v>
      </c>
      <c r="J94">
        <v>3056.44</v>
      </c>
      <c r="K94">
        <v>1478.04</v>
      </c>
      <c r="M94" s="17">
        <f t="shared" si="37"/>
        <v>0.68525900000000006</v>
      </c>
      <c r="N94" s="18">
        <f t="shared" si="38"/>
        <v>1.30195541637055E-2</v>
      </c>
      <c r="O94" s="18">
        <f t="shared" si="39"/>
        <v>1.456974910313716</v>
      </c>
      <c r="P94" s="29">
        <f t="shared" si="40"/>
        <v>0.71896903214696917</v>
      </c>
      <c r="Q94" s="18">
        <f t="shared" si="41"/>
        <v>0.49048121464536282</v>
      </c>
      <c r="R94" s="29">
        <f t="shared" si="42"/>
        <v>0.2482482292583291</v>
      </c>
      <c r="T94" s="30">
        <f t="shared" si="43"/>
        <v>13586.240375721605</v>
      </c>
      <c r="U94" s="30">
        <f t="shared" si="44"/>
        <v>19826.43113876885</v>
      </c>
      <c r="V94" s="30">
        <f t="shared" si="45"/>
        <v>19826.43113876885</v>
      </c>
      <c r="W94" s="30">
        <f t="shared" si="46"/>
        <v>404.62104364834386</v>
      </c>
      <c r="X94" s="30">
        <f t="shared" si="47"/>
        <v>176.88679245283001</v>
      </c>
      <c r="Y94" s="30">
        <f t="shared" si="33"/>
        <v>3372.7601155509042</v>
      </c>
      <c r="Z94" s="30">
        <f t="shared" si="48"/>
        <v>3372.7601155509042</v>
      </c>
      <c r="AA94" s="30">
        <f t="shared" si="49"/>
        <v>6663.7956819478031</v>
      </c>
      <c r="AB94" s="30">
        <f t="shared" si="34"/>
        <v>20199.432396565917</v>
      </c>
      <c r="AC94" s="30">
        <f t="shared" si="50"/>
        <v>31.619785851278721</v>
      </c>
      <c r="AD94" s="30">
        <f t="shared" si="35"/>
        <v>9768.0860934486373</v>
      </c>
      <c r="AE94" s="30">
        <f t="shared" si="36"/>
        <v>6240.1907630472451</v>
      </c>
      <c r="AI94" s="37"/>
      <c r="AJ94" s="38">
        <f t="shared" si="59"/>
        <v>1409851.9611961287</v>
      </c>
      <c r="AK94" s="38">
        <f t="shared" si="60"/>
        <v>238888.47663936522</v>
      </c>
      <c r="AL94" s="39">
        <f t="shared" si="61"/>
        <v>447869.55231578922</v>
      </c>
      <c r="AM94" s="39">
        <f t="shared" si="62"/>
        <v>397.7086866375999</v>
      </c>
      <c r="AN94" s="39">
        <f t="shared" si="51"/>
        <v>18937.499999999982</v>
      </c>
      <c r="AO94" s="39">
        <f t="shared" si="52"/>
        <v>268294.47292646929</v>
      </c>
      <c r="AP94" s="39">
        <f t="shared" si="53"/>
        <v>275354.85379295534</v>
      </c>
      <c r="AQ94" s="39">
        <f t="shared" si="54"/>
        <v>424392.68238071923</v>
      </c>
      <c r="AR94" s="40">
        <f>AD93*$AV$4</f>
        <v>50734.327454848804</v>
      </c>
      <c r="AS94" s="41">
        <f>AL94+AM94+AN94+AO94+AP94+AQ94+AR94-AJ94-AK94</f>
        <v>-162759.34027807429</v>
      </c>
      <c r="AT94" s="41">
        <f t="shared" si="63"/>
        <v>-1302074722.2245944</v>
      </c>
      <c r="AU94">
        <f>M93</f>
        <v>0.68232866666666658</v>
      </c>
      <c r="BB94" s="31">
        <f t="shared" si="55"/>
        <v>19582.130548709058</v>
      </c>
      <c r="BC94" s="31">
        <f t="shared" si="56"/>
        <v>13092.21571619632</v>
      </c>
      <c r="BD94" s="36">
        <f t="shared" si="57"/>
        <v>19290.618804125021</v>
      </c>
      <c r="BE94" s="31">
        <f t="shared" si="58"/>
        <v>6660.7366664962583</v>
      </c>
    </row>
    <row r="95" spans="1:57" x14ac:dyDescent="0.35">
      <c r="A95">
        <v>89</v>
      </c>
      <c r="B95" t="s">
        <v>54</v>
      </c>
      <c r="C95">
        <v>44.455599999999997</v>
      </c>
      <c r="D95">
        <v>26.4819</v>
      </c>
      <c r="E95">
        <v>511.31099999999998</v>
      </c>
      <c r="F95">
        <v>511.31099999999998</v>
      </c>
      <c r="G95">
        <v>1015.38</v>
      </c>
      <c r="H95">
        <v>935.51700000000005</v>
      </c>
      <c r="I95">
        <v>4.5897100000000002</v>
      </c>
      <c r="J95">
        <v>3056.63</v>
      </c>
      <c r="K95">
        <v>1480.84</v>
      </c>
      <c r="M95" s="17">
        <f t="shared" si="37"/>
        <v>0.68816100000000002</v>
      </c>
      <c r="N95" s="18">
        <f t="shared" si="38"/>
        <v>1.2827376151801684E-2</v>
      </c>
      <c r="O95" s="18">
        <f t="shared" si="39"/>
        <v>1.4509228267803609</v>
      </c>
      <c r="P95" s="29">
        <f t="shared" si="40"/>
        <v>0.71729338531729236</v>
      </c>
      <c r="Q95" s="18">
        <f t="shared" si="41"/>
        <v>0.49183257987593015</v>
      </c>
      <c r="R95" s="29">
        <f t="shared" si="42"/>
        <v>0.2476702399583818</v>
      </c>
      <c r="T95" s="30">
        <f t="shared" si="43"/>
        <v>13789.787588632082</v>
      </c>
      <c r="U95" s="30">
        <f t="shared" si="44"/>
        <v>20038.606646747026</v>
      </c>
      <c r="V95" s="30">
        <f t="shared" si="45"/>
        <v>20038.606646747026</v>
      </c>
      <c r="W95" s="30">
        <f t="shared" si="46"/>
        <v>408.95115605606179</v>
      </c>
      <c r="X95" s="30">
        <f t="shared" si="47"/>
        <v>176.88679245283001</v>
      </c>
      <c r="Y95" s="30">
        <f t="shared" si="33"/>
        <v>3415.320001051623</v>
      </c>
      <c r="Z95" s="30">
        <f t="shared" si="48"/>
        <v>3415.320001051623</v>
      </c>
      <c r="AA95" s="30">
        <f t="shared" si="49"/>
        <v>6782.2668056579987</v>
      </c>
      <c r="AB95" s="30">
        <f t="shared" si="34"/>
        <v>20416.868744854855</v>
      </c>
      <c r="AC95" s="30">
        <f t="shared" si="50"/>
        <v>30.689057948231493</v>
      </c>
      <c r="AD95" s="30">
        <f t="shared" si="35"/>
        <v>9891.3234222562878</v>
      </c>
      <c r="AE95" s="30">
        <f t="shared" si="36"/>
        <v>6248.8190581149447</v>
      </c>
      <c r="AI95" s="37"/>
      <c r="AJ95" s="38">
        <f t="shared" si="59"/>
        <v>1425064.3909612885</v>
      </c>
      <c r="AK95" s="38">
        <f t="shared" si="60"/>
        <v>241466.10483906584</v>
      </c>
      <c r="AL95" s="39">
        <f t="shared" si="61"/>
        <v>448526.1914755468</v>
      </c>
      <c r="AM95" s="39">
        <f t="shared" si="62"/>
        <v>385.09737188272356</v>
      </c>
      <c r="AN95" s="39">
        <f t="shared" si="51"/>
        <v>18937.499999999982</v>
      </c>
      <c r="AO95" s="39">
        <f t="shared" si="52"/>
        <v>271709.55490878085</v>
      </c>
      <c r="AP95" s="39">
        <f t="shared" si="53"/>
        <v>278859.80635374878</v>
      </c>
      <c r="AQ95" s="39">
        <f t="shared" si="54"/>
        <v>432022.5369950626</v>
      </c>
      <c r="AR95" s="40">
        <f>AD94*$AV$4</f>
        <v>51380.132851539827</v>
      </c>
      <c r="AS95" s="41">
        <f>AL95+AM95+AN95+AO95+AP95+AQ95+AR95-AJ95-AK95</f>
        <v>-164709.67584379276</v>
      </c>
      <c r="AT95" s="41">
        <f t="shared" si="63"/>
        <v>-1317677406.7503421</v>
      </c>
      <c r="AU95">
        <f>M94</f>
        <v>0.68525900000000006</v>
      </c>
      <c r="BB95" s="31">
        <f t="shared" si="55"/>
        <v>19794.811352917572</v>
      </c>
      <c r="BC95" s="31">
        <f t="shared" si="56"/>
        <v>13327.591363895606</v>
      </c>
      <c r="BD95" s="36">
        <f t="shared" si="57"/>
        <v>19536.172186897275</v>
      </c>
      <c r="BE95" s="31">
        <f t="shared" si="58"/>
        <v>6745.5202311018083</v>
      </c>
    </row>
    <row r="96" spans="1:57" x14ac:dyDescent="0.35">
      <c r="A96">
        <v>90</v>
      </c>
      <c r="B96" t="s">
        <v>54</v>
      </c>
      <c r="C96">
        <v>44.959600000000002</v>
      </c>
      <c r="D96">
        <v>26.203600000000002</v>
      </c>
      <c r="E96">
        <v>512.26700000000005</v>
      </c>
      <c r="F96">
        <v>512.26700000000005</v>
      </c>
      <c r="G96">
        <v>1022.37</v>
      </c>
      <c r="H96">
        <v>926.89499999999998</v>
      </c>
      <c r="I96">
        <v>4.4023199999999996</v>
      </c>
      <c r="J96">
        <v>3056.82</v>
      </c>
      <c r="K96">
        <v>1483.61</v>
      </c>
      <c r="M96" s="17">
        <f t="shared" si="37"/>
        <v>0.69103499999999995</v>
      </c>
      <c r="N96" s="18">
        <f t="shared" si="38"/>
        <v>1.263978428492527E-2</v>
      </c>
      <c r="O96" s="18">
        <f t="shared" si="39"/>
        <v>1.4449801192896647</v>
      </c>
      <c r="P96" s="29">
        <f t="shared" si="40"/>
        <v>0.7156463372573989</v>
      </c>
      <c r="Q96" s="18">
        <f t="shared" si="41"/>
        <v>0.49315881250587884</v>
      </c>
      <c r="R96" s="29">
        <f t="shared" si="42"/>
        <v>0.24710132868330356</v>
      </c>
      <c r="T96" s="30">
        <f t="shared" si="43"/>
        <v>13994.447093831539</v>
      </c>
      <c r="U96" s="30">
        <f t="shared" si="44"/>
        <v>20251.430237009037</v>
      </c>
      <c r="V96" s="30">
        <f t="shared" si="45"/>
        <v>20251.430237009037</v>
      </c>
      <c r="W96" s="30">
        <f t="shared" si="46"/>
        <v>413.29449463283748</v>
      </c>
      <c r="X96" s="30">
        <f t="shared" si="47"/>
        <v>176.88679245283001</v>
      </c>
      <c r="Y96" s="30">
        <f t="shared" si="33"/>
        <v>3458.0464710739693</v>
      </c>
      <c r="Z96" s="30">
        <f t="shared" si="48"/>
        <v>3458.0464710739693</v>
      </c>
      <c r="AA96" s="30">
        <f t="shared" si="49"/>
        <v>6901.4849104703089</v>
      </c>
      <c r="AB96" s="30">
        <f t="shared" si="34"/>
        <v>20634.992325670439</v>
      </c>
      <c r="AC96" s="30">
        <f t="shared" si="50"/>
        <v>29.732405971437402</v>
      </c>
      <c r="AD96" s="30">
        <f t="shared" si="35"/>
        <v>10015.074804642991</v>
      </c>
      <c r="AE96" s="30">
        <f t="shared" si="36"/>
        <v>6256.9831431774983</v>
      </c>
      <c r="AI96" s="37"/>
      <c r="AJ96" s="38">
        <f t="shared" si="59"/>
        <v>1440314.9299482359</v>
      </c>
      <c r="AK96" s="38">
        <f t="shared" si="60"/>
        <v>244050.19035073204</v>
      </c>
      <c r="AL96" s="39">
        <f t="shared" si="61"/>
        <v>449146.36744012783</v>
      </c>
      <c r="AM96" s="39">
        <f t="shared" si="62"/>
        <v>373.76203675151135</v>
      </c>
      <c r="AN96" s="39">
        <f t="shared" si="51"/>
        <v>18937.499999999982</v>
      </c>
      <c r="AO96" s="39">
        <f t="shared" si="52"/>
        <v>275138.17928471876</v>
      </c>
      <c r="AP96" s="39">
        <f t="shared" si="53"/>
        <v>282378.65768694819</v>
      </c>
      <c r="AQ96" s="39">
        <f t="shared" si="54"/>
        <v>439703.17395765538</v>
      </c>
      <c r="AR96" s="40">
        <f>AD95*$AV$4</f>
        <v>52028.361201068074</v>
      </c>
      <c r="AS96" s="41">
        <f>AL96+AM96+AN96+AO96+AP96+AQ96+AR96-AJ96-AK96</f>
        <v>-166659.11869169815</v>
      </c>
      <c r="AT96" s="41">
        <f t="shared" si="63"/>
        <v>-1333272949.5335853</v>
      </c>
      <c r="AU96">
        <f>M95</f>
        <v>0.68816100000000002</v>
      </c>
      <c r="BB96" s="31">
        <f t="shared" si="55"/>
        <v>20007.917588798795</v>
      </c>
      <c r="BC96" s="31">
        <f t="shared" si="56"/>
        <v>13564.533611315997</v>
      </c>
      <c r="BD96" s="36">
        <f t="shared" si="57"/>
        <v>19782.646844512576</v>
      </c>
      <c r="BE96" s="31">
        <f t="shared" si="58"/>
        <v>6830.6400021032459</v>
      </c>
    </row>
    <row r="97" spans="1:57" x14ac:dyDescent="0.35">
      <c r="A97">
        <v>91</v>
      </c>
      <c r="B97" t="s">
        <v>54</v>
      </c>
      <c r="C97">
        <v>45.4636</v>
      </c>
      <c r="D97">
        <v>25.9285</v>
      </c>
      <c r="E97">
        <v>513.21299999999997</v>
      </c>
      <c r="F97">
        <v>513.21299999999997</v>
      </c>
      <c r="G97">
        <v>1029.29</v>
      </c>
      <c r="H97">
        <v>918.35799999999995</v>
      </c>
      <c r="I97">
        <v>4.2307699999999997</v>
      </c>
      <c r="J97">
        <v>3056.99</v>
      </c>
      <c r="K97">
        <v>1486.35</v>
      </c>
      <c r="M97" s="17">
        <f t="shared" si="37"/>
        <v>0.69388066666666659</v>
      </c>
      <c r="N97" s="18">
        <f t="shared" si="38"/>
        <v>1.2455792110266799E-2</v>
      </c>
      <c r="O97" s="18">
        <f t="shared" si="39"/>
        <v>1.4391357928981066</v>
      </c>
      <c r="P97" s="29">
        <f t="shared" si="40"/>
        <v>0.71402767622866947</v>
      </c>
      <c r="Q97" s="18">
        <f t="shared" si="41"/>
        <v>0.49446062291210496</v>
      </c>
      <c r="R97" s="29">
        <f t="shared" si="42"/>
        <v>0.24654239297631389</v>
      </c>
      <c r="T97" s="30">
        <f t="shared" si="43"/>
        <v>14201.167688647394</v>
      </c>
      <c r="U97" s="30">
        <f t="shared" si="44"/>
        <v>20466.296830070776</v>
      </c>
      <c r="V97" s="30">
        <f t="shared" si="45"/>
        <v>20466.296830070776</v>
      </c>
      <c r="W97" s="30">
        <f t="shared" si="46"/>
        <v>417.67952714430157</v>
      </c>
      <c r="X97" s="30">
        <f t="shared" si="47"/>
        <v>176.88679245283001</v>
      </c>
      <c r="Y97" s="30">
        <f t="shared" si="33"/>
        <v>3501.1898650170369</v>
      </c>
      <c r="Z97" s="30">
        <f t="shared" si="48"/>
        <v>3501.1898650170369</v>
      </c>
      <c r="AA97" s="30">
        <f t="shared" si="49"/>
        <v>7021.9182214078483</v>
      </c>
      <c r="AB97" s="30">
        <f t="shared" si="34"/>
        <v>20855.088248824839</v>
      </c>
      <c r="AC97" s="30">
        <f t="shared" si="50"/>
        <v>28.888108390237903</v>
      </c>
      <c r="AD97" s="30">
        <f t="shared" si="35"/>
        <v>10140.026764458564</v>
      </c>
      <c r="AE97" s="30">
        <f t="shared" si="36"/>
        <v>6265.129141423382</v>
      </c>
      <c r="AI97" s="37"/>
      <c r="AJ97" s="38">
        <f t="shared" si="59"/>
        <v>1455612.0511454984</v>
      </c>
      <c r="AK97" s="38">
        <f t="shared" si="60"/>
        <v>246642.16885653307</v>
      </c>
      <c r="AL97" s="39">
        <f t="shared" si="61"/>
        <v>449733.177382169</v>
      </c>
      <c r="AM97" s="39">
        <f t="shared" si="62"/>
        <v>362.11097232613611</v>
      </c>
      <c r="AN97" s="39">
        <f t="shared" si="51"/>
        <v>18937.499999999982</v>
      </c>
      <c r="AO97" s="39">
        <f t="shared" si="52"/>
        <v>278580.22370971896</v>
      </c>
      <c r="AP97" s="39">
        <f t="shared" si="53"/>
        <v>285911.28222839581</v>
      </c>
      <c r="AQ97" s="39">
        <f t="shared" si="54"/>
        <v>447432.23867617373</v>
      </c>
      <c r="AR97" s="40">
        <f>AD96*$AV$4</f>
        <v>52679.293472422127</v>
      </c>
      <c r="AS97" s="41">
        <f>AL97+AM97+AN97+AO97+AP97+AQ97+AR97-AJ97-AK97</f>
        <v>-168618.39356082567</v>
      </c>
      <c r="AT97" s="41">
        <f t="shared" si="63"/>
        <v>-1348947148.4866054</v>
      </c>
      <c r="AU97">
        <f>M96</f>
        <v>0.69103499999999995</v>
      </c>
      <c r="BB97" s="31">
        <f t="shared" si="55"/>
        <v>20221.6978310376</v>
      </c>
      <c r="BC97" s="31">
        <f t="shared" si="56"/>
        <v>13802.969820940618</v>
      </c>
      <c r="BD97" s="36">
        <f t="shared" si="57"/>
        <v>20030.149609285982</v>
      </c>
      <c r="BE97" s="31">
        <f t="shared" si="58"/>
        <v>6916.0929421479386</v>
      </c>
    </row>
    <row r="98" spans="1:57" x14ac:dyDescent="0.35">
      <c r="A98">
        <v>92</v>
      </c>
      <c r="B98" t="s">
        <v>54</v>
      </c>
      <c r="C98">
        <v>45.967700000000001</v>
      </c>
      <c r="D98">
        <v>25.658100000000001</v>
      </c>
      <c r="E98">
        <v>514.149</v>
      </c>
      <c r="F98">
        <v>514.149</v>
      </c>
      <c r="G98">
        <v>1036.1400000000001</v>
      </c>
      <c r="H98">
        <v>909.90200000000004</v>
      </c>
      <c r="I98">
        <v>4.0618600000000002</v>
      </c>
      <c r="J98">
        <v>3057.16</v>
      </c>
      <c r="K98">
        <v>1489.06</v>
      </c>
      <c r="M98" s="17">
        <f t="shared" si="37"/>
        <v>0.69669933333333334</v>
      </c>
      <c r="N98" s="18">
        <f t="shared" si="38"/>
        <v>1.2276027248483087E-2</v>
      </c>
      <c r="O98" s="18">
        <f t="shared" si="39"/>
        <v>1.4333947547914021</v>
      </c>
      <c r="P98" s="29">
        <f t="shared" si="40"/>
        <v>0.71243549345533075</v>
      </c>
      <c r="Q98" s="18">
        <f t="shared" si="41"/>
        <v>0.49573752044162528</v>
      </c>
      <c r="R98" s="29">
        <f t="shared" si="42"/>
        <v>0.24599277163080391</v>
      </c>
      <c r="T98" s="30">
        <f t="shared" si="43"/>
        <v>14409.123478826377</v>
      </c>
      <c r="U98" s="30">
        <f t="shared" si="44"/>
        <v>20681.982584777907</v>
      </c>
      <c r="V98" s="30">
        <f t="shared" si="45"/>
        <v>20681.982584777907</v>
      </c>
      <c r="W98" s="30">
        <f t="shared" si="46"/>
        <v>422.08127724036547</v>
      </c>
      <c r="X98" s="30">
        <f t="shared" si="47"/>
        <v>176.88679245283001</v>
      </c>
      <c r="Y98" s="30">
        <f t="shared" si="33"/>
        <v>3544.5402213269917</v>
      </c>
      <c r="Z98" s="30">
        <f t="shared" si="48"/>
        <v>3544.5402213269917</v>
      </c>
      <c r="AA98" s="30">
        <f t="shared" si="49"/>
        <v>7143.1431451305943</v>
      </c>
      <c r="AB98" s="30">
        <f t="shared" si="34"/>
        <v>21076.043292931736</v>
      </c>
      <c r="AC98" s="30">
        <f t="shared" si="50"/>
        <v>28.020569086536852</v>
      </c>
      <c r="AD98" s="30">
        <f t="shared" si="35"/>
        <v>10265.570995896462</v>
      </c>
      <c r="AE98" s="30">
        <f t="shared" si="36"/>
        <v>6272.8591059515293</v>
      </c>
      <c r="AI98" s="37"/>
      <c r="AJ98" s="38">
        <f t="shared" si="59"/>
        <v>1471056.017254997</v>
      </c>
      <c r="AK98" s="38">
        <f t="shared" si="60"/>
        <v>249259.02909343198</v>
      </c>
      <c r="AL98" s="39">
        <f t="shared" si="61"/>
        <v>450318.68729808839</v>
      </c>
      <c r="AM98" s="39">
        <f t="shared" si="62"/>
        <v>351.82827208470741</v>
      </c>
      <c r="AN98" s="39">
        <f t="shared" si="51"/>
        <v>18937.499999999982</v>
      </c>
      <c r="AO98" s="39">
        <f t="shared" si="52"/>
        <v>282055.85552577249</v>
      </c>
      <c r="AP98" s="39">
        <f t="shared" si="53"/>
        <v>289478.37803960865</v>
      </c>
      <c r="AQ98" s="39">
        <f t="shared" si="54"/>
        <v>455240.08678755863</v>
      </c>
      <c r="AR98" s="40">
        <f>AD97*$AV$4</f>
        <v>53336.540781052041</v>
      </c>
      <c r="AS98" s="41">
        <f>AL98+AM98+AN98+AO98+AP98+AQ98+AR98-AJ98-AK98</f>
        <v>-170596.16964426401</v>
      </c>
      <c r="AT98" s="41">
        <f t="shared" si="63"/>
        <v>-1364769357.1541121</v>
      </c>
      <c r="AU98">
        <f>M97</f>
        <v>0.69388066666666659</v>
      </c>
      <c r="BB98" s="31">
        <f t="shared" si="55"/>
        <v>20437.408721680538</v>
      </c>
      <c r="BC98" s="31">
        <f t="shared" si="56"/>
        <v>14043.836442815697</v>
      </c>
      <c r="BD98" s="36">
        <f t="shared" si="57"/>
        <v>20280.053528917128</v>
      </c>
      <c r="BE98" s="31">
        <f t="shared" si="58"/>
        <v>7002.3797300340739</v>
      </c>
    </row>
    <row r="99" spans="1:57" x14ac:dyDescent="0.35">
      <c r="A99">
        <v>93</v>
      </c>
      <c r="B99" t="s">
        <v>54</v>
      </c>
      <c r="C99">
        <v>46.471699999999998</v>
      </c>
      <c r="D99">
        <v>25.392199999999999</v>
      </c>
      <c r="E99">
        <v>515.07399999999996</v>
      </c>
      <c r="F99">
        <v>515.07399999999996</v>
      </c>
      <c r="G99">
        <v>1042.93</v>
      </c>
      <c r="H99">
        <v>901.52700000000004</v>
      </c>
      <c r="I99">
        <v>3.9013499999999999</v>
      </c>
      <c r="J99">
        <v>3057.32</v>
      </c>
      <c r="K99">
        <v>1491.74</v>
      </c>
      <c r="M99" s="17">
        <f t="shared" si="37"/>
        <v>0.69949099999999997</v>
      </c>
      <c r="N99" s="18">
        <f t="shared" si="38"/>
        <v>1.210032247257887E-2</v>
      </c>
      <c r="O99" s="18">
        <f t="shared" si="39"/>
        <v>1.4277503261657407</v>
      </c>
      <c r="P99" s="29">
        <f t="shared" si="40"/>
        <v>0.71086928447494924</v>
      </c>
      <c r="Q99" s="18">
        <f t="shared" si="41"/>
        <v>0.49699471949365093</v>
      </c>
      <c r="R99" s="29">
        <f t="shared" si="42"/>
        <v>0.24545181186510379</v>
      </c>
      <c r="T99" s="30">
        <f t="shared" si="43"/>
        <v>14618.353589640423</v>
      </c>
      <c r="U99" s="30">
        <f t="shared" si="44"/>
        <v>20898.5585084589</v>
      </c>
      <c r="V99" s="30">
        <f t="shared" si="45"/>
        <v>20898.5585084589</v>
      </c>
      <c r="W99" s="30">
        <f t="shared" si="46"/>
        <v>426.50119405018165</v>
      </c>
      <c r="X99" s="30">
        <f t="shared" si="47"/>
        <v>176.88679245283001</v>
      </c>
      <c r="Y99" s="30">
        <f t="shared" si="33"/>
        <v>3588.1013750619854</v>
      </c>
      <c r="Z99" s="30">
        <f t="shared" si="48"/>
        <v>3588.1013750619854</v>
      </c>
      <c r="AA99" s="30">
        <f t="shared" si="49"/>
        <v>7265.2445417423469</v>
      </c>
      <c r="AB99" s="30">
        <f t="shared" si="34"/>
        <v>21297.860299665423</v>
      </c>
      <c r="AC99" s="30">
        <f t="shared" si="50"/>
        <v>27.199402843660209</v>
      </c>
      <c r="AD99" s="30">
        <f t="shared" si="35"/>
        <v>10391.738556469492</v>
      </c>
      <c r="AE99" s="30">
        <f t="shared" si="36"/>
        <v>6280.2049188184774</v>
      </c>
      <c r="AI99" s="37"/>
      <c r="AJ99" s="38">
        <f t="shared" si="59"/>
        <v>1486558.8622460815</v>
      </c>
      <c r="AK99" s="38">
        <f t="shared" si="60"/>
        <v>251885.86590001013</v>
      </c>
      <c r="AL99" s="39">
        <f t="shared" si="61"/>
        <v>450874.29395847803</v>
      </c>
      <c r="AM99" s="39">
        <f t="shared" si="62"/>
        <v>341.26251090493236</v>
      </c>
      <c r="AN99" s="39">
        <f t="shared" si="51"/>
        <v>18937.499999999982</v>
      </c>
      <c r="AO99" s="39">
        <f t="shared" si="52"/>
        <v>285548.16023010248</v>
      </c>
      <c r="AP99" s="39">
        <f t="shared" si="53"/>
        <v>293062.5854993157</v>
      </c>
      <c r="AQ99" s="39">
        <f t="shared" si="54"/>
        <v>463099.25618490507</v>
      </c>
      <c r="AR99" s="40">
        <f>AD98*$AV$4</f>
        <v>53996.903438415386</v>
      </c>
      <c r="AS99" s="41">
        <f>AL99+AM99+AN99+AO99+AP99+AQ99+AR99-AJ99-AK99</f>
        <v>-172584.76632396996</v>
      </c>
      <c r="AT99" s="41">
        <f t="shared" si="63"/>
        <v>-1380678130.5917597</v>
      </c>
      <c r="AU99">
        <f>M98</f>
        <v>0.69669933333333334</v>
      </c>
      <c r="BB99" s="31">
        <f t="shared" si="55"/>
        <v>20653.96201569137</v>
      </c>
      <c r="BC99" s="31">
        <f t="shared" si="56"/>
        <v>14286.286290261189</v>
      </c>
      <c r="BD99" s="36">
        <f t="shared" si="57"/>
        <v>20531.141991792923</v>
      </c>
      <c r="BE99" s="31">
        <f t="shared" si="58"/>
        <v>7089.0804426539835</v>
      </c>
    </row>
    <row r="100" spans="1:57" x14ac:dyDescent="0.35">
      <c r="A100">
        <v>94</v>
      </c>
      <c r="B100" t="s">
        <v>54</v>
      </c>
      <c r="C100">
        <v>46.9758</v>
      </c>
      <c r="D100">
        <v>25.130700000000001</v>
      </c>
      <c r="E100">
        <v>515.99</v>
      </c>
      <c r="F100">
        <v>515.99</v>
      </c>
      <c r="G100">
        <v>1049.6600000000001</v>
      </c>
      <c r="H100">
        <v>893.23299999999995</v>
      </c>
      <c r="I100">
        <v>3.7489499999999998</v>
      </c>
      <c r="J100">
        <v>3057.48</v>
      </c>
      <c r="K100">
        <v>1494.4</v>
      </c>
      <c r="M100" s="17">
        <f t="shared" si="37"/>
        <v>0.70225566666666661</v>
      </c>
      <c r="N100" s="18">
        <f t="shared" si="38"/>
        <v>1.1928561630213498E-2</v>
      </c>
      <c r="O100" s="18">
        <f t="shared" si="39"/>
        <v>1.4222054504366171</v>
      </c>
      <c r="P100" s="29">
        <f t="shared" si="40"/>
        <v>0.70933330548655837</v>
      </c>
      <c r="Q100" s="18">
        <f t="shared" si="41"/>
        <v>0.49823259999800651</v>
      </c>
      <c r="R100" s="29">
        <f t="shared" si="42"/>
        <v>0.24492029730862505</v>
      </c>
      <c r="T100" s="30">
        <f t="shared" si="43"/>
        <v>14828.84508093572</v>
      </c>
      <c r="U100" s="30">
        <f t="shared" si="44"/>
        <v>21116.020538961908</v>
      </c>
      <c r="V100" s="30">
        <f t="shared" si="45"/>
        <v>21116.020538961908</v>
      </c>
      <c r="W100" s="30">
        <f t="shared" si="46"/>
        <v>430.939194672692</v>
      </c>
      <c r="X100" s="30">
        <f t="shared" si="47"/>
        <v>176.88679245283001</v>
      </c>
      <c r="Y100" s="30">
        <f t="shared" si="33"/>
        <v>3631.8851459663188</v>
      </c>
      <c r="Z100" s="30">
        <f t="shared" si="48"/>
        <v>3631.8851459663188</v>
      </c>
      <c r="AA100" s="30">
        <f t="shared" si="49"/>
        <v>7388.2140396422528</v>
      </c>
      <c r="AB100" s="30">
        <f t="shared" si="34"/>
        <v>21520.603492459693</v>
      </c>
      <c r="AC100" s="30">
        <f t="shared" si="50"/>
        <v>26.356241174908064</v>
      </c>
      <c r="AD100" s="30">
        <f t="shared" si="35"/>
        <v>10518.593697808226</v>
      </c>
      <c r="AE100" s="30">
        <f t="shared" si="36"/>
        <v>6287.1754580261877</v>
      </c>
      <c r="AI100" s="37"/>
      <c r="AJ100" s="38">
        <f t="shared" si="59"/>
        <v>1502125.6899125003</v>
      </c>
      <c r="AK100" s="38">
        <f t="shared" si="60"/>
        <v>254523.54407452096</v>
      </c>
      <c r="AL100" s="39">
        <f t="shared" si="61"/>
        <v>451402.28894991567</v>
      </c>
      <c r="AM100" s="39">
        <f t="shared" si="62"/>
        <v>331.26152723293768</v>
      </c>
      <c r="AN100" s="39">
        <f t="shared" si="51"/>
        <v>18937.499999999982</v>
      </c>
      <c r="AO100" s="39">
        <f t="shared" si="52"/>
        <v>289057.44677499356</v>
      </c>
      <c r="AP100" s="39">
        <f t="shared" si="53"/>
        <v>296664.22169012501</v>
      </c>
      <c r="AQ100" s="39">
        <f t="shared" si="54"/>
        <v>471015.24845906062</v>
      </c>
      <c r="AR100" s="40">
        <f>AD99*$AV$4</f>
        <v>54660.544807029524</v>
      </c>
      <c r="AS100" s="41">
        <f>AL100+AM100+AN100+AO100+AP100+AQ100+AR100-AJ100-AK100</f>
        <v>-174580.72177866407</v>
      </c>
      <c r="AT100" s="41">
        <f t="shared" si="63"/>
        <v>-1396645774.2293127</v>
      </c>
      <c r="AU100">
        <f>M99</f>
        <v>0.69949099999999997</v>
      </c>
      <c r="BB100" s="31">
        <f t="shared" si="55"/>
        <v>20871.35910561524</v>
      </c>
      <c r="BC100" s="31">
        <f t="shared" si="56"/>
        <v>14530.489083484694</v>
      </c>
      <c r="BD100" s="36">
        <f t="shared" si="57"/>
        <v>20783.477112938985</v>
      </c>
      <c r="BE100" s="31">
        <f t="shared" si="58"/>
        <v>7176.2027501239709</v>
      </c>
    </row>
    <row r="101" spans="1:57" x14ac:dyDescent="0.35">
      <c r="A101">
        <v>95</v>
      </c>
      <c r="B101" t="s">
        <v>54</v>
      </c>
      <c r="C101">
        <v>47.479799999999997</v>
      </c>
      <c r="D101">
        <v>24.8733</v>
      </c>
      <c r="E101">
        <v>516.89700000000005</v>
      </c>
      <c r="F101">
        <v>516.89700000000005</v>
      </c>
      <c r="G101">
        <v>1056.32</v>
      </c>
      <c r="H101">
        <v>885.01800000000003</v>
      </c>
      <c r="I101">
        <v>3.6042700000000001</v>
      </c>
      <c r="J101">
        <v>3057.62</v>
      </c>
      <c r="K101">
        <v>1497.02</v>
      </c>
      <c r="M101" s="17">
        <f t="shared" si="37"/>
        <v>0.70499400000000001</v>
      </c>
      <c r="N101" s="18">
        <f t="shared" si="38"/>
        <v>1.1760525621494652E-2</v>
      </c>
      <c r="O101" s="18">
        <f t="shared" si="39"/>
        <v>1.4167475232413325</v>
      </c>
      <c r="P101" s="29">
        <f t="shared" si="40"/>
        <v>0.70781689867809749</v>
      </c>
      <c r="Q101" s="18">
        <f t="shared" si="41"/>
        <v>0.49944633098532276</v>
      </c>
      <c r="R101" s="29">
        <f t="shared" si="42"/>
        <v>0.24439782466233759</v>
      </c>
      <c r="T101" s="30">
        <f t="shared" si="43"/>
        <v>15040.721660393727</v>
      </c>
      <c r="U101" s="30">
        <f t="shared" si="44"/>
        <v>21334.538535638214</v>
      </c>
      <c r="V101" s="30">
        <f t="shared" si="45"/>
        <v>21334.538535638214</v>
      </c>
      <c r="W101" s="30">
        <f t="shared" si="46"/>
        <v>435.39874562526967</v>
      </c>
      <c r="X101" s="30">
        <f t="shared" si="47"/>
        <v>176.88679245283001</v>
      </c>
      <c r="Y101" s="30">
        <f t="shared" si="33"/>
        <v>3675.919655151929</v>
      </c>
      <c r="Z101" s="30">
        <f t="shared" si="48"/>
        <v>3675.919655151929</v>
      </c>
      <c r="AA101" s="30">
        <f t="shared" si="49"/>
        <v>7512.0332486551188</v>
      </c>
      <c r="AB101" s="30">
        <f t="shared" si="34"/>
        <v>21744.303905750345</v>
      </c>
      <c r="AC101" s="30">
        <f t="shared" si="50"/>
        <v>25.633375513138162</v>
      </c>
      <c r="AD101" s="30">
        <f t="shared" si="35"/>
        <v>10646.076959540373</v>
      </c>
      <c r="AE101" s="30">
        <f t="shared" si="36"/>
        <v>6293.8168752444872</v>
      </c>
      <c r="AI101" s="37"/>
      <c r="AJ101" s="38">
        <f t="shared" si="59"/>
        <v>1517756.208278965</v>
      </c>
      <c r="AK101" s="38">
        <f t="shared" si="60"/>
        <v>257172.01414401707</v>
      </c>
      <c r="AL101" s="39">
        <f t="shared" si="61"/>
        <v>451903.31039654824</v>
      </c>
      <c r="AM101" s="39">
        <f t="shared" si="62"/>
        <v>320.99266126920531</v>
      </c>
      <c r="AN101" s="39">
        <f t="shared" si="51"/>
        <v>18937.499999999982</v>
      </c>
      <c r="AO101" s="39">
        <f t="shared" si="52"/>
        <v>292584.66735904664</v>
      </c>
      <c r="AP101" s="39">
        <f t="shared" si="53"/>
        <v>300284.26386849524</v>
      </c>
      <c r="AQ101" s="39">
        <f t="shared" si="54"/>
        <v>478987.52086825878</v>
      </c>
      <c r="AR101" s="40">
        <f>AD100*$AV$4</f>
        <v>55327.802850471271</v>
      </c>
      <c r="AS101" s="41">
        <f>AL101+AM101+AN101+AO101+AP101+AQ101+AR101-AJ101-AK101</f>
        <v>-176582.16441889264</v>
      </c>
      <c r="AT101" s="41">
        <f t="shared" si="63"/>
        <v>-1412657315.3511412</v>
      </c>
      <c r="AU101">
        <f>M100</f>
        <v>0.70225566666666661</v>
      </c>
      <c r="BB101" s="31">
        <f t="shared" si="55"/>
        <v>21089.664297787</v>
      </c>
      <c r="BC101" s="31">
        <f t="shared" si="56"/>
        <v>14776.428079284506</v>
      </c>
      <c r="BD101" s="36">
        <f t="shared" si="57"/>
        <v>21037.187395616453</v>
      </c>
      <c r="BE101" s="31">
        <f t="shared" si="58"/>
        <v>7263.7702919326375</v>
      </c>
    </row>
    <row r="102" spans="1:57" x14ac:dyDescent="0.35">
      <c r="A102">
        <v>96</v>
      </c>
      <c r="B102" t="s">
        <v>54</v>
      </c>
      <c r="C102">
        <v>47.983800000000002</v>
      </c>
      <c r="D102">
        <v>24.619700000000002</v>
      </c>
      <c r="E102">
        <v>517.79300000000001</v>
      </c>
      <c r="F102">
        <v>517.79300000000001</v>
      </c>
      <c r="G102">
        <v>1062.9100000000001</v>
      </c>
      <c r="H102">
        <v>876.88199999999995</v>
      </c>
      <c r="I102">
        <v>3.4663599999999999</v>
      </c>
      <c r="J102">
        <v>3057.76</v>
      </c>
      <c r="K102">
        <v>1499.62</v>
      </c>
      <c r="M102" s="17">
        <f t="shared" si="37"/>
        <v>0.70770599999999995</v>
      </c>
      <c r="N102" s="18">
        <f t="shared" si="38"/>
        <v>1.1596011149639353E-2</v>
      </c>
      <c r="O102" s="18">
        <f t="shared" si="39"/>
        <v>1.4113843461362017</v>
      </c>
      <c r="P102" s="29">
        <f t="shared" si="40"/>
        <v>0.70632908769083957</v>
      </c>
      <c r="Q102" s="18">
        <f t="shared" si="41"/>
        <v>0.50063632826814153</v>
      </c>
      <c r="R102" s="29">
        <f t="shared" si="42"/>
        <v>0.24388328863492278</v>
      </c>
      <c r="T102" s="30">
        <f t="shared" si="43"/>
        <v>15254.106793294291</v>
      </c>
      <c r="U102" s="30">
        <f t="shared" si="44"/>
        <v>21554.299092129066</v>
      </c>
      <c r="V102" s="30">
        <f t="shared" si="45"/>
        <v>21554.299092129066</v>
      </c>
      <c r="W102" s="30">
        <f t="shared" si="46"/>
        <v>439.88365494140953</v>
      </c>
      <c r="X102" s="30">
        <f t="shared" si="47"/>
        <v>176.88679245283001</v>
      </c>
      <c r="Y102" s="30">
        <f t="shared" si="33"/>
        <v>3720.2217299369281</v>
      </c>
      <c r="Z102" s="30">
        <f t="shared" si="48"/>
        <v>3720.2217299369281</v>
      </c>
      <c r="AA102" s="30">
        <f t="shared" si="49"/>
        <v>7636.7600160049687</v>
      </c>
      <c r="AB102" s="30">
        <f t="shared" si="34"/>
        <v>21969.291197286864</v>
      </c>
      <c r="AC102" s="30">
        <f t="shared" si="50"/>
        <v>24.891549783609662</v>
      </c>
      <c r="AD102" s="30">
        <f t="shared" si="35"/>
        <v>10774.419334846196</v>
      </c>
      <c r="AE102" s="30">
        <f t="shared" si="36"/>
        <v>6300.1922988347742</v>
      </c>
      <c r="AI102" s="37"/>
      <c r="AJ102" s="38">
        <f t="shared" si="59"/>
        <v>1533462.6263260678</v>
      </c>
      <c r="AK102" s="38">
        <f t="shared" si="60"/>
        <v>259833.34482553782</v>
      </c>
      <c r="AL102" s="39">
        <f t="shared" si="61"/>
        <v>452380.675541948</v>
      </c>
      <c r="AM102" s="39">
        <f t="shared" si="62"/>
        <v>312.18888037450967</v>
      </c>
      <c r="AN102" s="39">
        <f t="shared" si="51"/>
        <v>18937.499999999982</v>
      </c>
      <c r="AO102" s="39">
        <f t="shared" si="52"/>
        <v>296132.0874190394</v>
      </c>
      <c r="AP102" s="39">
        <f t="shared" si="53"/>
        <v>303925.03708796151</v>
      </c>
      <c r="AQ102" s="39">
        <f t="shared" si="54"/>
        <v>487014.88115353457</v>
      </c>
      <c r="AR102" s="40">
        <f>AD101*$AV$4</f>
        <v>55998.364807182355</v>
      </c>
      <c r="AS102" s="41">
        <f>AL102+AM102+AN102+AO102+AP102+AQ102+AR102-AJ102-AK102</f>
        <v>-178595.23626156518</v>
      </c>
      <c r="AT102" s="41">
        <f t="shared" si="63"/>
        <v>-1428761890.0925214</v>
      </c>
      <c r="AU102">
        <f>M101</f>
        <v>0.70499400000000001</v>
      </c>
      <c r="BB102" s="31">
        <f t="shared" si="55"/>
        <v>21308.905160125076</v>
      </c>
      <c r="BC102" s="31">
        <f t="shared" si="56"/>
        <v>15024.066497310238</v>
      </c>
      <c r="BD102" s="36">
        <f t="shared" si="57"/>
        <v>21292.153919080745</v>
      </c>
      <c r="BE102" s="31">
        <f t="shared" si="58"/>
        <v>7351.8393103038579</v>
      </c>
    </row>
    <row r="103" spans="1:57" x14ac:dyDescent="0.35">
      <c r="A103">
        <v>97</v>
      </c>
      <c r="B103" t="s">
        <v>54</v>
      </c>
      <c r="C103">
        <v>48.487900000000003</v>
      </c>
      <c r="D103">
        <v>24.369800000000001</v>
      </c>
      <c r="E103">
        <v>518.68100000000004</v>
      </c>
      <c r="F103">
        <v>518.68100000000004</v>
      </c>
      <c r="G103">
        <v>1069.44</v>
      </c>
      <c r="H103">
        <v>868.82399999999996</v>
      </c>
      <c r="I103">
        <v>3.3346</v>
      </c>
      <c r="J103">
        <v>3057.89</v>
      </c>
      <c r="K103">
        <v>1502.19</v>
      </c>
      <c r="M103" s="17">
        <f t="shared" si="37"/>
        <v>0.71039200000000002</v>
      </c>
      <c r="N103" s="18">
        <f t="shared" si="38"/>
        <v>1.1434907300007133E-2</v>
      </c>
      <c r="O103" s="18">
        <f t="shared" si="39"/>
        <v>1.4061088855167287</v>
      </c>
      <c r="P103" s="29">
        <f t="shared" si="40"/>
        <v>0.70486435658059221</v>
      </c>
      <c r="Q103" s="18">
        <f t="shared" si="41"/>
        <v>0.50180745278663053</v>
      </c>
      <c r="R103" s="29">
        <f t="shared" si="42"/>
        <v>0.24337783458522433</v>
      </c>
      <c r="T103" s="30">
        <f t="shared" si="43"/>
        <v>15469.01848978869</v>
      </c>
      <c r="U103" s="30">
        <f t="shared" si="44"/>
        <v>21775.327551251547</v>
      </c>
      <c r="V103" s="30">
        <f t="shared" si="45"/>
        <v>21775.327551251547</v>
      </c>
      <c r="W103" s="30">
        <f t="shared" si="46"/>
        <v>444.39443982146014</v>
      </c>
      <c r="X103" s="30">
        <f t="shared" si="47"/>
        <v>176.88679245283001</v>
      </c>
      <c r="Y103" s="30">
        <f t="shared" si="33"/>
        <v>3764.8162232035684</v>
      </c>
      <c r="Z103" s="30">
        <f t="shared" si="48"/>
        <v>3764.8162232035684</v>
      </c>
      <c r="AA103" s="30">
        <f t="shared" si="49"/>
        <v>7762.4687654701529</v>
      </c>
      <c r="AB103" s="30">
        <f t="shared" si="34"/>
        <v>22195.518788535905</v>
      </c>
      <c r="AC103" s="30">
        <f t="shared" si="50"/>
        <v>24.203202537100879</v>
      </c>
      <c r="AD103" s="30">
        <f t="shared" si="35"/>
        <v>10903.559764738189</v>
      </c>
      <c r="AE103" s="30">
        <f t="shared" si="36"/>
        <v>6306.3090614628563</v>
      </c>
      <c r="AI103" s="37"/>
      <c r="AJ103" s="38">
        <f t="shared" si="59"/>
        <v>1549258.3558449608</v>
      </c>
      <c r="AK103" s="38">
        <f t="shared" si="60"/>
        <v>262509.8086430399</v>
      </c>
      <c r="AL103" s="39">
        <f t="shared" si="61"/>
        <v>452838.92186334706</v>
      </c>
      <c r="AM103" s="39">
        <f t="shared" si="62"/>
        <v>303.15418481458209</v>
      </c>
      <c r="AN103" s="39">
        <f t="shared" si="51"/>
        <v>18937.499999999982</v>
      </c>
      <c r="AO103" s="39">
        <f t="shared" si="52"/>
        <v>299701.06256371894</v>
      </c>
      <c r="AP103" s="39">
        <f t="shared" si="53"/>
        <v>307587.93263118522</v>
      </c>
      <c r="AQ103" s="39">
        <f t="shared" si="54"/>
        <v>495101.07962562289</v>
      </c>
      <c r="AR103" s="40">
        <f>AD102*$AV$4</f>
        <v>56673.445701290984</v>
      </c>
      <c r="AS103" s="41">
        <f>AL103+AM103+AN103+AO103+AP103+AQ103+AR103-AJ103-AK103</f>
        <v>-180625.06791802088</v>
      </c>
      <c r="AT103" s="41">
        <f t="shared" si="63"/>
        <v>-1445000543.344167</v>
      </c>
      <c r="AU103">
        <f>M102</f>
        <v>0.70770599999999995</v>
      </c>
      <c r="BB103" s="31">
        <f t="shared" si="55"/>
        <v>21529.407542345456</v>
      </c>
      <c r="BC103" s="31">
        <f t="shared" si="56"/>
        <v>15273.520032009937</v>
      </c>
      <c r="BD103" s="36">
        <f t="shared" si="57"/>
        <v>21548.838669692392</v>
      </c>
      <c r="BE103" s="31">
        <f t="shared" si="58"/>
        <v>7440.4434598738562</v>
      </c>
    </row>
    <row r="104" spans="1:57" x14ac:dyDescent="0.35">
      <c r="A104">
        <v>98</v>
      </c>
      <c r="B104" t="s">
        <v>54</v>
      </c>
      <c r="C104">
        <v>48.991900000000001</v>
      </c>
      <c r="D104">
        <v>24.1233</v>
      </c>
      <c r="E104">
        <v>519.55899999999997</v>
      </c>
      <c r="F104">
        <v>519.55899999999997</v>
      </c>
      <c r="G104">
        <v>1075.92</v>
      </c>
      <c r="H104">
        <v>860.84199999999998</v>
      </c>
      <c r="I104">
        <v>3.2083699999999999</v>
      </c>
      <c r="J104">
        <v>3058.02</v>
      </c>
      <c r="K104">
        <v>1504.73</v>
      </c>
      <c r="M104" s="17">
        <f t="shared" si="37"/>
        <v>0.71305266666666667</v>
      </c>
      <c r="N104" s="18">
        <f t="shared" si="38"/>
        <v>1.1277007121493599E-2</v>
      </c>
      <c r="O104" s="18">
        <f t="shared" si="39"/>
        <v>1.4009229379971</v>
      </c>
      <c r="P104" s="29">
        <f t="shared" si="40"/>
        <v>0.70342162664001451</v>
      </c>
      <c r="Q104" s="18">
        <f t="shared" si="41"/>
        <v>0.50296425042002513</v>
      </c>
      <c r="R104" s="29">
        <f t="shared" si="42"/>
        <v>0.24288014256076457</v>
      </c>
      <c r="T104" s="30">
        <f t="shared" si="43"/>
        <v>15685.615034833994</v>
      </c>
      <c r="U104" s="30">
        <f t="shared" si="44"/>
        <v>21997.835178374848</v>
      </c>
      <c r="V104" s="30">
        <f t="shared" si="45"/>
        <v>21997.835178374848</v>
      </c>
      <c r="W104" s="30">
        <f t="shared" si="46"/>
        <v>448.93541180356834</v>
      </c>
      <c r="X104" s="30">
        <f t="shared" si="47"/>
        <v>176.88679245283001</v>
      </c>
      <c r="Y104" s="30">
        <f t="shared" si="33"/>
        <v>3809.7244158137528</v>
      </c>
      <c r="Z104" s="30">
        <f t="shared" si="48"/>
        <v>3809.7244158137528</v>
      </c>
      <c r="AA104" s="30">
        <f t="shared" si="49"/>
        <v>7889.3036083723564</v>
      </c>
      <c r="AB104" s="30">
        <f t="shared" si="34"/>
        <v>22423.273310694694</v>
      </c>
      <c r="AC104" s="30">
        <f t="shared" si="50"/>
        <v>23.497279483723105</v>
      </c>
      <c r="AD104" s="30">
        <f t="shared" si="35"/>
        <v>11033.600842651997</v>
      </c>
      <c r="AE104" s="30">
        <f t="shared" si="36"/>
        <v>6312.2201435408533</v>
      </c>
      <c r="AI104" s="37"/>
      <c r="AJ104" s="38">
        <f t="shared" si="59"/>
        <v>1565145.2184013072</v>
      </c>
      <c r="AK104" s="38">
        <f t="shared" si="60"/>
        <v>265201.7142466926</v>
      </c>
      <c r="AL104" s="39">
        <f t="shared" si="61"/>
        <v>453278.5764107657</v>
      </c>
      <c r="AM104" s="39">
        <f t="shared" si="62"/>
        <v>294.77080369935163</v>
      </c>
      <c r="AN104" s="39">
        <f t="shared" si="51"/>
        <v>18937.499999999982</v>
      </c>
      <c r="AO104" s="39">
        <f t="shared" si="52"/>
        <v>303293.5949412795</v>
      </c>
      <c r="AP104" s="39">
        <f t="shared" si="53"/>
        <v>311275.00533447106</v>
      </c>
      <c r="AQ104" s="39">
        <f t="shared" si="54"/>
        <v>503250.94127482513</v>
      </c>
      <c r="AR104" s="40">
        <f>AD103*$AV$4</f>
        <v>57352.724362522873</v>
      </c>
      <c r="AS104" s="41">
        <f>AL104+AM104+AN104+AO104+AP104+AQ104+AR104-AJ104-AK104</f>
        <v>-182663.81952043623</v>
      </c>
      <c r="AT104" s="41">
        <f t="shared" si="63"/>
        <v>-1461310556.1634898</v>
      </c>
      <c r="AU104">
        <f>M103</f>
        <v>0.71039200000000002</v>
      </c>
      <c r="BB104" s="31">
        <f t="shared" si="55"/>
        <v>21751.124348714446</v>
      </c>
      <c r="BC104" s="31">
        <f t="shared" si="56"/>
        <v>15524.937530940306</v>
      </c>
      <c r="BD104" s="36">
        <f t="shared" si="57"/>
        <v>21807.119529476378</v>
      </c>
      <c r="BE104" s="31">
        <f t="shared" si="58"/>
        <v>7529.6324464071367</v>
      </c>
    </row>
    <row r="105" spans="1:57" x14ac:dyDescent="0.35">
      <c r="A105">
        <v>99</v>
      </c>
      <c r="B105" t="s">
        <v>54</v>
      </c>
      <c r="C105">
        <v>49.496000000000002</v>
      </c>
      <c r="D105">
        <v>23.880400000000002</v>
      </c>
      <c r="E105">
        <v>520.428</v>
      </c>
      <c r="F105">
        <v>520.428</v>
      </c>
      <c r="G105">
        <v>1082.33</v>
      </c>
      <c r="H105">
        <v>852.93700000000001</v>
      </c>
      <c r="I105">
        <v>3.08813</v>
      </c>
      <c r="J105">
        <v>3058.14</v>
      </c>
      <c r="K105">
        <v>1507.25</v>
      </c>
      <c r="M105" s="17">
        <f t="shared" si="37"/>
        <v>0.71568766666666672</v>
      </c>
      <c r="N105" s="18">
        <f t="shared" si="38"/>
        <v>1.1122356446923077E-2</v>
      </c>
      <c r="O105" s="18">
        <f t="shared" si="39"/>
        <v>1.3958209471263767</v>
      </c>
      <c r="P105" s="29">
        <f t="shared" si="40"/>
        <v>0.70200548377015481</v>
      </c>
      <c r="Q105" s="18">
        <f t="shared" si="41"/>
        <v>0.50409792353554594</v>
      </c>
      <c r="R105" s="29">
        <f t="shared" si="42"/>
        <v>0.2423906517880472</v>
      </c>
      <c r="T105" s="30">
        <f t="shared" si="43"/>
        <v>15903.715484839053</v>
      </c>
      <c r="U105" s="30">
        <f t="shared" si="44"/>
        <v>22221.586629976464</v>
      </c>
      <c r="V105" s="30">
        <f t="shared" si="45"/>
        <v>22221.586629976464</v>
      </c>
      <c r="W105" s="30">
        <f t="shared" si="46"/>
        <v>453.50176795870334</v>
      </c>
      <c r="X105" s="30">
        <f t="shared" si="47"/>
        <v>176.88679245283001</v>
      </c>
      <c r="Y105" s="30">
        <f t="shared" si="33"/>
        <v>3854.9119622217972</v>
      </c>
      <c r="Z105" s="30">
        <f t="shared" si="48"/>
        <v>3854.9119622217972</v>
      </c>
      <c r="AA105" s="30">
        <f t="shared" si="49"/>
        <v>8017.0299524074744</v>
      </c>
      <c r="AB105" s="30">
        <f t="shared" si="34"/>
        <v>22652.240978835172</v>
      </c>
      <c r="AC105" s="30">
        <f t="shared" si="50"/>
        <v>22.847419099995022</v>
      </c>
      <c r="AD105" s="30">
        <f t="shared" si="35"/>
        <v>11164.495482677341</v>
      </c>
      <c r="AE105" s="30">
        <f t="shared" si="36"/>
        <v>6317.8711451374111</v>
      </c>
      <c r="AI105" s="37"/>
      <c r="AJ105" s="38">
        <f t="shared" si="59"/>
        <v>1581138.3991160488</v>
      </c>
      <c r="AK105" s="38">
        <f t="shared" si="60"/>
        <v>267911.63463742728</v>
      </c>
      <c r="AL105" s="39">
        <f t="shared" si="61"/>
        <v>453703.44725728588</v>
      </c>
      <c r="AM105" s="39">
        <f t="shared" si="62"/>
        <v>286.1733668322637</v>
      </c>
      <c r="AN105" s="39">
        <f t="shared" si="51"/>
        <v>18937.499999999982</v>
      </c>
      <c r="AO105" s="39">
        <f t="shared" si="52"/>
        <v>306911.39893795591</v>
      </c>
      <c r="AP105" s="39">
        <f t="shared" si="53"/>
        <v>314988.01469948108</v>
      </c>
      <c r="AQ105" s="39">
        <f t="shared" si="54"/>
        <v>511473.80902547075</v>
      </c>
      <c r="AR105" s="40">
        <f>AD104*$AV$4</f>
        <v>58036.740432349499</v>
      </c>
      <c r="AS105" s="41">
        <f>AL105+AM105+AN105+AO105+AP105+AQ105+AR105-AJ105-AK105</f>
        <v>-184712.95003410103</v>
      </c>
      <c r="AT105" s="41">
        <f t="shared" si="63"/>
        <v>-1477703600.2728083</v>
      </c>
      <c r="AU105">
        <f>M104</f>
        <v>0.71305266666666667</v>
      </c>
      <c r="BB105" s="31">
        <f t="shared" si="55"/>
        <v>21974.337898891124</v>
      </c>
      <c r="BC105" s="31">
        <f t="shared" si="56"/>
        <v>15778.607216744713</v>
      </c>
      <c r="BD105" s="36">
        <f t="shared" si="57"/>
        <v>22067.201685303993</v>
      </c>
      <c r="BE105" s="31">
        <f t="shared" si="58"/>
        <v>7619.4488316275056</v>
      </c>
    </row>
    <row r="106" spans="1:57" x14ac:dyDescent="0.35">
      <c r="A106">
        <v>100</v>
      </c>
      <c r="B106" t="s">
        <v>54</v>
      </c>
      <c r="C106">
        <v>50</v>
      </c>
      <c r="D106">
        <v>23.641400000000001</v>
      </c>
      <c r="E106">
        <v>521.28800000000001</v>
      </c>
      <c r="F106">
        <v>521.28800000000001</v>
      </c>
      <c r="G106">
        <v>1088.67</v>
      </c>
      <c r="H106">
        <v>845.10799999999995</v>
      </c>
      <c r="I106">
        <v>2.9747599999999998</v>
      </c>
      <c r="J106">
        <v>3058.25</v>
      </c>
      <c r="K106">
        <v>1509.74</v>
      </c>
      <c r="M106" s="17">
        <f t="shared" si="37"/>
        <v>0.71829733333333323</v>
      </c>
      <c r="N106" s="18">
        <f t="shared" si="38"/>
        <v>1.0971037063574418E-2</v>
      </c>
      <c r="O106" s="18">
        <f t="shared" si="39"/>
        <v>1.3908007966060483</v>
      </c>
      <c r="P106" s="29">
        <f t="shared" si="40"/>
        <v>0.70061051783569672</v>
      </c>
      <c r="Q106" s="18">
        <f t="shared" si="41"/>
        <v>0.50520861370314618</v>
      </c>
      <c r="R106" s="29">
        <f t="shared" si="42"/>
        <v>0.24190910727776616</v>
      </c>
      <c r="T106" s="30">
        <f t="shared" si="43"/>
        <v>16123.0694443757</v>
      </c>
      <c r="U106" s="30">
        <f t="shared" si="44"/>
        <v>22446.233190863906</v>
      </c>
      <c r="V106" s="30">
        <f t="shared" si="45"/>
        <v>22446.233190863906</v>
      </c>
      <c r="W106" s="30">
        <f t="shared" si="46"/>
        <v>458.08639165028382</v>
      </c>
      <c r="X106" s="30">
        <f t="shared" si="47"/>
        <v>176.88679245283001</v>
      </c>
      <c r="Y106" s="30">
        <f t="shared" si="33"/>
        <v>3900.3173358663548</v>
      </c>
      <c r="Z106" s="30">
        <f t="shared" si="48"/>
        <v>3900.3173358663548</v>
      </c>
      <c r="AA106" s="30">
        <f t="shared" si="49"/>
        <v>8145.5135626326028</v>
      </c>
      <c r="AB106" s="30">
        <f t="shared" si="34"/>
        <v>22882.064218622643</v>
      </c>
      <c r="AC106" s="30">
        <f t="shared" si="50"/>
        <v>22.25536389154513</v>
      </c>
      <c r="AD106" s="30">
        <f t="shared" si="35"/>
        <v>11295.992032524959</v>
      </c>
      <c r="AE106" s="30">
        <f t="shared" si="36"/>
        <v>6323.163746488206</v>
      </c>
      <c r="AI106" s="37"/>
      <c r="AJ106" s="38">
        <f t="shared" si="59"/>
        <v>1597220.9822028182</v>
      </c>
      <c r="AK106" s="38">
        <f t="shared" si="60"/>
        <v>270636.70356648334</v>
      </c>
      <c r="AL106" s="39">
        <f t="shared" si="61"/>
        <v>454109.62429904169</v>
      </c>
      <c r="AM106" s="39">
        <f t="shared" si="62"/>
        <v>278.25871721883937</v>
      </c>
      <c r="AN106" s="39">
        <f t="shared" si="51"/>
        <v>18937.499999999982</v>
      </c>
      <c r="AO106" s="39">
        <f t="shared" si="52"/>
        <v>310551.70767658798</v>
      </c>
      <c r="AP106" s="39">
        <f t="shared" si="53"/>
        <v>318724.12103649823</v>
      </c>
      <c r="AQ106" s="39">
        <f t="shared" si="54"/>
        <v>519754.47395351471</v>
      </c>
      <c r="AR106" s="40">
        <f>AD105*$AV$4</f>
        <v>58725.246238882813</v>
      </c>
      <c r="AS106" s="41">
        <f>AL106+AM106+AN106+AO106+AP106+AQ106+AR106-AJ106-AK106</f>
        <v>-186776.753847557</v>
      </c>
      <c r="AT106" s="41">
        <f t="shared" si="63"/>
        <v>-1494214030.7804561</v>
      </c>
      <c r="AU106">
        <f>M105</f>
        <v>0.71568766666666672</v>
      </c>
      <c r="BB106" s="31">
        <f t="shared" si="55"/>
        <v>22198.739210876469</v>
      </c>
      <c r="BC106" s="31">
        <f t="shared" si="56"/>
        <v>16034.059904814949</v>
      </c>
      <c r="BD106" s="36">
        <f t="shared" si="57"/>
        <v>22328.990965354682</v>
      </c>
      <c r="BE106" s="31">
        <f t="shared" si="58"/>
        <v>7709.8239244435945</v>
      </c>
    </row>
    <row r="107" spans="1:57" x14ac:dyDescent="0.35">
      <c r="A107">
        <v>101</v>
      </c>
      <c r="B107" t="s">
        <v>54</v>
      </c>
      <c r="C107">
        <v>300</v>
      </c>
      <c r="D107">
        <v>0.27205000000000001</v>
      </c>
      <c r="E107">
        <v>611.64</v>
      </c>
      <c r="F107">
        <v>611.64</v>
      </c>
      <c r="G107">
        <v>1766.45</v>
      </c>
      <c r="H107">
        <v>10.001300000000001</v>
      </c>
      <c r="I107">
        <v>6.1356099999999997E-2</v>
      </c>
      <c r="J107">
        <v>3061.16</v>
      </c>
      <c r="K107">
        <v>1771.42</v>
      </c>
      <c r="M107" s="17">
        <f t="shared" si="37"/>
        <v>0.99666623333333337</v>
      </c>
      <c r="N107" s="18">
        <f t="shared" si="38"/>
        <v>9.0986661632996694E-5</v>
      </c>
      <c r="O107" s="18">
        <f t="shared" si="39"/>
        <v>1.003323349337911</v>
      </c>
      <c r="P107" s="29">
        <f t="shared" si="40"/>
        <v>0.59244841812138582</v>
      </c>
      <c r="Q107" s="18">
        <f t="shared" si="41"/>
        <v>0.5907862100408271</v>
      </c>
      <c r="R107" s="29">
        <f t="shared" si="42"/>
        <v>0.20456196184968239</v>
      </c>
      <c r="T107" s="30">
        <f t="shared" si="43"/>
        <v>1944095.862823494</v>
      </c>
      <c r="U107" s="30">
        <f t="shared" si="44"/>
        <v>1950598.7037621394</v>
      </c>
      <c r="V107" s="30">
        <f t="shared" si="45"/>
        <v>1950598.7037621394</v>
      </c>
      <c r="W107" s="30">
        <f t="shared" si="46"/>
        <v>39808.136811472235</v>
      </c>
      <c r="X107" s="30">
        <f t="shared" si="47"/>
        <v>176.88679245283001</v>
      </c>
      <c r="Y107" s="30">
        <f t="shared" si="33"/>
        <v>397688.06372302497</v>
      </c>
      <c r="Z107" s="30">
        <f t="shared" si="48"/>
        <v>397688.06372302497</v>
      </c>
      <c r="AA107" s="30">
        <f t="shared" si="49"/>
        <v>1148545.0267535436</v>
      </c>
      <c r="AB107" s="30">
        <f t="shared" si="34"/>
        <v>1990364.9093335161</v>
      </c>
      <c r="AC107" s="30">
        <f t="shared" si="50"/>
        <v>41.931240095524117</v>
      </c>
      <c r="AD107" s="30">
        <f t="shared" si="35"/>
        <v>1151776.5186061098</v>
      </c>
      <c r="AE107" s="30">
        <f t="shared" si="36"/>
        <v>6502.840938645415</v>
      </c>
      <c r="AI107" s="37"/>
      <c r="AJ107" s="38">
        <f t="shared" si="59"/>
        <v>1613367.903059725</v>
      </c>
      <c r="AK107" s="38">
        <f t="shared" si="60"/>
        <v>273372.6740315315</v>
      </c>
      <c r="AL107" s="39">
        <f t="shared" si="61"/>
        <v>454490.04060633277</v>
      </c>
      <c r="AM107" s="39">
        <f t="shared" si="62"/>
        <v>271.04807683512814</v>
      </c>
      <c r="AN107" s="39">
        <f t="shared" si="51"/>
        <v>18937.499999999982</v>
      </c>
      <c r="AO107" s="39">
        <f t="shared" si="52"/>
        <v>314209.56457739352</v>
      </c>
      <c r="AP107" s="39">
        <f t="shared" si="53"/>
        <v>322478.23732943024</v>
      </c>
      <c r="AQ107" s="39">
        <f t="shared" si="54"/>
        <v>528084.23343310307</v>
      </c>
      <c r="AR107" s="40">
        <f>AD106*$AV$4</f>
        <v>59416.918091081279</v>
      </c>
      <c r="AS107" s="41">
        <f>AL107+AM107+AN107+AO107+AP107+AQ107+AR107-AJ107-AK107</f>
        <v>-188853.03497708036</v>
      </c>
      <c r="AT107" s="41">
        <f t="shared" si="63"/>
        <v>-1510824279.8166428</v>
      </c>
      <c r="AU107">
        <f>M106</f>
        <v>0.71829733333333323</v>
      </c>
      <c r="BB107" s="31">
        <f t="shared" si="55"/>
        <v>22423.977826972361</v>
      </c>
      <c r="BC107" s="31">
        <f t="shared" si="56"/>
        <v>16291.027125265206</v>
      </c>
      <c r="BD107" s="36">
        <f t="shared" si="57"/>
        <v>22591.984065049917</v>
      </c>
      <c r="BE107" s="31">
        <f t="shared" si="58"/>
        <v>7800.6346717327096</v>
      </c>
    </row>
    <row r="108" spans="1:57" x14ac:dyDescent="0.35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37"/>
      <c r="AJ108" s="38">
        <f t="shared" si="59"/>
        <v>140203183.03031129</v>
      </c>
      <c r="AK108" s="38">
        <f t="shared" si="60"/>
        <v>23756341.613119096</v>
      </c>
      <c r="AL108" s="39">
        <f t="shared" si="61"/>
        <v>467404.69814701646</v>
      </c>
      <c r="AM108" s="39">
        <f t="shared" si="62"/>
        <v>510.68057312338823</v>
      </c>
      <c r="AN108" s="39">
        <f t="shared" si="51"/>
        <v>18937.499999999982</v>
      </c>
      <c r="AO108" s="39">
        <f t="shared" si="52"/>
        <v>32037750.413526893</v>
      </c>
      <c r="AP108" s="39">
        <f t="shared" si="53"/>
        <v>32880849.108619709</v>
      </c>
      <c r="AQ108" s="39">
        <f t="shared" si="54"/>
        <v>74461667.192967013</v>
      </c>
      <c r="AR108" s="40">
        <f>AD107*$AV$4</f>
        <v>6058344.4878681367</v>
      </c>
      <c r="AS108" s="41">
        <f>AL108+AM108+AN108+AO108+AP108+AQ108+AR108-AJ108-AK108</f>
        <v>-18034060.561728507</v>
      </c>
      <c r="AT108" s="41">
        <f t="shared" si="63"/>
        <v>-144272484493.82806</v>
      </c>
      <c r="AU108">
        <f>M107</f>
        <v>0.99666623333333337</v>
      </c>
      <c r="BB108" s="31">
        <f t="shared" si="55"/>
        <v>1950556.7725220439</v>
      </c>
      <c r="BC108" s="31">
        <f t="shared" si="56"/>
        <v>2297090.0535070873</v>
      </c>
      <c r="BD108" s="36">
        <f t="shared" si="57"/>
        <v>2303553.0372122196</v>
      </c>
      <c r="BE108" s="31">
        <f t="shared" si="58"/>
        <v>795376.12744604994</v>
      </c>
    </row>
    <row r="109" spans="1:57" x14ac:dyDescent="0.35">
      <c r="AJ109" s="42"/>
      <c r="AK109" s="42"/>
      <c r="AL109" s="42"/>
      <c r="AM109" s="42"/>
      <c r="AN109" s="42"/>
      <c r="AO109" s="42"/>
      <c r="AP109" s="43"/>
      <c r="AQ109" s="42"/>
      <c r="AR109" s="42"/>
      <c r="AS109" s="42"/>
    </row>
  </sheetData>
  <mergeCells count="6">
    <mergeCell ref="T4:AE4"/>
    <mergeCell ref="N5:R5"/>
    <mergeCell ref="U5:W5"/>
    <mergeCell ref="X5:AE5"/>
    <mergeCell ref="AG5:AH5"/>
    <mergeCell ref="AL6:A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3C79-99D3-4DC1-93E6-BDA340E55F59}">
  <dimension ref="A1:BE109"/>
  <sheetViews>
    <sheetView topLeftCell="AP1" workbookViewId="0">
      <selection activeCell="AV17" sqref="AV17"/>
    </sheetView>
  </sheetViews>
  <sheetFormatPr defaultRowHeight="14.5" x14ac:dyDescent="0.35"/>
  <cols>
    <col min="46" max="46" width="12" bestFit="1" customWidth="1"/>
  </cols>
  <sheetData>
    <row r="1" spans="1:57" x14ac:dyDescent="0.35">
      <c r="A1" t="s">
        <v>0</v>
      </c>
      <c r="B1" t="s">
        <v>1</v>
      </c>
      <c r="U1" s="1">
        <f>U7+V7+U7*0.02</f>
        <v>11269.481921608669</v>
      </c>
      <c r="W1" s="1">
        <f>SUM(X7:AE7)</f>
        <v>11273.641721322372</v>
      </c>
      <c r="AO1" s="2"/>
      <c r="AP1" s="2" t="s">
        <v>2</v>
      </c>
      <c r="AQ1" s="2" t="s">
        <v>3</v>
      </c>
      <c r="AR1" s="2" t="s">
        <v>4</v>
      </c>
      <c r="AS1" s="2" t="s">
        <v>5</v>
      </c>
      <c r="AT1" s="2" t="s">
        <v>6</v>
      </c>
      <c r="AU1" s="2" t="s">
        <v>7</v>
      </c>
      <c r="AV1" s="3" t="s">
        <v>8</v>
      </c>
    </row>
    <row r="2" spans="1:57" x14ac:dyDescent="0.3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4">
        <f>U11*8000</f>
        <v>5931104.6052312078</v>
      </c>
      <c r="U2" s="1">
        <f>T3+U3</f>
        <v>357610.78771045327</v>
      </c>
      <c r="W2" s="1">
        <f>SUM(W3:AD3)</f>
        <v>694919.0148562867</v>
      </c>
      <c r="Z2" s="5">
        <f>AA11*8000</f>
        <v>126440.07878826626</v>
      </c>
      <c r="AA2" s="5">
        <f>X7*8000</f>
        <v>1415094.3396226401</v>
      </c>
      <c r="AO2" s="2" t="s">
        <v>18</v>
      </c>
      <c r="AP2" s="2">
        <v>1.01</v>
      </c>
      <c r="AQ2" s="2">
        <v>0.76</v>
      </c>
      <c r="AR2" s="2">
        <v>0.78</v>
      </c>
      <c r="AS2" s="2">
        <v>0.83</v>
      </c>
      <c r="AT2" s="2">
        <v>0.78</v>
      </c>
      <c r="AU2" s="2">
        <v>0.38</v>
      </c>
    </row>
    <row r="3" spans="1:57" x14ac:dyDescent="0.35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178805.39385522663</v>
      </c>
      <c r="U3" s="1">
        <f>V7*AU3</f>
        <v>178805.39385522663</v>
      </c>
      <c r="W3" s="1">
        <f>X7*AP3</f>
        <v>18749.999999999982</v>
      </c>
      <c r="X3" s="1">
        <f>AQ3*Y7</f>
        <v>62.417208360536243</v>
      </c>
      <c r="Y3" s="1">
        <f>Z7*AR3</f>
        <v>62.417208360536243</v>
      </c>
      <c r="Z3" s="1">
        <f>AS3*AA7</f>
        <v>548.47413074431847</v>
      </c>
      <c r="AA3" s="1">
        <f>AB7*18</f>
        <v>5196.1237979563839</v>
      </c>
      <c r="AB3" s="1">
        <f>AC7*AU3</f>
        <v>173202.49642993577</v>
      </c>
      <c r="AC3" s="1">
        <f>AD7*28</f>
        <v>52.847101084589767</v>
      </c>
      <c r="AD3" s="1">
        <f>AE7*AT3</f>
        <v>497044.23897984461</v>
      </c>
      <c r="AO3" s="2" t="s">
        <v>22</v>
      </c>
      <c r="AP3" s="2">
        <v>106</v>
      </c>
      <c r="AQ3" s="2">
        <v>106</v>
      </c>
      <c r="AR3" s="2">
        <v>106</v>
      </c>
      <c r="AS3" s="2">
        <v>78.11</v>
      </c>
      <c r="AT3" s="2">
        <v>92.15</v>
      </c>
      <c r="AU3" s="2">
        <v>32.049999999999997</v>
      </c>
    </row>
    <row r="4" spans="1:57" x14ac:dyDescent="0.35">
      <c r="C4" t="s">
        <v>23</v>
      </c>
      <c r="T4" s="6" t="s">
        <v>24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O4" s="2" t="s">
        <v>25</v>
      </c>
      <c r="AP4" s="2">
        <f>AP3*AP2</f>
        <v>107.06</v>
      </c>
      <c r="AQ4" s="2">
        <v>80.56</v>
      </c>
      <c r="AR4" s="2">
        <v>82.68</v>
      </c>
      <c r="AS4" s="2">
        <v>64.831299999999999</v>
      </c>
      <c r="AT4" s="2">
        <v>71.876999999999995</v>
      </c>
      <c r="AU4" s="2">
        <v>12.179</v>
      </c>
      <c r="AV4">
        <v>5.26</v>
      </c>
    </row>
    <row r="5" spans="1:57" x14ac:dyDescent="0.35">
      <c r="C5" t="s">
        <v>26</v>
      </c>
      <c r="N5" s="8" t="s">
        <v>27</v>
      </c>
      <c r="O5" s="9"/>
      <c r="P5" s="9"/>
      <c r="Q5" s="9"/>
      <c r="R5" s="10"/>
      <c r="T5" s="11" t="s">
        <v>28</v>
      </c>
      <c r="U5" s="12" t="s">
        <v>29</v>
      </c>
      <c r="V5" s="13"/>
      <c r="W5" s="14"/>
      <c r="X5" s="12" t="s">
        <v>30</v>
      </c>
      <c r="Y5" s="13"/>
      <c r="Z5" s="13"/>
      <c r="AA5" s="13"/>
      <c r="AB5" s="13"/>
      <c r="AC5" s="13"/>
      <c r="AD5" s="13"/>
      <c r="AE5" s="14"/>
      <c r="AG5" s="15" t="s">
        <v>31</v>
      </c>
      <c r="AH5" s="16"/>
    </row>
    <row r="6" spans="1:57" x14ac:dyDescent="0.35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17" t="s">
        <v>34</v>
      </c>
      <c r="N6" s="18" t="s">
        <v>35</v>
      </c>
      <c r="O6" s="18" t="s">
        <v>36</v>
      </c>
      <c r="P6" s="18" t="s">
        <v>37</v>
      </c>
      <c r="Q6" s="18" t="s">
        <v>38</v>
      </c>
      <c r="R6" s="18" t="s">
        <v>39</v>
      </c>
      <c r="T6" s="19" t="s">
        <v>40</v>
      </c>
      <c r="U6" s="19" t="s">
        <v>41</v>
      </c>
      <c r="V6" s="19" t="s">
        <v>42</v>
      </c>
      <c r="W6" s="19" t="s">
        <v>43</v>
      </c>
      <c r="X6" s="20" t="s">
        <v>2</v>
      </c>
      <c r="Y6" s="19" t="s">
        <v>44</v>
      </c>
      <c r="Z6" s="19" t="s">
        <v>45</v>
      </c>
      <c r="AA6" s="19" t="s">
        <v>5</v>
      </c>
      <c r="AB6" s="19" t="s">
        <v>46</v>
      </c>
      <c r="AC6" s="19" t="s">
        <v>7</v>
      </c>
      <c r="AD6" s="19" t="s">
        <v>47</v>
      </c>
      <c r="AE6" s="19" t="s">
        <v>6</v>
      </c>
      <c r="AG6" s="21" t="s">
        <v>48</v>
      </c>
      <c r="AH6" s="22" t="s">
        <v>49</v>
      </c>
      <c r="AI6" s="23"/>
      <c r="AJ6" s="24" t="s">
        <v>50</v>
      </c>
      <c r="AK6" s="25"/>
      <c r="AL6" s="26" t="s">
        <v>51</v>
      </c>
      <c r="AM6" s="26"/>
      <c r="AN6" s="26"/>
      <c r="AO6" s="26"/>
      <c r="AP6" s="26"/>
      <c r="AQ6" s="26"/>
      <c r="AR6" s="26"/>
      <c r="AS6" s="27" t="s">
        <v>52</v>
      </c>
      <c r="AT6" s="27"/>
      <c r="BB6" s="28" t="s">
        <v>53</v>
      </c>
      <c r="BC6" s="28"/>
      <c r="BD6" s="28"/>
      <c r="BE6" s="28"/>
    </row>
    <row r="7" spans="1:57" x14ac:dyDescent="0.35">
      <c r="A7">
        <v>1</v>
      </c>
      <c r="B7" t="s">
        <v>54</v>
      </c>
      <c r="C7">
        <v>0.1</v>
      </c>
      <c r="D7">
        <v>95.118300000000005</v>
      </c>
      <c r="E7" s="1">
        <v>0.31664100000000001</v>
      </c>
      <c r="F7" s="1">
        <v>0.31664100000000001</v>
      </c>
      <c r="G7">
        <v>3.7758799999999999</v>
      </c>
      <c r="H7">
        <v>2900.47</v>
      </c>
      <c r="I7">
        <v>2905.99</v>
      </c>
      <c r="J7">
        <v>155.22999999999999</v>
      </c>
      <c r="K7" s="1">
        <v>1.01492</v>
      </c>
      <c r="M7" s="17">
        <f>($M$2-H7)/$M$2</f>
        <v>3.3176666666666736E-2</v>
      </c>
      <c r="N7" s="18">
        <f>(D7/($M$2-H7))</f>
        <v>0.95567467095347947</v>
      </c>
      <c r="O7" s="18">
        <f>(J7-$M$3)/($M$2-H7)</f>
        <v>0.9444942248568251</v>
      </c>
      <c r="P7" s="29">
        <f>K7/($M$2-H7)</f>
        <v>1.0197126494524244E-2</v>
      </c>
      <c r="Q7" s="18">
        <f>G7/($M$2-H7)</f>
        <v>3.7937104390635912E-2</v>
      </c>
      <c r="R7" s="29">
        <f>F7/($M$2-H7)</f>
        <v>3.1813624032954826E-3</v>
      </c>
      <c r="T7" s="30">
        <f>$O$3/N7</f>
        <v>185.09101248477114</v>
      </c>
      <c r="U7" s="30">
        <f>T7/M7</f>
        <v>5578.951446340925</v>
      </c>
      <c r="V7" s="30">
        <f>U7</f>
        <v>5578.951446340925</v>
      </c>
      <c r="W7" s="30">
        <f>(U7/98)*2</f>
        <v>113.85615196614133</v>
      </c>
      <c r="X7" s="30">
        <f>$O$3</f>
        <v>176.88679245283001</v>
      </c>
      <c r="Y7" s="30">
        <f t="shared" ref="Y7:Y70" si="0">R7*T7</f>
        <v>0.58884158830694566</v>
      </c>
      <c r="Z7" s="30">
        <f>Y7</f>
        <v>0.58884158830694566</v>
      </c>
      <c r="AA7" s="30">
        <f>Q7*T7</f>
        <v>7.0218170624032572</v>
      </c>
      <c r="AB7" s="30">
        <f t="shared" ref="AB7:AB70" si="1">O7*T7+(U7/98)*2</f>
        <v>288.6735443309102</v>
      </c>
      <c r="AC7" s="30">
        <f>U7-O7*T7</f>
        <v>5404.1340539761559</v>
      </c>
      <c r="AD7" s="30">
        <f t="shared" ref="AD7:AD70" si="2">T7*P7</f>
        <v>1.8873964673067773</v>
      </c>
      <c r="AE7" s="30">
        <f t="shared" ref="AE7:AE70" si="3">U7-T7</f>
        <v>5393.8604338561536</v>
      </c>
      <c r="AG7" s="31">
        <f t="shared" ref="AG7:AG22" si="4">U7*$AT$3+V7*$AU$3+W7*18</f>
        <v>694955.18037093338</v>
      </c>
      <c r="AH7" s="32">
        <f>SUM(X7:Z7)*106+AA7*$AS$3+AB7*18+AC7*$AU$3+AD7*28+AE7*$AT$3</f>
        <v>694919.0148562867</v>
      </c>
      <c r="AI7" s="23"/>
      <c r="AJ7" s="33" t="s">
        <v>55</v>
      </c>
      <c r="AK7" s="33" t="s">
        <v>56</v>
      </c>
      <c r="AL7" s="34" t="s">
        <v>55</v>
      </c>
      <c r="AM7" s="34" t="s">
        <v>56</v>
      </c>
      <c r="AN7" s="34" t="s">
        <v>57</v>
      </c>
      <c r="AO7" s="34" t="s">
        <v>3</v>
      </c>
      <c r="AP7" s="34" t="s">
        <v>4</v>
      </c>
      <c r="AQ7" s="34" t="s">
        <v>5</v>
      </c>
      <c r="AR7" s="35" t="s">
        <v>47</v>
      </c>
      <c r="AS7" s="27" t="s">
        <v>58</v>
      </c>
      <c r="AT7" s="27" t="s">
        <v>59</v>
      </c>
      <c r="BB7" s="36" t="s">
        <v>60</v>
      </c>
      <c r="BC7" s="36" t="s">
        <v>61</v>
      </c>
      <c r="BD7" s="36" t="s">
        <v>62</v>
      </c>
      <c r="BE7" s="36" t="s">
        <v>63</v>
      </c>
    </row>
    <row r="8" spans="1:57" x14ac:dyDescent="0.35">
      <c r="A8">
        <v>2</v>
      </c>
      <c r="B8" t="s">
        <v>54</v>
      </c>
      <c r="C8">
        <v>0.60404000000000002</v>
      </c>
      <c r="D8">
        <v>431.36900000000003</v>
      </c>
      <c r="E8">
        <v>9.4405800000000006</v>
      </c>
      <c r="F8">
        <v>9.4405800000000006</v>
      </c>
      <c r="G8">
        <v>21.160799999999998</v>
      </c>
      <c r="H8">
        <v>2528.59</v>
      </c>
      <c r="I8">
        <v>2510.39</v>
      </c>
      <c r="J8">
        <v>550.83299999999997</v>
      </c>
      <c r="K8">
        <v>30.259599999999999</v>
      </c>
      <c r="M8" s="17">
        <f t="shared" ref="M8:M71" si="5">($M$2-H8)/$M$2</f>
        <v>0.15713666666666662</v>
      </c>
      <c r="N8" s="18">
        <f t="shared" ref="N8:N71" si="6">(D8/($M$2-H8))</f>
        <v>0.91506119938058195</v>
      </c>
      <c r="O8" s="18">
        <f t="shared" ref="O8:O71" si="7">(J8-$M$3)/($M$2-H8)</f>
        <v>1.0386044212044718</v>
      </c>
      <c r="P8" s="29">
        <f t="shared" ref="P8:P71" si="8">K8/($M$2-H8)</f>
        <v>6.4189558982626613E-2</v>
      </c>
      <c r="Q8" s="18">
        <f t="shared" ref="Q8:Q71" si="9">G8/($M$2-H8)</f>
        <v>4.4888313782058091E-2</v>
      </c>
      <c r="R8" s="29">
        <f t="shared" ref="R8:R71" si="10">F8/($M$2-H8)</f>
        <v>2.0026261640610093E-2</v>
      </c>
      <c r="T8" s="30">
        <f t="shared" ref="T8:T71" si="11">$O$3/N8</f>
        <v>193.3059696690967</v>
      </c>
      <c r="U8" s="30">
        <f t="shared" ref="U8:U71" si="12">T8/M8</f>
        <v>1230.1773594265931</v>
      </c>
      <c r="V8" s="30">
        <f t="shared" ref="V8:V71" si="13">U8</f>
        <v>1230.1773594265931</v>
      </c>
      <c r="W8" s="30">
        <f t="shared" ref="W8:W71" si="14">(U8/98)*2</f>
        <v>25.105660396461083</v>
      </c>
      <c r="X8" s="30">
        <f t="shared" ref="X8:X71" si="15">$O$3</f>
        <v>176.88679245283001</v>
      </c>
      <c r="Y8" s="30">
        <f t="shared" si="0"/>
        <v>3.8711959252851691</v>
      </c>
      <c r="Z8" s="30">
        <f t="shared" ref="Z8:Z71" si="16">Y8</f>
        <v>3.8711959252851691</v>
      </c>
      <c r="AA8" s="30">
        <f t="shared" ref="AA8:AA71" si="17">Q8*T8</f>
        <v>8.6771790224514174</v>
      </c>
      <c r="AB8" s="30">
        <f t="shared" si="1"/>
        <v>225.87409514000242</v>
      </c>
      <c r="AC8" s="30">
        <f t="shared" ref="AC8:AC71" si="18">U8-O8*T8</f>
        <v>1029.4089246830517</v>
      </c>
      <c r="AD8" s="30">
        <f t="shared" si="2"/>
        <v>12.408224941768314</v>
      </c>
      <c r="AE8" s="30">
        <f t="shared" si="3"/>
        <v>1036.8713897574964</v>
      </c>
      <c r="AG8" s="31">
        <f>U8*$AT$3+V8*$AU$3+W8*18</f>
        <v>153239.92992791918</v>
      </c>
      <c r="AH8" s="32">
        <f t="shared" ref="AH8:AH22" si="19">SUM(X8:Z8)*106+AA8*$AS$3+AB8*18+AC8*$AU$3+AD8*28+AE8*$AT$3</f>
        <v>153201.88660273878</v>
      </c>
      <c r="AI8" s="37"/>
      <c r="AJ8" s="38">
        <f>U7*$AT$4</f>
        <v>400998.29310864664</v>
      </c>
      <c r="AK8" s="38">
        <f>V7*$AU$4</f>
        <v>67946.049664986131</v>
      </c>
      <c r="AL8" s="39">
        <f>AE7*$AT$4</f>
        <v>387694.50640427874</v>
      </c>
      <c r="AM8" s="39">
        <f>AC7*$AU$4</f>
        <v>65816.94864337561</v>
      </c>
      <c r="AN8" s="39">
        <f t="shared" ref="AN8:AN71" si="20">X7*$AP$4</f>
        <v>18937.499999999982</v>
      </c>
      <c r="AO8" s="39">
        <f t="shared" ref="AO8:AO71" si="21">Y7*$AQ$4</f>
        <v>47.437078354007546</v>
      </c>
      <c r="AP8" s="39">
        <f t="shared" ref="AP8:AP71" si="22">Z7*$AR$4</f>
        <v>48.685422521218271</v>
      </c>
      <c r="AQ8" s="39">
        <f t="shared" ref="AQ8:AQ71" si="23">AA7*$AS$4</f>
        <v>455.23352851778429</v>
      </c>
      <c r="AR8" s="40">
        <f>AD7*$AV$4</f>
        <v>9.9277054180336481</v>
      </c>
      <c r="AS8" s="41">
        <f>AL8+AM8+AN8+AO8+AP8+AQ8+AR8-AJ8-AK8</f>
        <v>4065.8960088325694</v>
      </c>
      <c r="AT8" s="41">
        <f>AS8*8000</f>
        <v>32527168.070660554</v>
      </c>
      <c r="AU8">
        <f>M7</f>
        <v>3.3176666666666736E-2</v>
      </c>
      <c r="AV8" s="1"/>
      <c r="AW8" s="1"/>
      <c r="AX8" s="1"/>
      <c r="BB8" s="31">
        <f t="shared" ref="BB8:BB71" si="24">U7-AC7</f>
        <v>174.81739236476915</v>
      </c>
      <c r="BC8" s="31">
        <f t="shared" ref="BC8:BC71" si="25">2*AA7</f>
        <v>14.043634124806514</v>
      </c>
      <c r="BD8" s="36">
        <f t="shared" ref="BD8:BD71" si="26">2*AD7</f>
        <v>3.7747929346135547</v>
      </c>
      <c r="BE8" s="31">
        <f t="shared" ref="BE8:BE71" si="27">Y7*2</f>
        <v>1.1776831766138913</v>
      </c>
    </row>
    <row r="9" spans="1:57" x14ac:dyDescent="0.35">
      <c r="A9">
        <v>3</v>
      </c>
      <c r="B9" t="s">
        <v>54</v>
      </c>
      <c r="C9">
        <v>1.10808</v>
      </c>
      <c r="D9">
        <v>605.72299999999996</v>
      </c>
      <c r="E9">
        <v>26.550999999999998</v>
      </c>
      <c r="F9">
        <v>26.550999999999998</v>
      </c>
      <c r="G9">
        <v>36.5535</v>
      </c>
      <c r="H9">
        <v>2304.62</v>
      </c>
      <c r="I9">
        <v>2207.52</v>
      </c>
      <c r="J9">
        <v>853.702</v>
      </c>
      <c r="K9">
        <v>85.103099999999998</v>
      </c>
      <c r="M9" s="17">
        <f t="shared" si="5"/>
        <v>0.23179333333333338</v>
      </c>
      <c r="N9" s="18">
        <f t="shared" si="6"/>
        <v>0.87106761770542707</v>
      </c>
      <c r="O9" s="18">
        <f t="shared" si="7"/>
        <v>1.1396323020506771</v>
      </c>
      <c r="P9" s="29">
        <f t="shared" si="8"/>
        <v>0.12238358882912938</v>
      </c>
      <c r="Q9" s="18">
        <f t="shared" si="9"/>
        <v>5.2566222784664489E-2</v>
      </c>
      <c r="R9" s="29">
        <f t="shared" si="10"/>
        <v>3.8182001207972611E-2</v>
      </c>
      <c r="T9" s="30">
        <f t="shared" si="11"/>
        <v>203.06895682655102</v>
      </c>
      <c r="U9" s="30">
        <f t="shared" si="12"/>
        <v>876.07764169181303</v>
      </c>
      <c r="V9" s="30">
        <f t="shared" si="13"/>
        <v>876.07764169181303</v>
      </c>
      <c r="W9" s="30">
        <f t="shared" si="14"/>
        <v>17.879135544730879</v>
      </c>
      <c r="X9" s="30">
        <f t="shared" si="15"/>
        <v>176.88679245283001</v>
      </c>
      <c r="Y9" s="30">
        <f t="shared" si="0"/>
        <v>7.7535791548531092</v>
      </c>
      <c r="Z9" s="30">
        <f t="shared" si="16"/>
        <v>7.7535791548531092</v>
      </c>
      <c r="AA9" s="30">
        <f t="shared" si="17"/>
        <v>10.674568025193896</v>
      </c>
      <c r="AB9" s="30">
        <f t="shared" si="1"/>
        <v>249.30307828800278</v>
      </c>
      <c r="AC9" s="30">
        <f t="shared" si="18"/>
        <v>644.65369894854109</v>
      </c>
      <c r="AD9" s="30">
        <f t="shared" si="2"/>
        <v>24.852307716220846</v>
      </c>
      <c r="AE9" s="30">
        <f t="shared" si="3"/>
        <v>673.00868486526201</v>
      </c>
      <c r="AG9" s="31">
        <f t="shared" si="4"/>
        <v>109130.66753792834</v>
      </c>
      <c r="AH9" s="32">
        <f t="shared" si="19"/>
        <v>109089.77067614961</v>
      </c>
      <c r="AI9" s="37"/>
      <c r="AJ9" s="38">
        <f t="shared" ref="AJ9:AJ72" si="28">U8*$AT$4</f>
        <v>88421.458063505226</v>
      </c>
      <c r="AK9" s="38">
        <f t="shared" ref="AK9:AK72" si="29">V8*$AU$4</f>
        <v>14982.330060456477</v>
      </c>
      <c r="AL9" s="39">
        <f t="shared" ref="AL9:AL72" si="30">AE8*$AT$4</f>
        <v>74527.204881599566</v>
      </c>
      <c r="AM9" s="39">
        <f t="shared" ref="AM9:AM72" si="31">AC8*$AU$4</f>
        <v>12537.171293714888</v>
      </c>
      <c r="AN9" s="39">
        <f t="shared" si="20"/>
        <v>18937.499999999982</v>
      </c>
      <c r="AO9" s="39">
        <f t="shared" si="21"/>
        <v>311.86354374097323</v>
      </c>
      <c r="AP9" s="39">
        <f t="shared" si="22"/>
        <v>320.07047910257779</v>
      </c>
      <c r="AQ9" s="39">
        <f t="shared" si="23"/>
        <v>562.55279635825457</v>
      </c>
      <c r="AR9" s="40">
        <f>AD8*$AV$4</f>
        <v>65.267263193701325</v>
      </c>
      <c r="AS9" s="41">
        <f>AL9+AM9+AN9+AO9+AP9+AQ9+AR9-AJ9-AK9</f>
        <v>3857.8421337482378</v>
      </c>
      <c r="AT9" s="41">
        <f t="shared" ref="AT9:AT72" si="32">AS9*8000</f>
        <v>30862737.069985904</v>
      </c>
      <c r="AU9">
        <f>M8</f>
        <v>0.15713666666666662</v>
      </c>
      <c r="BB9" s="31">
        <f t="shared" si="24"/>
        <v>200.76843474354132</v>
      </c>
      <c r="BC9" s="31">
        <f t="shared" si="25"/>
        <v>17.354358044902835</v>
      </c>
      <c r="BD9" s="36">
        <f t="shared" si="26"/>
        <v>24.816449883536627</v>
      </c>
      <c r="BE9" s="31">
        <f t="shared" si="27"/>
        <v>7.7423918505703382</v>
      </c>
    </row>
    <row r="10" spans="1:57" x14ac:dyDescent="0.35">
      <c r="A10">
        <v>4</v>
      </c>
      <c r="B10" t="s">
        <v>54</v>
      </c>
      <c r="C10">
        <v>1.61212</v>
      </c>
      <c r="D10">
        <v>687.93299999999999</v>
      </c>
      <c r="E10">
        <v>47.421199999999999</v>
      </c>
      <c r="F10">
        <v>47.421199999999999</v>
      </c>
      <c r="G10">
        <v>50.677100000000003</v>
      </c>
      <c r="H10">
        <v>2166.5500000000002</v>
      </c>
      <c r="I10">
        <v>1963.91</v>
      </c>
      <c r="J10">
        <v>1097.32</v>
      </c>
      <c r="K10">
        <v>151.99799999999999</v>
      </c>
      <c r="M10" s="17">
        <f t="shared" si="5"/>
        <v>0.2778166666666666</v>
      </c>
      <c r="N10" s="18">
        <f t="shared" si="6"/>
        <v>0.82540404343391938</v>
      </c>
      <c r="O10" s="18">
        <f t="shared" si="7"/>
        <v>1.2431405725598419</v>
      </c>
      <c r="P10" s="29">
        <f t="shared" si="8"/>
        <v>0.18237206791049257</v>
      </c>
      <c r="Q10" s="18">
        <f t="shared" si="9"/>
        <v>6.0804007438958564E-2</v>
      </c>
      <c r="R10" s="29">
        <f t="shared" si="10"/>
        <v>5.6897474353590508E-2</v>
      </c>
      <c r="T10" s="30">
        <f t="shared" si="11"/>
        <v>214.30327832770217</v>
      </c>
      <c r="U10" s="30">
        <f t="shared" si="12"/>
        <v>771.38380824657349</v>
      </c>
      <c r="V10" s="30">
        <f t="shared" si="13"/>
        <v>771.38380824657349</v>
      </c>
      <c r="W10" s="30">
        <f t="shared" si="14"/>
        <v>15.742526698909662</v>
      </c>
      <c r="X10" s="30">
        <f t="shared" si="15"/>
        <v>176.88679245283001</v>
      </c>
      <c r="Y10" s="30">
        <f t="shared" si="0"/>
        <v>12.193315282540803</v>
      </c>
      <c r="Z10" s="30">
        <f t="shared" si="16"/>
        <v>12.193315282540803</v>
      </c>
      <c r="AA10" s="30">
        <f t="shared" si="17"/>
        <v>13.030498129630811</v>
      </c>
      <c r="AB10" s="30">
        <f t="shared" si="1"/>
        <v>282.15162682066051</v>
      </c>
      <c r="AC10" s="30">
        <f t="shared" si="18"/>
        <v>504.97470812482266</v>
      </c>
      <c r="AD10" s="30">
        <f t="shared" si="2"/>
        <v>39.082932028620888</v>
      </c>
      <c r="AE10" s="30">
        <f t="shared" si="3"/>
        <v>557.08052991887132</v>
      </c>
      <c r="AG10" s="31">
        <f t="shared" si="4"/>
        <v>96089.234464804802</v>
      </c>
      <c r="AH10" s="32">
        <f t="shared" si="19"/>
        <v>96045.256655801932</v>
      </c>
      <c r="AI10" s="37"/>
      <c r="AJ10" s="38">
        <f t="shared" si="28"/>
        <v>62969.83265188244</v>
      </c>
      <c r="AK10" s="38">
        <f t="shared" si="29"/>
        <v>10669.749598164592</v>
      </c>
      <c r="AL10" s="39">
        <f t="shared" si="30"/>
        <v>48373.845242060437</v>
      </c>
      <c r="AM10" s="39">
        <f t="shared" si="31"/>
        <v>7851.2373994942818</v>
      </c>
      <c r="AN10" s="39">
        <f t="shared" si="20"/>
        <v>18937.499999999982</v>
      </c>
      <c r="AO10" s="39">
        <f t="shared" si="21"/>
        <v>624.62833671496651</v>
      </c>
      <c r="AP10" s="39">
        <f t="shared" si="22"/>
        <v>641.06592452325515</v>
      </c>
      <c r="AQ10" s="39">
        <f t="shared" si="23"/>
        <v>692.04612201175303</v>
      </c>
      <c r="AR10" s="40">
        <f>AD9*$AV$4</f>
        <v>130.72313858732164</v>
      </c>
      <c r="AS10" s="41">
        <f>AL10+AM10+AN10+AO10+AP10+AQ10+AR10-AJ10-AK10</f>
        <v>3611.4639133449746</v>
      </c>
      <c r="AT10" s="41">
        <f t="shared" si="32"/>
        <v>28891711.306759797</v>
      </c>
      <c r="AU10">
        <f>M9</f>
        <v>0.23179333333333338</v>
      </c>
      <c r="BB10" s="31">
        <f t="shared" si="24"/>
        <v>231.42394274327194</v>
      </c>
      <c r="BC10" s="31">
        <f t="shared" si="25"/>
        <v>21.349136050387791</v>
      </c>
      <c r="BD10" s="36">
        <f t="shared" si="26"/>
        <v>49.704615432441692</v>
      </c>
      <c r="BE10" s="31">
        <f t="shared" si="27"/>
        <v>15.507158309706218</v>
      </c>
    </row>
    <row r="11" spans="1:57" x14ac:dyDescent="0.35">
      <c r="A11">
        <v>5</v>
      </c>
      <c r="B11" t="s">
        <v>54</v>
      </c>
      <c r="C11">
        <v>2.1161599999999998</v>
      </c>
      <c r="D11">
        <v>715.76599999999996</v>
      </c>
      <c r="E11">
        <v>69.733999999999995</v>
      </c>
      <c r="F11">
        <v>69.733999999999995</v>
      </c>
      <c r="G11">
        <v>63.9544</v>
      </c>
      <c r="H11">
        <v>2080.81</v>
      </c>
      <c r="I11">
        <v>1761.69</v>
      </c>
      <c r="J11">
        <v>1299.54</v>
      </c>
      <c r="K11">
        <v>223.517</v>
      </c>
      <c r="M11" s="17">
        <f t="shared" si="5"/>
        <v>0.30639666666666671</v>
      </c>
      <c r="N11" s="18">
        <f>(D11/($M$2-H11))</f>
        <v>0.77869210935715127</v>
      </c>
      <c r="O11" s="18">
        <f t="shared" si="7"/>
        <v>1.3471812249915687</v>
      </c>
      <c r="P11" s="29">
        <f t="shared" si="8"/>
        <v>0.24316735386590366</v>
      </c>
      <c r="Q11" s="18">
        <f t="shared" si="9"/>
        <v>6.9576910105636477E-2</v>
      </c>
      <c r="R11" s="29">
        <f t="shared" si="10"/>
        <v>7.5864619937118544E-2</v>
      </c>
      <c r="T11" s="30">
        <f t="shared" si="11"/>
        <v>227.15883508676976</v>
      </c>
      <c r="U11" s="30">
        <f t="shared" si="12"/>
        <v>741.38807565390096</v>
      </c>
      <c r="V11" s="30">
        <f t="shared" si="13"/>
        <v>741.38807565390096</v>
      </c>
      <c r="W11" s="30">
        <f t="shared" si="14"/>
        <v>15.130368890895937</v>
      </c>
      <c r="X11" s="30">
        <f t="shared" si="15"/>
        <v>176.88679245283001</v>
      </c>
      <c r="Y11" s="30">
        <f t="shared" si="0"/>
        <v>17.233318689216375</v>
      </c>
      <c r="Z11" s="30">
        <f t="shared" si="16"/>
        <v>17.233318689216375</v>
      </c>
      <c r="AA11" s="30">
        <f t="shared" si="17"/>
        <v>15.805009848533281</v>
      </c>
      <c r="AB11" s="30">
        <f t="shared" si="1"/>
        <v>321.15448661074811</v>
      </c>
      <c r="AC11" s="30">
        <f t="shared" si="18"/>
        <v>435.36395793404876</v>
      </c>
      <c r="AD11" s="30">
        <f t="shared" si="2"/>
        <v>55.237612835310991</v>
      </c>
      <c r="AE11" s="30">
        <f t="shared" si="3"/>
        <v>514.22924056713123</v>
      </c>
      <c r="AG11" s="31">
        <f t="shared" si="4"/>
        <v>92352.74563625062</v>
      </c>
      <c r="AH11" s="32">
        <f t="shared" si="19"/>
        <v>92305.066169812373</v>
      </c>
      <c r="AI11" s="37"/>
      <c r="AJ11" s="38">
        <f t="shared" si="28"/>
        <v>55444.753985338961</v>
      </c>
      <c r="AK11" s="38">
        <f t="shared" si="29"/>
        <v>9394.6834006350182</v>
      </c>
      <c r="AL11" s="39">
        <f t="shared" si="30"/>
        <v>40041.277248978709</v>
      </c>
      <c r="AM11" s="39">
        <f t="shared" si="31"/>
        <v>6150.086970252215</v>
      </c>
      <c r="AN11" s="39">
        <f t="shared" si="20"/>
        <v>18937.499999999982</v>
      </c>
      <c r="AO11" s="39">
        <f t="shared" si="21"/>
        <v>982.2934791614872</v>
      </c>
      <c r="AP11" s="39">
        <f t="shared" si="22"/>
        <v>1008.1433075604737</v>
      </c>
      <c r="AQ11" s="39">
        <f t="shared" si="23"/>
        <v>844.78413339153394</v>
      </c>
      <c r="AR11" s="40">
        <f>AD10*$AV$4</f>
        <v>205.57622247054587</v>
      </c>
      <c r="AS11" s="41">
        <f>AL11+AM11+AN11+AO11+AP11+AQ11+AR11-AJ11-AK11</f>
        <v>3330.2239758409487</v>
      </c>
      <c r="AT11" s="41">
        <f t="shared" si="32"/>
        <v>26641791.806727588</v>
      </c>
      <c r="AU11">
        <f>M10</f>
        <v>0.2778166666666666</v>
      </c>
      <c r="BB11" s="31">
        <f t="shared" si="24"/>
        <v>266.40910012175084</v>
      </c>
      <c r="BC11" s="31">
        <f t="shared" si="25"/>
        <v>26.060996259261621</v>
      </c>
      <c r="BD11" s="36">
        <f t="shared" si="26"/>
        <v>78.165864057241777</v>
      </c>
      <c r="BE11" s="31">
        <f t="shared" si="27"/>
        <v>24.386630565081607</v>
      </c>
    </row>
    <row r="12" spans="1:57" x14ac:dyDescent="0.35">
      <c r="A12">
        <v>6</v>
      </c>
      <c r="B12" t="s">
        <v>54</v>
      </c>
      <c r="C12">
        <v>2.6202000000000001</v>
      </c>
      <c r="D12">
        <v>712.12800000000004</v>
      </c>
      <c r="E12">
        <v>92.131200000000007</v>
      </c>
      <c r="F12">
        <v>92.131200000000007</v>
      </c>
      <c r="G12">
        <v>76.655799999999999</v>
      </c>
      <c r="H12">
        <v>2026.95</v>
      </c>
      <c r="I12">
        <v>1589.65</v>
      </c>
      <c r="J12">
        <v>1471.57</v>
      </c>
      <c r="K12">
        <v>295.30599999999998</v>
      </c>
      <c r="M12" s="17">
        <f t="shared" si="5"/>
        <v>0.32434999999999997</v>
      </c>
      <c r="N12" s="18">
        <f t="shared" si="6"/>
        <v>0.73185139509788821</v>
      </c>
      <c r="O12" s="18">
        <f t="shared" si="7"/>
        <v>1.4494070296490418</v>
      </c>
      <c r="P12" s="29">
        <f t="shared" si="8"/>
        <v>0.30348491855505882</v>
      </c>
      <c r="Q12" s="18">
        <f t="shared" si="9"/>
        <v>7.8778891115564464E-2</v>
      </c>
      <c r="R12" s="29">
        <f t="shared" si="10"/>
        <v>9.4682904270078624E-2</v>
      </c>
      <c r="T12" s="30">
        <f t="shared" si="11"/>
        <v>241.69769114011274</v>
      </c>
      <c r="U12" s="30">
        <f t="shared" si="12"/>
        <v>745.17555461727386</v>
      </c>
      <c r="V12" s="30">
        <f t="shared" si="13"/>
        <v>745.17555461727386</v>
      </c>
      <c r="W12" s="30">
        <f t="shared" si="14"/>
        <v>15.207664379944365</v>
      </c>
      <c r="X12" s="30">
        <f t="shared" si="15"/>
        <v>176.88679245283001</v>
      </c>
      <c r="Y12" s="30">
        <f t="shared" si="0"/>
        <v>22.884639352518324</v>
      </c>
      <c r="Z12" s="30">
        <f t="shared" si="16"/>
        <v>22.884639352518324</v>
      </c>
      <c r="AA12" s="30">
        <f t="shared" si="17"/>
        <v>19.040676093210273</v>
      </c>
      <c r="AB12" s="30">
        <f t="shared" si="1"/>
        <v>365.52599696836671</v>
      </c>
      <c r="AC12" s="30">
        <f t="shared" si="18"/>
        <v>394.85722202885154</v>
      </c>
      <c r="AD12" s="30">
        <f t="shared" si="2"/>
        <v>73.351604110602878</v>
      </c>
      <c r="AE12" s="30">
        <f t="shared" si="3"/>
        <v>503.47786347716112</v>
      </c>
      <c r="AG12" s="31">
        <f t="shared" si="4"/>
        <v>92824.541842304418</v>
      </c>
      <c r="AH12" s="32">
        <f t="shared" si="19"/>
        <v>92772.782698347088</v>
      </c>
      <c r="AI12" s="37"/>
      <c r="AJ12" s="38">
        <f t="shared" si="28"/>
        <v>53288.750713775436</v>
      </c>
      <c r="AK12" s="38">
        <f t="shared" si="29"/>
        <v>9029.3653733888605</v>
      </c>
      <c r="AL12" s="39">
        <f t="shared" si="30"/>
        <v>36961.255124243689</v>
      </c>
      <c r="AM12" s="39">
        <f t="shared" si="31"/>
        <v>5302.2976436787803</v>
      </c>
      <c r="AN12" s="39">
        <f t="shared" si="20"/>
        <v>18937.499999999982</v>
      </c>
      <c r="AO12" s="39">
        <f t="shared" si="21"/>
        <v>1388.3161536032712</v>
      </c>
      <c r="AP12" s="39">
        <f t="shared" si="22"/>
        <v>1424.8507892244099</v>
      </c>
      <c r="AQ12" s="39">
        <f t="shared" si="23"/>
        <v>1024.6593349932157</v>
      </c>
      <c r="AR12" s="40">
        <f>AD11*$AV$4</f>
        <v>290.54984351373582</v>
      </c>
      <c r="AS12" s="41">
        <f>AL12+AM12+AN12+AO12+AP12+AQ12+AR12-AJ12-AK12</f>
        <v>3011.3128020927797</v>
      </c>
      <c r="AT12" s="41">
        <f t="shared" si="32"/>
        <v>24090502.416742239</v>
      </c>
      <c r="AU12">
        <f>M11</f>
        <v>0.30639666666666671</v>
      </c>
      <c r="BB12" s="31">
        <f t="shared" si="24"/>
        <v>306.0241177198522</v>
      </c>
      <c r="BC12" s="31">
        <f t="shared" si="25"/>
        <v>31.610019697066562</v>
      </c>
      <c r="BD12" s="36">
        <f t="shared" si="26"/>
        <v>110.47522567062198</v>
      </c>
      <c r="BE12" s="31">
        <f t="shared" si="27"/>
        <v>34.46663737843275</v>
      </c>
    </row>
    <row r="13" spans="1:57" x14ac:dyDescent="0.35">
      <c r="A13">
        <v>7</v>
      </c>
      <c r="B13" t="s">
        <v>54</v>
      </c>
      <c r="C13">
        <v>3.1242399999999999</v>
      </c>
      <c r="D13">
        <v>690.32899999999995</v>
      </c>
      <c r="E13">
        <v>113.876</v>
      </c>
      <c r="F13">
        <v>113.876</v>
      </c>
      <c r="G13">
        <v>88.9499</v>
      </c>
      <c r="H13">
        <v>1992.97</v>
      </c>
      <c r="I13">
        <v>1440.86</v>
      </c>
      <c r="J13">
        <v>1620.36</v>
      </c>
      <c r="K13">
        <v>365.00299999999999</v>
      </c>
      <c r="M13" s="17">
        <f t="shared" si="5"/>
        <v>0.33567666666666668</v>
      </c>
      <c r="N13" s="18">
        <f t="shared" si="6"/>
        <v>0.68550986564451899</v>
      </c>
      <c r="O13" s="18">
        <f t="shared" si="7"/>
        <v>1.5482513035361409</v>
      </c>
      <c r="P13" s="29">
        <f t="shared" si="8"/>
        <v>0.36245494175943122</v>
      </c>
      <c r="Q13" s="18">
        <f t="shared" si="9"/>
        <v>8.8328947499081462E-2</v>
      </c>
      <c r="R13" s="29">
        <f t="shared" si="10"/>
        <v>0.11308104028678392</v>
      </c>
      <c r="T13" s="30">
        <f t="shared" si="11"/>
        <v>258.03682969102186</v>
      </c>
      <c r="U13" s="30">
        <f t="shared" si="12"/>
        <v>768.70648250108297</v>
      </c>
      <c r="V13" s="30">
        <f t="shared" si="13"/>
        <v>768.70648250108297</v>
      </c>
      <c r="W13" s="30">
        <f t="shared" si="14"/>
        <v>15.687887397981285</v>
      </c>
      <c r="X13" s="30">
        <f t="shared" si="15"/>
        <v>176.88679245283001</v>
      </c>
      <c r="Y13" s="30">
        <f t="shared" si="0"/>
        <v>29.179073133764447</v>
      </c>
      <c r="Z13" s="30">
        <f t="shared" si="16"/>
        <v>29.179073133764447</v>
      </c>
      <c r="AA13" s="30">
        <f t="shared" si="17"/>
        <v>22.792121582607695</v>
      </c>
      <c r="AB13" s="30">
        <f t="shared" si="1"/>
        <v>415.1937453274391</v>
      </c>
      <c r="AC13" s="30">
        <f t="shared" si="18"/>
        <v>369.20062457162516</v>
      </c>
      <c r="AD13" s="30">
        <f t="shared" si="2"/>
        <v>93.526724077447597</v>
      </c>
      <c r="AE13" s="30">
        <f t="shared" si="3"/>
        <v>510.66965281006111</v>
      </c>
      <c r="AG13" s="31">
        <f t="shared" si="4"/>
        <v>95755.727099798169</v>
      </c>
      <c r="AH13" s="32">
        <f t="shared" si="19"/>
        <v>95699.580335205683</v>
      </c>
      <c r="AI13" s="37"/>
      <c r="AJ13" s="38">
        <f t="shared" si="28"/>
        <v>53560.983339225793</v>
      </c>
      <c r="AK13" s="38">
        <f t="shared" si="29"/>
        <v>9075.493079683778</v>
      </c>
      <c r="AL13" s="39">
        <f t="shared" si="30"/>
        <v>36188.478393147911</v>
      </c>
      <c r="AM13" s="39">
        <f t="shared" si="31"/>
        <v>4808.9661070893826</v>
      </c>
      <c r="AN13" s="39">
        <f t="shared" si="20"/>
        <v>18937.499999999982</v>
      </c>
      <c r="AO13" s="39">
        <f t="shared" si="21"/>
        <v>1843.5865462388763</v>
      </c>
      <c r="AP13" s="39">
        <f t="shared" si="22"/>
        <v>1892.1019816662151</v>
      </c>
      <c r="AQ13" s="39">
        <f t="shared" si="23"/>
        <v>1234.4317840017432</v>
      </c>
      <c r="AR13" s="40">
        <f>AD12*$AV$4</f>
        <v>385.82943762177115</v>
      </c>
      <c r="AS13" s="41">
        <f>AL13+AM13+AN13+AO13+AP13+AQ13+AR13-AJ13-AK13</f>
        <v>2654.4178308563223</v>
      </c>
      <c r="AT13" s="41">
        <f t="shared" si="32"/>
        <v>21235342.646850578</v>
      </c>
      <c r="AU13">
        <f>M12</f>
        <v>0.32434999999999997</v>
      </c>
      <c r="BB13" s="31">
        <f t="shared" si="24"/>
        <v>350.31833258842232</v>
      </c>
      <c r="BC13" s="31">
        <f t="shared" si="25"/>
        <v>38.081352186420546</v>
      </c>
      <c r="BD13" s="36">
        <f t="shared" si="26"/>
        <v>146.70320822120576</v>
      </c>
      <c r="BE13" s="31">
        <f t="shared" si="27"/>
        <v>45.769278705036648</v>
      </c>
    </row>
    <row r="14" spans="1:57" x14ac:dyDescent="0.35">
      <c r="A14">
        <v>8</v>
      </c>
      <c r="B14" t="s">
        <v>54</v>
      </c>
      <c r="C14">
        <v>3.6282800000000002</v>
      </c>
      <c r="D14">
        <v>658.82600000000002</v>
      </c>
      <c r="E14">
        <v>134.547</v>
      </c>
      <c r="F14">
        <v>134.547</v>
      </c>
      <c r="G14">
        <v>100.95099999999999</v>
      </c>
      <c r="H14">
        <v>1971.13</v>
      </c>
      <c r="I14">
        <v>1310.51</v>
      </c>
      <c r="J14">
        <v>1750.71</v>
      </c>
      <c r="K14">
        <v>431.25900000000001</v>
      </c>
      <c r="M14" s="17">
        <f t="shared" si="5"/>
        <v>0.34295666666666663</v>
      </c>
      <c r="N14" s="18">
        <f t="shared" si="6"/>
        <v>0.64033940147929291</v>
      </c>
      <c r="O14" s="18">
        <f t="shared" si="7"/>
        <v>1.6420786981834443</v>
      </c>
      <c r="P14" s="29">
        <f t="shared" si="8"/>
        <v>0.41915791110635947</v>
      </c>
      <c r="Q14" s="18">
        <f t="shared" si="9"/>
        <v>9.8118323986509479E-2</v>
      </c>
      <c r="R14" s="29">
        <f t="shared" si="10"/>
        <v>0.13077162323714367</v>
      </c>
      <c r="T14" s="30">
        <f t="shared" si="11"/>
        <v>276.23911951098347</v>
      </c>
      <c r="U14" s="30">
        <f t="shared" si="12"/>
        <v>805.46362371626196</v>
      </c>
      <c r="V14" s="30">
        <f t="shared" si="13"/>
        <v>805.46362371626196</v>
      </c>
      <c r="W14" s="30">
        <f t="shared" si="14"/>
        <v>16.438033137066572</v>
      </c>
      <c r="X14" s="30">
        <f t="shared" si="15"/>
        <v>176.88679245283001</v>
      </c>
      <c r="Y14" s="30">
        <f t="shared" si="0"/>
        <v>36.124238060050637</v>
      </c>
      <c r="Z14" s="30">
        <f t="shared" si="16"/>
        <v>36.124238060050637</v>
      </c>
      <c r="AA14" s="30">
        <f t="shared" si="17"/>
        <v>27.10411942592679</v>
      </c>
      <c r="AB14" s="30">
        <f t="shared" si="1"/>
        <v>470.04440689100318</v>
      </c>
      <c r="AC14" s="30">
        <f t="shared" si="18"/>
        <v>351.85724996232534</v>
      </c>
      <c r="AD14" s="30">
        <f t="shared" si="2"/>
        <v>115.78781230008381</v>
      </c>
      <c r="AE14" s="30">
        <f t="shared" si="3"/>
        <v>529.22450420527844</v>
      </c>
      <c r="AG14" s="31">
        <f t="shared" si="4"/>
        <v>100334.46666202694</v>
      </c>
      <c r="AH14" s="32">
        <f t="shared" si="19"/>
        <v>100273.3622293392</v>
      </c>
      <c r="AI14" s="37"/>
      <c r="AJ14" s="38">
        <f t="shared" si="28"/>
        <v>55252.315842730335</v>
      </c>
      <c r="AK14" s="38">
        <f t="shared" si="29"/>
        <v>9362.0762503806891</v>
      </c>
      <c r="AL14" s="39">
        <f t="shared" si="30"/>
        <v>36705.40263502876</v>
      </c>
      <c r="AM14" s="39">
        <f t="shared" si="31"/>
        <v>4496.4944066578228</v>
      </c>
      <c r="AN14" s="39">
        <f t="shared" si="20"/>
        <v>18937.499999999982</v>
      </c>
      <c r="AO14" s="39">
        <f t="shared" si="21"/>
        <v>2350.666131656064</v>
      </c>
      <c r="AP14" s="39">
        <f t="shared" si="22"/>
        <v>2412.5257666996449</v>
      </c>
      <c r="AQ14" s="39">
        <f t="shared" si="23"/>
        <v>1477.6428719585142</v>
      </c>
      <c r="AR14" s="40">
        <f>AD13*$AV$4</f>
        <v>491.95056864737433</v>
      </c>
      <c r="AS14" s="41">
        <f>AL14+AM14+AN14+AO14+AP14+AQ14+AR14-AJ14-AK14</f>
        <v>2257.790287537131</v>
      </c>
      <c r="AT14" s="41">
        <f t="shared" si="32"/>
        <v>18062322.300297048</v>
      </c>
      <c r="AU14">
        <f>M13</f>
        <v>0.33567666666666668</v>
      </c>
      <c r="BB14" s="31">
        <f t="shared" si="24"/>
        <v>399.50585792945782</v>
      </c>
      <c r="BC14" s="31">
        <f t="shared" si="25"/>
        <v>45.584243165215391</v>
      </c>
      <c r="BD14" s="36">
        <f t="shared" si="26"/>
        <v>187.05344815489519</v>
      </c>
      <c r="BE14" s="31">
        <f t="shared" si="27"/>
        <v>58.358146267528895</v>
      </c>
    </row>
    <row r="15" spans="1:57" x14ac:dyDescent="0.35">
      <c r="A15">
        <v>9</v>
      </c>
      <c r="B15" t="s">
        <v>54</v>
      </c>
      <c r="C15">
        <v>4.13232</v>
      </c>
      <c r="D15">
        <v>622.601</v>
      </c>
      <c r="E15">
        <v>153.99799999999999</v>
      </c>
      <c r="F15">
        <v>153.99799999999999</v>
      </c>
      <c r="G15">
        <v>112.72199999999999</v>
      </c>
      <c r="H15">
        <v>1956.68</v>
      </c>
      <c r="I15">
        <v>1194.9100000000001</v>
      </c>
      <c r="J15">
        <v>1866.31</v>
      </c>
      <c r="K15">
        <v>493.60700000000003</v>
      </c>
      <c r="M15" s="17">
        <f t="shared" si="5"/>
        <v>0.34777333333333332</v>
      </c>
      <c r="N15" s="18">
        <f t="shared" si="6"/>
        <v>0.59674979871947254</v>
      </c>
      <c r="O15" s="18">
        <f t="shared" si="7"/>
        <v>1.7301360179043823</v>
      </c>
      <c r="P15" s="29">
        <f t="shared" si="8"/>
        <v>0.47311179695587169</v>
      </c>
      <c r="Q15" s="18">
        <f t="shared" si="9"/>
        <v>0.10804163631484108</v>
      </c>
      <c r="R15" s="29">
        <f t="shared" si="10"/>
        <v>0.14760380324349193</v>
      </c>
      <c r="T15" s="30">
        <f t="shared" si="11"/>
        <v>296.41701234319663</v>
      </c>
      <c r="U15" s="30">
        <f t="shared" si="12"/>
        <v>852.32818026069651</v>
      </c>
      <c r="V15" s="30">
        <f t="shared" si="13"/>
        <v>852.32818026069651</v>
      </c>
      <c r="W15" s="30">
        <f t="shared" si="14"/>
        <v>17.39445265838156</v>
      </c>
      <c r="X15" s="30">
        <f t="shared" si="15"/>
        <v>176.88679245283001</v>
      </c>
      <c r="Y15" s="30">
        <f t="shared" si="0"/>
        <v>43.752278367928916</v>
      </c>
      <c r="Z15" s="30">
        <f t="shared" si="16"/>
        <v>43.752278367928916</v>
      </c>
      <c r="AA15" s="30">
        <f t="shared" si="17"/>
        <v>32.025379045115407</v>
      </c>
      <c r="AB15" s="30">
        <f t="shared" si="1"/>
        <v>530.23620203295388</v>
      </c>
      <c r="AC15" s="30">
        <f t="shared" si="18"/>
        <v>339.48643088612414</v>
      </c>
      <c r="AD15" s="30">
        <f t="shared" si="2"/>
        <v>140.23838535798055</v>
      </c>
      <c r="AE15" s="30">
        <f t="shared" si="3"/>
        <v>555.91116791749982</v>
      </c>
      <c r="AG15" s="31">
        <f t="shared" si="4"/>
        <v>106172.26013622938</v>
      </c>
      <c r="AH15" s="32">
        <f t="shared" si="19"/>
        <v>106105.6660313294</v>
      </c>
      <c r="AI15" s="37"/>
      <c r="AJ15" s="38">
        <f t="shared" si="28"/>
        <v>57894.308881853758</v>
      </c>
      <c r="AK15" s="38">
        <f t="shared" si="29"/>
        <v>9809.741473240354</v>
      </c>
      <c r="AL15" s="39">
        <f t="shared" si="30"/>
        <v>38039.069688762793</v>
      </c>
      <c r="AM15" s="39">
        <f t="shared" si="31"/>
        <v>4285.2694472911608</v>
      </c>
      <c r="AN15" s="39">
        <f t="shared" si="20"/>
        <v>18937.499999999982</v>
      </c>
      <c r="AO15" s="39">
        <f t="shared" si="21"/>
        <v>2910.1686181176792</v>
      </c>
      <c r="AP15" s="39">
        <f t="shared" si="22"/>
        <v>2986.7520028049867</v>
      </c>
      <c r="AQ15" s="39">
        <f t="shared" si="23"/>
        <v>1757.1952977380874</v>
      </c>
      <c r="AR15" s="40">
        <f>AD14*$AV$4</f>
        <v>609.0438926984408</v>
      </c>
      <c r="AS15" s="41">
        <f>AL15+AM15+AN15+AO15+AP15+AQ15+AR15-AJ15-AK15</f>
        <v>1820.9485923190168</v>
      </c>
      <c r="AT15" s="41">
        <f t="shared" si="32"/>
        <v>14567588.738552134</v>
      </c>
      <c r="AU15">
        <f>M14</f>
        <v>0.34295666666666663</v>
      </c>
      <c r="BB15" s="31">
        <f t="shared" si="24"/>
        <v>453.60637375393662</v>
      </c>
      <c r="BC15" s="31">
        <f t="shared" si="25"/>
        <v>54.208238851853579</v>
      </c>
      <c r="BD15" s="36">
        <f t="shared" si="26"/>
        <v>231.57562460016763</v>
      </c>
      <c r="BE15" s="31">
        <f t="shared" si="27"/>
        <v>72.248476120101273</v>
      </c>
    </row>
    <row r="16" spans="1:57" x14ac:dyDescent="0.35">
      <c r="A16">
        <v>10</v>
      </c>
      <c r="B16" t="s">
        <v>54</v>
      </c>
      <c r="C16">
        <v>4.6363599999999998</v>
      </c>
      <c r="D16">
        <v>584.55200000000002</v>
      </c>
      <c r="E16">
        <v>172.119</v>
      </c>
      <c r="F16">
        <v>172.119</v>
      </c>
      <c r="G16">
        <v>124.321</v>
      </c>
      <c r="H16">
        <v>1946.89</v>
      </c>
      <c r="I16">
        <v>1092.1500000000001</v>
      </c>
      <c r="J16">
        <v>1969.07</v>
      </c>
      <c r="K16">
        <v>551.68899999999996</v>
      </c>
      <c r="M16" s="17">
        <f t="shared" si="5"/>
        <v>0.35103666666666661</v>
      </c>
      <c r="N16" s="18">
        <f t="shared" si="6"/>
        <v>0.55507211972158665</v>
      </c>
      <c r="O16" s="18">
        <f t="shared" si="7"/>
        <v>1.8116298489236644</v>
      </c>
      <c r="P16" s="29">
        <f t="shared" si="8"/>
        <v>0.52386645269724907</v>
      </c>
      <c r="Q16" s="18">
        <f t="shared" si="9"/>
        <v>0.11805129568611067</v>
      </c>
      <c r="R16" s="29">
        <f t="shared" si="10"/>
        <v>0.16343876708036198</v>
      </c>
      <c r="T16" s="30">
        <f t="shared" si="11"/>
        <v>318.67353118285416</v>
      </c>
      <c r="U16" s="30">
        <f t="shared" si="12"/>
        <v>907.8069656052669</v>
      </c>
      <c r="V16" s="30">
        <f t="shared" si="13"/>
        <v>907.8069656052669</v>
      </c>
      <c r="W16" s="30">
        <f t="shared" si="14"/>
        <v>18.526672767454425</v>
      </c>
      <c r="X16" s="30">
        <f t="shared" si="15"/>
        <v>176.88679245283001</v>
      </c>
      <c r="Y16" s="30">
        <f t="shared" si="0"/>
        <v>52.083609037670975</v>
      </c>
      <c r="Z16" s="30">
        <f t="shared" si="16"/>
        <v>52.083609037670975</v>
      </c>
      <c r="AA16" s="30">
        <f t="shared" si="17"/>
        <v>37.619823257004128</v>
      </c>
      <c r="AB16" s="30">
        <f t="shared" si="1"/>
        <v>595.84515392021922</v>
      </c>
      <c r="AC16" s="30">
        <f t="shared" si="18"/>
        <v>330.48848445250212</v>
      </c>
      <c r="AD16" s="30">
        <f t="shared" si="2"/>
        <v>166.942372349268</v>
      </c>
      <c r="AE16" s="30">
        <f t="shared" si="3"/>
        <v>589.13343442241273</v>
      </c>
      <c r="AG16" s="31">
        <f t="shared" si="4"/>
        <v>113083.10523798833</v>
      </c>
      <c r="AH16" s="32">
        <f t="shared" si="19"/>
        <v>113010.6106156623</v>
      </c>
      <c r="AI16" s="37"/>
      <c r="AJ16" s="38">
        <f t="shared" si="28"/>
        <v>61262.792612598081</v>
      </c>
      <c r="AK16" s="38">
        <f t="shared" si="29"/>
        <v>10380.504907395023</v>
      </c>
      <c r="AL16" s="39">
        <f t="shared" si="30"/>
        <v>39957.227016406134</v>
      </c>
      <c r="AM16" s="39">
        <f t="shared" si="31"/>
        <v>4134.6052417621058</v>
      </c>
      <c r="AN16" s="39">
        <f t="shared" si="20"/>
        <v>18937.499999999982</v>
      </c>
      <c r="AO16" s="39">
        <f t="shared" si="21"/>
        <v>3524.6835453203535</v>
      </c>
      <c r="AP16" s="39">
        <f t="shared" si="22"/>
        <v>3617.4383754603632</v>
      </c>
      <c r="AQ16" s="39">
        <f t="shared" si="23"/>
        <v>2076.2469564875905</v>
      </c>
      <c r="AR16" s="40">
        <f>AD15*$AV$4</f>
        <v>737.65390698297767</v>
      </c>
      <c r="AS16" s="41">
        <f>AL16+AM16+AN16+AO16+AP16+AQ16+AR16-AJ16-AK16</f>
        <v>1342.0575224263939</v>
      </c>
      <c r="AT16" s="41">
        <f t="shared" si="32"/>
        <v>10736460.179411151</v>
      </c>
      <c r="AU16">
        <f>M15</f>
        <v>0.34777333333333332</v>
      </c>
      <c r="BB16" s="31">
        <f t="shared" si="24"/>
        <v>512.84174937457237</v>
      </c>
      <c r="BC16" s="31">
        <f t="shared" si="25"/>
        <v>64.050758090230815</v>
      </c>
      <c r="BD16" s="36">
        <f t="shared" si="26"/>
        <v>280.47677071596109</v>
      </c>
      <c r="BE16" s="31">
        <f t="shared" si="27"/>
        <v>87.504556735857832</v>
      </c>
    </row>
    <row r="17" spans="1:57" x14ac:dyDescent="0.35">
      <c r="A17">
        <v>11</v>
      </c>
      <c r="B17" t="s">
        <v>54</v>
      </c>
      <c r="C17">
        <v>5.1403999999999996</v>
      </c>
      <c r="D17">
        <v>546.44899999999996</v>
      </c>
      <c r="E17">
        <v>188.964</v>
      </c>
      <c r="F17">
        <v>188.964</v>
      </c>
      <c r="G17">
        <v>135.77000000000001</v>
      </c>
      <c r="H17">
        <v>1939.85</v>
      </c>
      <c r="I17">
        <v>1000.03</v>
      </c>
      <c r="J17">
        <v>2061.19</v>
      </c>
      <c r="K17">
        <v>605.67999999999995</v>
      </c>
      <c r="M17" s="17">
        <f t="shared" si="5"/>
        <v>0.35338333333333338</v>
      </c>
      <c r="N17" s="18">
        <f t="shared" si="6"/>
        <v>0.5154449842003489</v>
      </c>
      <c r="O17" s="18">
        <f t="shared" si="7"/>
        <v>1.8864929587322548</v>
      </c>
      <c r="P17" s="29">
        <f t="shared" si="8"/>
        <v>0.57131537989907077</v>
      </c>
      <c r="Q17" s="18">
        <f t="shared" si="9"/>
        <v>0.12806678300240532</v>
      </c>
      <c r="R17" s="29">
        <f t="shared" si="10"/>
        <v>0.17824270150450405</v>
      </c>
      <c r="T17" s="30">
        <f t="shared" si="11"/>
        <v>343.17298232564752</v>
      </c>
      <c r="U17" s="30">
        <f t="shared" si="12"/>
        <v>971.1068688175659</v>
      </c>
      <c r="V17" s="30">
        <f t="shared" si="13"/>
        <v>971.1068688175659</v>
      </c>
      <c r="W17" s="30">
        <f t="shared" si="14"/>
        <v>19.8185075268891</v>
      </c>
      <c r="X17" s="30">
        <f t="shared" si="15"/>
        <v>176.88679245283001</v>
      </c>
      <c r="Y17" s="30">
        <f t="shared" si="0"/>
        <v>61.168079453080836</v>
      </c>
      <c r="Z17" s="30">
        <f t="shared" si="16"/>
        <v>61.168079453080836</v>
      </c>
      <c r="AA17" s="30">
        <f t="shared" si="17"/>
        <v>43.949059859786978</v>
      </c>
      <c r="AB17" s="30">
        <f t="shared" si="1"/>
        <v>667.21192231137172</v>
      </c>
      <c r="AC17" s="30">
        <f t="shared" si="18"/>
        <v>323.71345403308328</v>
      </c>
      <c r="AD17" s="30">
        <f t="shared" si="2"/>
        <v>196.06000276847442</v>
      </c>
      <c r="AE17" s="30">
        <f t="shared" si="3"/>
        <v>627.93388649191843</v>
      </c>
      <c r="AG17" s="31">
        <f t="shared" si="4"/>
        <v>120968.20624262567</v>
      </c>
      <c r="AH17" s="32">
        <f t="shared" si="19"/>
        <v>120889.11243081366</v>
      </c>
      <c r="AI17" s="37"/>
      <c r="AJ17" s="38">
        <f t="shared" si="28"/>
        <v>65250.441266809765</v>
      </c>
      <c r="AK17" s="38">
        <f t="shared" si="29"/>
        <v>11056.181034106547</v>
      </c>
      <c r="AL17" s="39">
        <f t="shared" si="30"/>
        <v>42345.143865979757</v>
      </c>
      <c r="AM17" s="39">
        <f t="shared" si="31"/>
        <v>4025.0192521470235</v>
      </c>
      <c r="AN17" s="39">
        <f t="shared" si="20"/>
        <v>18937.499999999982</v>
      </c>
      <c r="AO17" s="39">
        <f t="shared" si="21"/>
        <v>4195.8555440747741</v>
      </c>
      <c r="AP17" s="39">
        <f t="shared" si="22"/>
        <v>4306.2727952346368</v>
      </c>
      <c r="AQ17" s="39">
        <f t="shared" si="23"/>
        <v>2438.9420475218117</v>
      </c>
      <c r="AR17" s="40">
        <f>AD16*$AV$4</f>
        <v>878.11687855714968</v>
      </c>
      <c r="AS17" s="41">
        <f>AL17+AM17+AN17+AO17+AP17+AQ17+AR17-AJ17-AK17</f>
        <v>820.22808259880912</v>
      </c>
      <c r="AT17" s="41">
        <f t="shared" si="32"/>
        <v>6561824.6607904732</v>
      </c>
      <c r="AU17">
        <f>M16</f>
        <v>0.35103666666666661</v>
      </c>
      <c r="BB17" s="31">
        <f t="shared" si="24"/>
        <v>577.31848115276478</v>
      </c>
      <c r="BC17" s="31">
        <f t="shared" si="25"/>
        <v>75.239646514008257</v>
      </c>
      <c r="BD17" s="36">
        <f t="shared" si="26"/>
        <v>333.884744698536</v>
      </c>
      <c r="BE17" s="31">
        <f t="shared" si="27"/>
        <v>104.16721807534195</v>
      </c>
    </row>
    <row r="18" spans="1:57" x14ac:dyDescent="0.35">
      <c r="A18">
        <v>12</v>
      </c>
      <c r="B18" t="s">
        <v>54</v>
      </c>
      <c r="C18">
        <v>5.6444400000000003</v>
      </c>
      <c r="D18">
        <v>509.27300000000002</v>
      </c>
      <c r="E18">
        <v>204.578</v>
      </c>
      <c r="F18">
        <v>204.578</v>
      </c>
      <c r="G18">
        <v>147.09100000000001</v>
      </c>
      <c r="H18">
        <v>1934.48</v>
      </c>
      <c r="I18">
        <v>917.20600000000002</v>
      </c>
      <c r="J18">
        <v>2144.02</v>
      </c>
      <c r="K18">
        <v>655.72799999999995</v>
      </c>
      <c r="M18" s="17">
        <f t="shared" si="5"/>
        <v>0.35517333333333334</v>
      </c>
      <c r="N18" s="18">
        <f t="shared" si="6"/>
        <v>0.4779572415346498</v>
      </c>
      <c r="O18" s="18">
        <f t="shared" si="7"/>
        <v>1.9547221170883702</v>
      </c>
      <c r="P18" s="29">
        <f t="shared" si="8"/>
        <v>0.61540656205420818</v>
      </c>
      <c r="Q18" s="18">
        <f t="shared" si="9"/>
        <v>0.13804621217809146</v>
      </c>
      <c r="R18" s="29">
        <f t="shared" si="10"/>
        <v>0.19199827314362941</v>
      </c>
      <c r="T18" s="30">
        <f t="shared" si="11"/>
        <v>370.08915668872964</v>
      </c>
      <c r="U18" s="30">
        <f t="shared" si="12"/>
        <v>1041.9958987782386</v>
      </c>
      <c r="V18" s="30">
        <f t="shared" si="13"/>
        <v>1041.9958987782386</v>
      </c>
      <c r="W18" s="30">
        <f t="shared" si="14"/>
        <v>21.265222424045685</v>
      </c>
      <c r="X18" s="30">
        <f t="shared" si="15"/>
        <v>176.88679245283001</v>
      </c>
      <c r="Y18" s="30">
        <f t="shared" si="0"/>
        <v>71.056478993418182</v>
      </c>
      <c r="Z18" s="30">
        <f t="shared" si="16"/>
        <v>71.056478993418182</v>
      </c>
      <c r="AA18" s="30">
        <f t="shared" si="17"/>
        <v>51.089406249063309</v>
      </c>
      <c r="AB18" s="30">
        <f t="shared" si="1"/>
        <v>744.68668229808884</v>
      </c>
      <c r="AC18" s="30">
        <f t="shared" si="18"/>
        <v>318.5744389041954</v>
      </c>
      <c r="AD18" s="30">
        <f t="shared" si="2"/>
        <v>227.75529557135226</v>
      </c>
      <c r="AE18" s="30">
        <f t="shared" si="3"/>
        <v>671.90674208950895</v>
      </c>
      <c r="AG18" s="31">
        <f t="shared" si="4"/>
        <v>129798.66463189005</v>
      </c>
      <c r="AH18" s="32">
        <f t="shared" si="19"/>
        <v>129712.59267651015</v>
      </c>
      <c r="AI18" s="37"/>
      <c r="AJ18" s="38">
        <f t="shared" si="28"/>
        <v>69800.248410000175</v>
      </c>
      <c r="AK18" s="38">
        <f t="shared" si="29"/>
        <v>11827.110555329135</v>
      </c>
      <c r="AL18" s="39">
        <f t="shared" si="30"/>
        <v>45134.003959379617</v>
      </c>
      <c r="AM18" s="39">
        <f t="shared" si="31"/>
        <v>3942.5061566689214</v>
      </c>
      <c r="AN18" s="39">
        <f t="shared" si="20"/>
        <v>18937.499999999982</v>
      </c>
      <c r="AO18" s="39">
        <f t="shared" si="21"/>
        <v>4927.7004807401927</v>
      </c>
      <c r="AP18" s="39">
        <f t="shared" si="22"/>
        <v>5057.3768091807242</v>
      </c>
      <c r="AQ18" s="39">
        <f t="shared" si="23"/>
        <v>2849.2746844878075</v>
      </c>
      <c r="AR18" s="40">
        <f>AD17*$AV$4</f>
        <v>1031.2756145621754</v>
      </c>
      <c r="AS18" s="41">
        <f>AL18+AM18+AN18+AO18+AP18+AQ18+AR18-AJ18-AK18</f>
        <v>252.27873969013308</v>
      </c>
      <c r="AT18" s="41">
        <f t="shared" si="32"/>
        <v>2018229.9175210646</v>
      </c>
      <c r="AU18">
        <f>M17</f>
        <v>0.35338333333333338</v>
      </c>
      <c r="BB18" s="31">
        <f t="shared" si="24"/>
        <v>647.39341478448262</v>
      </c>
      <c r="BC18" s="31">
        <f t="shared" si="25"/>
        <v>87.898119719573955</v>
      </c>
      <c r="BD18" s="36">
        <f t="shared" si="26"/>
        <v>392.12000553694884</v>
      </c>
      <c r="BE18" s="31">
        <f t="shared" si="27"/>
        <v>122.33615890616167</v>
      </c>
    </row>
    <row r="19" spans="1:57" x14ac:dyDescent="0.35">
      <c r="A19">
        <v>13</v>
      </c>
      <c r="B19" t="s">
        <v>54</v>
      </c>
      <c r="C19">
        <v>6.1484800000000002</v>
      </c>
      <c r="D19">
        <v>473.94</v>
      </c>
      <c r="E19">
        <v>219.00399999999999</v>
      </c>
      <c r="F19">
        <v>219.00399999999999</v>
      </c>
      <c r="G19">
        <v>158.30500000000001</v>
      </c>
      <c r="H19">
        <v>1929.75</v>
      </c>
      <c r="I19">
        <v>842.423</v>
      </c>
      <c r="J19">
        <v>2218.8000000000002</v>
      </c>
      <c r="K19">
        <v>701.96699999999998</v>
      </c>
      <c r="M19" s="17">
        <f t="shared" si="5"/>
        <v>0.35675000000000001</v>
      </c>
      <c r="N19" s="18">
        <f t="shared" si="6"/>
        <v>0.44283111422564819</v>
      </c>
      <c r="O19" s="18">
        <f t="shared" si="7"/>
        <v>2.0159546930156509</v>
      </c>
      <c r="P19" s="29">
        <f t="shared" si="8"/>
        <v>0.65589067974772253</v>
      </c>
      <c r="Q19" s="18">
        <f t="shared" si="9"/>
        <v>0.14791403877598694</v>
      </c>
      <c r="R19" s="29">
        <f t="shared" si="10"/>
        <v>0.20462882504087829</v>
      </c>
      <c r="T19" s="30">
        <f t="shared" si="11"/>
        <v>399.44526653720158</v>
      </c>
      <c r="U19" s="30">
        <f t="shared" si="12"/>
        <v>1119.6783925359539</v>
      </c>
      <c r="V19" s="30">
        <f t="shared" si="13"/>
        <v>1119.6783925359539</v>
      </c>
      <c r="W19" s="30">
        <f t="shared" si="14"/>
        <v>22.850579439509264</v>
      </c>
      <c r="X19" s="30">
        <f t="shared" si="15"/>
        <v>176.88679245283001</v>
      </c>
      <c r="Y19" s="30">
        <f t="shared" si="0"/>
        <v>81.738015559648019</v>
      </c>
      <c r="Z19" s="30">
        <f t="shared" si="16"/>
        <v>81.738015559648019</v>
      </c>
      <c r="AA19" s="30">
        <f t="shared" si="17"/>
        <v>59.083562643468071</v>
      </c>
      <c r="AB19" s="30">
        <f t="shared" si="1"/>
        <v>828.11413911806835</v>
      </c>
      <c r="AC19" s="30">
        <f t="shared" si="18"/>
        <v>314.4148328573948</v>
      </c>
      <c r="AD19" s="30">
        <f t="shared" si="2"/>
        <v>261.99242739109536</v>
      </c>
      <c r="AE19" s="30">
        <f t="shared" si="3"/>
        <v>720.23312599875226</v>
      </c>
      <c r="AG19" s="31">
        <f t="shared" si="4"/>
        <v>139475.36678287663</v>
      </c>
      <c r="AH19" s="32">
        <f t="shared" si="19"/>
        <v>139381.79680166708</v>
      </c>
      <c r="AI19" s="37"/>
      <c r="AJ19" s="38">
        <f t="shared" si="28"/>
        <v>74895.539216483448</v>
      </c>
      <c r="AK19" s="38">
        <f t="shared" si="29"/>
        <v>12690.468051220168</v>
      </c>
      <c r="AL19" s="39">
        <f t="shared" si="30"/>
        <v>48294.64090116763</v>
      </c>
      <c r="AM19" s="39">
        <f t="shared" si="31"/>
        <v>3879.9180914141957</v>
      </c>
      <c r="AN19" s="39">
        <f t="shared" si="20"/>
        <v>18937.499999999982</v>
      </c>
      <c r="AO19" s="39">
        <f t="shared" si="21"/>
        <v>5724.3099477097685</v>
      </c>
      <c r="AP19" s="39">
        <f t="shared" si="22"/>
        <v>5874.9496831758161</v>
      </c>
      <c r="AQ19" s="39">
        <f t="shared" si="23"/>
        <v>3312.1926233548979</v>
      </c>
      <c r="AR19" s="40">
        <f>AD18*$AV$4</f>
        <v>1197.9928547053128</v>
      </c>
      <c r="AS19" s="41">
        <f>AL19+AM19+AN19+AO19+AP19+AQ19+AR19-AJ19-AK19</f>
        <v>-364.50316617600947</v>
      </c>
      <c r="AT19" s="41">
        <f t="shared" si="32"/>
        <v>-2916025.3294080757</v>
      </c>
      <c r="AU19">
        <f>M18</f>
        <v>0.35517333333333334</v>
      </c>
      <c r="BB19" s="31">
        <f t="shared" si="24"/>
        <v>723.42145987404319</v>
      </c>
      <c r="BC19" s="31">
        <f t="shared" si="25"/>
        <v>102.17881249812662</v>
      </c>
      <c r="BD19" s="36">
        <f t="shared" si="26"/>
        <v>455.51059114270453</v>
      </c>
      <c r="BE19" s="31">
        <f t="shared" si="27"/>
        <v>142.11295798683636</v>
      </c>
    </row>
    <row r="20" spans="1:57" x14ac:dyDescent="0.35">
      <c r="A20">
        <v>14</v>
      </c>
      <c r="B20" t="s">
        <v>54</v>
      </c>
      <c r="C20">
        <v>6.6525299999999996</v>
      </c>
      <c r="D20">
        <v>440.60199999999998</v>
      </c>
      <c r="E20">
        <v>232.334</v>
      </c>
      <c r="F20">
        <v>232.334</v>
      </c>
      <c r="G20">
        <v>169.41800000000001</v>
      </c>
      <c r="H20">
        <v>1925.31</v>
      </c>
      <c r="I20">
        <v>774.75900000000001</v>
      </c>
      <c r="J20">
        <v>2286.4699999999998</v>
      </c>
      <c r="K20">
        <v>744.69500000000005</v>
      </c>
      <c r="M20" s="17">
        <f t="shared" si="5"/>
        <v>0.35822999999999999</v>
      </c>
      <c r="N20" s="18">
        <f t="shared" si="6"/>
        <v>0.40998055253142762</v>
      </c>
      <c r="O20" s="18">
        <f t="shared" si="7"/>
        <v>2.0705929246573427</v>
      </c>
      <c r="P20" s="29">
        <f t="shared" si="8"/>
        <v>0.69293935925708805</v>
      </c>
      <c r="Q20" s="18">
        <f t="shared" si="9"/>
        <v>0.15764359954963758</v>
      </c>
      <c r="R20" s="29">
        <f t="shared" si="10"/>
        <v>0.21618699345857875</v>
      </c>
      <c r="T20" s="30">
        <f t="shared" si="11"/>
        <v>431.45166608669933</v>
      </c>
      <c r="U20" s="30">
        <f t="shared" si="12"/>
        <v>1204.3984760815658</v>
      </c>
      <c r="V20" s="30">
        <f t="shared" si="13"/>
        <v>1204.3984760815658</v>
      </c>
      <c r="W20" s="30">
        <f t="shared" si="14"/>
        <v>24.579560736358488</v>
      </c>
      <c r="X20" s="30">
        <f t="shared" si="15"/>
        <v>176.88679245283001</v>
      </c>
      <c r="Y20" s="30">
        <f t="shared" si="0"/>
        <v>93.274238513978176</v>
      </c>
      <c r="Z20" s="30">
        <f t="shared" si="16"/>
        <v>93.274238513978176</v>
      </c>
      <c r="AA20" s="30">
        <f t="shared" si="17"/>
        <v>68.015593673595575</v>
      </c>
      <c r="AB20" s="30">
        <f t="shared" si="1"/>
        <v>917.94032786710056</v>
      </c>
      <c r="AC20" s="30">
        <f t="shared" si="18"/>
        <v>311.0377089508238</v>
      </c>
      <c r="AD20" s="30">
        <f t="shared" si="2"/>
        <v>298.96984104852055</v>
      </c>
      <c r="AE20" s="30">
        <f t="shared" si="3"/>
        <v>772.9468099948665</v>
      </c>
      <c r="AG20" s="31">
        <f t="shared" si="4"/>
        <v>150028.72282258494</v>
      </c>
      <c r="AH20" s="32">
        <f t="shared" si="19"/>
        <v>149926.72515067513</v>
      </c>
      <c r="AI20" s="37"/>
      <c r="AJ20" s="38">
        <f t="shared" si="28"/>
        <v>80479.123820306748</v>
      </c>
      <c r="AK20" s="38">
        <f t="shared" si="29"/>
        <v>13636.563142695382</v>
      </c>
      <c r="AL20" s="39">
        <f t="shared" si="30"/>
        <v>51768.196397412314</v>
      </c>
      <c r="AM20" s="39">
        <f t="shared" si="31"/>
        <v>3829.2582493702112</v>
      </c>
      <c r="AN20" s="39">
        <f t="shared" si="20"/>
        <v>18937.499999999982</v>
      </c>
      <c r="AO20" s="39">
        <f t="shared" si="21"/>
        <v>6584.8145334852443</v>
      </c>
      <c r="AP20" s="39">
        <f t="shared" si="22"/>
        <v>6758.0991264716986</v>
      </c>
      <c r="AQ20" s="39">
        <f t="shared" si="23"/>
        <v>3830.4641748074714</v>
      </c>
      <c r="AR20" s="40">
        <f>AD19*$AV$4</f>
        <v>1378.0801680771615</v>
      </c>
      <c r="AS20" s="41">
        <f>AL20+AM20+AN20+AO20+AP20+AQ20+AR20-AJ20-AK20</f>
        <v>-1029.2743133780514</v>
      </c>
      <c r="AT20" s="41">
        <f t="shared" si="32"/>
        <v>-8234194.5070244111</v>
      </c>
      <c r="AU20">
        <f>M19</f>
        <v>0.35675000000000001</v>
      </c>
      <c r="BB20" s="31">
        <f t="shared" si="24"/>
        <v>805.26355967855909</v>
      </c>
      <c r="BC20" s="31">
        <f t="shared" si="25"/>
        <v>118.16712528693614</v>
      </c>
      <c r="BD20" s="36">
        <f t="shared" si="26"/>
        <v>523.98485478219072</v>
      </c>
      <c r="BE20" s="31">
        <f t="shared" si="27"/>
        <v>163.47603111929604</v>
      </c>
    </row>
    <row r="21" spans="1:57" x14ac:dyDescent="0.35">
      <c r="A21">
        <v>15</v>
      </c>
      <c r="B21" t="s">
        <v>54</v>
      </c>
      <c r="C21">
        <v>7.1565700000000003</v>
      </c>
      <c r="D21">
        <v>409.43</v>
      </c>
      <c r="E21">
        <v>244.648</v>
      </c>
      <c r="F21">
        <v>244.648</v>
      </c>
      <c r="G21">
        <v>180.44</v>
      </c>
      <c r="H21">
        <v>1920.83</v>
      </c>
      <c r="I21">
        <v>713.38199999999995</v>
      </c>
      <c r="J21">
        <v>2347.84</v>
      </c>
      <c r="K21">
        <v>784.16600000000005</v>
      </c>
      <c r="M21" s="17">
        <f t="shared" si="5"/>
        <v>0.35972333333333334</v>
      </c>
      <c r="N21" s="18">
        <f t="shared" si="6"/>
        <v>0.37939342272301857</v>
      </c>
      <c r="O21" s="18">
        <f t="shared" si="7"/>
        <v>2.1188649704865776</v>
      </c>
      <c r="P21" s="29">
        <f t="shared" si="8"/>
        <v>0.72663806443841095</v>
      </c>
      <c r="Q21" s="18">
        <f t="shared" si="9"/>
        <v>0.16720257234726688</v>
      </c>
      <c r="R21" s="29">
        <f t="shared" si="10"/>
        <v>0.22670014918872836</v>
      </c>
      <c r="T21" s="30">
        <f t="shared" si="11"/>
        <v>466.23579076110832</v>
      </c>
      <c r="U21" s="30">
        <f t="shared" si="12"/>
        <v>1296.0954921683563</v>
      </c>
      <c r="V21" s="30">
        <f t="shared" si="13"/>
        <v>1296.0954921683563</v>
      </c>
      <c r="W21" s="30">
        <f t="shared" si="14"/>
        <v>26.450928411599108</v>
      </c>
      <c r="X21" s="30">
        <f t="shared" si="15"/>
        <v>176.88679245283001</v>
      </c>
      <c r="Y21" s="30">
        <f t="shared" si="0"/>
        <v>105.69572332266799</v>
      </c>
      <c r="Z21" s="30">
        <f t="shared" si="16"/>
        <v>105.69572332266799</v>
      </c>
      <c r="AA21" s="30">
        <f t="shared" si="17"/>
        <v>77.955823535619402</v>
      </c>
      <c r="AB21" s="30">
        <f t="shared" si="1"/>
        <v>1014.341613442421</v>
      </c>
      <c r="AC21" s="30">
        <f t="shared" si="18"/>
        <v>308.20480713753432</v>
      </c>
      <c r="AD21" s="30">
        <f t="shared" si="2"/>
        <v>338.78467257056371</v>
      </c>
      <c r="AE21" s="30">
        <f t="shared" si="3"/>
        <v>829.85970140724794</v>
      </c>
      <c r="AG21" s="31">
        <f t="shared" si="4"/>
        <v>161451.17683871862</v>
      </c>
      <c r="AH21" s="32">
        <f t="shared" si="19"/>
        <v>161340.27814814806</v>
      </c>
      <c r="AI21" s="37"/>
      <c r="AJ21" s="38">
        <f t="shared" si="28"/>
        <v>86568.549265314708</v>
      </c>
      <c r="AK21" s="38">
        <f t="shared" si="29"/>
        <v>14668.369040197391</v>
      </c>
      <c r="AL21" s="39">
        <f t="shared" si="30"/>
        <v>55557.097862001014</v>
      </c>
      <c r="AM21" s="39">
        <f t="shared" si="31"/>
        <v>3788.128257312083</v>
      </c>
      <c r="AN21" s="39">
        <f t="shared" si="20"/>
        <v>18937.499999999982</v>
      </c>
      <c r="AO21" s="39">
        <f t="shared" si="21"/>
        <v>7514.1726546860818</v>
      </c>
      <c r="AP21" s="39">
        <f t="shared" si="22"/>
        <v>7711.914040335716</v>
      </c>
      <c r="AQ21" s="39">
        <f t="shared" si="23"/>
        <v>4409.5393581309763</v>
      </c>
      <c r="AR21" s="40">
        <f>AD20*$AV$4</f>
        <v>1572.5813639152179</v>
      </c>
      <c r="AS21" s="41">
        <f>AL21+AM21+AN21+AO21+AP21+AQ21+AR21-AJ21-AK21</f>
        <v>-1745.9847691310169</v>
      </c>
      <c r="AT21" s="41">
        <f t="shared" si="32"/>
        <v>-13967878.153048135</v>
      </c>
      <c r="AU21">
        <f>M20</f>
        <v>0.35822999999999999</v>
      </c>
      <c r="BB21" s="31">
        <f t="shared" si="24"/>
        <v>893.36076713074203</v>
      </c>
      <c r="BC21" s="31">
        <f t="shared" si="25"/>
        <v>136.03118734719115</v>
      </c>
      <c r="BD21" s="36">
        <f t="shared" si="26"/>
        <v>597.9396820970411</v>
      </c>
      <c r="BE21" s="31">
        <f t="shared" si="27"/>
        <v>186.54847702795635</v>
      </c>
    </row>
    <row r="22" spans="1:57" x14ac:dyDescent="0.35">
      <c r="A22">
        <v>16</v>
      </c>
      <c r="B22" t="s">
        <v>54</v>
      </c>
      <c r="C22">
        <v>7.6606100000000001</v>
      </c>
      <c r="D22">
        <v>380.40600000000001</v>
      </c>
      <c r="E22">
        <v>256.04300000000001</v>
      </c>
      <c r="F22">
        <v>256.04300000000001</v>
      </c>
      <c r="G22">
        <v>191.369</v>
      </c>
      <c r="H22">
        <v>1916.14</v>
      </c>
      <c r="I22">
        <v>657.49800000000005</v>
      </c>
      <c r="J22">
        <v>2403.73</v>
      </c>
      <c r="K22">
        <v>820.68899999999996</v>
      </c>
      <c r="M22" s="17">
        <f t="shared" si="5"/>
        <v>0.36128666666666664</v>
      </c>
      <c r="N22" s="18">
        <f t="shared" si="6"/>
        <v>0.35097337294484532</v>
      </c>
      <c r="O22" s="18">
        <f t="shared" si="7"/>
        <v>2.1612620727769274</v>
      </c>
      <c r="P22" s="29">
        <f t="shared" si="8"/>
        <v>0.75719096562286647</v>
      </c>
      <c r="Q22" s="18">
        <f t="shared" si="9"/>
        <v>0.17656247116786303</v>
      </c>
      <c r="R22" s="29">
        <f t="shared" si="10"/>
        <v>0.23623253925783774</v>
      </c>
      <c r="T22" s="30">
        <f t="shared" si="11"/>
        <v>503.98920855066513</v>
      </c>
      <c r="U22" s="30">
        <f t="shared" si="12"/>
        <v>1394.9842467218971</v>
      </c>
      <c r="V22" s="30">
        <f t="shared" si="13"/>
        <v>1394.9842467218971</v>
      </c>
      <c r="W22" s="30">
        <f t="shared" si="14"/>
        <v>28.469066259630551</v>
      </c>
      <c r="X22" s="30">
        <f t="shared" si="15"/>
        <v>176.88679245283001</v>
      </c>
      <c r="Y22" s="30">
        <f t="shared" si="0"/>
        <v>119.05865049447158</v>
      </c>
      <c r="Z22" s="30">
        <f t="shared" si="16"/>
        <v>119.05865049447158</v>
      </c>
      <c r="AA22" s="30">
        <f t="shared" si="17"/>
        <v>88.985580103640913</v>
      </c>
      <c r="AB22" s="30">
        <f t="shared" si="1"/>
        <v>1117.7218277890443</v>
      </c>
      <c r="AC22" s="30">
        <f t="shared" si="18"/>
        <v>305.73148519248343</v>
      </c>
      <c r="AD22" s="30">
        <f t="shared" si="2"/>
        <v>381.61607548598238</v>
      </c>
      <c r="AE22" s="30">
        <f t="shared" si="3"/>
        <v>890.99503817123195</v>
      </c>
      <c r="AG22" s="31">
        <f t="shared" si="4"/>
        <v>173769.48663553296</v>
      </c>
      <c r="AH22" s="32">
        <f t="shared" si="19"/>
        <v>173649.22744843177</v>
      </c>
      <c r="AI22" s="37"/>
      <c r="AJ22" s="38">
        <f t="shared" si="28"/>
        <v>93159.455690584931</v>
      </c>
      <c r="AK22" s="38">
        <f t="shared" si="29"/>
        <v>15785.146999118411</v>
      </c>
      <c r="AL22" s="39">
        <f t="shared" si="30"/>
        <v>59647.825758048755</v>
      </c>
      <c r="AM22" s="39">
        <f t="shared" si="31"/>
        <v>3753.6263461280305</v>
      </c>
      <c r="AN22" s="39">
        <f t="shared" si="20"/>
        <v>18937.499999999982</v>
      </c>
      <c r="AO22" s="39">
        <f t="shared" si="21"/>
        <v>8514.8474708741342</v>
      </c>
      <c r="AP22" s="39">
        <f t="shared" si="22"/>
        <v>8738.9224043181894</v>
      </c>
      <c r="AQ22" s="39">
        <f t="shared" si="23"/>
        <v>5053.9773823848018</v>
      </c>
      <c r="AR22" s="40">
        <f>AD21*$AV$4</f>
        <v>1782.0073777211651</v>
      </c>
      <c r="AS22" s="41">
        <f>AL22+AM22+AN22+AO22+AP22+AQ22+AR22-AJ22-AK22</f>
        <v>-2515.8959502282651</v>
      </c>
      <c r="AT22" s="41">
        <f t="shared" si="32"/>
        <v>-20127167.60182612</v>
      </c>
      <c r="AU22">
        <f>M21</f>
        <v>0.35972333333333334</v>
      </c>
      <c r="BB22" s="31">
        <f t="shared" si="24"/>
        <v>987.89068503082194</v>
      </c>
      <c r="BC22" s="31">
        <f t="shared" si="25"/>
        <v>155.9116470712388</v>
      </c>
      <c r="BD22" s="36">
        <f t="shared" si="26"/>
        <v>677.56934514112743</v>
      </c>
      <c r="BE22" s="31">
        <f t="shared" si="27"/>
        <v>211.39144664533598</v>
      </c>
    </row>
    <row r="23" spans="1:57" x14ac:dyDescent="0.35">
      <c r="A23">
        <v>17</v>
      </c>
      <c r="B23" t="s">
        <v>54</v>
      </c>
      <c r="C23">
        <v>8.16465</v>
      </c>
      <c r="D23">
        <v>353.60399999999998</v>
      </c>
      <c r="E23">
        <v>266.55599999999998</v>
      </c>
      <c r="F23">
        <v>266.55599999999998</v>
      </c>
      <c r="G23">
        <v>202.22200000000001</v>
      </c>
      <c r="H23">
        <v>1911.06</v>
      </c>
      <c r="I23">
        <v>606.73599999999999</v>
      </c>
      <c r="J23">
        <v>2454.4899999999998</v>
      </c>
      <c r="K23">
        <v>854.38499999999999</v>
      </c>
      <c r="M23" s="17">
        <f t="shared" si="5"/>
        <v>0.36298000000000002</v>
      </c>
      <c r="N23" s="18">
        <f t="shared" si="6"/>
        <v>0.32472312524106006</v>
      </c>
      <c r="O23" s="18">
        <f t="shared" si="7"/>
        <v>2.197793735375686</v>
      </c>
      <c r="P23" s="29">
        <f t="shared" si="8"/>
        <v>0.78460245743567136</v>
      </c>
      <c r="Q23" s="18">
        <f t="shared" si="9"/>
        <v>0.18570536485022132</v>
      </c>
      <c r="R23" s="29">
        <f t="shared" si="10"/>
        <v>0.24478483663011733</v>
      </c>
      <c r="T23" s="30">
        <f t="shared" si="11"/>
        <v>544.7311223107904</v>
      </c>
      <c r="U23" s="30">
        <f t="shared" si="12"/>
        <v>1500.7193848443176</v>
      </c>
      <c r="V23" s="30">
        <f t="shared" si="13"/>
        <v>1500.7193848443176</v>
      </c>
      <c r="W23" s="30">
        <f t="shared" si="14"/>
        <v>30.626926221312605</v>
      </c>
      <c r="X23" s="30">
        <f t="shared" si="15"/>
        <v>176.88679245283001</v>
      </c>
      <c r="Y23" s="30">
        <f t="shared" si="0"/>
        <v>133.34191878218729</v>
      </c>
      <c r="Z23" s="30">
        <f t="shared" si="16"/>
        <v>133.34191878218729</v>
      </c>
      <c r="AA23" s="30">
        <f t="shared" si="17"/>
        <v>101.15949181399587</v>
      </c>
      <c r="AB23" s="30">
        <f t="shared" si="1"/>
        <v>1227.8335743001344</v>
      </c>
      <c r="AC23" s="30">
        <f t="shared" si="18"/>
        <v>303.5127367654959</v>
      </c>
      <c r="AD23" s="30">
        <f t="shared" si="2"/>
        <v>427.39737720673742</v>
      </c>
      <c r="AE23" s="30">
        <f t="shared" si="3"/>
        <v>955.98826253352718</v>
      </c>
      <c r="AI23" s="37"/>
      <c r="AJ23" s="38">
        <f t="shared" si="28"/>
        <v>100267.2827016298</v>
      </c>
      <c r="AK23" s="38">
        <f t="shared" si="29"/>
        <v>16989.513140825984</v>
      </c>
      <c r="AL23" s="39">
        <f t="shared" si="30"/>
        <v>64042.050358633634</v>
      </c>
      <c r="AM23" s="39">
        <f t="shared" si="31"/>
        <v>3723.503758159256</v>
      </c>
      <c r="AN23" s="39">
        <f t="shared" si="20"/>
        <v>18937.499999999982</v>
      </c>
      <c r="AO23" s="39">
        <f t="shared" si="21"/>
        <v>9591.3648838346307</v>
      </c>
      <c r="AP23" s="39">
        <f t="shared" si="22"/>
        <v>9843.769222882911</v>
      </c>
      <c r="AQ23" s="39">
        <f t="shared" si="23"/>
        <v>5769.0508393731752</v>
      </c>
      <c r="AR23" s="40">
        <f>AD22*$AV$4</f>
        <v>2007.3005570562673</v>
      </c>
      <c r="AS23" s="41">
        <f>AL23+AM23+AN23+AO23+AP23+AQ23+AR23-AJ23-AK23</f>
        <v>-3342.2562225159272</v>
      </c>
      <c r="AT23" s="41">
        <f t="shared" si="32"/>
        <v>-26738049.780127417</v>
      </c>
      <c r="AU23">
        <f>M22</f>
        <v>0.36128666666666664</v>
      </c>
      <c r="BB23" s="31">
        <f t="shared" si="24"/>
        <v>1089.2527615294136</v>
      </c>
      <c r="BC23" s="31">
        <f t="shared" si="25"/>
        <v>177.97116020728183</v>
      </c>
      <c r="BD23" s="36">
        <f t="shared" si="26"/>
        <v>763.23215097196476</v>
      </c>
      <c r="BE23" s="31">
        <f t="shared" si="27"/>
        <v>238.11730098894316</v>
      </c>
    </row>
    <row r="24" spans="1:57" x14ac:dyDescent="0.35">
      <c r="A24">
        <v>18</v>
      </c>
      <c r="B24" t="s">
        <v>54</v>
      </c>
      <c r="C24">
        <v>8.6686899999999998</v>
      </c>
      <c r="D24">
        <v>328.74400000000003</v>
      </c>
      <c r="E24">
        <v>276.3</v>
      </c>
      <c r="F24">
        <v>276.3</v>
      </c>
      <c r="G24">
        <v>212.99</v>
      </c>
      <c r="H24">
        <v>1905.67</v>
      </c>
      <c r="I24">
        <v>560.41399999999999</v>
      </c>
      <c r="J24">
        <v>2500.81</v>
      </c>
      <c r="K24">
        <v>885.61699999999996</v>
      </c>
      <c r="M24" s="17">
        <f t="shared" si="5"/>
        <v>0.36477666666666664</v>
      </c>
      <c r="N24" s="18">
        <f t="shared" si="6"/>
        <v>0.30040664150667534</v>
      </c>
      <c r="O24" s="18">
        <f t="shared" si="7"/>
        <v>2.2292960169235974</v>
      </c>
      <c r="P24" s="29">
        <f t="shared" si="8"/>
        <v>0.80927782296016748</v>
      </c>
      <c r="Q24" s="18">
        <f t="shared" si="9"/>
        <v>0.19463050450960864</v>
      </c>
      <c r="R24" s="29">
        <f t="shared" si="10"/>
        <v>0.25248325459413523</v>
      </c>
      <c r="T24" s="30">
        <f t="shared" si="11"/>
        <v>588.82450656104891</v>
      </c>
      <c r="U24" s="30">
        <f t="shared" si="12"/>
        <v>1614.2055135865296</v>
      </c>
      <c r="V24" s="30">
        <f t="shared" si="13"/>
        <v>1614.2055135865296</v>
      </c>
      <c r="W24" s="30">
        <f t="shared" si="14"/>
        <v>32.942969665031214</v>
      </c>
      <c r="X24" s="30">
        <f t="shared" si="15"/>
        <v>176.88679245283001</v>
      </c>
      <c r="Y24" s="30">
        <f t="shared" si="0"/>
        <v>148.66832780131935</v>
      </c>
      <c r="Z24" s="30">
        <f t="shared" si="16"/>
        <v>148.66832780131935</v>
      </c>
      <c r="AA24" s="30">
        <f t="shared" si="17"/>
        <v>114.60321077959831</v>
      </c>
      <c r="AB24" s="30">
        <f t="shared" si="1"/>
        <v>1345.6070968085801</v>
      </c>
      <c r="AC24" s="30">
        <f t="shared" si="18"/>
        <v>301.54138644298064</v>
      </c>
      <c r="AD24" s="30">
        <f t="shared" si="2"/>
        <v>476.52261477532051</v>
      </c>
      <c r="AE24" s="30">
        <f t="shared" si="3"/>
        <v>1025.3810070254808</v>
      </c>
      <c r="AI24" s="37"/>
      <c r="AJ24" s="38">
        <f t="shared" si="28"/>
        <v>107867.20722445501</v>
      </c>
      <c r="AK24" s="38">
        <f t="shared" si="29"/>
        <v>18277.261388018946</v>
      </c>
      <c r="AL24" s="39">
        <f t="shared" si="30"/>
        <v>68713.568346122323</v>
      </c>
      <c r="AM24" s="39">
        <f t="shared" si="31"/>
        <v>3696.4816210669746</v>
      </c>
      <c r="AN24" s="39">
        <f t="shared" si="20"/>
        <v>18937.499999999982</v>
      </c>
      <c r="AO24" s="39">
        <f t="shared" si="21"/>
        <v>10742.024977093008</v>
      </c>
      <c r="AP24" s="39">
        <f t="shared" si="22"/>
        <v>11024.709844911245</v>
      </c>
      <c r="AQ24" s="39">
        <f t="shared" si="23"/>
        <v>6558.3013616407106</v>
      </c>
      <c r="AR24" s="40">
        <f>AD23*$AV$4</f>
        <v>2248.1102041074387</v>
      </c>
      <c r="AS24" s="41">
        <f>AL24+AM24+AN24+AO24+AP24+AQ24+AR24-AJ24-AK24</f>
        <v>-4223.7722575322696</v>
      </c>
      <c r="AT24" s="41">
        <f t="shared" si="32"/>
        <v>-33790178.060258158</v>
      </c>
      <c r="AU24">
        <f>M23</f>
        <v>0.36298000000000002</v>
      </c>
      <c r="BB24" s="31">
        <f t="shared" si="24"/>
        <v>1197.2066480788217</v>
      </c>
      <c r="BC24" s="31">
        <f t="shared" si="25"/>
        <v>202.31898362799174</v>
      </c>
      <c r="BD24" s="36">
        <f t="shared" si="26"/>
        <v>854.79475441347483</v>
      </c>
      <c r="BE24" s="31">
        <f t="shared" si="27"/>
        <v>266.68383756437458</v>
      </c>
    </row>
    <row r="25" spans="1:57" x14ac:dyDescent="0.35">
      <c r="A25">
        <v>19</v>
      </c>
      <c r="B25" t="s">
        <v>54</v>
      </c>
      <c r="C25">
        <v>9.1727299999999996</v>
      </c>
      <c r="D25">
        <v>305.911</v>
      </c>
      <c r="E25">
        <v>285.31900000000002</v>
      </c>
      <c r="F25">
        <v>285.31900000000002</v>
      </c>
      <c r="G25">
        <v>223.68199999999999</v>
      </c>
      <c r="H25">
        <v>1899.77</v>
      </c>
      <c r="I25">
        <v>518.08299999999997</v>
      </c>
      <c r="J25">
        <v>2543.14</v>
      </c>
      <c r="K25">
        <v>914.52499999999998</v>
      </c>
      <c r="M25" s="17">
        <f t="shared" si="5"/>
        <v>0.36674333333333337</v>
      </c>
      <c r="N25" s="18">
        <f t="shared" si="6"/>
        <v>0.27804277287476253</v>
      </c>
      <c r="O25" s="18">
        <f t="shared" si="7"/>
        <v>2.2558151570126244</v>
      </c>
      <c r="P25" s="29">
        <f t="shared" si="8"/>
        <v>0.83121256464557403</v>
      </c>
      <c r="Q25" s="18">
        <f t="shared" si="9"/>
        <v>0.20330476354943966</v>
      </c>
      <c r="R25" s="29">
        <f t="shared" si="10"/>
        <v>0.25932668623833199</v>
      </c>
      <c r="T25" s="30">
        <f t="shared" si="11"/>
        <v>636.1855430513358</v>
      </c>
      <c r="U25" s="30">
        <f t="shared" si="12"/>
        <v>1734.6887733964782</v>
      </c>
      <c r="V25" s="30">
        <f t="shared" si="13"/>
        <v>1734.6887733964782</v>
      </c>
      <c r="W25" s="30">
        <f t="shared" si="14"/>
        <v>35.401811701968938</v>
      </c>
      <c r="X25" s="30">
        <f t="shared" si="15"/>
        <v>176.88679245283001</v>
      </c>
      <c r="Y25" s="30">
        <f t="shared" si="0"/>
        <v>164.9798887122366</v>
      </c>
      <c r="Z25" s="30">
        <f t="shared" si="16"/>
        <v>164.9798887122366</v>
      </c>
      <c r="AA25" s="30">
        <f t="shared" si="17"/>
        <v>129.33955140362369</v>
      </c>
      <c r="AB25" s="30">
        <f t="shared" si="1"/>
        <v>1470.5188023894796</v>
      </c>
      <c r="AC25" s="30">
        <f t="shared" si="18"/>
        <v>299.57178270896748</v>
      </c>
      <c r="AD25" s="30">
        <f t="shared" si="2"/>
        <v>528.80541683013803</v>
      </c>
      <c r="AE25" s="30">
        <f t="shared" si="3"/>
        <v>1098.5032303451424</v>
      </c>
      <c r="AI25" s="37"/>
      <c r="AJ25" s="38">
        <f t="shared" si="28"/>
        <v>116024.24970005898</v>
      </c>
      <c r="AK25" s="38">
        <f t="shared" si="29"/>
        <v>19659.408949970344</v>
      </c>
      <c r="AL25" s="39">
        <f t="shared" si="30"/>
        <v>73701.310641970485</v>
      </c>
      <c r="AM25" s="39">
        <f t="shared" si="31"/>
        <v>3672.4725454890613</v>
      </c>
      <c r="AN25" s="39">
        <f t="shared" si="20"/>
        <v>18937.499999999982</v>
      </c>
      <c r="AO25" s="39">
        <f t="shared" si="21"/>
        <v>11976.720487674287</v>
      </c>
      <c r="AP25" s="39">
        <f t="shared" si="22"/>
        <v>12291.897342613085</v>
      </c>
      <c r="AQ25" s="39">
        <f t="shared" si="23"/>
        <v>7429.875139015372</v>
      </c>
      <c r="AR25" s="40">
        <f>AD24*$AV$4</f>
        <v>2506.5089537181857</v>
      </c>
      <c r="AS25" s="41">
        <f>AL25+AM25+AN25+AO25+AP25+AQ25+AR25-AJ25-AK25</f>
        <v>-5167.3735395488511</v>
      </c>
      <c r="AT25" s="41">
        <f t="shared" si="32"/>
        <v>-41338988.316390812</v>
      </c>
      <c r="AU25">
        <f>M24</f>
        <v>0.36477666666666664</v>
      </c>
      <c r="BB25" s="31">
        <f t="shared" si="24"/>
        <v>1312.664127143549</v>
      </c>
      <c r="BC25" s="31">
        <f t="shared" si="25"/>
        <v>229.20642155919663</v>
      </c>
      <c r="BD25" s="36">
        <f t="shared" si="26"/>
        <v>953.04522955064101</v>
      </c>
      <c r="BE25" s="31">
        <f t="shared" si="27"/>
        <v>297.3366556026387</v>
      </c>
    </row>
    <row r="26" spans="1:57" x14ac:dyDescent="0.35">
      <c r="A26">
        <v>20</v>
      </c>
      <c r="B26" t="s">
        <v>54</v>
      </c>
      <c r="C26">
        <v>9.6767699999999994</v>
      </c>
      <c r="D26">
        <v>284.99099999999999</v>
      </c>
      <c r="E26">
        <v>293.66800000000001</v>
      </c>
      <c r="F26">
        <v>293.66800000000001</v>
      </c>
      <c r="G26">
        <v>234.30099999999999</v>
      </c>
      <c r="H26">
        <v>1893.37</v>
      </c>
      <c r="I26">
        <v>479.404</v>
      </c>
      <c r="J26">
        <v>2581.8200000000002</v>
      </c>
      <c r="K26">
        <v>941.28499999999997</v>
      </c>
      <c r="M26" s="17">
        <f t="shared" si="5"/>
        <v>0.36887666666666669</v>
      </c>
      <c r="N26" s="18">
        <f t="shared" si="6"/>
        <v>0.25753052058953757</v>
      </c>
      <c r="O26" s="18">
        <f t="shared" si="7"/>
        <v>2.2777220120546162</v>
      </c>
      <c r="P26" s="29">
        <f t="shared" si="8"/>
        <v>0.85058691703640776</v>
      </c>
      <c r="Q26" s="18">
        <f t="shared" si="9"/>
        <v>0.21172478606218878</v>
      </c>
      <c r="R26" s="29">
        <f t="shared" si="10"/>
        <v>0.26537144302973892</v>
      </c>
      <c r="T26" s="30">
        <f t="shared" si="11"/>
        <v>686.85758894868718</v>
      </c>
      <c r="U26" s="30">
        <f t="shared" si="12"/>
        <v>1862.0250371362256</v>
      </c>
      <c r="V26" s="30">
        <f t="shared" si="13"/>
        <v>1862.0250371362256</v>
      </c>
      <c r="W26" s="30">
        <f t="shared" si="14"/>
        <v>38.000510961963791</v>
      </c>
      <c r="X26" s="30">
        <f t="shared" si="15"/>
        <v>176.88679245283001</v>
      </c>
      <c r="Y26" s="30">
        <f t="shared" si="0"/>
        <v>182.27238953524036</v>
      </c>
      <c r="Z26" s="30">
        <f t="shared" si="16"/>
        <v>182.27238953524036</v>
      </c>
      <c r="AA26" s="30">
        <f t="shared" si="17"/>
        <v>145.42477607535159</v>
      </c>
      <c r="AB26" s="30">
        <f t="shared" si="1"/>
        <v>1602.4711604571501</v>
      </c>
      <c r="AC26" s="30">
        <f t="shared" si="18"/>
        <v>297.55438764103928</v>
      </c>
      <c r="AD26" s="30">
        <f t="shared" si="2"/>
        <v>584.232079026924</v>
      </c>
      <c r="AE26" s="30">
        <f t="shared" si="3"/>
        <v>1175.1674481875384</v>
      </c>
      <c r="AI26" s="37"/>
      <c r="AJ26" s="38">
        <f t="shared" si="28"/>
        <v>124684.22496541865</v>
      </c>
      <c r="AK26" s="38">
        <f t="shared" si="29"/>
        <v>21126.774571195707</v>
      </c>
      <c r="AL26" s="39">
        <f t="shared" si="30"/>
        <v>78957.116687517788</v>
      </c>
      <c r="AM26" s="39">
        <f t="shared" si="31"/>
        <v>3648.4847416125149</v>
      </c>
      <c r="AN26" s="39">
        <f t="shared" si="20"/>
        <v>18937.499999999982</v>
      </c>
      <c r="AO26" s="39">
        <f t="shared" si="21"/>
        <v>13290.77983465778</v>
      </c>
      <c r="AP26" s="39">
        <f t="shared" si="22"/>
        <v>13640.537198727723</v>
      </c>
      <c r="AQ26" s="39">
        <f t="shared" si="23"/>
        <v>8385.2512589137477</v>
      </c>
      <c r="AR26" s="40">
        <f>AD25*$AV$4</f>
        <v>2781.5164925265258</v>
      </c>
      <c r="AS26" s="41">
        <f>AL26+AM26+AN26+AO26+AP26+AQ26+AR26-AJ26-AK26</f>
        <v>-6169.8133226583122</v>
      </c>
      <c r="AT26" s="41">
        <f t="shared" si="32"/>
        <v>-49358506.5812665</v>
      </c>
      <c r="AU26">
        <f>M25</f>
        <v>0.36674333333333337</v>
      </c>
      <c r="BB26" s="31">
        <f t="shared" si="24"/>
        <v>1435.1169906875107</v>
      </c>
      <c r="BC26" s="31">
        <f t="shared" si="25"/>
        <v>258.67910280724738</v>
      </c>
      <c r="BD26" s="36">
        <f t="shared" si="26"/>
        <v>1057.6108336602761</v>
      </c>
      <c r="BE26" s="31">
        <f t="shared" si="27"/>
        <v>329.9597774244732</v>
      </c>
    </row>
    <row r="27" spans="1:57" x14ac:dyDescent="0.35">
      <c r="A27">
        <v>21</v>
      </c>
      <c r="B27" t="s">
        <v>54</v>
      </c>
      <c r="C27">
        <v>10.1808</v>
      </c>
      <c r="D27">
        <v>265.61799999999999</v>
      </c>
      <c r="E27">
        <v>301.435</v>
      </c>
      <c r="F27">
        <v>301.435</v>
      </c>
      <c r="G27">
        <v>244.839</v>
      </c>
      <c r="H27">
        <v>1886.67</v>
      </c>
      <c r="I27">
        <v>443.98700000000002</v>
      </c>
      <c r="J27">
        <v>2617.2399999999998</v>
      </c>
      <c r="K27">
        <v>966.18200000000002</v>
      </c>
      <c r="M27" s="17">
        <f t="shared" si="5"/>
        <v>0.37111</v>
      </c>
      <c r="N27" s="18">
        <f t="shared" si="6"/>
        <v>0.23857975622681507</v>
      </c>
      <c r="O27" s="18">
        <f t="shared" si="7"/>
        <v>2.2958291882909831</v>
      </c>
      <c r="P27" s="29">
        <f t="shared" si="8"/>
        <v>0.86783074200820964</v>
      </c>
      <c r="Q27" s="18">
        <f t="shared" si="9"/>
        <v>0.21991592789199968</v>
      </c>
      <c r="R27" s="29">
        <f t="shared" si="10"/>
        <v>0.27075081063116957</v>
      </c>
      <c r="T27" s="30">
        <f t="shared" si="11"/>
        <v>741.41576490113323</v>
      </c>
      <c r="U27" s="30">
        <f t="shared" si="12"/>
        <v>1997.8328929458469</v>
      </c>
      <c r="V27" s="30">
        <f t="shared" si="13"/>
        <v>1997.8328929458469</v>
      </c>
      <c r="W27" s="30">
        <f t="shared" si="14"/>
        <v>40.772099856037691</v>
      </c>
      <c r="X27" s="30">
        <f t="shared" si="15"/>
        <v>176.88679245283001</v>
      </c>
      <c r="Y27" s="30">
        <f t="shared" si="0"/>
        <v>200.73891936171046</v>
      </c>
      <c r="Z27" s="30">
        <f t="shared" si="16"/>
        <v>200.73891936171046</v>
      </c>
      <c r="AA27" s="30">
        <f t="shared" si="17"/>
        <v>163.04913589198941</v>
      </c>
      <c r="AB27" s="30">
        <f t="shared" si="1"/>
        <v>1742.9360535751446</v>
      </c>
      <c r="AC27" s="30">
        <f t="shared" si="18"/>
        <v>295.66893922673989</v>
      </c>
      <c r="AD27" s="30">
        <f t="shared" si="2"/>
        <v>643.42339339073476</v>
      </c>
      <c r="AE27" s="30">
        <f t="shared" si="3"/>
        <v>1256.4171280447135</v>
      </c>
      <c r="AI27" s="37"/>
      <c r="AJ27" s="38">
        <f t="shared" si="28"/>
        <v>133836.77359424048</v>
      </c>
      <c r="AK27" s="38">
        <f t="shared" si="29"/>
        <v>22677.602927282092</v>
      </c>
      <c r="AL27" s="39">
        <f t="shared" si="30"/>
        <v>84467.510673375698</v>
      </c>
      <c r="AM27" s="39">
        <f t="shared" si="31"/>
        <v>3623.9148870802173</v>
      </c>
      <c r="AN27" s="39">
        <f t="shared" si="20"/>
        <v>18937.499999999982</v>
      </c>
      <c r="AO27" s="39">
        <f t="shared" si="21"/>
        <v>14683.863700958964</v>
      </c>
      <c r="AP27" s="39">
        <f t="shared" si="22"/>
        <v>15070.281166773675</v>
      </c>
      <c r="AQ27" s="39">
        <f t="shared" si="23"/>
        <v>9428.0772851739421</v>
      </c>
      <c r="AR27" s="40">
        <f>AD26*$AV$4</f>
        <v>3073.0607356816199</v>
      </c>
      <c r="AS27" s="41">
        <f>AL27+AM27+AN27+AO27+AP27+AQ27+AR27-AJ27-AK27</f>
        <v>-7230.1680724784856</v>
      </c>
      <c r="AT27" s="41">
        <f t="shared" si="32"/>
        <v>-57841344.579827882</v>
      </c>
      <c r="AU27">
        <f>M26</f>
        <v>0.36887666666666669</v>
      </c>
      <c r="BB27" s="31">
        <f t="shared" si="24"/>
        <v>1564.4706494951863</v>
      </c>
      <c r="BC27" s="31">
        <f t="shared" si="25"/>
        <v>290.84955215070318</v>
      </c>
      <c r="BD27" s="36">
        <f t="shared" si="26"/>
        <v>1168.464158053848</v>
      </c>
      <c r="BE27" s="31">
        <f t="shared" si="27"/>
        <v>364.54477907048073</v>
      </c>
    </row>
    <row r="28" spans="1:57" x14ac:dyDescent="0.35">
      <c r="A28">
        <v>22</v>
      </c>
      <c r="B28" t="s">
        <v>54</v>
      </c>
      <c r="C28">
        <v>10.684799999999999</v>
      </c>
      <c r="D28">
        <v>247.95400000000001</v>
      </c>
      <c r="E28">
        <v>308.63900000000001</v>
      </c>
      <c r="F28">
        <v>308.63900000000001</v>
      </c>
      <c r="G28">
        <v>255.31</v>
      </c>
      <c r="H28">
        <v>1879.46</v>
      </c>
      <c r="I28">
        <v>411.53199999999998</v>
      </c>
      <c r="J28">
        <v>2649.69</v>
      </c>
      <c r="K28">
        <v>989.27300000000002</v>
      </c>
      <c r="M28" s="17">
        <f t="shared" si="5"/>
        <v>0.37351333333333331</v>
      </c>
      <c r="N28" s="18">
        <f t="shared" si="6"/>
        <v>0.2212808110375355</v>
      </c>
      <c r="O28" s="18">
        <f t="shared" si="7"/>
        <v>2.3100161620290218</v>
      </c>
      <c r="P28" s="29">
        <f t="shared" si="8"/>
        <v>0.88285380263087443</v>
      </c>
      <c r="Q28" s="18">
        <f t="shared" si="9"/>
        <v>0.22784550306102416</v>
      </c>
      <c r="R28" s="29">
        <f t="shared" si="10"/>
        <v>0.27543773537758581</v>
      </c>
      <c r="T28" s="30">
        <f t="shared" si="11"/>
        <v>799.37700708637135</v>
      </c>
      <c r="U28" s="30">
        <f t="shared" si="12"/>
        <v>2140.156550644434</v>
      </c>
      <c r="V28" s="30">
        <f t="shared" si="13"/>
        <v>2140.156550644434</v>
      </c>
      <c r="W28" s="30">
        <f t="shared" si="14"/>
        <v>43.676664298866001</v>
      </c>
      <c r="X28" s="30">
        <f t="shared" si="15"/>
        <v>176.88679245283001</v>
      </c>
      <c r="Y28" s="30">
        <f t="shared" si="0"/>
        <v>220.1785925447825</v>
      </c>
      <c r="Z28" s="30">
        <f t="shared" si="16"/>
        <v>220.1785925447825</v>
      </c>
      <c r="AA28" s="30">
        <f t="shared" si="17"/>
        <v>182.13445631501017</v>
      </c>
      <c r="AB28" s="30">
        <f t="shared" si="1"/>
        <v>1890.2504702227716</v>
      </c>
      <c r="AC28" s="30">
        <f t="shared" si="18"/>
        <v>293.58274472052835</v>
      </c>
      <c r="AD28" s="30">
        <f t="shared" si="2"/>
        <v>705.73303044189038</v>
      </c>
      <c r="AE28" s="30">
        <f t="shared" si="3"/>
        <v>1340.7795435580626</v>
      </c>
      <c r="AI28" s="37"/>
      <c r="AJ28" s="38">
        <f t="shared" si="28"/>
        <v>143598.23484626864</v>
      </c>
      <c r="AK28" s="38">
        <f t="shared" si="29"/>
        <v>24331.606803187471</v>
      </c>
      <c r="AL28" s="39">
        <f t="shared" si="30"/>
        <v>90307.493912469872</v>
      </c>
      <c r="AM28" s="39">
        <f t="shared" si="31"/>
        <v>3600.9520108424654</v>
      </c>
      <c r="AN28" s="39">
        <f t="shared" si="20"/>
        <v>18937.499999999982</v>
      </c>
      <c r="AO28" s="39">
        <f t="shared" si="21"/>
        <v>16171.527343779395</v>
      </c>
      <c r="AP28" s="39">
        <f t="shared" si="22"/>
        <v>16597.093852826223</v>
      </c>
      <c r="AQ28" s="39">
        <f t="shared" si="23"/>
        <v>10570.687443754332</v>
      </c>
      <c r="AR28" s="40">
        <f>AD27*$AV$4</f>
        <v>3384.4070492352648</v>
      </c>
      <c r="AS28" s="41">
        <f>AL28+AM28+AN28+AO28+AP28+AQ28+AR28-AJ28-AK28</f>
        <v>-8360.180036548536</v>
      </c>
      <c r="AT28" s="41">
        <f t="shared" si="32"/>
        <v>-66881440.29238829</v>
      </c>
      <c r="AU28">
        <f>M27</f>
        <v>0.37111</v>
      </c>
      <c r="BB28" s="31">
        <f t="shared" si="24"/>
        <v>1702.163953719107</v>
      </c>
      <c r="BC28" s="31">
        <f t="shared" si="25"/>
        <v>326.09827178397882</v>
      </c>
      <c r="BD28" s="36">
        <f t="shared" si="26"/>
        <v>1286.8467867814695</v>
      </c>
      <c r="BE28" s="31">
        <f t="shared" si="27"/>
        <v>401.47783872342092</v>
      </c>
    </row>
    <row r="29" spans="1:57" x14ac:dyDescent="0.35">
      <c r="A29">
        <v>23</v>
      </c>
      <c r="B29" t="s">
        <v>54</v>
      </c>
      <c r="C29">
        <v>11.1889</v>
      </c>
      <c r="D29">
        <v>231.672</v>
      </c>
      <c r="E29">
        <v>315.35399999999998</v>
      </c>
      <c r="F29">
        <v>315.35399999999998</v>
      </c>
      <c r="G29">
        <v>265.702</v>
      </c>
      <c r="H29">
        <v>1871.92</v>
      </c>
      <c r="I29">
        <v>381.726</v>
      </c>
      <c r="J29">
        <v>2679.5</v>
      </c>
      <c r="K29">
        <v>1010.8</v>
      </c>
      <c r="M29" s="17">
        <f t="shared" si="5"/>
        <v>0.37602666666666662</v>
      </c>
      <c r="N29" s="18">
        <f t="shared" si="6"/>
        <v>0.20536841358768881</v>
      </c>
      <c r="O29" s="18">
        <f t="shared" si="7"/>
        <v>2.3210016224026666</v>
      </c>
      <c r="P29" s="29">
        <f t="shared" si="8"/>
        <v>0.89603574214594717</v>
      </c>
      <c r="Q29" s="18">
        <f t="shared" si="9"/>
        <v>0.23553471385008157</v>
      </c>
      <c r="R29" s="29">
        <f t="shared" si="10"/>
        <v>0.27954932274306787</v>
      </c>
      <c r="T29" s="30">
        <f t="shared" si="11"/>
        <v>861.31449994038326</v>
      </c>
      <c r="U29" s="30">
        <f t="shared" si="12"/>
        <v>2290.5676014299961</v>
      </c>
      <c r="V29" s="30">
        <f t="shared" si="13"/>
        <v>2290.5676014299961</v>
      </c>
      <c r="W29" s="30">
        <f t="shared" si="14"/>
        <v>46.746277580204001</v>
      </c>
      <c r="X29" s="30">
        <f t="shared" si="15"/>
        <v>176.88679245283001</v>
      </c>
      <c r="Y29" s="30">
        <f t="shared" si="0"/>
        <v>240.77988512711832</v>
      </c>
      <c r="Z29" s="30">
        <f t="shared" si="16"/>
        <v>240.77988512711832</v>
      </c>
      <c r="AA29" s="30">
        <f t="shared" si="17"/>
        <v>202.86946427838427</v>
      </c>
      <c r="AB29" s="30">
        <f t="shared" si="1"/>
        <v>2045.858629340775</v>
      </c>
      <c r="AC29" s="30">
        <f t="shared" si="18"/>
        <v>291.45524966942503</v>
      </c>
      <c r="AD29" s="30">
        <f t="shared" si="2"/>
        <v>771.76857717514667</v>
      </c>
      <c r="AE29" s="30">
        <f t="shared" si="3"/>
        <v>1429.2531014896128</v>
      </c>
      <c r="AI29" s="37"/>
      <c r="AJ29" s="38">
        <f t="shared" si="28"/>
        <v>153828.03239066998</v>
      </c>
      <c r="AK29" s="38">
        <f t="shared" si="29"/>
        <v>26064.966630298561</v>
      </c>
      <c r="AL29" s="39">
        <f t="shared" si="30"/>
        <v>96371.211252322857</v>
      </c>
      <c r="AM29" s="39">
        <f t="shared" si="31"/>
        <v>3575.5442479513149</v>
      </c>
      <c r="AN29" s="39">
        <f t="shared" si="20"/>
        <v>18937.499999999982</v>
      </c>
      <c r="AO29" s="39">
        <f t="shared" si="21"/>
        <v>17737.587415407677</v>
      </c>
      <c r="AP29" s="39">
        <f t="shared" si="22"/>
        <v>18204.366031602618</v>
      </c>
      <c r="AQ29" s="39">
        <f t="shared" si="23"/>
        <v>11808.013577695319</v>
      </c>
      <c r="AR29" s="40">
        <f>AD28*$AV$4</f>
        <v>3712.1557401243431</v>
      </c>
      <c r="AS29" s="41">
        <f>AL29+AM29+AN29+AO29+AP29+AQ29+AR29-AJ29-AK29</f>
        <v>-9546.6207558644273</v>
      </c>
      <c r="AT29" s="41">
        <f t="shared" si="32"/>
        <v>-76372966.046915412</v>
      </c>
      <c r="AU29">
        <f>M28</f>
        <v>0.37351333333333331</v>
      </c>
      <c r="BB29" s="31">
        <f t="shared" si="24"/>
        <v>1846.5738059239056</v>
      </c>
      <c r="BC29" s="31">
        <f t="shared" si="25"/>
        <v>364.26891263002034</v>
      </c>
      <c r="BD29" s="36">
        <f t="shared" si="26"/>
        <v>1411.4660608837808</v>
      </c>
      <c r="BE29" s="31">
        <f t="shared" si="27"/>
        <v>440.35718508956501</v>
      </c>
    </row>
    <row r="30" spans="1:57" x14ac:dyDescent="0.35">
      <c r="A30">
        <v>24</v>
      </c>
      <c r="B30" t="s">
        <v>54</v>
      </c>
      <c r="C30">
        <v>11.6929</v>
      </c>
      <c r="D30">
        <v>216.74299999999999</v>
      </c>
      <c r="E30">
        <v>321.61799999999999</v>
      </c>
      <c r="F30">
        <v>321.61799999999999</v>
      </c>
      <c r="G30">
        <v>276.01799999999997</v>
      </c>
      <c r="H30">
        <v>1864</v>
      </c>
      <c r="I30">
        <v>354.291</v>
      </c>
      <c r="J30">
        <v>2706.93</v>
      </c>
      <c r="K30">
        <v>1030.8699999999999</v>
      </c>
      <c r="M30" s="17">
        <f t="shared" si="5"/>
        <v>0.37866666666666665</v>
      </c>
      <c r="N30" s="18">
        <f t="shared" si="6"/>
        <v>0.19079489436619718</v>
      </c>
      <c r="O30" s="18">
        <f t="shared" si="7"/>
        <v>2.3289661181338026</v>
      </c>
      <c r="P30" s="29">
        <f t="shared" si="8"/>
        <v>0.90745598591549281</v>
      </c>
      <c r="Q30" s="18">
        <f t="shared" si="9"/>
        <v>0.24297359154929574</v>
      </c>
      <c r="R30" s="29">
        <f t="shared" si="10"/>
        <v>0.2831144366197183</v>
      </c>
      <c r="T30" s="30">
        <f t="shared" si="11"/>
        <v>927.1044334830417</v>
      </c>
      <c r="U30" s="30">
        <f t="shared" si="12"/>
        <v>2448.3391729305681</v>
      </c>
      <c r="V30" s="30">
        <f t="shared" si="13"/>
        <v>2448.3391729305681</v>
      </c>
      <c r="W30" s="30">
        <f t="shared" si="14"/>
        <v>49.966105570011592</v>
      </c>
      <c r="X30" s="30">
        <f t="shared" si="15"/>
        <v>176.88679245283001</v>
      </c>
      <c r="Y30" s="30">
        <f t="shared" si="0"/>
        <v>262.47664937319445</v>
      </c>
      <c r="Z30" s="30">
        <f t="shared" si="16"/>
        <v>262.47664937319445</v>
      </c>
      <c r="AA30" s="30">
        <f t="shared" si="17"/>
        <v>225.26189394464978</v>
      </c>
      <c r="AB30" s="30">
        <f t="shared" si="1"/>
        <v>2209.1609191236494</v>
      </c>
      <c r="AC30" s="30">
        <f t="shared" si="18"/>
        <v>289.14435937693042</v>
      </c>
      <c r="AD30" s="30">
        <f t="shared" si="2"/>
        <v>841.30646773297804</v>
      </c>
      <c r="AE30" s="30">
        <f t="shared" si="3"/>
        <v>1521.2347394475264</v>
      </c>
      <c r="AI30" s="37"/>
      <c r="AJ30" s="38">
        <f t="shared" si="28"/>
        <v>164639.12748798382</v>
      </c>
      <c r="AK30" s="38">
        <f t="shared" si="29"/>
        <v>27896.822817815922</v>
      </c>
      <c r="AL30" s="39">
        <f t="shared" si="30"/>
        <v>102730.42517576889</v>
      </c>
      <c r="AM30" s="39">
        <f t="shared" si="31"/>
        <v>3549.6334857239276</v>
      </c>
      <c r="AN30" s="39">
        <f t="shared" si="20"/>
        <v>18937.499999999982</v>
      </c>
      <c r="AO30" s="39">
        <f t="shared" si="21"/>
        <v>19397.227545840651</v>
      </c>
      <c r="AP30" s="39">
        <f t="shared" si="22"/>
        <v>19907.680902310145</v>
      </c>
      <c r="AQ30" s="39">
        <f t="shared" si="23"/>
        <v>13152.291099471215</v>
      </c>
      <c r="AR30" s="40">
        <f>AD29*$AV$4</f>
        <v>4059.5027159412712</v>
      </c>
      <c r="AS30" s="41">
        <f>AL30+AM30+AN30+AO30+AP30+AQ30+AR30-AJ30-AK30</f>
        <v>-10801.689380743675</v>
      </c>
      <c r="AT30" s="41">
        <f t="shared" si="32"/>
        <v>-86413515.045949399</v>
      </c>
      <c r="AU30">
        <f>M29</f>
        <v>0.37602666666666662</v>
      </c>
      <c r="BB30" s="31">
        <f t="shared" si="24"/>
        <v>1999.1123517605711</v>
      </c>
      <c r="BC30" s="31">
        <f t="shared" si="25"/>
        <v>405.73892855676854</v>
      </c>
      <c r="BD30" s="36">
        <f t="shared" si="26"/>
        <v>1543.5371543502933</v>
      </c>
      <c r="BE30" s="31">
        <f t="shared" si="27"/>
        <v>481.55977025423664</v>
      </c>
    </row>
    <row r="31" spans="1:57" x14ac:dyDescent="0.35">
      <c r="A31">
        <v>25</v>
      </c>
      <c r="B31" t="s">
        <v>54</v>
      </c>
      <c r="C31">
        <v>12.196999999999999</v>
      </c>
      <c r="D31">
        <v>203.02600000000001</v>
      </c>
      <c r="E31">
        <v>327.46300000000002</v>
      </c>
      <c r="F31">
        <v>327.46300000000002</v>
      </c>
      <c r="G31">
        <v>286.26400000000001</v>
      </c>
      <c r="H31">
        <v>1855.78</v>
      </c>
      <c r="I31">
        <v>329.09800000000001</v>
      </c>
      <c r="J31">
        <v>2732.13</v>
      </c>
      <c r="K31">
        <v>1049.6099999999999</v>
      </c>
      <c r="M31" s="17">
        <f t="shared" si="5"/>
        <v>0.38140666666666667</v>
      </c>
      <c r="N31" s="18">
        <f t="shared" si="6"/>
        <v>0.17743615738232157</v>
      </c>
      <c r="O31" s="18">
        <f t="shared" si="7"/>
        <v>2.3342587179038996</v>
      </c>
      <c r="P31" s="29">
        <f t="shared" si="8"/>
        <v>0.91731485203894347</v>
      </c>
      <c r="Q31" s="18">
        <f t="shared" si="9"/>
        <v>0.25018265718131127</v>
      </c>
      <c r="R31" s="29">
        <f t="shared" si="10"/>
        <v>0.28618884480257295</v>
      </c>
      <c r="T31" s="30">
        <f t="shared" si="11"/>
        <v>996.9038727078165</v>
      </c>
      <c r="U31" s="30">
        <f t="shared" si="12"/>
        <v>2613.7557621117003</v>
      </c>
      <c r="V31" s="30">
        <f t="shared" si="13"/>
        <v>2613.7557621117003</v>
      </c>
      <c r="W31" s="30">
        <f t="shared" si="14"/>
        <v>53.34195432881021</v>
      </c>
      <c r="X31" s="30">
        <f t="shared" si="15"/>
        <v>176.88679245283001</v>
      </c>
      <c r="Y31" s="30">
        <f t="shared" si="0"/>
        <v>285.30276770946125</v>
      </c>
      <c r="Z31" s="30">
        <f t="shared" si="16"/>
        <v>285.30276770946125</v>
      </c>
      <c r="AA31" s="30">
        <f t="shared" si="17"/>
        <v>249.40805982838123</v>
      </c>
      <c r="AB31" s="30">
        <f t="shared" si="1"/>
        <v>2380.3735101091902</v>
      </c>
      <c r="AC31" s="30">
        <f t="shared" si="18"/>
        <v>286.72420633132015</v>
      </c>
      <c r="AD31" s="30">
        <f t="shared" si="2"/>
        <v>914.47472849002042</v>
      </c>
      <c r="AE31" s="30">
        <f t="shared" si="3"/>
        <v>1616.8518894038839</v>
      </c>
      <c r="AI31" s="37"/>
      <c r="AJ31" s="38">
        <f t="shared" si="28"/>
        <v>175979.27473273044</v>
      </c>
      <c r="AK31" s="38">
        <f t="shared" si="29"/>
        <v>29818.322787121389</v>
      </c>
      <c r="AL31" s="39">
        <f t="shared" si="30"/>
        <v>109341.78936726986</v>
      </c>
      <c r="AM31" s="39">
        <f t="shared" si="31"/>
        <v>3521.4891528516359</v>
      </c>
      <c r="AN31" s="39">
        <f t="shared" si="20"/>
        <v>18937.499999999982</v>
      </c>
      <c r="AO31" s="39">
        <f t="shared" si="21"/>
        <v>21145.118873504547</v>
      </c>
      <c r="AP31" s="39">
        <f t="shared" si="22"/>
        <v>21701.569370175719</v>
      </c>
      <c r="AQ31" s="39">
        <f t="shared" si="23"/>
        <v>14604.021424893774</v>
      </c>
      <c r="AR31" s="40">
        <f>AD30*$AV$4</f>
        <v>4425.2720202754645</v>
      </c>
      <c r="AS31" s="41">
        <f>AL31+AM31+AN31+AO31+AP31+AQ31+AR31-AJ31-AK31</f>
        <v>-12120.837310880845</v>
      </c>
      <c r="AT31" s="41">
        <f t="shared" si="32"/>
        <v>-96966698.487046763</v>
      </c>
      <c r="AU31">
        <f>M30</f>
        <v>0.37866666666666665</v>
      </c>
      <c r="BB31" s="31">
        <f t="shared" si="24"/>
        <v>2159.1948135536377</v>
      </c>
      <c r="BC31" s="31">
        <f t="shared" si="25"/>
        <v>450.52378788929957</v>
      </c>
      <c r="BD31" s="36">
        <f t="shared" si="26"/>
        <v>1682.6129354659561</v>
      </c>
      <c r="BE31" s="31">
        <f t="shared" si="27"/>
        <v>524.9532987463889</v>
      </c>
    </row>
    <row r="32" spans="1:57" x14ac:dyDescent="0.35">
      <c r="A32">
        <v>26</v>
      </c>
      <c r="B32" t="s">
        <v>54</v>
      </c>
      <c r="C32">
        <v>12.701000000000001</v>
      </c>
      <c r="D32">
        <v>190.43100000000001</v>
      </c>
      <c r="E32">
        <v>332.928</v>
      </c>
      <c r="F32">
        <v>332.928</v>
      </c>
      <c r="G32">
        <v>296.43799999999999</v>
      </c>
      <c r="H32">
        <v>1847.28</v>
      </c>
      <c r="I32">
        <v>305.90300000000002</v>
      </c>
      <c r="J32">
        <v>2755.32</v>
      </c>
      <c r="K32">
        <v>1067.1199999999999</v>
      </c>
      <c r="M32" s="17">
        <f t="shared" si="5"/>
        <v>0.38424000000000003</v>
      </c>
      <c r="N32" s="18">
        <f t="shared" si="6"/>
        <v>0.16520143660212369</v>
      </c>
      <c r="O32" s="18">
        <f t="shared" si="7"/>
        <v>2.3371638474217504</v>
      </c>
      <c r="P32" s="29">
        <f t="shared" si="8"/>
        <v>0.92574085640918857</v>
      </c>
      <c r="Q32" s="18">
        <f t="shared" si="9"/>
        <v>0.25716392532444998</v>
      </c>
      <c r="R32" s="29">
        <f t="shared" si="10"/>
        <v>0.28881948782011241</v>
      </c>
      <c r="T32" s="30">
        <f t="shared" si="11"/>
        <v>1070.7339844680025</v>
      </c>
      <c r="U32" s="30">
        <f t="shared" si="12"/>
        <v>2786.6281086508498</v>
      </c>
      <c r="V32" s="30">
        <f t="shared" si="13"/>
        <v>2786.6281086508498</v>
      </c>
      <c r="W32" s="30">
        <f t="shared" si="14"/>
        <v>56.869961401037749</v>
      </c>
      <c r="X32" s="30">
        <f t="shared" si="15"/>
        <v>176.88679245283001</v>
      </c>
      <c r="Y32" s="30">
        <f t="shared" si="0"/>
        <v>309.24884098563666</v>
      </c>
      <c r="Z32" s="30">
        <f t="shared" si="16"/>
        <v>309.24884098563666</v>
      </c>
      <c r="AA32" s="30">
        <f t="shared" si="17"/>
        <v>275.35415442408021</v>
      </c>
      <c r="AB32" s="30">
        <f t="shared" si="1"/>
        <v>2559.3507201054954</v>
      </c>
      <c r="AC32" s="30">
        <f t="shared" si="18"/>
        <v>284.1473499463923</v>
      </c>
      <c r="AD32" s="30">
        <f t="shared" si="2"/>
        <v>991.22219576783152</v>
      </c>
      <c r="AE32" s="30">
        <f t="shared" si="3"/>
        <v>1715.8941241828472</v>
      </c>
      <c r="AI32" s="37"/>
      <c r="AJ32" s="38">
        <f t="shared" si="28"/>
        <v>187868.92291330267</v>
      </c>
      <c r="AK32" s="38">
        <f t="shared" si="29"/>
        <v>31832.931426758398</v>
      </c>
      <c r="AL32" s="39">
        <f t="shared" si="30"/>
        <v>116214.46325468295</v>
      </c>
      <c r="AM32" s="39">
        <f t="shared" si="31"/>
        <v>3492.014108909148</v>
      </c>
      <c r="AN32" s="39">
        <f t="shared" si="20"/>
        <v>18937.499999999982</v>
      </c>
      <c r="AO32" s="39">
        <f t="shared" si="21"/>
        <v>22983.990966674199</v>
      </c>
      <c r="AP32" s="39">
        <f t="shared" si="22"/>
        <v>23588.832834218258</v>
      </c>
      <c r="AQ32" s="39">
        <f t="shared" si="23"/>
        <v>16169.448749151732</v>
      </c>
      <c r="AR32" s="40">
        <f>AD31*$AV$4</f>
        <v>4810.1370718575072</v>
      </c>
      <c r="AS32" s="41">
        <f>AL32+AM32+AN32+AO32+AP32+AQ32+AR32-AJ32-AK32</f>
        <v>-13505.467354567299</v>
      </c>
      <c r="AT32" s="41">
        <f t="shared" si="32"/>
        <v>-108043738.83653839</v>
      </c>
      <c r="AU32">
        <f>M31</f>
        <v>0.38140666666666667</v>
      </c>
      <c r="BB32" s="31">
        <f t="shared" si="24"/>
        <v>2327.0315557803801</v>
      </c>
      <c r="BC32" s="31">
        <f t="shared" si="25"/>
        <v>498.81611965676245</v>
      </c>
      <c r="BD32" s="36">
        <f t="shared" si="26"/>
        <v>1828.9494569800408</v>
      </c>
      <c r="BE32" s="31">
        <f t="shared" si="27"/>
        <v>570.6055354189225</v>
      </c>
    </row>
    <row r="33" spans="1:57" x14ac:dyDescent="0.35">
      <c r="A33">
        <v>27</v>
      </c>
      <c r="B33" t="s">
        <v>54</v>
      </c>
      <c r="C33">
        <v>13.2051</v>
      </c>
      <c r="D33">
        <v>178.821</v>
      </c>
      <c r="E33">
        <v>338.04599999999999</v>
      </c>
      <c r="F33">
        <v>338.04599999999999</v>
      </c>
      <c r="G33">
        <v>306.53800000000001</v>
      </c>
      <c r="H33">
        <v>1838.55</v>
      </c>
      <c r="I33">
        <v>284.56700000000001</v>
      </c>
      <c r="J33">
        <v>2776.66</v>
      </c>
      <c r="K33">
        <v>1083.53</v>
      </c>
      <c r="M33" s="17">
        <f t="shared" si="5"/>
        <v>0.38714999999999999</v>
      </c>
      <c r="N33" s="18">
        <f t="shared" si="6"/>
        <v>0.15396358000774893</v>
      </c>
      <c r="O33" s="18">
        <f t="shared" si="7"/>
        <v>2.337970218433854</v>
      </c>
      <c r="P33" s="29">
        <f t="shared" si="8"/>
        <v>0.93291144689827366</v>
      </c>
      <c r="Q33" s="18">
        <f t="shared" si="9"/>
        <v>0.26392698781695295</v>
      </c>
      <c r="R33" s="29">
        <f t="shared" si="10"/>
        <v>0.29105514658401133</v>
      </c>
      <c r="T33" s="30">
        <f t="shared" si="11"/>
        <v>1148.8872397220653</v>
      </c>
      <c r="U33" s="30">
        <f t="shared" si="12"/>
        <v>2967.5506643989806</v>
      </c>
      <c r="V33" s="30">
        <f t="shared" si="13"/>
        <v>2967.5506643989806</v>
      </c>
      <c r="W33" s="30">
        <f t="shared" si="14"/>
        <v>60.562258457122056</v>
      </c>
      <c r="X33" s="30">
        <f t="shared" si="15"/>
        <v>176.88679245283001</v>
      </c>
      <c r="Y33" s="30">
        <f t="shared" si="0"/>
        <v>334.38954396580584</v>
      </c>
      <c r="Z33" s="30">
        <f t="shared" si="16"/>
        <v>334.38954396580584</v>
      </c>
      <c r="AA33" s="30">
        <f t="shared" si="17"/>
        <v>303.22234852117822</v>
      </c>
      <c r="AB33" s="30">
        <f t="shared" si="1"/>
        <v>2746.6264092659867</v>
      </c>
      <c r="AC33" s="30">
        <f t="shared" si="18"/>
        <v>281.48651359011592</v>
      </c>
      <c r="AD33" s="30">
        <f t="shared" si="2"/>
        <v>1071.8100571320756</v>
      </c>
      <c r="AE33" s="30">
        <f t="shared" si="3"/>
        <v>1818.6634246769154</v>
      </c>
      <c r="AI33" s="37"/>
      <c r="AJ33" s="38">
        <f t="shared" si="28"/>
        <v>200294.46856549711</v>
      </c>
      <c r="AK33" s="38">
        <f t="shared" si="29"/>
        <v>33938.343735258699</v>
      </c>
      <c r="AL33" s="39">
        <f t="shared" si="30"/>
        <v>123333.3219638905</v>
      </c>
      <c r="AM33" s="39">
        <f t="shared" si="31"/>
        <v>3460.630574997112</v>
      </c>
      <c r="AN33" s="39">
        <f t="shared" si="20"/>
        <v>18937.499999999982</v>
      </c>
      <c r="AO33" s="39">
        <f t="shared" si="21"/>
        <v>24913.086629802889</v>
      </c>
      <c r="AP33" s="39">
        <f t="shared" si="22"/>
        <v>25568.694172692441</v>
      </c>
      <c r="AQ33" s="39">
        <f t="shared" si="23"/>
        <v>17851.567791713871</v>
      </c>
      <c r="AR33" s="40">
        <f>AD32*$AV$4</f>
        <v>5213.8287497387937</v>
      </c>
      <c r="AS33" s="41">
        <f>AL33+AM33+AN33+AO33+AP33+AQ33+AR33-AJ33-AK33</f>
        <v>-14954.182417920201</v>
      </c>
      <c r="AT33" s="41">
        <f t="shared" si="32"/>
        <v>-119633459.34336162</v>
      </c>
      <c r="AU33">
        <f>M32</f>
        <v>0.38424000000000003</v>
      </c>
      <c r="BB33" s="31">
        <f t="shared" si="24"/>
        <v>2502.4807587044575</v>
      </c>
      <c r="BC33" s="31">
        <f t="shared" si="25"/>
        <v>550.70830884816041</v>
      </c>
      <c r="BD33" s="36">
        <f t="shared" si="26"/>
        <v>1982.444391535663</v>
      </c>
      <c r="BE33" s="31">
        <f t="shared" si="27"/>
        <v>618.49768197127332</v>
      </c>
    </row>
    <row r="34" spans="1:57" x14ac:dyDescent="0.35">
      <c r="A34">
        <v>28</v>
      </c>
      <c r="B34" t="s">
        <v>54</v>
      </c>
      <c r="C34">
        <v>13.709099999999999</v>
      </c>
      <c r="D34">
        <v>168.18899999999999</v>
      </c>
      <c r="E34">
        <v>342.84300000000002</v>
      </c>
      <c r="F34">
        <v>342.84300000000002</v>
      </c>
      <c r="G34">
        <v>316.56900000000002</v>
      </c>
      <c r="H34">
        <v>1829.56</v>
      </c>
      <c r="I34">
        <v>264.88299999999998</v>
      </c>
      <c r="J34">
        <v>2796.34</v>
      </c>
      <c r="K34">
        <v>1098.9100000000001</v>
      </c>
      <c r="M34" s="17">
        <f t="shared" si="5"/>
        <v>0.3901466666666667</v>
      </c>
      <c r="N34" s="18">
        <f t="shared" si="6"/>
        <v>0.14369724206281398</v>
      </c>
      <c r="O34" s="18">
        <f t="shared" si="7"/>
        <v>2.3368267576296096</v>
      </c>
      <c r="P34" s="29">
        <f t="shared" si="8"/>
        <v>0.9388862308191791</v>
      </c>
      <c r="Q34" s="18">
        <f t="shared" si="9"/>
        <v>0.27047007962817404</v>
      </c>
      <c r="R34" s="29">
        <f t="shared" si="10"/>
        <v>0.29291804791360515</v>
      </c>
      <c r="T34" s="30">
        <f t="shared" si="11"/>
        <v>1230.9685969860714</v>
      </c>
      <c r="U34" s="30">
        <f t="shared" si="12"/>
        <v>3155.143186287391</v>
      </c>
      <c r="V34" s="30">
        <f t="shared" si="13"/>
        <v>3155.143186287391</v>
      </c>
      <c r="W34" s="30">
        <f t="shared" si="14"/>
        <v>64.390677271171242</v>
      </c>
      <c r="X34" s="30">
        <f t="shared" si="15"/>
        <v>176.88679245283001</v>
      </c>
      <c r="Y34" s="30">
        <f t="shared" si="0"/>
        <v>360.57291847210934</v>
      </c>
      <c r="Z34" s="30">
        <f t="shared" si="16"/>
        <v>360.57291847210934</v>
      </c>
      <c r="AA34" s="30">
        <f t="shared" si="17"/>
        <v>332.94017444660443</v>
      </c>
      <c r="AB34" s="30">
        <f t="shared" si="1"/>
        <v>2940.9510325100018</v>
      </c>
      <c r="AC34" s="30">
        <f t="shared" si="18"/>
        <v>278.58283104856037</v>
      </c>
      <c r="AD34" s="30">
        <f t="shared" si="2"/>
        <v>1155.7394662810257</v>
      </c>
      <c r="AE34" s="30">
        <f t="shared" si="3"/>
        <v>1924.1745893013197</v>
      </c>
      <c r="AI34" s="37"/>
      <c r="AJ34" s="38">
        <f t="shared" si="28"/>
        <v>213298.63910500551</v>
      </c>
      <c r="AK34" s="38">
        <f t="shared" si="29"/>
        <v>36141.799541715183</v>
      </c>
      <c r="AL34" s="39">
        <f t="shared" si="30"/>
        <v>130720.07097550263</v>
      </c>
      <c r="AM34" s="39">
        <f t="shared" si="31"/>
        <v>3428.224249014022</v>
      </c>
      <c r="AN34" s="39">
        <f t="shared" si="20"/>
        <v>18937.499999999982</v>
      </c>
      <c r="AO34" s="39">
        <f t="shared" si="21"/>
        <v>26938.421661885321</v>
      </c>
      <c r="AP34" s="39">
        <f t="shared" si="22"/>
        <v>27647.327495092828</v>
      </c>
      <c r="AQ34" s="39">
        <f t="shared" si="23"/>
        <v>19658.299043681061</v>
      </c>
      <c r="AR34" s="40">
        <f>AD33*$AV$4</f>
        <v>5637.7209005147179</v>
      </c>
      <c r="AS34" s="41">
        <f>AL34+AM34+AN34+AO34+AP34+AQ34+AR34-AJ34-AK34</f>
        <v>-16472.874321030162</v>
      </c>
      <c r="AT34" s="41">
        <f t="shared" si="32"/>
        <v>-131782994.5682413</v>
      </c>
      <c r="AU34">
        <f>M33</f>
        <v>0.38714999999999999</v>
      </c>
      <c r="BB34" s="31">
        <f t="shared" si="24"/>
        <v>2686.0641508088647</v>
      </c>
      <c r="BC34" s="31">
        <f t="shared" si="25"/>
        <v>606.44469704235644</v>
      </c>
      <c r="BD34" s="36">
        <f t="shared" si="26"/>
        <v>2143.6201142641512</v>
      </c>
      <c r="BE34" s="31">
        <f t="shared" si="27"/>
        <v>668.77908793161168</v>
      </c>
    </row>
    <row r="35" spans="1:57" x14ac:dyDescent="0.35">
      <c r="A35">
        <v>29</v>
      </c>
      <c r="B35" t="s">
        <v>54</v>
      </c>
      <c r="C35">
        <v>14.213100000000001</v>
      </c>
      <c r="D35">
        <v>158.41499999999999</v>
      </c>
      <c r="E35">
        <v>347.34800000000001</v>
      </c>
      <c r="F35">
        <v>347.34800000000001</v>
      </c>
      <c r="G35">
        <v>326.52999999999997</v>
      </c>
      <c r="H35">
        <v>1820.36</v>
      </c>
      <c r="I35">
        <v>246.72399999999999</v>
      </c>
      <c r="J35">
        <v>2814.5</v>
      </c>
      <c r="K35">
        <v>1113.3499999999999</v>
      </c>
      <c r="M35" s="17">
        <f t="shared" si="5"/>
        <v>0.39321333333333336</v>
      </c>
      <c r="N35" s="18">
        <f t="shared" si="6"/>
        <v>0.13429097012647925</v>
      </c>
      <c r="O35" s="18">
        <f t="shared" si="7"/>
        <v>2.3339963973754703</v>
      </c>
      <c r="P35" s="29">
        <f t="shared" si="8"/>
        <v>0.94380488962734377</v>
      </c>
      <c r="Q35" s="18">
        <f t="shared" si="9"/>
        <v>0.27680478790139362</v>
      </c>
      <c r="R35" s="29">
        <f t="shared" si="10"/>
        <v>0.29445254484418976</v>
      </c>
      <c r="T35" s="30">
        <f t="shared" si="11"/>
        <v>1317.1905176217933</v>
      </c>
      <c r="U35" s="30">
        <f t="shared" si="12"/>
        <v>3349.811427948679</v>
      </c>
      <c r="V35" s="30">
        <f t="shared" si="13"/>
        <v>3349.811427948679</v>
      </c>
      <c r="W35" s="30">
        <f t="shared" si="14"/>
        <v>68.363498529564879</v>
      </c>
      <c r="X35" s="30">
        <f t="shared" si="15"/>
        <v>176.88679245283001</v>
      </c>
      <c r="Y35" s="30">
        <f t="shared" si="0"/>
        <v>387.8500999583726</v>
      </c>
      <c r="Z35" s="30">
        <f t="shared" si="16"/>
        <v>387.8500999583726</v>
      </c>
      <c r="AA35" s="30">
        <f t="shared" si="17"/>
        <v>364.6046418560274</v>
      </c>
      <c r="AB35" s="30">
        <f t="shared" si="1"/>
        <v>3142.6814213159614</v>
      </c>
      <c r="AC35" s="30">
        <f t="shared" si="18"/>
        <v>275.49350516228242</v>
      </c>
      <c r="AD35" s="30">
        <f t="shared" si="2"/>
        <v>1243.1708511022205</v>
      </c>
      <c r="AE35" s="30">
        <f t="shared" si="3"/>
        <v>2032.6209103268857</v>
      </c>
      <c r="AI35" s="37"/>
      <c r="AJ35" s="38">
        <f t="shared" si="28"/>
        <v>226782.22680077879</v>
      </c>
      <c r="AK35" s="38">
        <f t="shared" si="29"/>
        <v>38426.488865794134</v>
      </c>
      <c r="AL35" s="39">
        <f t="shared" si="30"/>
        <v>138303.89695521095</v>
      </c>
      <c r="AM35" s="39">
        <f t="shared" si="31"/>
        <v>3392.860299340417</v>
      </c>
      <c r="AN35" s="39">
        <f t="shared" si="20"/>
        <v>18937.499999999982</v>
      </c>
      <c r="AO35" s="39">
        <f t="shared" si="21"/>
        <v>29047.754312113128</v>
      </c>
      <c r="AP35" s="39">
        <f t="shared" si="22"/>
        <v>29812.168899274002</v>
      </c>
      <c r="AQ35" s="39">
        <f t="shared" si="23"/>
        <v>21584.944331600145</v>
      </c>
      <c r="AR35" s="40">
        <f>AD34*$AV$4</f>
        <v>6079.1895926381949</v>
      </c>
      <c r="AS35" s="41">
        <f>AL35+AM35+AN35+AO35+AP35+AQ35+AR35-AJ35-AK35</f>
        <v>-18050.401276396107</v>
      </c>
      <c r="AT35" s="41">
        <f t="shared" si="32"/>
        <v>-144403210.21116886</v>
      </c>
      <c r="AU35">
        <f>M34</f>
        <v>0.3901466666666667</v>
      </c>
      <c r="BB35" s="31">
        <f t="shared" si="24"/>
        <v>2876.5603552388307</v>
      </c>
      <c r="BC35" s="31">
        <f t="shared" si="25"/>
        <v>665.88034889320886</v>
      </c>
      <c r="BD35" s="36">
        <f t="shared" si="26"/>
        <v>2311.4789325620513</v>
      </c>
      <c r="BE35" s="31">
        <f t="shared" si="27"/>
        <v>721.14583694421867</v>
      </c>
    </row>
    <row r="36" spans="1:57" x14ac:dyDescent="0.35">
      <c r="A36">
        <v>30</v>
      </c>
      <c r="B36" t="s">
        <v>54</v>
      </c>
      <c r="C36">
        <v>14.7172</v>
      </c>
      <c r="D36">
        <v>149.42599999999999</v>
      </c>
      <c r="E36">
        <v>351.58699999999999</v>
      </c>
      <c r="F36">
        <v>351.58699999999999</v>
      </c>
      <c r="G36">
        <v>336.42099999999999</v>
      </c>
      <c r="H36">
        <v>1810.98</v>
      </c>
      <c r="I36">
        <v>229.95500000000001</v>
      </c>
      <c r="J36">
        <v>2831.27</v>
      </c>
      <c r="K36">
        <v>1126.93</v>
      </c>
      <c r="M36" s="17">
        <f t="shared" si="5"/>
        <v>0.39633999999999997</v>
      </c>
      <c r="N36" s="18">
        <f t="shared" si="6"/>
        <v>0.12567156145397049</v>
      </c>
      <c r="O36" s="18">
        <f t="shared" si="7"/>
        <v>2.329687902810718</v>
      </c>
      <c r="P36" s="29">
        <f t="shared" si="8"/>
        <v>0.94778052513834932</v>
      </c>
      <c r="Q36" s="18">
        <f t="shared" si="9"/>
        <v>0.28293973188003568</v>
      </c>
      <c r="R36" s="29">
        <f t="shared" si="10"/>
        <v>0.29569477384737008</v>
      </c>
      <c r="T36" s="30">
        <f t="shared" si="11"/>
        <v>1407.5323836699367</v>
      </c>
      <c r="U36" s="30">
        <f t="shared" si="12"/>
        <v>3551.3255883078591</v>
      </c>
      <c r="V36" s="30">
        <f t="shared" si="13"/>
        <v>3551.3255883078591</v>
      </c>
      <c r="W36" s="30">
        <f t="shared" si="14"/>
        <v>72.476032414446109</v>
      </c>
      <c r="X36" s="30">
        <f t="shared" si="15"/>
        <v>176.88679245283001</v>
      </c>
      <c r="Y36" s="30">
        <f t="shared" si="0"/>
        <v>416.1999698721317</v>
      </c>
      <c r="Z36" s="30">
        <f t="shared" si="16"/>
        <v>416.1999698721317</v>
      </c>
      <c r="AA36" s="30">
        <f t="shared" si="17"/>
        <v>398.24683524803942</v>
      </c>
      <c r="AB36" s="30">
        <f t="shared" si="1"/>
        <v>3351.5871994646322</v>
      </c>
      <c r="AC36" s="30">
        <f t="shared" si="18"/>
        <v>272.21442125767317</v>
      </c>
      <c r="AD36" s="30">
        <f t="shared" si="2"/>
        <v>1334.0317817439252</v>
      </c>
      <c r="AE36" s="30">
        <f t="shared" si="3"/>
        <v>2143.7932046379224</v>
      </c>
      <c r="AI36" s="37"/>
      <c r="AJ36" s="38">
        <f t="shared" si="28"/>
        <v>240774.39600666717</v>
      </c>
      <c r="AK36" s="38">
        <f t="shared" si="29"/>
        <v>40797.353380986962</v>
      </c>
      <c r="AL36" s="39">
        <f t="shared" si="30"/>
        <v>146098.69317156557</v>
      </c>
      <c r="AM36" s="39">
        <f t="shared" si="31"/>
        <v>3355.2353993714378</v>
      </c>
      <c r="AN36" s="39">
        <f t="shared" si="20"/>
        <v>18937.499999999982</v>
      </c>
      <c r="AO36" s="39">
        <f t="shared" si="21"/>
        <v>31245.204052646499</v>
      </c>
      <c r="AP36" s="39">
        <f t="shared" si="22"/>
        <v>32067.44626455825</v>
      </c>
      <c r="AQ36" s="39">
        <f t="shared" si="23"/>
        <v>23637.79291756067</v>
      </c>
      <c r="AR36" s="40">
        <f>AD35*$AV$4</f>
        <v>6539.0786767976797</v>
      </c>
      <c r="AS36" s="41">
        <f>AL36+AM36+AN36+AO36+AP36+AQ36+AR36-AJ36-AK36</f>
        <v>-19690.798905154057</v>
      </c>
      <c r="AT36" s="41">
        <f t="shared" si="32"/>
        <v>-157526391.24123245</v>
      </c>
      <c r="AU36">
        <f>M35</f>
        <v>0.39321333333333336</v>
      </c>
      <c r="BB36" s="31">
        <f t="shared" si="24"/>
        <v>3074.3179227863966</v>
      </c>
      <c r="BC36" s="31">
        <f t="shared" si="25"/>
        <v>729.2092837120548</v>
      </c>
      <c r="BD36" s="36">
        <f t="shared" si="26"/>
        <v>2486.3417022044409</v>
      </c>
      <c r="BE36" s="31">
        <f t="shared" si="27"/>
        <v>775.70019991674519</v>
      </c>
    </row>
    <row r="37" spans="1:57" x14ac:dyDescent="0.35">
      <c r="A37">
        <v>31</v>
      </c>
      <c r="B37" t="s">
        <v>54</v>
      </c>
      <c r="C37">
        <v>15.2212</v>
      </c>
      <c r="D37">
        <v>141.155</v>
      </c>
      <c r="E37">
        <v>355.58</v>
      </c>
      <c r="F37">
        <v>355.58</v>
      </c>
      <c r="G37">
        <v>346.24200000000002</v>
      </c>
      <c r="H37">
        <v>1801.44</v>
      </c>
      <c r="I37">
        <v>214.459</v>
      </c>
      <c r="J37">
        <v>2846.77</v>
      </c>
      <c r="K37">
        <v>1139.73</v>
      </c>
      <c r="M37" s="17">
        <f t="shared" si="5"/>
        <v>0.39951999999999999</v>
      </c>
      <c r="N37" s="18">
        <f t="shared" si="6"/>
        <v>0.11777049125617409</v>
      </c>
      <c r="O37" s="18">
        <f t="shared" si="7"/>
        <v>2.3240768173474837</v>
      </c>
      <c r="P37" s="29">
        <f t="shared" si="8"/>
        <v>0.95091609931918308</v>
      </c>
      <c r="Q37" s="18">
        <f t="shared" si="9"/>
        <v>0.28888165798958754</v>
      </c>
      <c r="R37" s="29">
        <f t="shared" si="10"/>
        <v>0.29667267387531704</v>
      </c>
      <c r="T37" s="30">
        <f t="shared" si="11"/>
        <v>1501.9619139404479</v>
      </c>
      <c r="U37" s="30">
        <f t="shared" si="12"/>
        <v>3759.4160841521025</v>
      </c>
      <c r="V37" s="30">
        <f t="shared" si="13"/>
        <v>3759.4160841521025</v>
      </c>
      <c r="W37" s="30">
        <f t="shared" si="14"/>
        <v>76.722777227593923</v>
      </c>
      <c r="X37" s="30">
        <f t="shared" si="15"/>
        <v>176.88679245283001</v>
      </c>
      <c r="Y37" s="30">
        <f t="shared" si="0"/>
        <v>445.59105706760147</v>
      </c>
      <c r="Z37" s="30">
        <f t="shared" si="16"/>
        <v>445.59105706760147</v>
      </c>
      <c r="AA37" s="30">
        <f t="shared" si="17"/>
        <v>433.88924793633078</v>
      </c>
      <c r="AB37" s="30">
        <f t="shared" si="1"/>
        <v>3567.3976419554451</v>
      </c>
      <c r="AC37" s="30">
        <f t="shared" si="18"/>
        <v>268.74121942425109</v>
      </c>
      <c r="AD37" s="30">
        <f t="shared" si="2"/>
        <v>1428.2397645302253</v>
      </c>
      <c r="AE37" s="30">
        <f t="shared" si="3"/>
        <v>2257.4541702116549</v>
      </c>
      <c r="AI37" s="37"/>
      <c r="AJ37" s="38">
        <f t="shared" si="28"/>
        <v>255258.62931080398</v>
      </c>
      <c r="AK37" s="38">
        <f t="shared" si="29"/>
        <v>43251.594340001415</v>
      </c>
      <c r="AL37" s="39">
        <f t="shared" si="30"/>
        <v>154089.42416975994</v>
      </c>
      <c r="AM37" s="39">
        <f t="shared" si="31"/>
        <v>3315.2994364972014</v>
      </c>
      <c r="AN37" s="39">
        <f t="shared" si="20"/>
        <v>18937.499999999982</v>
      </c>
      <c r="AO37" s="39">
        <f t="shared" si="21"/>
        <v>33529.06957289893</v>
      </c>
      <c r="AP37" s="39">
        <f t="shared" si="22"/>
        <v>34411.413509027851</v>
      </c>
      <c r="AQ37" s="39">
        <f t="shared" si="23"/>
        <v>25818.860050016217</v>
      </c>
      <c r="AR37" s="40">
        <f>AD36*$AV$4</f>
        <v>7017.0071719730458</v>
      </c>
      <c r="AS37" s="41">
        <f>AL37+AM37+AN37+AO37+AP37+AQ37+AR37-AJ37-AK37</f>
        <v>-21391.649740632194</v>
      </c>
      <c r="AT37" s="41">
        <f t="shared" si="32"/>
        <v>-171133197.92505756</v>
      </c>
      <c r="AU37">
        <f>M36</f>
        <v>0.39633999999999997</v>
      </c>
      <c r="BB37" s="31">
        <f t="shared" si="24"/>
        <v>3279.1111670501859</v>
      </c>
      <c r="BC37" s="31">
        <f t="shared" si="25"/>
        <v>796.49367049607883</v>
      </c>
      <c r="BD37" s="36">
        <f t="shared" si="26"/>
        <v>2668.0635634878504</v>
      </c>
      <c r="BE37" s="31">
        <f t="shared" si="27"/>
        <v>832.39993974426341</v>
      </c>
    </row>
    <row r="38" spans="1:57" x14ac:dyDescent="0.35">
      <c r="A38">
        <v>32</v>
      </c>
      <c r="B38" t="s">
        <v>54</v>
      </c>
      <c r="C38">
        <v>15.725300000000001</v>
      </c>
      <c r="D38">
        <v>133.53899999999999</v>
      </c>
      <c r="E38">
        <v>359.34899999999999</v>
      </c>
      <c r="F38">
        <v>359.34899999999999</v>
      </c>
      <c r="G38">
        <v>355.99400000000003</v>
      </c>
      <c r="H38">
        <v>1791.77</v>
      </c>
      <c r="I38">
        <v>200.131</v>
      </c>
      <c r="J38">
        <v>2861.09</v>
      </c>
      <c r="K38">
        <v>1151.81</v>
      </c>
      <c r="M38" s="17">
        <f t="shared" si="5"/>
        <v>0.40274333333333334</v>
      </c>
      <c r="N38" s="18">
        <f t="shared" si="6"/>
        <v>0.11052448623192603</v>
      </c>
      <c r="O38" s="18">
        <f t="shared" si="7"/>
        <v>2.3173282489261151</v>
      </c>
      <c r="P38" s="29">
        <f t="shared" si="8"/>
        <v>0.95330359285897548</v>
      </c>
      <c r="Q38" s="18">
        <f t="shared" si="9"/>
        <v>0.29464092101669387</v>
      </c>
      <c r="R38" s="29">
        <f t="shared" si="10"/>
        <v>0.29741771020418295</v>
      </c>
      <c r="T38" s="30">
        <f t="shared" si="11"/>
        <v>1600.4308048231815</v>
      </c>
      <c r="U38" s="30">
        <f t="shared" si="12"/>
        <v>3973.8232078905044</v>
      </c>
      <c r="V38" s="30">
        <f t="shared" si="13"/>
        <v>3973.8232078905044</v>
      </c>
      <c r="W38" s="30">
        <f t="shared" si="14"/>
        <v>81.098432814091922</v>
      </c>
      <c r="X38" s="30">
        <f t="shared" si="15"/>
        <v>176.88679245283001</v>
      </c>
      <c r="Y38" s="30">
        <f t="shared" si="0"/>
        <v>475.99646531074825</v>
      </c>
      <c r="Z38" s="30">
        <f t="shared" si="16"/>
        <v>475.99646531074825</v>
      </c>
      <c r="AA38" s="30">
        <f t="shared" si="17"/>
        <v>471.55240635659084</v>
      </c>
      <c r="AB38" s="30">
        <f t="shared" si="1"/>
        <v>3789.8219472824085</v>
      </c>
      <c r="AC38" s="30">
        <f t="shared" si="18"/>
        <v>265.09969342218801</v>
      </c>
      <c r="AD38" s="30">
        <f t="shared" si="2"/>
        <v>1525.6964363601207</v>
      </c>
      <c r="AE38" s="30">
        <f t="shared" si="3"/>
        <v>2373.3924030673229</v>
      </c>
      <c r="AI38" s="37"/>
      <c r="AJ38" s="38">
        <f t="shared" si="28"/>
        <v>270215.54988060065</v>
      </c>
      <c r="AK38" s="38">
        <f t="shared" si="29"/>
        <v>45785.928488888458</v>
      </c>
      <c r="AL38" s="39">
        <f t="shared" si="30"/>
        <v>162259.0333923031</v>
      </c>
      <c r="AM38" s="39">
        <f t="shared" si="31"/>
        <v>3272.9993113679539</v>
      </c>
      <c r="AN38" s="39">
        <f t="shared" si="20"/>
        <v>18937.499999999982</v>
      </c>
      <c r="AO38" s="39">
        <f t="shared" si="21"/>
        <v>35896.815557365975</v>
      </c>
      <c r="AP38" s="39">
        <f t="shared" si="22"/>
        <v>36841.468598349289</v>
      </c>
      <c r="AQ38" s="39">
        <f t="shared" si="23"/>
        <v>28129.603999734642</v>
      </c>
      <c r="AR38" s="40">
        <f>AD37*$AV$4</f>
        <v>7512.5411614289851</v>
      </c>
      <c r="AS38" s="41">
        <f>AL38+AM38+AN38+AO38+AP38+AQ38+AR38-AJ38-AK38</f>
        <v>-23151.516348939243</v>
      </c>
      <c r="AT38" s="41">
        <f t="shared" si="32"/>
        <v>-185212130.79151395</v>
      </c>
      <c r="AU38">
        <f>M37</f>
        <v>0.39951999999999999</v>
      </c>
      <c r="BB38" s="31">
        <f t="shared" si="24"/>
        <v>3490.6748647278514</v>
      </c>
      <c r="BC38" s="31">
        <f t="shared" si="25"/>
        <v>867.77849587266155</v>
      </c>
      <c r="BD38" s="36">
        <f t="shared" si="26"/>
        <v>2856.4795290604507</v>
      </c>
      <c r="BE38" s="31">
        <f t="shared" si="27"/>
        <v>891.18211413520294</v>
      </c>
    </row>
    <row r="39" spans="1:57" x14ac:dyDescent="0.35">
      <c r="A39">
        <v>33</v>
      </c>
      <c r="B39" t="s">
        <v>54</v>
      </c>
      <c r="C39">
        <v>16.229299999999999</v>
      </c>
      <c r="D39">
        <v>126.52200000000001</v>
      </c>
      <c r="E39">
        <v>362.911</v>
      </c>
      <c r="F39">
        <v>362.911</v>
      </c>
      <c r="G39">
        <v>365.678</v>
      </c>
      <c r="H39">
        <v>1781.98</v>
      </c>
      <c r="I39">
        <v>186.87299999999999</v>
      </c>
      <c r="J39">
        <v>2874.35</v>
      </c>
      <c r="K39">
        <v>1163.23</v>
      </c>
      <c r="M39" s="17">
        <f t="shared" si="5"/>
        <v>0.40600666666666668</v>
      </c>
      <c r="N39" s="18">
        <f t="shared" si="6"/>
        <v>0.10387514162329027</v>
      </c>
      <c r="O39" s="18">
        <f t="shared" si="7"/>
        <v>2.309588931380437</v>
      </c>
      <c r="P39" s="29">
        <f t="shared" si="8"/>
        <v>0.95501715899574724</v>
      </c>
      <c r="Q39" s="18">
        <f t="shared" si="9"/>
        <v>0.30022331324608792</v>
      </c>
      <c r="R39" s="29">
        <f t="shared" si="10"/>
        <v>0.29795159356989215</v>
      </c>
      <c r="T39" s="30">
        <f t="shared" si="11"/>
        <v>1702.8789534104424</v>
      </c>
      <c r="U39" s="30">
        <f t="shared" si="12"/>
        <v>4194.2142659655237</v>
      </c>
      <c r="V39" s="30">
        <f t="shared" si="13"/>
        <v>4194.2142659655237</v>
      </c>
      <c r="W39" s="30">
        <f t="shared" si="14"/>
        <v>85.596209509500483</v>
      </c>
      <c r="X39" s="30">
        <f t="shared" si="15"/>
        <v>176.88679245283001</v>
      </c>
      <c r="Y39" s="30">
        <f t="shared" si="0"/>
        <v>507.37549782527145</v>
      </c>
      <c r="Z39" s="30">
        <f t="shared" si="16"/>
        <v>507.37549782527145</v>
      </c>
      <c r="AA39" s="30">
        <f t="shared" si="17"/>
        <v>511.24396144991357</v>
      </c>
      <c r="AB39" s="30">
        <f t="shared" si="1"/>
        <v>4018.546591786961</v>
      </c>
      <c r="AC39" s="30">
        <f t="shared" si="18"/>
        <v>261.26388368806329</v>
      </c>
      <c r="AD39" s="30">
        <f t="shared" si="2"/>
        <v>1626.2786201996921</v>
      </c>
      <c r="AE39" s="30">
        <f t="shared" si="3"/>
        <v>2491.3353125550811</v>
      </c>
      <c r="AI39" s="37"/>
      <c r="AJ39" s="38">
        <f t="shared" si="28"/>
        <v>285626.49071354576</v>
      </c>
      <c r="AK39" s="38">
        <f t="shared" si="29"/>
        <v>48397.192848898456</v>
      </c>
      <c r="AL39" s="39">
        <f t="shared" si="30"/>
        <v>170592.32575526997</v>
      </c>
      <c r="AM39" s="39">
        <f t="shared" si="31"/>
        <v>3228.6491661888281</v>
      </c>
      <c r="AN39" s="39">
        <f t="shared" si="20"/>
        <v>18937.499999999982</v>
      </c>
      <c r="AO39" s="39">
        <f t="shared" si="21"/>
        <v>38346.275245433877</v>
      </c>
      <c r="AP39" s="39">
        <f t="shared" si="22"/>
        <v>39355.387751892667</v>
      </c>
      <c r="AQ39" s="39">
        <f t="shared" si="23"/>
        <v>30571.355522226047</v>
      </c>
      <c r="AR39" s="40">
        <f>AD38*$AV$4</f>
        <v>8025.1632552542351</v>
      </c>
      <c r="AS39" s="41">
        <f>AL39+AM39+AN39+AO39+AP39+AQ39+AR39-AJ39-AK39</f>
        <v>-24967.026866178712</v>
      </c>
      <c r="AT39" s="41">
        <f t="shared" si="32"/>
        <v>-199736214.92942971</v>
      </c>
      <c r="AU39">
        <f>M38</f>
        <v>0.40274333333333334</v>
      </c>
      <c r="BB39" s="31">
        <f t="shared" si="24"/>
        <v>3708.7235144683164</v>
      </c>
      <c r="BC39" s="31">
        <f t="shared" si="25"/>
        <v>943.10481271318167</v>
      </c>
      <c r="BD39" s="36">
        <f t="shared" si="26"/>
        <v>3051.3928727202415</v>
      </c>
      <c r="BE39" s="31">
        <f t="shared" si="27"/>
        <v>951.9929306214965</v>
      </c>
    </row>
    <row r="40" spans="1:57" x14ac:dyDescent="0.35">
      <c r="A40">
        <v>34</v>
      </c>
      <c r="B40" t="s">
        <v>54</v>
      </c>
      <c r="C40">
        <v>16.7333</v>
      </c>
      <c r="D40">
        <v>120.05500000000001</v>
      </c>
      <c r="E40">
        <v>366.28300000000002</v>
      </c>
      <c r="F40">
        <v>366.28300000000002</v>
      </c>
      <c r="G40">
        <v>375.29300000000001</v>
      </c>
      <c r="H40">
        <v>1772.09</v>
      </c>
      <c r="I40">
        <v>174.59299999999999</v>
      </c>
      <c r="J40">
        <v>2886.63</v>
      </c>
      <c r="K40">
        <v>1174.04</v>
      </c>
      <c r="M40" s="17">
        <f t="shared" si="5"/>
        <v>0.40930333333333335</v>
      </c>
      <c r="N40" s="18">
        <f t="shared" si="6"/>
        <v>9.7771823667858387E-2</v>
      </c>
      <c r="O40" s="18">
        <f t="shared" si="7"/>
        <v>2.3009874585270906</v>
      </c>
      <c r="P40" s="29">
        <f t="shared" si="8"/>
        <v>0.95612870650129067</v>
      </c>
      <c r="Q40" s="18">
        <f t="shared" si="9"/>
        <v>0.30563559218509501</v>
      </c>
      <c r="R40" s="29">
        <f t="shared" si="10"/>
        <v>0.29829792085739182</v>
      </c>
      <c r="T40" s="30">
        <f t="shared" si="11"/>
        <v>1809.1796370059931</v>
      </c>
      <c r="U40" s="30">
        <f t="shared" si="12"/>
        <v>4420.1439120277373</v>
      </c>
      <c r="V40" s="30">
        <f t="shared" si="13"/>
        <v>4420.1439120277373</v>
      </c>
      <c r="W40" s="30">
        <f t="shared" si="14"/>
        <v>90.20701861281097</v>
      </c>
      <c r="X40" s="30">
        <f t="shared" si="15"/>
        <v>176.88679245283001</v>
      </c>
      <c r="Y40" s="30">
        <f t="shared" si="0"/>
        <v>539.67452417641857</v>
      </c>
      <c r="Z40" s="30">
        <f t="shared" si="16"/>
        <v>539.67452417641857</v>
      </c>
      <c r="AA40" s="30">
        <f t="shared" si="17"/>
        <v>552.94968972554193</v>
      </c>
      <c r="AB40" s="30">
        <f t="shared" si="1"/>
        <v>4253.1066735861959</v>
      </c>
      <c r="AC40" s="30">
        <f t="shared" si="18"/>
        <v>257.2442570543526</v>
      </c>
      <c r="AD40" s="30">
        <f t="shared" si="2"/>
        <v>1729.8085861590148</v>
      </c>
      <c r="AE40" s="30">
        <f t="shared" si="3"/>
        <v>2610.9642750217445</v>
      </c>
      <c r="AI40" s="37"/>
      <c r="AJ40" s="38">
        <f t="shared" si="28"/>
        <v>301467.53879480396</v>
      </c>
      <c r="AK40" s="38">
        <f t="shared" si="29"/>
        <v>51081.335545194117</v>
      </c>
      <c r="AL40" s="39">
        <f t="shared" si="30"/>
        <v>179069.70826052155</v>
      </c>
      <c r="AM40" s="39">
        <f t="shared" si="31"/>
        <v>3181.9328394369227</v>
      </c>
      <c r="AN40" s="39">
        <f t="shared" si="20"/>
        <v>18937.499999999982</v>
      </c>
      <c r="AO40" s="39">
        <f t="shared" si="21"/>
        <v>40874.170104803867</v>
      </c>
      <c r="AP40" s="39">
        <f t="shared" si="22"/>
        <v>41949.806160193446</v>
      </c>
      <c r="AQ40" s="39">
        <f t="shared" si="23"/>
        <v>33144.610637947779</v>
      </c>
      <c r="AR40" s="40">
        <f>AD39*$AV$4</f>
        <v>8554.2255422503804</v>
      </c>
      <c r="AS40" s="41">
        <f>AL40+AM40+AN40+AO40+AP40+AQ40+AR40-AJ40-AK40</f>
        <v>-26836.920794844118</v>
      </c>
      <c r="AT40" s="41">
        <f t="shared" si="32"/>
        <v>-214695366.35875294</v>
      </c>
      <c r="AU40">
        <f>M39</f>
        <v>0.40600666666666668</v>
      </c>
      <c r="BB40" s="31">
        <f t="shared" si="24"/>
        <v>3932.9503822774604</v>
      </c>
      <c r="BC40" s="31">
        <f t="shared" si="25"/>
        <v>1022.4879228998271</v>
      </c>
      <c r="BD40" s="36">
        <f t="shared" si="26"/>
        <v>3252.5572403993842</v>
      </c>
      <c r="BE40" s="31">
        <f t="shared" si="27"/>
        <v>1014.7509956505429</v>
      </c>
    </row>
    <row r="41" spans="1:57" x14ac:dyDescent="0.35">
      <c r="A41">
        <v>35</v>
      </c>
      <c r="B41" t="s">
        <v>54</v>
      </c>
      <c r="C41">
        <v>17.237400000000001</v>
      </c>
      <c r="D41">
        <v>114.086</v>
      </c>
      <c r="E41">
        <v>369.48</v>
      </c>
      <c r="F41">
        <v>369.48</v>
      </c>
      <c r="G41">
        <v>384.84100000000001</v>
      </c>
      <c r="H41">
        <v>1762.11</v>
      </c>
      <c r="I41">
        <v>163.221</v>
      </c>
      <c r="J41">
        <v>2898</v>
      </c>
      <c r="K41">
        <v>1184.29</v>
      </c>
      <c r="M41" s="17">
        <f t="shared" si="5"/>
        <v>0.41263000000000005</v>
      </c>
      <c r="N41" s="18">
        <f t="shared" si="6"/>
        <v>9.216166218323113E-2</v>
      </c>
      <c r="O41" s="18">
        <f t="shared" si="7"/>
        <v>2.2916216385947052</v>
      </c>
      <c r="P41" s="29">
        <f t="shared" si="8"/>
        <v>0.95670051458530225</v>
      </c>
      <c r="Q41" s="18">
        <f t="shared" si="9"/>
        <v>0.31088465049398573</v>
      </c>
      <c r="R41" s="29">
        <f t="shared" si="10"/>
        <v>0.29847563192206089</v>
      </c>
      <c r="T41" s="30">
        <f t="shared" si="11"/>
        <v>1919.3099197923827</v>
      </c>
      <c r="U41" s="30">
        <f t="shared" si="12"/>
        <v>4651.4066349814184</v>
      </c>
      <c r="V41" s="30">
        <f t="shared" si="13"/>
        <v>4651.4066349814184</v>
      </c>
      <c r="W41" s="30">
        <f t="shared" si="14"/>
        <v>94.926666020028946</v>
      </c>
      <c r="X41" s="30">
        <f t="shared" si="15"/>
        <v>176.88679245283001</v>
      </c>
      <c r="Y41" s="30">
        <f t="shared" si="0"/>
        <v>572.86724116431139</v>
      </c>
      <c r="Z41" s="30">
        <f t="shared" si="16"/>
        <v>572.86724116431139</v>
      </c>
      <c r="AA41" s="30">
        <f t="shared" si="17"/>
        <v>596.68399360429464</v>
      </c>
      <c r="AB41" s="30">
        <f t="shared" si="1"/>
        <v>4493.2588093857212</v>
      </c>
      <c r="AC41" s="30">
        <f t="shared" si="18"/>
        <v>253.0744916157264</v>
      </c>
      <c r="AD41" s="30">
        <f t="shared" si="2"/>
        <v>1836.2047879140478</v>
      </c>
      <c r="AE41" s="30">
        <f t="shared" si="3"/>
        <v>2732.0967151890354</v>
      </c>
      <c r="AI41" s="37"/>
      <c r="AJ41" s="38">
        <f t="shared" si="28"/>
        <v>317706.68396481767</v>
      </c>
      <c r="AK41" s="38">
        <f t="shared" si="29"/>
        <v>53832.932704585815</v>
      </c>
      <c r="AL41" s="39">
        <f t="shared" si="30"/>
        <v>187668.27919573791</v>
      </c>
      <c r="AM41" s="39">
        <f t="shared" si="31"/>
        <v>3132.9778066649606</v>
      </c>
      <c r="AN41" s="39">
        <f t="shared" si="20"/>
        <v>18937.499999999982</v>
      </c>
      <c r="AO41" s="39">
        <f t="shared" si="21"/>
        <v>43476.179667652279</v>
      </c>
      <c r="AP41" s="39">
        <f t="shared" si="22"/>
        <v>44620.289658906295</v>
      </c>
      <c r="AQ41" s="39">
        <f t="shared" si="23"/>
        <v>35848.447219503527</v>
      </c>
      <c r="AR41" s="40">
        <f>AD40*$AV$4</f>
        <v>9098.7931631964166</v>
      </c>
      <c r="AS41" s="41">
        <f>AL41+AM41+AN41+AO41+AP41+AQ41+AR41-AJ41-AK41</f>
        <v>-28757.149957742113</v>
      </c>
      <c r="AT41" s="41">
        <f t="shared" si="32"/>
        <v>-230057199.66193691</v>
      </c>
      <c r="AU41">
        <f>M40</f>
        <v>0.40930333333333335</v>
      </c>
      <c r="BB41" s="31">
        <f t="shared" si="24"/>
        <v>4162.8996549733847</v>
      </c>
      <c r="BC41" s="31">
        <f t="shared" si="25"/>
        <v>1105.8993794510839</v>
      </c>
      <c r="BD41" s="36">
        <f t="shared" si="26"/>
        <v>3459.6171723180296</v>
      </c>
      <c r="BE41" s="31">
        <f t="shared" si="27"/>
        <v>1079.3490483528371</v>
      </c>
    </row>
    <row r="42" spans="1:57" x14ac:dyDescent="0.35">
      <c r="A42">
        <v>36</v>
      </c>
      <c r="B42" t="s">
        <v>54</v>
      </c>
      <c r="C42">
        <v>17.741399999999999</v>
      </c>
      <c r="D42">
        <v>108.581</v>
      </c>
      <c r="E42">
        <v>372.51499999999999</v>
      </c>
      <c r="F42">
        <v>372.51499999999999</v>
      </c>
      <c r="G42">
        <v>394.32299999999998</v>
      </c>
      <c r="H42">
        <v>1752.07</v>
      </c>
      <c r="I42">
        <v>152.68600000000001</v>
      </c>
      <c r="J42">
        <v>2908.54</v>
      </c>
      <c r="K42">
        <v>1194.01</v>
      </c>
      <c r="M42" s="17">
        <f t="shared" si="5"/>
        <v>0.41597666666666666</v>
      </c>
      <c r="N42" s="18">
        <f t="shared" si="6"/>
        <v>8.7008886716402362E-2</v>
      </c>
      <c r="O42" s="18">
        <f t="shared" si="7"/>
        <v>2.2816307887461638</v>
      </c>
      <c r="P42" s="29">
        <f t="shared" si="8"/>
        <v>0.95679244829437538</v>
      </c>
      <c r="Q42" s="18">
        <f t="shared" si="9"/>
        <v>0.31598166563829699</v>
      </c>
      <c r="R42" s="29">
        <f t="shared" si="10"/>
        <v>0.29850632647664532</v>
      </c>
      <c r="T42" s="30">
        <f t="shared" si="11"/>
        <v>2032.9738619616705</v>
      </c>
      <c r="U42" s="30">
        <f t="shared" si="12"/>
        <v>4887.230522453192</v>
      </c>
      <c r="V42" s="30">
        <f t="shared" si="13"/>
        <v>4887.230522453192</v>
      </c>
      <c r="W42" s="30">
        <f t="shared" si="14"/>
        <v>99.739398417412076</v>
      </c>
      <c r="X42" s="30">
        <f t="shared" si="15"/>
        <v>176.88679245283001</v>
      </c>
      <c r="Y42" s="30">
        <f t="shared" si="0"/>
        <v>606.85555935721686</v>
      </c>
      <c r="Z42" s="30">
        <f t="shared" si="16"/>
        <v>606.85555935721686</v>
      </c>
      <c r="AA42" s="30">
        <f t="shared" si="17"/>
        <v>642.38246710176998</v>
      </c>
      <c r="AB42" s="30">
        <f t="shared" si="1"/>
        <v>4738.2351545853535</v>
      </c>
      <c r="AC42" s="30">
        <f t="shared" si="18"/>
        <v>248.73476628525077</v>
      </c>
      <c r="AD42" s="30">
        <f t="shared" si="2"/>
        <v>1945.1340387047783</v>
      </c>
      <c r="AE42" s="30">
        <f t="shared" si="3"/>
        <v>2854.2566604915214</v>
      </c>
      <c r="AI42" s="37"/>
      <c r="AJ42" s="38">
        <f t="shared" si="28"/>
        <v>334329.1547025594</v>
      </c>
      <c r="AK42" s="38">
        <f t="shared" si="29"/>
        <v>56649.481407438696</v>
      </c>
      <c r="AL42" s="39">
        <f t="shared" si="30"/>
        <v>196374.91559764228</v>
      </c>
      <c r="AM42" s="39">
        <f t="shared" si="31"/>
        <v>3082.1942333879319</v>
      </c>
      <c r="AN42" s="39">
        <f t="shared" si="20"/>
        <v>18937.499999999982</v>
      </c>
      <c r="AO42" s="39">
        <f t="shared" si="21"/>
        <v>46150.184948196926</v>
      </c>
      <c r="AP42" s="39">
        <f t="shared" si="22"/>
        <v>47364.66349946527</v>
      </c>
      <c r="AQ42" s="39">
        <f t="shared" si="23"/>
        <v>38683.798994558107</v>
      </c>
      <c r="AR42" s="40">
        <f>AD41*$AV$4</f>
        <v>9658.4371844278903</v>
      </c>
      <c r="AS42" s="41">
        <f>AL42+AM42+AN42+AO42+AP42+AQ42+AR42-AJ42-AK42</f>
        <v>-30726.941652319743</v>
      </c>
      <c r="AT42" s="41">
        <f t="shared" si="32"/>
        <v>-245815533.21855795</v>
      </c>
      <c r="AU42">
        <f>M41</f>
        <v>0.41263000000000005</v>
      </c>
      <c r="BB42" s="31">
        <f t="shared" si="24"/>
        <v>4398.332143365692</v>
      </c>
      <c r="BC42" s="31">
        <f t="shared" si="25"/>
        <v>1193.3679872085893</v>
      </c>
      <c r="BD42" s="36">
        <f t="shared" si="26"/>
        <v>3672.4095758280955</v>
      </c>
      <c r="BE42" s="31">
        <f t="shared" si="27"/>
        <v>1145.7344823286228</v>
      </c>
    </row>
    <row r="43" spans="1:57" x14ac:dyDescent="0.35">
      <c r="A43">
        <v>37</v>
      </c>
      <c r="B43" t="s">
        <v>54</v>
      </c>
      <c r="C43">
        <v>18.2455</v>
      </c>
      <c r="D43">
        <v>103.49</v>
      </c>
      <c r="E43">
        <v>375.40300000000002</v>
      </c>
      <c r="F43">
        <v>375.40300000000002</v>
      </c>
      <c r="G43">
        <v>403.73700000000002</v>
      </c>
      <c r="H43">
        <v>1741.97</v>
      </c>
      <c r="I43">
        <v>142.9</v>
      </c>
      <c r="J43">
        <v>2918.32</v>
      </c>
      <c r="K43">
        <v>1203.27</v>
      </c>
      <c r="M43" s="17">
        <f t="shared" si="5"/>
        <v>0.41934333333333335</v>
      </c>
      <c r="N43" s="18">
        <f t="shared" si="6"/>
        <v>8.2263539025301466E-2</v>
      </c>
      <c r="O43" s="18">
        <f t="shared" si="7"/>
        <v>2.2710869456213287</v>
      </c>
      <c r="P43" s="29">
        <f t="shared" si="8"/>
        <v>0.95647162627282334</v>
      </c>
      <c r="Q43" s="18">
        <f t="shared" si="9"/>
        <v>0.32092795879271563</v>
      </c>
      <c r="R43" s="29">
        <f t="shared" si="10"/>
        <v>0.29840544343139674</v>
      </c>
      <c r="T43" s="30">
        <f t="shared" si="11"/>
        <v>2150.2453522990986</v>
      </c>
      <c r="U43" s="30">
        <f t="shared" si="12"/>
        <v>5127.6488294375295</v>
      </c>
      <c r="V43" s="30">
        <f t="shared" si="13"/>
        <v>5127.6488294375295</v>
      </c>
      <c r="W43" s="30">
        <f t="shared" si="14"/>
        <v>104.64589447831693</v>
      </c>
      <c r="X43" s="30">
        <f t="shared" si="15"/>
        <v>176.88679245283001</v>
      </c>
      <c r="Y43" s="30">
        <f t="shared" si="0"/>
        <v>641.6449178391124</v>
      </c>
      <c r="Z43" s="30">
        <f t="shared" si="16"/>
        <v>641.6449178391124</v>
      </c>
      <c r="AA43" s="30">
        <f t="shared" si="17"/>
        <v>690.07385181687346</v>
      </c>
      <c r="AB43" s="30">
        <f t="shared" si="1"/>
        <v>4988.0400439677351</v>
      </c>
      <c r="AC43" s="30">
        <f t="shared" si="18"/>
        <v>244.25467994811152</v>
      </c>
      <c r="AD43" s="30">
        <f t="shared" si="2"/>
        <v>2056.6486689990988</v>
      </c>
      <c r="AE43" s="30">
        <f t="shared" si="3"/>
        <v>2977.4034771384308</v>
      </c>
      <c r="AI43" s="37"/>
      <c r="AJ43" s="38">
        <f t="shared" si="28"/>
        <v>351279.46826236806</v>
      </c>
      <c r="AK43" s="38">
        <f t="shared" si="29"/>
        <v>59521.580532957429</v>
      </c>
      <c r="AL43" s="39">
        <f t="shared" si="30"/>
        <v>205155.40598614907</v>
      </c>
      <c r="AM43" s="39">
        <f t="shared" si="31"/>
        <v>3029.3407185880692</v>
      </c>
      <c r="AN43" s="39">
        <f t="shared" si="20"/>
        <v>18937.499999999982</v>
      </c>
      <c r="AO43" s="39">
        <f t="shared" si="21"/>
        <v>48888.283861817392</v>
      </c>
      <c r="AP43" s="39">
        <f t="shared" si="22"/>
        <v>50174.817647654694</v>
      </c>
      <c r="AQ43" s="39">
        <f t="shared" si="23"/>
        <v>41646.490439414978</v>
      </c>
      <c r="AR43" s="40">
        <f>AD42*$AV$4</f>
        <v>10231.405043587134</v>
      </c>
      <c r="AS43" s="41">
        <f>AL43+AM43+AN43+AO43+AP43+AQ43+AR43-AJ43-AK43</f>
        <v>-32737.805098114164</v>
      </c>
      <c r="AT43" s="41">
        <f t="shared" si="32"/>
        <v>-261902440.7849133</v>
      </c>
      <c r="AU43">
        <f>M42</f>
        <v>0.41597666666666666</v>
      </c>
      <c r="BB43" s="31">
        <f t="shared" si="24"/>
        <v>4638.4957561679412</v>
      </c>
      <c r="BC43" s="31">
        <f t="shared" si="25"/>
        <v>1284.76493420354</v>
      </c>
      <c r="BD43" s="36">
        <f t="shared" si="26"/>
        <v>3890.2680774095566</v>
      </c>
      <c r="BE43" s="31">
        <f t="shared" si="27"/>
        <v>1213.7111187144337</v>
      </c>
    </row>
    <row r="44" spans="1:57" x14ac:dyDescent="0.35">
      <c r="A44">
        <v>38</v>
      </c>
      <c r="B44" t="s">
        <v>54</v>
      </c>
      <c r="C44">
        <v>18.749500000000001</v>
      </c>
      <c r="D44">
        <v>98.783299999999997</v>
      </c>
      <c r="E44">
        <v>378.15300000000002</v>
      </c>
      <c r="F44">
        <v>378.15300000000002</v>
      </c>
      <c r="G44">
        <v>413.084</v>
      </c>
      <c r="H44">
        <v>1731.83</v>
      </c>
      <c r="I44">
        <v>133.822</v>
      </c>
      <c r="J44">
        <v>2927.4</v>
      </c>
      <c r="K44">
        <v>1212.0899999999999</v>
      </c>
      <c r="M44" s="17">
        <f t="shared" si="5"/>
        <v>0.42272333333333334</v>
      </c>
      <c r="N44" s="18">
        <f t="shared" si="6"/>
        <v>7.7894367474392226E-2</v>
      </c>
      <c r="O44" s="18">
        <f t="shared" si="7"/>
        <v>2.2600877723018207</v>
      </c>
      <c r="P44" s="29">
        <f t="shared" si="8"/>
        <v>0.9557787993723238</v>
      </c>
      <c r="Q44" s="18">
        <f t="shared" si="9"/>
        <v>0.32573235449505977</v>
      </c>
      <c r="R44" s="29">
        <f t="shared" si="10"/>
        <v>0.29818794010266764</v>
      </c>
      <c r="T44" s="30">
        <f t="shared" si="11"/>
        <v>2270.8547252916783</v>
      </c>
      <c r="U44" s="30">
        <f t="shared" si="12"/>
        <v>5371.9644652333955</v>
      </c>
      <c r="V44" s="30">
        <f t="shared" si="13"/>
        <v>5371.9644652333955</v>
      </c>
      <c r="W44" s="30">
        <f t="shared" si="14"/>
        <v>109.63192786190604</v>
      </c>
      <c r="X44" s="30">
        <f t="shared" si="15"/>
        <v>176.88679245283001</v>
      </c>
      <c r="Y44" s="30">
        <f t="shared" si="0"/>
        <v>677.14149280713468</v>
      </c>
      <c r="Z44" s="30">
        <f t="shared" si="16"/>
        <v>677.14149280713468</v>
      </c>
      <c r="AA44" s="30">
        <f t="shared" si="17"/>
        <v>739.69085638549052</v>
      </c>
      <c r="AB44" s="30">
        <f t="shared" si="1"/>
        <v>5241.9629251674378</v>
      </c>
      <c r="AC44" s="30">
        <f t="shared" si="18"/>
        <v>239.63346792786342</v>
      </c>
      <c r="AD44" s="30">
        <f t="shared" si="2"/>
        <v>2170.4348028882482</v>
      </c>
      <c r="AE44" s="30">
        <f t="shared" si="3"/>
        <v>3101.1097399417172</v>
      </c>
      <c r="AI44" s="37"/>
      <c r="AJ44" s="38">
        <f t="shared" si="28"/>
        <v>368560.01491348125</v>
      </c>
      <c r="AK44" s="38">
        <f t="shared" si="29"/>
        <v>62449.635093719669</v>
      </c>
      <c r="AL44" s="39">
        <f t="shared" si="30"/>
        <v>214006.82972627899</v>
      </c>
      <c r="AM44" s="39">
        <f t="shared" si="31"/>
        <v>2974.7777470880501</v>
      </c>
      <c r="AN44" s="39">
        <f t="shared" si="20"/>
        <v>18937.499999999982</v>
      </c>
      <c r="AO44" s="39">
        <f t="shared" si="21"/>
        <v>51690.914581118894</v>
      </c>
      <c r="AP44" s="39">
        <f t="shared" si="22"/>
        <v>53051.201806937817</v>
      </c>
      <c r="AQ44" s="39">
        <f t="shared" si="23"/>
        <v>44738.384909295266</v>
      </c>
      <c r="AR44" s="40">
        <f>AD43*$AV$4</f>
        <v>10817.97199893526</v>
      </c>
      <c r="AS44" s="41">
        <f>AL44+AM44+AN44+AO44+AP44+AQ44+AR44-AJ44-AK44</f>
        <v>-34792.069237546675</v>
      </c>
      <c r="AT44" s="41">
        <f t="shared" si="32"/>
        <v>-278336553.9003734</v>
      </c>
      <c r="AU44">
        <f>M43</f>
        <v>0.41934333333333335</v>
      </c>
      <c r="BB44" s="31">
        <f t="shared" si="24"/>
        <v>4883.3941494894179</v>
      </c>
      <c r="BC44" s="31">
        <f t="shared" si="25"/>
        <v>1380.1477036337469</v>
      </c>
      <c r="BD44" s="36">
        <f t="shared" si="26"/>
        <v>4113.2973379981977</v>
      </c>
      <c r="BE44" s="31">
        <f t="shared" si="27"/>
        <v>1283.2898356782248</v>
      </c>
    </row>
    <row r="45" spans="1:57" x14ac:dyDescent="0.35">
      <c r="A45">
        <v>39</v>
      </c>
      <c r="B45" t="s">
        <v>54</v>
      </c>
      <c r="C45">
        <v>19.253499999999999</v>
      </c>
      <c r="D45">
        <v>94.428100000000001</v>
      </c>
      <c r="E45">
        <v>380.77699999999999</v>
      </c>
      <c r="F45">
        <v>380.77699999999999</v>
      </c>
      <c r="G45">
        <v>422.36599999999999</v>
      </c>
      <c r="H45">
        <v>1721.65</v>
      </c>
      <c r="I45">
        <v>125.395</v>
      </c>
      <c r="J45">
        <v>2935.83</v>
      </c>
      <c r="K45">
        <v>1220.49</v>
      </c>
      <c r="M45" s="17">
        <f t="shared" si="5"/>
        <v>0.42611666666666664</v>
      </c>
      <c r="N45" s="18">
        <f t="shared" si="6"/>
        <v>7.3867172527085703E-2</v>
      </c>
      <c r="O45" s="18">
        <f t="shared" si="7"/>
        <v>2.2486842493839716</v>
      </c>
      <c r="P45" s="29">
        <f t="shared" si="8"/>
        <v>0.95473853013650412</v>
      </c>
      <c r="Q45" s="18">
        <f t="shared" si="9"/>
        <v>0.33039934290296086</v>
      </c>
      <c r="R45" s="29">
        <f t="shared" si="10"/>
        <v>0.29786599913951578</v>
      </c>
      <c r="T45" s="30">
        <f t="shared" si="11"/>
        <v>2394.6603938030653</v>
      </c>
      <c r="U45" s="30">
        <f t="shared" si="12"/>
        <v>5619.7294805094034</v>
      </c>
      <c r="V45" s="30">
        <f t="shared" si="13"/>
        <v>5619.7294805094034</v>
      </c>
      <c r="W45" s="30">
        <f t="shared" si="14"/>
        <v>114.68835674508986</v>
      </c>
      <c r="X45" s="30">
        <f t="shared" si="15"/>
        <v>176.88679245283001</v>
      </c>
      <c r="Y45" s="30">
        <f t="shared" si="0"/>
        <v>713.28791079997632</v>
      </c>
      <c r="Z45" s="30">
        <f t="shared" si="16"/>
        <v>713.28791079997632</v>
      </c>
      <c r="AA45" s="30">
        <f t="shared" si="17"/>
        <v>791.1942205882782</v>
      </c>
      <c r="AB45" s="30">
        <f t="shared" si="1"/>
        <v>5499.5234669136617</v>
      </c>
      <c r="AC45" s="30">
        <f t="shared" si="18"/>
        <v>234.8943703408313</v>
      </c>
      <c r="AD45" s="30">
        <f t="shared" si="2"/>
        <v>2286.2745445556407</v>
      </c>
      <c r="AE45" s="30">
        <f t="shared" si="3"/>
        <v>3225.0690867063381</v>
      </c>
      <c r="AI45" s="37"/>
      <c r="AJ45" s="38">
        <f t="shared" si="28"/>
        <v>386120.68986758072</v>
      </c>
      <c r="AK45" s="38">
        <f t="shared" si="29"/>
        <v>65425.155222077527</v>
      </c>
      <c r="AL45" s="39">
        <f t="shared" si="30"/>
        <v>222898.4647777908</v>
      </c>
      <c r="AM45" s="39">
        <f t="shared" si="31"/>
        <v>2918.4960058934485</v>
      </c>
      <c r="AN45" s="39">
        <f t="shared" si="20"/>
        <v>18937.499999999982</v>
      </c>
      <c r="AO45" s="39">
        <f t="shared" si="21"/>
        <v>54550.518660542773</v>
      </c>
      <c r="AP45" s="39">
        <f t="shared" si="22"/>
        <v>55986.058625293903</v>
      </c>
      <c r="AQ45" s="39">
        <f t="shared" si="23"/>
        <v>47955.119817584651</v>
      </c>
      <c r="AR45" s="40">
        <f>AD44*$AV$4</f>
        <v>11416.487063192186</v>
      </c>
      <c r="AS45" s="41">
        <f>AL45+AM45+AN45+AO45+AP45+AQ45+AR45-AJ45-AK45</f>
        <v>-36883.200139360524</v>
      </c>
      <c r="AT45" s="41">
        <f t="shared" si="32"/>
        <v>-295065601.1148842</v>
      </c>
      <c r="AU45">
        <f>M44</f>
        <v>0.42272333333333334</v>
      </c>
      <c r="BB45" s="31">
        <f t="shared" si="24"/>
        <v>5132.330997305532</v>
      </c>
      <c r="BC45" s="31">
        <f t="shared" si="25"/>
        <v>1479.381712770981</v>
      </c>
      <c r="BD45" s="36">
        <f t="shared" si="26"/>
        <v>4340.8696057764964</v>
      </c>
      <c r="BE45" s="31">
        <f t="shared" si="27"/>
        <v>1354.2829856142694</v>
      </c>
    </row>
    <row r="46" spans="1:57" x14ac:dyDescent="0.35">
      <c r="A46">
        <v>40</v>
      </c>
      <c r="B46" t="s">
        <v>54</v>
      </c>
      <c r="C46">
        <v>19.7576</v>
      </c>
      <c r="D46">
        <v>90.396299999999997</v>
      </c>
      <c r="E46">
        <v>383.28300000000002</v>
      </c>
      <c r="F46">
        <v>383.28300000000002</v>
      </c>
      <c r="G46">
        <v>431.58300000000003</v>
      </c>
      <c r="H46">
        <v>1711.45</v>
      </c>
      <c r="I46">
        <v>117.565</v>
      </c>
      <c r="J46">
        <v>2943.66</v>
      </c>
      <c r="K46">
        <v>1228.53</v>
      </c>
      <c r="M46" s="17">
        <f t="shared" si="5"/>
        <v>0.42951666666666666</v>
      </c>
      <c r="N46" s="18">
        <f t="shared" si="6"/>
        <v>7.0153505878700867E-2</v>
      </c>
      <c r="O46" s="18">
        <f t="shared" si="7"/>
        <v>2.2369605449536301</v>
      </c>
      <c r="P46" s="29">
        <f t="shared" si="8"/>
        <v>0.95342051142757367</v>
      </c>
      <c r="Q46" s="18">
        <f t="shared" si="9"/>
        <v>0.33493694462768231</v>
      </c>
      <c r="R46" s="29">
        <f t="shared" si="10"/>
        <v>0.29745295099142449</v>
      </c>
      <c r="T46" s="30">
        <f t="shared" si="11"/>
        <v>2521.4248416704454</v>
      </c>
      <c r="U46" s="30">
        <f t="shared" si="12"/>
        <v>5870.3771875451757</v>
      </c>
      <c r="V46" s="30">
        <f t="shared" si="13"/>
        <v>5870.3771875451757</v>
      </c>
      <c r="W46" s="30">
        <f t="shared" si="14"/>
        <v>119.80361607235052</v>
      </c>
      <c r="X46" s="30">
        <f t="shared" si="15"/>
        <v>176.88679245283001</v>
      </c>
      <c r="Y46" s="30">
        <f t="shared" si="0"/>
        <v>750.00525985795923</v>
      </c>
      <c r="Z46" s="30">
        <f t="shared" si="16"/>
        <v>750.00525985795923</v>
      </c>
      <c r="AA46" s="30">
        <f t="shared" si="17"/>
        <v>844.51833257743658</v>
      </c>
      <c r="AB46" s="30">
        <f t="shared" si="1"/>
        <v>5760.13150395509</v>
      </c>
      <c r="AC46" s="30">
        <f t="shared" si="18"/>
        <v>230.04929966243617</v>
      </c>
      <c r="AD46" s="30">
        <f t="shared" si="2"/>
        <v>2403.9781620716249</v>
      </c>
      <c r="AE46" s="30">
        <f t="shared" si="3"/>
        <v>3348.9523458747303</v>
      </c>
      <c r="AI46" s="37"/>
      <c r="AJ46" s="38">
        <f t="shared" si="28"/>
        <v>403929.29587057437</v>
      </c>
      <c r="AK46" s="38">
        <f t="shared" si="29"/>
        <v>68442.685343124031</v>
      </c>
      <c r="AL46" s="39">
        <f t="shared" si="30"/>
        <v>231808.29074519145</v>
      </c>
      <c r="AM46" s="39">
        <f t="shared" si="31"/>
        <v>2860.7785363809844</v>
      </c>
      <c r="AN46" s="39">
        <f t="shared" si="20"/>
        <v>18937.499999999982</v>
      </c>
      <c r="AO46" s="39">
        <f t="shared" si="21"/>
        <v>57462.474094046091</v>
      </c>
      <c r="AP46" s="39">
        <f t="shared" si="22"/>
        <v>58974.644464942045</v>
      </c>
      <c r="AQ46" s="39">
        <f t="shared" si="23"/>
        <v>51294.149873224836</v>
      </c>
      <c r="AR46" s="40">
        <f>AD45*$AV$4</f>
        <v>12025.804104362669</v>
      </c>
      <c r="AS46" s="41">
        <f>AL46+AM46+AN46+AO46+AP46+AQ46+AR46-AJ46-AK46</f>
        <v>-39008.339395550312</v>
      </c>
      <c r="AT46" s="41">
        <f t="shared" si="32"/>
        <v>-312066715.16440248</v>
      </c>
      <c r="AU46">
        <f>M45</f>
        <v>0.42611666666666664</v>
      </c>
      <c r="BB46" s="31">
        <f t="shared" si="24"/>
        <v>5384.8351101685721</v>
      </c>
      <c r="BC46" s="31">
        <f t="shared" si="25"/>
        <v>1582.3884411765564</v>
      </c>
      <c r="BD46" s="36">
        <f t="shared" si="26"/>
        <v>4572.5490891112813</v>
      </c>
      <c r="BE46" s="31">
        <f t="shared" si="27"/>
        <v>1426.5758215999526</v>
      </c>
    </row>
    <row r="47" spans="1:57" x14ac:dyDescent="0.35">
      <c r="A47">
        <v>41</v>
      </c>
      <c r="B47" t="s">
        <v>54</v>
      </c>
      <c r="C47">
        <v>20.261600000000001</v>
      </c>
      <c r="D47">
        <v>86.661100000000005</v>
      </c>
      <c r="E47">
        <v>385.68099999999998</v>
      </c>
      <c r="F47">
        <v>385.68099999999998</v>
      </c>
      <c r="G47">
        <v>440.73500000000001</v>
      </c>
      <c r="H47">
        <v>1701.24</v>
      </c>
      <c r="I47">
        <v>110.28100000000001</v>
      </c>
      <c r="J47">
        <v>2950.94</v>
      </c>
      <c r="K47">
        <v>1236.22</v>
      </c>
      <c r="M47" s="17">
        <f t="shared" si="5"/>
        <v>0.43291999999999997</v>
      </c>
      <c r="N47" s="18">
        <f t="shared" si="6"/>
        <v>6.6726030983399548E-2</v>
      </c>
      <c r="O47" s="18">
        <f t="shared" si="7"/>
        <v>2.2249803737411069</v>
      </c>
      <c r="P47" s="29">
        <f t="shared" si="8"/>
        <v>0.95184637654378024</v>
      </c>
      <c r="Q47" s="18">
        <f t="shared" si="9"/>
        <v>0.33935061135236688</v>
      </c>
      <c r="R47" s="29">
        <f t="shared" si="10"/>
        <v>0.29696094736517908</v>
      </c>
      <c r="T47" s="30">
        <f t="shared" si="11"/>
        <v>2650.9413169927166</v>
      </c>
      <c r="U47" s="30">
        <f t="shared" si="12"/>
        <v>6123.3976646787323</v>
      </c>
      <c r="V47" s="30">
        <f t="shared" si="13"/>
        <v>6123.3976646787323</v>
      </c>
      <c r="W47" s="30">
        <f t="shared" si="14"/>
        <v>124.9672992791578</v>
      </c>
      <c r="X47" s="30">
        <f t="shared" si="15"/>
        <v>176.88679245283001</v>
      </c>
      <c r="Y47" s="30">
        <f t="shared" si="0"/>
        <v>787.22604490365268</v>
      </c>
      <c r="Z47" s="30">
        <f t="shared" si="16"/>
        <v>787.22604490365268</v>
      </c>
      <c r="AA47" s="30">
        <f t="shared" si="17"/>
        <v>899.59855658072695</v>
      </c>
      <c r="AB47" s="30">
        <f t="shared" si="1"/>
        <v>6023.2597015273541</v>
      </c>
      <c r="AC47" s="30">
        <f t="shared" si="18"/>
        <v>225.10526243053573</v>
      </c>
      <c r="AD47" s="30">
        <f t="shared" si="2"/>
        <v>2523.288887009714</v>
      </c>
      <c r="AE47" s="30">
        <f t="shared" si="3"/>
        <v>3472.4563476860158</v>
      </c>
      <c r="AI47" s="37"/>
      <c r="AJ47" s="38">
        <f t="shared" si="28"/>
        <v>421945.10110918456</v>
      </c>
      <c r="AK47" s="38">
        <f t="shared" si="29"/>
        <v>71495.323767112699</v>
      </c>
      <c r="AL47" s="39">
        <f t="shared" si="30"/>
        <v>240712.64776443798</v>
      </c>
      <c r="AM47" s="39">
        <f t="shared" si="31"/>
        <v>2801.7704205888103</v>
      </c>
      <c r="AN47" s="39">
        <f t="shared" si="20"/>
        <v>18937.499999999982</v>
      </c>
      <c r="AO47" s="39">
        <f t="shared" si="21"/>
        <v>60420.423734157201</v>
      </c>
      <c r="AP47" s="39">
        <f t="shared" si="22"/>
        <v>62010.434885056071</v>
      </c>
      <c r="AQ47" s="39">
        <f t="shared" si="23"/>
        <v>54751.221374827561</v>
      </c>
      <c r="AR47" s="40">
        <f>AD46*$AV$4</f>
        <v>12644.925132496746</v>
      </c>
      <c r="AS47" s="41">
        <f>AL47+AM47+AN47+AO47+AP47+AQ47+AR47-AJ47-AK47</f>
        <v>-41161.501564732942</v>
      </c>
      <c r="AT47" s="41">
        <f t="shared" si="32"/>
        <v>-329292012.51786351</v>
      </c>
      <c r="AU47">
        <f>M46</f>
        <v>0.42951666666666666</v>
      </c>
      <c r="BB47" s="31">
        <f t="shared" si="24"/>
        <v>5640.3278878827396</v>
      </c>
      <c r="BC47" s="31">
        <f t="shared" si="25"/>
        <v>1689.0366651548732</v>
      </c>
      <c r="BD47" s="36">
        <f t="shared" si="26"/>
        <v>4807.9563241432497</v>
      </c>
      <c r="BE47" s="31">
        <f t="shared" si="27"/>
        <v>1500.0105197159185</v>
      </c>
    </row>
    <row r="48" spans="1:57" x14ac:dyDescent="0.35">
      <c r="A48">
        <v>42</v>
      </c>
      <c r="B48" t="s">
        <v>54</v>
      </c>
      <c r="C48">
        <v>20.765699999999999</v>
      </c>
      <c r="D48">
        <v>83.197599999999994</v>
      </c>
      <c r="E48">
        <v>387.98099999999999</v>
      </c>
      <c r="F48">
        <v>387.98099999999999</v>
      </c>
      <c r="G48">
        <v>449.82299999999998</v>
      </c>
      <c r="H48">
        <v>1691.02</v>
      </c>
      <c r="I48">
        <v>103.496</v>
      </c>
      <c r="J48">
        <v>2957.73</v>
      </c>
      <c r="K48">
        <v>1243.58</v>
      </c>
      <c r="M48" s="17">
        <f t="shared" si="5"/>
        <v>0.4363266666666667</v>
      </c>
      <c r="N48" s="18">
        <f t="shared" si="6"/>
        <v>6.3559107091017433E-2</v>
      </c>
      <c r="O48" s="18">
        <f t="shared" si="7"/>
        <v>2.212795848828859</v>
      </c>
      <c r="P48" s="29">
        <f t="shared" si="8"/>
        <v>0.95003743372702398</v>
      </c>
      <c r="Q48" s="18">
        <f t="shared" si="9"/>
        <v>0.3436439059420312</v>
      </c>
      <c r="R48" s="29">
        <f t="shared" si="10"/>
        <v>0.29639948662317223</v>
      </c>
      <c r="T48" s="30">
        <f t="shared" si="11"/>
        <v>2783.028279480483</v>
      </c>
      <c r="U48" s="30">
        <f t="shared" si="12"/>
        <v>6378.3135253720056</v>
      </c>
      <c r="V48" s="30">
        <f t="shared" si="13"/>
        <v>6378.3135253720056</v>
      </c>
      <c r="W48" s="30">
        <f t="shared" si="14"/>
        <v>130.16966378310215</v>
      </c>
      <c r="X48" s="30">
        <f t="shared" si="15"/>
        <v>176.88679245283001</v>
      </c>
      <c r="Y48" s="30">
        <f t="shared" si="0"/>
        <v>824.8881532957854</v>
      </c>
      <c r="Z48" s="30">
        <f t="shared" si="16"/>
        <v>824.8881532957854</v>
      </c>
      <c r="AA48" s="30">
        <f t="shared" si="17"/>
        <v>956.37070830780397</v>
      </c>
      <c r="AB48" s="30">
        <f t="shared" si="1"/>
        <v>6288.4430877908362</v>
      </c>
      <c r="AC48" s="30">
        <f t="shared" si="18"/>
        <v>220.04010136427132</v>
      </c>
      <c r="AD48" s="30">
        <f t="shared" si="2"/>
        <v>2643.9810446273727</v>
      </c>
      <c r="AE48" s="30">
        <f t="shared" si="3"/>
        <v>3595.2852458915227</v>
      </c>
      <c r="AI48" s="37"/>
      <c r="AJ48" s="38">
        <f t="shared" si="28"/>
        <v>440131.45394411322</v>
      </c>
      <c r="AK48" s="38">
        <f t="shared" si="29"/>
        <v>74576.860158122276</v>
      </c>
      <c r="AL48" s="39">
        <f t="shared" si="30"/>
        <v>249589.74490262775</v>
      </c>
      <c r="AM48" s="39">
        <f t="shared" si="31"/>
        <v>2741.5569911414946</v>
      </c>
      <c r="AN48" s="39">
        <f t="shared" si="20"/>
        <v>18937.499999999982</v>
      </c>
      <c r="AO48" s="39">
        <f t="shared" si="21"/>
        <v>63418.930177438262</v>
      </c>
      <c r="AP48" s="39">
        <f t="shared" si="22"/>
        <v>65087.849392634009</v>
      </c>
      <c r="AQ48" s="39">
        <f t="shared" si="23"/>
        <v>58322.143901252079</v>
      </c>
      <c r="AR48" s="40">
        <f>AD47*$AV$4</f>
        <v>13272.499545671095</v>
      </c>
      <c r="AS48" s="41">
        <f>AL48+AM48+AN48+AO48+AP48+AQ48+AR48-AJ48-AK48</f>
        <v>-43338.089191470834</v>
      </c>
      <c r="AT48" s="41">
        <f t="shared" si="32"/>
        <v>-346704713.53176665</v>
      </c>
      <c r="AU48">
        <f>M47</f>
        <v>0.43291999999999997</v>
      </c>
      <c r="BB48" s="31">
        <f t="shared" si="24"/>
        <v>5898.2924022481966</v>
      </c>
      <c r="BC48" s="31">
        <f t="shared" si="25"/>
        <v>1799.1971131614539</v>
      </c>
      <c r="BD48" s="36">
        <f t="shared" si="26"/>
        <v>5046.577774019428</v>
      </c>
      <c r="BE48" s="31">
        <f t="shared" si="27"/>
        <v>1574.4520898073054</v>
      </c>
    </row>
    <row r="49" spans="1:57" x14ac:dyDescent="0.35">
      <c r="A49">
        <v>43</v>
      </c>
      <c r="B49" t="s">
        <v>54</v>
      </c>
      <c r="C49">
        <v>21.2697</v>
      </c>
      <c r="D49">
        <v>79.996600000000001</v>
      </c>
      <c r="E49">
        <v>390.17500000000001</v>
      </c>
      <c r="F49">
        <v>390.17500000000001</v>
      </c>
      <c r="G49">
        <v>458.84699999999998</v>
      </c>
      <c r="H49">
        <v>1680.81</v>
      </c>
      <c r="I49">
        <v>97.267399999999995</v>
      </c>
      <c r="J49">
        <v>2963.96</v>
      </c>
      <c r="K49">
        <v>1250.6199999999999</v>
      </c>
      <c r="M49" s="17">
        <f t="shared" si="5"/>
        <v>0.43973000000000001</v>
      </c>
      <c r="N49" s="18">
        <f t="shared" si="6"/>
        <v>6.0640696184780053E-2</v>
      </c>
      <c r="O49" s="18">
        <f t="shared" si="7"/>
        <v>2.2003922939076253</v>
      </c>
      <c r="P49" s="29">
        <f t="shared" si="8"/>
        <v>0.94802113418082301</v>
      </c>
      <c r="Q49" s="18">
        <f t="shared" si="9"/>
        <v>0.34782480158278939</v>
      </c>
      <c r="R49" s="29">
        <f t="shared" si="10"/>
        <v>0.29576861558986955</v>
      </c>
      <c r="T49" s="30">
        <f t="shared" si="11"/>
        <v>2916.9650677134882</v>
      </c>
      <c r="U49" s="30">
        <f t="shared" si="12"/>
        <v>6633.5366422884226</v>
      </c>
      <c r="V49" s="30">
        <f t="shared" si="13"/>
        <v>6633.5366422884226</v>
      </c>
      <c r="W49" s="30">
        <f t="shared" si="14"/>
        <v>135.37829882221271</v>
      </c>
      <c r="X49" s="30">
        <f t="shared" si="15"/>
        <v>176.88679245283001</v>
      </c>
      <c r="Y49" s="30">
        <f t="shared" si="0"/>
        <v>862.7467198016285</v>
      </c>
      <c r="Z49" s="30">
        <f t="shared" si="16"/>
        <v>862.7467198016285</v>
      </c>
      <c r="AA49" s="30">
        <f t="shared" si="17"/>
        <v>1014.5927959013718</v>
      </c>
      <c r="AB49" s="30">
        <f t="shared" si="1"/>
        <v>6553.8457554167062</v>
      </c>
      <c r="AC49" s="30">
        <f t="shared" si="18"/>
        <v>215.06918569392928</v>
      </c>
      <c r="AD49" s="30">
        <f t="shared" si="2"/>
        <v>2765.3445318595823</v>
      </c>
      <c r="AE49" s="30">
        <f t="shared" si="3"/>
        <v>3716.5715745749344</v>
      </c>
      <c r="AI49" s="37"/>
      <c r="AJ49" s="38">
        <f t="shared" si="28"/>
        <v>458454.04126316361</v>
      </c>
      <c r="AK49" s="38">
        <f t="shared" si="29"/>
        <v>77681.480425505652</v>
      </c>
      <c r="AL49" s="39">
        <f t="shared" si="30"/>
        <v>258418.31761894494</v>
      </c>
      <c r="AM49" s="39">
        <f t="shared" si="31"/>
        <v>2679.8683945154603</v>
      </c>
      <c r="AN49" s="39">
        <f t="shared" si="20"/>
        <v>18937.499999999982</v>
      </c>
      <c r="AO49" s="39">
        <f t="shared" si="21"/>
        <v>66452.989629508476</v>
      </c>
      <c r="AP49" s="39">
        <f t="shared" si="22"/>
        <v>68201.752514495543</v>
      </c>
      <c r="AQ49" s="39">
        <f t="shared" si="23"/>
        <v>62002.756301515728</v>
      </c>
      <c r="AR49" s="40">
        <f>AD48*$AV$4</f>
        <v>13907.340294739981</v>
      </c>
      <c r="AS49" s="41">
        <f>AL49+AM49+AN49+AO49+AP49+AQ49+AR49-AJ49-AK49</f>
        <v>-45534.996934949173</v>
      </c>
      <c r="AT49" s="41">
        <f t="shared" si="32"/>
        <v>-364279975.4795934</v>
      </c>
      <c r="AU49">
        <f>M48</f>
        <v>0.4363266666666667</v>
      </c>
      <c r="BB49" s="31">
        <f t="shared" si="24"/>
        <v>6158.2734240077343</v>
      </c>
      <c r="BC49" s="31">
        <f t="shared" si="25"/>
        <v>1912.7414166156079</v>
      </c>
      <c r="BD49" s="36">
        <f t="shared" si="26"/>
        <v>5287.9620892547455</v>
      </c>
      <c r="BE49" s="31">
        <f t="shared" si="27"/>
        <v>1649.7763065915708</v>
      </c>
    </row>
    <row r="50" spans="1:57" x14ac:dyDescent="0.35">
      <c r="A50">
        <v>44</v>
      </c>
      <c r="B50" t="s">
        <v>54</v>
      </c>
      <c r="C50">
        <v>21.773700000000002</v>
      </c>
      <c r="D50">
        <v>77.014799999999994</v>
      </c>
      <c r="E50">
        <v>392.29300000000001</v>
      </c>
      <c r="F50">
        <v>392.29300000000001</v>
      </c>
      <c r="G50">
        <v>467.80900000000003</v>
      </c>
      <c r="H50">
        <v>1670.59</v>
      </c>
      <c r="I50">
        <v>91.397300000000001</v>
      </c>
      <c r="J50">
        <v>2969.83</v>
      </c>
      <c r="K50">
        <v>1257.4100000000001</v>
      </c>
      <c r="M50" s="17">
        <f t="shared" si="5"/>
        <v>0.44313666666666668</v>
      </c>
      <c r="N50" s="18">
        <f t="shared" si="6"/>
        <v>5.7931563625969407E-2</v>
      </c>
      <c r="O50" s="18">
        <f t="shared" si="7"/>
        <v>2.1878920048743424</v>
      </c>
      <c r="P50" s="29">
        <f t="shared" si="8"/>
        <v>0.94584063607164082</v>
      </c>
      <c r="Q50" s="18">
        <f t="shared" si="9"/>
        <v>0.35189219277724704</v>
      </c>
      <c r="R50" s="29">
        <f t="shared" si="10"/>
        <v>0.29508804657705295</v>
      </c>
      <c r="T50" s="30">
        <f t="shared" si="11"/>
        <v>3053.3750753714453</v>
      </c>
      <c r="U50" s="30">
        <f t="shared" si="12"/>
        <v>6890.368829867637</v>
      </c>
      <c r="V50" s="30">
        <f t="shared" si="13"/>
        <v>6890.368829867637</v>
      </c>
      <c r="W50" s="30">
        <f t="shared" si="14"/>
        <v>140.61977203811503</v>
      </c>
      <c r="X50" s="30">
        <f t="shared" si="15"/>
        <v>176.88679245283001</v>
      </c>
      <c r="Y50" s="30">
        <f t="shared" si="0"/>
        <v>901.01448645842163</v>
      </c>
      <c r="Z50" s="30">
        <f t="shared" si="16"/>
        <v>901.01448645842163</v>
      </c>
      <c r="AA50" s="30">
        <f t="shared" si="17"/>
        <v>1074.4588506438499</v>
      </c>
      <c r="AB50" s="30">
        <f t="shared" si="1"/>
        <v>6821.0746873258931</v>
      </c>
      <c r="AC50" s="30">
        <f t="shared" si="18"/>
        <v>209.91391457985901</v>
      </c>
      <c r="AD50" s="30">
        <f t="shared" si="2"/>
        <v>2888.0062234546222</v>
      </c>
      <c r="AE50" s="30">
        <f t="shared" si="3"/>
        <v>3836.9937544961917</v>
      </c>
      <c r="AI50" s="37"/>
      <c r="AJ50" s="38">
        <f t="shared" si="28"/>
        <v>476798.7132377649</v>
      </c>
      <c r="AK50" s="38">
        <f t="shared" si="29"/>
        <v>80789.842766430695</v>
      </c>
      <c r="AL50" s="39">
        <f t="shared" si="30"/>
        <v>267136.01506572252</v>
      </c>
      <c r="AM50" s="39">
        <f t="shared" si="31"/>
        <v>2619.3276125663647</v>
      </c>
      <c r="AN50" s="39">
        <f t="shared" si="20"/>
        <v>18937.499999999982</v>
      </c>
      <c r="AO50" s="39">
        <f t="shared" si="21"/>
        <v>69502.875747219194</v>
      </c>
      <c r="AP50" s="39">
        <f t="shared" si="22"/>
        <v>71331.898793198648</v>
      </c>
      <c r="AQ50" s="39">
        <f t="shared" si="23"/>
        <v>65777.369928920598</v>
      </c>
      <c r="AR50" s="40">
        <f>AD49*$AV$4</f>
        <v>14545.712237581401</v>
      </c>
      <c r="AS50" s="41">
        <f>AL50+AM50+AN50+AO50+AP50+AQ50+AR50-AJ50-AK50</f>
        <v>-47737.856618986931</v>
      </c>
      <c r="AT50" s="41">
        <f t="shared" si="32"/>
        <v>-381902852.95189548</v>
      </c>
      <c r="AU50">
        <f>M49</f>
        <v>0.43973000000000001</v>
      </c>
      <c r="BB50" s="31">
        <f t="shared" si="24"/>
        <v>6418.4674565944933</v>
      </c>
      <c r="BC50" s="31">
        <f t="shared" si="25"/>
        <v>2029.1855918027436</v>
      </c>
      <c r="BD50" s="36">
        <f t="shared" si="26"/>
        <v>5530.6890637191646</v>
      </c>
      <c r="BE50" s="31">
        <f t="shared" si="27"/>
        <v>1725.493439603257</v>
      </c>
    </row>
    <row r="51" spans="1:57" x14ac:dyDescent="0.35">
      <c r="A51">
        <v>45</v>
      </c>
      <c r="B51" t="s">
        <v>54</v>
      </c>
      <c r="C51">
        <v>22.277799999999999</v>
      </c>
      <c r="D51">
        <v>74.239999999999995</v>
      </c>
      <c r="E51">
        <v>394.33300000000003</v>
      </c>
      <c r="F51">
        <v>394.33300000000003</v>
      </c>
      <c r="G51">
        <v>476.70699999999999</v>
      </c>
      <c r="H51">
        <v>1660.39</v>
      </c>
      <c r="I51">
        <v>85.9114</v>
      </c>
      <c r="J51">
        <v>2975.31</v>
      </c>
      <c r="K51">
        <v>1263.95</v>
      </c>
      <c r="M51" s="17">
        <f t="shared" si="5"/>
        <v>0.44653666666666664</v>
      </c>
      <c r="N51" s="18">
        <f t="shared" si="6"/>
        <v>5.5419114518404609E-2</v>
      </c>
      <c r="O51" s="18">
        <f t="shared" si="7"/>
        <v>2.1753237958808911</v>
      </c>
      <c r="P51" s="29">
        <f t="shared" si="8"/>
        <v>0.94352087547868424</v>
      </c>
      <c r="Q51" s="18">
        <f t="shared" si="9"/>
        <v>0.35585506229424985</v>
      </c>
      <c r="R51" s="29">
        <f t="shared" si="10"/>
        <v>0.29436403132254912</v>
      </c>
      <c r="T51" s="30">
        <f t="shared" si="11"/>
        <v>3191.8011319738093</v>
      </c>
      <c r="U51" s="30">
        <f t="shared" si="12"/>
        <v>7147.9037898503511</v>
      </c>
      <c r="V51" s="30">
        <f t="shared" si="13"/>
        <v>7147.9037898503511</v>
      </c>
      <c r="W51" s="30">
        <f t="shared" si="14"/>
        <v>145.87558754796635</v>
      </c>
      <c r="X51" s="30">
        <f t="shared" si="15"/>
        <v>176.88679245283001</v>
      </c>
      <c r="Y51" s="30">
        <f t="shared" si="0"/>
        <v>939.55144838768615</v>
      </c>
      <c r="Z51" s="30">
        <f t="shared" si="16"/>
        <v>939.55144838768615</v>
      </c>
      <c r="AA51" s="30">
        <f t="shared" si="17"/>
        <v>1135.818590649397</v>
      </c>
      <c r="AB51" s="30">
        <f t="shared" si="1"/>
        <v>7089.0765416501581</v>
      </c>
      <c r="AC51" s="30">
        <f t="shared" si="18"/>
        <v>204.70283574815949</v>
      </c>
      <c r="AD51" s="30">
        <f t="shared" si="2"/>
        <v>3011.5309983937841</v>
      </c>
      <c r="AE51" s="30">
        <f t="shared" si="3"/>
        <v>3956.1026578765418</v>
      </c>
      <c r="AI51" s="37"/>
      <c r="AJ51" s="38">
        <f t="shared" si="28"/>
        <v>495259.0403843961</v>
      </c>
      <c r="AK51" s="38">
        <f t="shared" si="29"/>
        <v>83917.801978957956</v>
      </c>
      <c r="AL51" s="39">
        <f t="shared" si="30"/>
        <v>275791.60009192274</v>
      </c>
      <c r="AM51" s="39">
        <f t="shared" si="31"/>
        <v>2556.541565668103</v>
      </c>
      <c r="AN51" s="39">
        <f t="shared" si="20"/>
        <v>18937.499999999982</v>
      </c>
      <c r="AO51" s="39">
        <f t="shared" si="21"/>
        <v>72585.727029090442</v>
      </c>
      <c r="AP51" s="39">
        <f t="shared" si="22"/>
        <v>74495.877740382304</v>
      </c>
      <c r="AQ51" s="39">
        <f t="shared" si="23"/>
        <v>69658.56408374662</v>
      </c>
      <c r="AR51" s="40">
        <f>AD50*$AV$4</f>
        <v>15190.912735371312</v>
      </c>
      <c r="AS51" s="41">
        <f>AL51+AM51+AN51+AO51+AP51+AQ51+AR51-AJ51-AK51</f>
        <v>-49960.119117172551</v>
      </c>
      <c r="AT51" s="41">
        <f t="shared" si="32"/>
        <v>-399680952.93738043</v>
      </c>
      <c r="AU51">
        <f>M50</f>
        <v>0.44313666666666668</v>
      </c>
      <c r="BB51" s="31">
        <f t="shared" si="24"/>
        <v>6680.454915287778</v>
      </c>
      <c r="BC51" s="31">
        <f t="shared" si="25"/>
        <v>2148.9177012876999</v>
      </c>
      <c r="BD51" s="36">
        <f t="shared" si="26"/>
        <v>5776.0124469092443</v>
      </c>
      <c r="BE51" s="31">
        <f t="shared" si="27"/>
        <v>1802.0289729168433</v>
      </c>
    </row>
    <row r="52" spans="1:57" x14ac:dyDescent="0.35">
      <c r="A52">
        <v>46</v>
      </c>
      <c r="B52" t="s">
        <v>54</v>
      </c>
      <c r="C52">
        <v>22.7818</v>
      </c>
      <c r="D52">
        <v>71.663200000000003</v>
      </c>
      <c r="E52">
        <v>396.29599999999999</v>
      </c>
      <c r="F52">
        <v>396.29599999999999</v>
      </c>
      <c r="G52">
        <v>485.54399999999998</v>
      </c>
      <c r="H52">
        <v>1650.2</v>
      </c>
      <c r="I52">
        <v>80.810299999999998</v>
      </c>
      <c r="J52">
        <v>2980.41</v>
      </c>
      <c r="K52">
        <v>1270.24</v>
      </c>
      <c r="M52" s="17">
        <f t="shared" si="5"/>
        <v>0.4499333333333333</v>
      </c>
      <c r="N52" s="18">
        <f t="shared" si="6"/>
        <v>5.3091717291450589E-2</v>
      </c>
      <c r="O52" s="18">
        <f t="shared" si="7"/>
        <v>2.1626800342272929</v>
      </c>
      <c r="P52" s="29">
        <f t="shared" si="8"/>
        <v>0.94105793450881614</v>
      </c>
      <c r="Q52" s="18">
        <f t="shared" si="9"/>
        <v>0.35971551340939401</v>
      </c>
      <c r="R52" s="29">
        <f t="shared" si="10"/>
        <v>0.29359608830937917</v>
      </c>
      <c r="T52" s="30">
        <f t="shared" si="11"/>
        <v>3331.7210570115476</v>
      </c>
      <c r="U52" s="30">
        <f t="shared" si="12"/>
        <v>7404.9215965584854</v>
      </c>
      <c r="V52" s="30">
        <f t="shared" si="13"/>
        <v>7404.9215965584854</v>
      </c>
      <c r="W52" s="30">
        <f t="shared" si="14"/>
        <v>151.12084890935685</v>
      </c>
      <c r="X52" s="30">
        <f t="shared" si="15"/>
        <v>176.88679245283001</v>
      </c>
      <c r="Y52" s="30">
        <f t="shared" si="0"/>
        <v>978.18026967658045</v>
      </c>
      <c r="Z52" s="30">
        <f t="shared" si="16"/>
        <v>978.18026967658045</v>
      </c>
      <c r="AA52" s="30">
        <f t="shared" si="17"/>
        <v>1198.4717505597978</v>
      </c>
      <c r="AB52" s="30">
        <f t="shared" si="1"/>
        <v>7356.5674585228835</v>
      </c>
      <c r="AC52" s="30">
        <f t="shared" si="18"/>
        <v>199.4749869449588</v>
      </c>
      <c r="AD52" s="30">
        <f t="shared" si="2"/>
        <v>3135.3425362708167</v>
      </c>
      <c r="AE52" s="30">
        <f t="shared" si="3"/>
        <v>4073.2005395469378</v>
      </c>
      <c r="AI52" s="37"/>
      <c r="AJ52" s="38">
        <f t="shared" si="28"/>
        <v>513769.88070307364</v>
      </c>
      <c r="AK52" s="38">
        <f t="shared" si="29"/>
        <v>87054.320256587424</v>
      </c>
      <c r="AL52" s="39">
        <f t="shared" si="30"/>
        <v>284352.79074019217</v>
      </c>
      <c r="AM52" s="39">
        <f t="shared" si="31"/>
        <v>2493.0758365768343</v>
      </c>
      <c r="AN52" s="39">
        <f t="shared" si="20"/>
        <v>18937.499999999982</v>
      </c>
      <c r="AO52" s="39">
        <f t="shared" si="21"/>
        <v>75690.264682112</v>
      </c>
      <c r="AP52" s="39">
        <f t="shared" si="22"/>
        <v>77682.113752693898</v>
      </c>
      <c r="AQ52" s="39">
        <f t="shared" si="23"/>
        <v>73636.595795968256</v>
      </c>
      <c r="AR52" s="40">
        <f>AD51*$AV$4</f>
        <v>15840.653051551304</v>
      </c>
      <c r="AS52" s="41">
        <f>AL52+AM52+AN52+AO52+AP52+AQ52+AR52-AJ52-AK52</f>
        <v>-52191.207100566608</v>
      </c>
      <c r="AT52" s="41">
        <f t="shared" si="32"/>
        <v>-417529656.80453289</v>
      </c>
      <c r="AU52">
        <f>M51</f>
        <v>0.44653666666666664</v>
      </c>
      <c r="BB52" s="31">
        <f t="shared" si="24"/>
        <v>6943.2009541021916</v>
      </c>
      <c r="BC52" s="31">
        <f t="shared" si="25"/>
        <v>2271.6371812987941</v>
      </c>
      <c r="BD52" s="36">
        <f t="shared" si="26"/>
        <v>6023.0619967875682</v>
      </c>
      <c r="BE52" s="31">
        <f t="shared" si="27"/>
        <v>1879.1028967753723</v>
      </c>
    </row>
    <row r="53" spans="1:57" x14ac:dyDescent="0.35">
      <c r="A53">
        <v>47</v>
      </c>
      <c r="B53" t="s">
        <v>54</v>
      </c>
      <c r="C53">
        <v>23.285900000000002</v>
      </c>
      <c r="D53">
        <v>69.266999999999996</v>
      </c>
      <c r="E53">
        <v>398.18900000000002</v>
      </c>
      <c r="F53">
        <v>398.18900000000002</v>
      </c>
      <c r="G53">
        <v>494.31799999999998</v>
      </c>
      <c r="H53">
        <v>1640.04</v>
      </c>
      <c r="I53">
        <v>76.061300000000003</v>
      </c>
      <c r="J53">
        <v>2985.16</v>
      </c>
      <c r="K53">
        <v>1276.31</v>
      </c>
      <c r="M53" s="17">
        <f t="shared" si="5"/>
        <v>0.45332</v>
      </c>
      <c r="N53" s="18">
        <f t="shared" si="6"/>
        <v>5.093311567987293E-2</v>
      </c>
      <c r="O53" s="18">
        <f t="shared" si="7"/>
        <v>2.1500158167887289</v>
      </c>
      <c r="P53" s="29">
        <f t="shared" si="8"/>
        <v>0.93849083796582244</v>
      </c>
      <c r="Q53" s="18">
        <f t="shared" si="9"/>
        <v>0.36347980822965381</v>
      </c>
      <c r="R53" s="29">
        <f t="shared" si="10"/>
        <v>0.2927946410188535</v>
      </c>
      <c r="T53" s="30">
        <f t="shared" si="11"/>
        <v>3472.9230696312925</v>
      </c>
      <c r="U53" s="30">
        <f t="shared" si="12"/>
        <v>7661.0850384525111</v>
      </c>
      <c r="V53" s="30">
        <f t="shared" si="13"/>
        <v>7661.0850384525111</v>
      </c>
      <c r="W53" s="30">
        <f t="shared" si="14"/>
        <v>156.34867425413287</v>
      </c>
      <c r="X53" s="30">
        <f t="shared" si="15"/>
        <v>176.88679245283001</v>
      </c>
      <c r="Y53" s="30">
        <f t="shared" si="0"/>
        <v>1016.853263458789</v>
      </c>
      <c r="Z53" s="30">
        <f t="shared" si="16"/>
        <v>1016.853263458789</v>
      </c>
      <c r="AA53" s="30">
        <f t="shared" si="17"/>
        <v>1262.3374113459229</v>
      </c>
      <c r="AB53" s="30">
        <f t="shared" si="1"/>
        <v>7623.1882044518752</v>
      </c>
      <c r="AC53" s="30">
        <f t="shared" si="18"/>
        <v>194.24550825476854</v>
      </c>
      <c r="AD53" s="30">
        <f t="shared" si="2"/>
        <v>3259.3064818091079</v>
      </c>
      <c r="AE53" s="30">
        <f t="shared" si="3"/>
        <v>4188.1619688212186</v>
      </c>
      <c r="AI53" s="37"/>
      <c r="AJ53" s="38">
        <f t="shared" si="28"/>
        <v>532243.54959583422</v>
      </c>
      <c r="AK53" s="38">
        <f t="shared" si="29"/>
        <v>90184.540124485793</v>
      </c>
      <c r="AL53" s="39">
        <f t="shared" si="30"/>
        <v>292769.43518101523</v>
      </c>
      <c r="AM53" s="39">
        <f t="shared" si="31"/>
        <v>2429.4058660026535</v>
      </c>
      <c r="AN53" s="39">
        <f t="shared" si="20"/>
        <v>18937.499999999982</v>
      </c>
      <c r="AO53" s="39">
        <f t="shared" si="21"/>
        <v>78802.202525145331</v>
      </c>
      <c r="AP53" s="39">
        <f t="shared" si="22"/>
        <v>80875.944696859675</v>
      </c>
      <c r="AQ53" s="39">
        <f t="shared" si="23"/>
        <v>77698.481602067419</v>
      </c>
      <c r="AR53" s="40">
        <f>AD52*$AV$4</f>
        <v>16491.901740784495</v>
      </c>
      <c r="AS53" s="41">
        <f>AL53+AM53+AN53+AO53+AP53+AQ53+AR53-AJ53-AK53</f>
        <v>-54423.218108445231</v>
      </c>
      <c r="AT53" s="41">
        <f t="shared" si="32"/>
        <v>-435385744.86756188</v>
      </c>
      <c r="AU53">
        <f>M52</f>
        <v>0.4499333333333333</v>
      </c>
      <c r="BB53" s="31">
        <f t="shared" si="24"/>
        <v>7205.4466096135266</v>
      </c>
      <c r="BC53" s="31">
        <f t="shared" si="25"/>
        <v>2396.9435011195956</v>
      </c>
      <c r="BD53" s="36">
        <f t="shared" si="26"/>
        <v>6270.6850725416334</v>
      </c>
      <c r="BE53" s="31">
        <f t="shared" si="27"/>
        <v>1956.3605393531609</v>
      </c>
    </row>
    <row r="54" spans="1:57" x14ac:dyDescent="0.35">
      <c r="A54">
        <v>48</v>
      </c>
      <c r="B54" t="s">
        <v>54</v>
      </c>
      <c r="C54">
        <v>23.789899999999999</v>
      </c>
      <c r="D54">
        <v>67.033500000000004</v>
      </c>
      <c r="E54">
        <v>400.01799999999997</v>
      </c>
      <c r="F54">
        <v>400.01799999999997</v>
      </c>
      <c r="G54">
        <v>503.03199999999998</v>
      </c>
      <c r="H54">
        <v>1629.9</v>
      </c>
      <c r="I54">
        <v>71.627799999999993</v>
      </c>
      <c r="J54">
        <v>2989.6</v>
      </c>
      <c r="K54">
        <v>1282.17</v>
      </c>
      <c r="M54" s="17">
        <f t="shared" si="5"/>
        <v>0.45669999999999999</v>
      </c>
      <c r="N54" s="18">
        <f t="shared" si="6"/>
        <v>4.8925990803590988E-2</v>
      </c>
      <c r="O54" s="18">
        <f t="shared" si="7"/>
        <v>2.1373443618713965</v>
      </c>
      <c r="P54" s="29">
        <f t="shared" si="8"/>
        <v>0.93582220275892281</v>
      </c>
      <c r="Q54" s="18">
        <f t="shared" si="9"/>
        <v>0.36714984307714765</v>
      </c>
      <c r="R54" s="29">
        <f t="shared" si="10"/>
        <v>0.29196263046492954</v>
      </c>
      <c r="T54" s="30">
        <f t="shared" si="11"/>
        <v>3615.3952029898833</v>
      </c>
      <c r="U54" s="30">
        <f t="shared" si="12"/>
        <v>7916.345966695606</v>
      </c>
      <c r="V54" s="30">
        <f t="shared" si="13"/>
        <v>7916.345966695606</v>
      </c>
      <c r="W54" s="30">
        <f t="shared" si="14"/>
        <v>161.55808095297155</v>
      </c>
      <c r="X54" s="30">
        <f t="shared" si="15"/>
        <v>176.88679245283001</v>
      </c>
      <c r="Y54" s="30">
        <f t="shared" si="0"/>
        <v>1055.5602936352143</v>
      </c>
      <c r="Z54" s="30">
        <f t="shared" si="16"/>
        <v>1055.5602936352143</v>
      </c>
      <c r="AA54" s="30">
        <f t="shared" si="17"/>
        <v>1327.3917814396079</v>
      </c>
      <c r="AB54" s="30">
        <f t="shared" si="1"/>
        <v>7888.902634000292</v>
      </c>
      <c r="AC54" s="30">
        <f t="shared" si="18"/>
        <v>189.00141364828596</v>
      </c>
      <c r="AD54" s="30">
        <f t="shared" si="2"/>
        <v>3383.3671027060354</v>
      </c>
      <c r="AE54" s="30">
        <f t="shared" si="3"/>
        <v>4300.9507637057231</v>
      </c>
      <c r="AI54" s="37"/>
      <c r="AJ54" s="38">
        <f t="shared" si="28"/>
        <v>550655.80930885114</v>
      </c>
      <c r="AK54" s="38">
        <f t="shared" si="29"/>
        <v>93304.35468331314</v>
      </c>
      <c r="AL54" s="39">
        <f t="shared" si="30"/>
        <v>301032.51783296268</v>
      </c>
      <c r="AM54" s="39">
        <f t="shared" si="31"/>
        <v>2365.716045034826</v>
      </c>
      <c r="AN54" s="39">
        <f t="shared" si="20"/>
        <v>18937.499999999982</v>
      </c>
      <c r="AO54" s="39">
        <f t="shared" si="21"/>
        <v>81917.698904240038</v>
      </c>
      <c r="AP54" s="39">
        <f t="shared" si="22"/>
        <v>84073.427822772675</v>
      </c>
      <c r="AQ54" s="39">
        <f t="shared" si="23"/>
        <v>81838.975416190922</v>
      </c>
      <c r="AR54" s="40">
        <f>AD53*$AV$4</f>
        <v>17143.952094315908</v>
      </c>
      <c r="AS54" s="41">
        <f>AL54+AM54+AN54+AO54+AP54+AQ54+AR54-AJ54-AK54</f>
        <v>-56650.375876647275</v>
      </c>
      <c r="AT54" s="41">
        <f t="shared" si="32"/>
        <v>-453203007.01317817</v>
      </c>
      <c r="AU54">
        <f>M53</f>
        <v>0.45332</v>
      </c>
      <c r="BB54" s="31">
        <f t="shared" si="24"/>
        <v>7466.8395301977425</v>
      </c>
      <c r="BC54" s="31">
        <f t="shared" si="25"/>
        <v>2524.6748226918457</v>
      </c>
      <c r="BD54" s="36">
        <f t="shared" si="26"/>
        <v>6518.6129636182159</v>
      </c>
      <c r="BE54" s="31">
        <f t="shared" si="27"/>
        <v>2033.706526917578</v>
      </c>
    </row>
    <row r="55" spans="1:57" x14ac:dyDescent="0.35">
      <c r="A55">
        <v>49</v>
      </c>
      <c r="B55" t="s">
        <v>54</v>
      </c>
      <c r="C55">
        <v>24.293900000000001</v>
      </c>
      <c r="D55">
        <v>64.947500000000005</v>
      </c>
      <c r="E55">
        <v>401.78800000000001</v>
      </c>
      <c r="F55">
        <v>401.78800000000001</v>
      </c>
      <c r="G55">
        <v>511.685</v>
      </c>
      <c r="H55">
        <v>1619.79</v>
      </c>
      <c r="I55">
        <v>67.482900000000001</v>
      </c>
      <c r="J55">
        <v>2993.74</v>
      </c>
      <c r="K55">
        <v>1287.8399999999999</v>
      </c>
      <c r="M55" s="17">
        <f t="shared" si="5"/>
        <v>0.46007000000000003</v>
      </c>
      <c r="N55" s="18">
        <f t="shared" si="6"/>
        <v>4.7056245064156905E-2</v>
      </c>
      <c r="O55" s="18">
        <f t="shared" si="7"/>
        <v>2.1246879172010056</v>
      </c>
      <c r="P55" s="29">
        <f t="shared" si="8"/>
        <v>0.93307540156932633</v>
      </c>
      <c r="Q55" s="18">
        <f t="shared" si="9"/>
        <v>0.37072981647720271</v>
      </c>
      <c r="R55" s="29">
        <f t="shared" si="10"/>
        <v>0.29110642583374996</v>
      </c>
      <c r="T55" s="30">
        <f t="shared" si="11"/>
        <v>3759.0503069605525</v>
      </c>
      <c r="U55" s="30">
        <f t="shared" si="12"/>
        <v>8170.6051404363516</v>
      </c>
      <c r="V55" s="30">
        <f t="shared" si="13"/>
        <v>8170.6051404363516</v>
      </c>
      <c r="W55" s="30">
        <f t="shared" si="14"/>
        <v>166.74704368237451</v>
      </c>
      <c r="X55" s="30">
        <f t="shared" si="15"/>
        <v>176.88679245283001</v>
      </c>
      <c r="Y55" s="30">
        <f t="shared" si="0"/>
        <v>1094.2836993885471</v>
      </c>
      <c r="Z55" s="30">
        <f t="shared" si="16"/>
        <v>1094.2836993885471</v>
      </c>
      <c r="AA55" s="30">
        <f t="shared" si="17"/>
        <v>1393.592030428058</v>
      </c>
      <c r="AB55" s="30">
        <f t="shared" si="1"/>
        <v>8153.5558110321908</v>
      </c>
      <c r="AC55" s="30">
        <f t="shared" si="18"/>
        <v>183.79637308653491</v>
      </c>
      <c r="AD55" s="30">
        <f t="shared" si="2"/>
        <v>3507.4773746865171</v>
      </c>
      <c r="AE55" s="30">
        <f t="shared" si="3"/>
        <v>4411.5548334757987</v>
      </c>
      <c r="AI55" s="37"/>
      <c r="AJ55" s="38">
        <f t="shared" si="28"/>
        <v>569003.19904818002</v>
      </c>
      <c r="AK55" s="38">
        <f t="shared" si="29"/>
        <v>96413.177528385786</v>
      </c>
      <c r="AL55" s="39">
        <f t="shared" si="30"/>
        <v>309139.43804287625</v>
      </c>
      <c r="AM55" s="39">
        <f t="shared" si="31"/>
        <v>2301.8482168224746</v>
      </c>
      <c r="AN55" s="39">
        <f t="shared" si="20"/>
        <v>18937.499999999982</v>
      </c>
      <c r="AO55" s="39">
        <f t="shared" si="21"/>
        <v>85035.937255252866</v>
      </c>
      <c r="AP55" s="39">
        <f t="shared" si="22"/>
        <v>87273.725077759518</v>
      </c>
      <c r="AQ55" s="39">
        <f t="shared" si="23"/>
        <v>86056.534800045658</v>
      </c>
      <c r="AR55" s="40">
        <f>AD54*$AV$4</f>
        <v>17796.510960233747</v>
      </c>
      <c r="AS55" s="41">
        <f>AL55+AM55+AN55+AO55+AP55+AQ55+AR55-AJ55-AK55</f>
        <v>-58874.882223575274</v>
      </c>
      <c r="AT55" s="41">
        <f t="shared" si="32"/>
        <v>-470999057.78860217</v>
      </c>
      <c r="AU55">
        <f>M54</f>
        <v>0.45669999999999999</v>
      </c>
      <c r="BB55" s="31">
        <f t="shared" si="24"/>
        <v>7727.34455304732</v>
      </c>
      <c r="BC55" s="31">
        <f t="shared" si="25"/>
        <v>2654.7835628792159</v>
      </c>
      <c r="BD55" s="36">
        <f t="shared" si="26"/>
        <v>6766.7342054120709</v>
      </c>
      <c r="BE55" s="31">
        <f t="shared" si="27"/>
        <v>2111.1205872704286</v>
      </c>
    </row>
    <row r="56" spans="1:57" x14ac:dyDescent="0.35">
      <c r="A56">
        <v>50</v>
      </c>
      <c r="B56" t="s">
        <v>54</v>
      </c>
      <c r="C56">
        <v>24.797999999999998</v>
      </c>
      <c r="D56">
        <v>62.993899999999996</v>
      </c>
      <c r="E56">
        <v>403.50299999999999</v>
      </c>
      <c r="F56">
        <v>403.50299999999999</v>
      </c>
      <c r="G56">
        <v>520.27700000000004</v>
      </c>
      <c r="H56">
        <v>1609.72</v>
      </c>
      <c r="I56">
        <v>63.6</v>
      </c>
      <c r="J56">
        <v>2997.62</v>
      </c>
      <c r="K56">
        <v>1293.3399999999999</v>
      </c>
      <c r="M56" s="17">
        <f t="shared" si="5"/>
        <v>0.46342666666666665</v>
      </c>
      <c r="N56" s="18">
        <f t="shared" si="6"/>
        <v>4.5310225278361191E-2</v>
      </c>
      <c r="O56" s="18">
        <f t="shared" si="7"/>
        <v>2.1120892987024198</v>
      </c>
      <c r="P56" s="29">
        <f t="shared" si="8"/>
        <v>0.93027303852461374</v>
      </c>
      <c r="Q56" s="18">
        <f t="shared" si="9"/>
        <v>0.37422461662398943</v>
      </c>
      <c r="R56" s="29">
        <f t="shared" si="10"/>
        <v>0.29023146416549184</v>
      </c>
      <c r="T56" s="30">
        <f t="shared" si="11"/>
        <v>3903.9045020441745</v>
      </c>
      <c r="U56" s="30">
        <f t="shared" si="12"/>
        <v>8423.996249771646</v>
      </c>
      <c r="V56" s="30">
        <f t="shared" si="13"/>
        <v>8423.996249771646</v>
      </c>
      <c r="W56" s="30">
        <f t="shared" si="14"/>
        <v>171.91829081166625</v>
      </c>
      <c r="X56" s="30">
        <f t="shared" si="15"/>
        <v>176.88679245283001</v>
      </c>
      <c r="Y56" s="30">
        <f t="shared" si="0"/>
        <v>1133.035919590536</v>
      </c>
      <c r="Z56" s="30">
        <f t="shared" si="16"/>
        <v>1133.035919590536</v>
      </c>
      <c r="AA56" s="30">
        <f t="shared" si="17"/>
        <v>1460.9371656141475</v>
      </c>
      <c r="AB56" s="30">
        <f t="shared" si="1"/>
        <v>8417.3132127353656</v>
      </c>
      <c r="AC56" s="30">
        <f t="shared" si="18"/>
        <v>178.60132784794587</v>
      </c>
      <c r="AD56" s="30">
        <f t="shared" si="2"/>
        <v>3631.6971032265533</v>
      </c>
      <c r="AE56" s="30">
        <f t="shared" si="3"/>
        <v>4520.0917477274716</v>
      </c>
      <c r="AI56" s="37"/>
      <c r="AJ56" s="38">
        <f t="shared" si="28"/>
        <v>587278.58567914355</v>
      </c>
      <c r="AK56" s="38">
        <f t="shared" si="29"/>
        <v>99509.800005374331</v>
      </c>
      <c r="AL56" s="39">
        <f t="shared" si="30"/>
        <v>317089.32676573994</v>
      </c>
      <c r="AM56" s="39">
        <f t="shared" si="31"/>
        <v>2238.4560278209087</v>
      </c>
      <c r="AN56" s="39">
        <f t="shared" si="20"/>
        <v>18937.499999999982</v>
      </c>
      <c r="AO56" s="39">
        <f t="shared" si="21"/>
        <v>88155.494822741355</v>
      </c>
      <c r="AP56" s="39">
        <f t="shared" si="22"/>
        <v>90475.376265445084</v>
      </c>
      <c r="AQ56" s="39">
        <f t="shared" si="23"/>
        <v>90348.38300229056</v>
      </c>
      <c r="AR56" s="40">
        <f>AD55*$AV$4</f>
        <v>18449.330990851078</v>
      </c>
      <c r="AS56" s="41">
        <f>AL56+AM56+AN56+AO56+AP56+AQ56+AR56-AJ56-AK56</f>
        <v>-61094.517809629062</v>
      </c>
      <c r="AT56" s="41">
        <f t="shared" si="32"/>
        <v>-488756142.47703248</v>
      </c>
      <c r="AU56">
        <f>M55</f>
        <v>0.46007000000000003</v>
      </c>
      <c r="BB56" s="31">
        <f t="shared" si="24"/>
        <v>7986.8087673498167</v>
      </c>
      <c r="BC56" s="31">
        <f t="shared" si="25"/>
        <v>2787.184060856116</v>
      </c>
      <c r="BD56" s="36">
        <f t="shared" si="26"/>
        <v>7014.9547493730342</v>
      </c>
      <c r="BE56" s="31">
        <f t="shared" si="27"/>
        <v>2188.5673987770942</v>
      </c>
    </row>
    <row r="57" spans="1:57" x14ac:dyDescent="0.35">
      <c r="A57">
        <v>51</v>
      </c>
      <c r="B57" t="s">
        <v>54</v>
      </c>
      <c r="C57">
        <v>25.302</v>
      </c>
      <c r="D57">
        <v>61.158499999999997</v>
      </c>
      <c r="E57">
        <v>405.16899999999998</v>
      </c>
      <c r="F57">
        <v>405.16899999999998</v>
      </c>
      <c r="G57">
        <v>528.80999999999995</v>
      </c>
      <c r="H57">
        <v>1599.69</v>
      </c>
      <c r="I57">
        <v>59.953299999999999</v>
      </c>
      <c r="J57">
        <v>3001.27</v>
      </c>
      <c r="K57">
        <v>1298.68</v>
      </c>
      <c r="M57" s="17">
        <f t="shared" si="5"/>
        <v>0.46676999999999996</v>
      </c>
      <c r="N57" s="18">
        <f t="shared" si="6"/>
        <v>4.3674971970492249E-2</v>
      </c>
      <c r="O57" s="18">
        <f t="shared" si="7"/>
        <v>2.0995676030307577</v>
      </c>
      <c r="P57" s="29">
        <f t="shared" si="8"/>
        <v>0.92742321343131173</v>
      </c>
      <c r="Q57" s="18">
        <f t="shared" si="9"/>
        <v>0.37763780877091496</v>
      </c>
      <c r="R57" s="29">
        <f t="shared" si="10"/>
        <v>0.28934235990602081</v>
      </c>
      <c r="T57" s="30">
        <f t="shared" si="11"/>
        <v>4050.0722604318676</v>
      </c>
      <c r="U57" s="30">
        <f t="shared" si="12"/>
        <v>8676.8049798227566</v>
      </c>
      <c r="V57" s="30">
        <f t="shared" si="13"/>
        <v>8676.8049798227566</v>
      </c>
      <c r="W57" s="30">
        <f t="shared" si="14"/>
        <v>177.07765264944402</v>
      </c>
      <c r="X57" s="30">
        <f t="shared" si="15"/>
        <v>176.88679245283001</v>
      </c>
      <c r="Y57" s="30">
        <f t="shared" si="0"/>
        <v>1171.8574656232686</v>
      </c>
      <c r="Z57" s="30">
        <f t="shared" si="16"/>
        <v>1171.8574656232686</v>
      </c>
      <c r="AA57" s="30">
        <f t="shared" si="17"/>
        <v>1529.4604137933568</v>
      </c>
      <c r="AB57" s="30">
        <f t="shared" si="1"/>
        <v>8680.4781605857443</v>
      </c>
      <c r="AC57" s="30">
        <f t="shared" si="18"/>
        <v>173.40447188645703</v>
      </c>
      <c r="AD57" s="30">
        <f t="shared" si="2"/>
        <v>3756.1310303987389</v>
      </c>
      <c r="AE57" s="30">
        <f t="shared" si="3"/>
        <v>4626.7327193908895</v>
      </c>
      <c r="AI57" s="37"/>
      <c r="AJ57" s="38">
        <f t="shared" si="28"/>
        <v>605491.57844483654</v>
      </c>
      <c r="AK57" s="38">
        <f t="shared" si="29"/>
        <v>102595.85032596887</v>
      </c>
      <c r="AL57" s="39">
        <f t="shared" si="30"/>
        <v>324890.63455140748</v>
      </c>
      <c r="AM57" s="39">
        <f t="shared" si="31"/>
        <v>2175.1855718601328</v>
      </c>
      <c r="AN57" s="39">
        <f t="shared" si="20"/>
        <v>18937.499999999982</v>
      </c>
      <c r="AO57" s="39">
        <f t="shared" si="21"/>
        <v>91277.373682213583</v>
      </c>
      <c r="AP57" s="39">
        <f t="shared" si="22"/>
        <v>93679.409831745521</v>
      </c>
      <c r="AQ57" s="39">
        <f t="shared" si="23"/>
        <v>94714.455665080473</v>
      </c>
      <c r="AR57" s="40">
        <f>AD56*$AV$4</f>
        <v>19102.72676297167</v>
      </c>
      <c r="AS57" s="41">
        <f>AL57+AM57+AN57+AO57+AP57+AQ57+AR57-AJ57-AK57</f>
        <v>-63310.142705526494</v>
      </c>
      <c r="AT57" s="41">
        <f t="shared" si="32"/>
        <v>-506481141.64421195</v>
      </c>
      <c r="AU57">
        <f>M56</f>
        <v>0.46342666666666665</v>
      </c>
      <c r="BB57" s="31">
        <f t="shared" si="24"/>
        <v>8245.3949219237002</v>
      </c>
      <c r="BC57" s="31">
        <f t="shared" si="25"/>
        <v>2921.874331228295</v>
      </c>
      <c r="BD57" s="36">
        <f t="shared" si="26"/>
        <v>7263.3942064531066</v>
      </c>
      <c r="BE57" s="31">
        <f t="shared" si="27"/>
        <v>2266.0718391810719</v>
      </c>
    </row>
    <row r="58" spans="1:57" x14ac:dyDescent="0.35">
      <c r="A58">
        <v>52</v>
      </c>
      <c r="B58" t="s">
        <v>54</v>
      </c>
      <c r="C58">
        <v>25.806100000000001</v>
      </c>
      <c r="D58">
        <v>59.452599999999997</v>
      </c>
      <c r="E58">
        <v>406.78300000000002</v>
      </c>
      <c r="F58">
        <v>406.78300000000002</v>
      </c>
      <c r="G58">
        <v>537.28300000000002</v>
      </c>
      <c r="H58">
        <v>1589.7</v>
      </c>
      <c r="I58">
        <v>56.564</v>
      </c>
      <c r="J58">
        <v>3004.66</v>
      </c>
      <c r="K58">
        <v>1303.8499999999999</v>
      </c>
      <c r="M58" s="17">
        <f t="shared" si="5"/>
        <v>0.47009999999999996</v>
      </c>
      <c r="N58" s="18">
        <f t="shared" si="6"/>
        <v>4.2155995178330852E-2</v>
      </c>
      <c r="O58" s="18">
        <f t="shared" si="7"/>
        <v>2.0870988514500461</v>
      </c>
      <c r="P58" s="29">
        <f t="shared" si="8"/>
        <v>0.92451960575764014</v>
      </c>
      <c r="Q58" s="18">
        <f t="shared" si="9"/>
        <v>0.3809707154506134</v>
      </c>
      <c r="R58" s="29">
        <f t="shared" si="10"/>
        <v>0.28843721194072186</v>
      </c>
      <c r="T58" s="30">
        <f t="shared" si="11"/>
        <v>4196.0056144933305</v>
      </c>
      <c r="U58" s="30">
        <f t="shared" si="12"/>
        <v>8925.7724196837498</v>
      </c>
      <c r="V58" s="30">
        <f t="shared" si="13"/>
        <v>8925.7724196837498</v>
      </c>
      <c r="W58" s="30">
        <f t="shared" si="14"/>
        <v>182.15862080987245</v>
      </c>
      <c r="X58" s="30">
        <f t="shared" si="15"/>
        <v>176.88679245283001</v>
      </c>
      <c r="Y58" s="30">
        <f t="shared" si="0"/>
        <v>1210.2841607320715</v>
      </c>
      <c r="Z58" s="30">
        <f t="shared" si="16"/>
        <v>1210.2841607320715</v>
      </c>
      <c r="AA58" s="30">
        <f t="shared" si="17"/>
        <v>1598.5552609883148</v>
      </c>
      <c r="AB58" s="30">
        <f t="shared" si="1"/>
        <v>8939.6371194968469</v>
      </c>
      <c r="AC58" s="30">
        <f t="shared" si="18"/>
        <v>168.29392099677534</v>
      </c>
      <c r="AD58" s="30">
        <f t="shared" si="2"/>
        <v>3879.2894564682183</v>
      </c>
      <c r="AE58" s="30">
        <f t="shared" si="3"/>
        <v>4729.7668051904193</v>
      </c>
      <c r="AI58" s="37"/>
      <c r="AJ58" s="38">
        <f t="shared" si="28"/>
        <v>623662.71153472026</v>
      </c>
      <c r="AK58" s="38">
        <f t="shared" si="29"/>
        <v>105674.80784926136</v>
      </c>
      <c r="AL58" s="39">
        <f t="shared" si="30"/>
        <v>332555.66767165897</v>
      </c>
      <c r="AM58" s="39">
        <f t="shared" si="31"/>
        <v>2111.8930631051603</v>
      </c>
      <c r="AN58" s="39">
        <f t="shared" si="20"/>
        <v>18937.499999999982</v>
      </c>
      <c r="AO58" s="39">
        <f t="shared" si="21"/>
        <v>94404.837430610525</v>
      </c>
      <c r="AP58" s="39">
        <f t="shared" si="22"/>
        <v>96889.175257731855</v>
      </c>
      <c r="AQ58" s="39">
        <f t="shared" si="23"/>
        <v>99156.90692476125</v>
      </c>
      <c r="AR58" s="40">
        <f>AD57*$AV$4</f>
        <v>19757.249219897367</v>
      </c>
      <c r="AS58" s="41">
        <f>AL58+AM58+AN58+AO58+AP58+AQ58+AR58-AJ58-AK58</f>
        <v>-65524.289816216595</v>
      </c>
      <c r="AT58" s="41">
        <f t="shared" si="32"/>
        <v>-524194318.52973276</v>
      </c>
      <c r="AU58">
        <f>M57</f>
        <v>0.46676999999999996</v>
      </c>
      <c r="BB58" s="31">
        <f t="shared" si="24"/>
        <v>8503.4005079362996</v>
      </c>
      <c r="BC58" s="31">
        <f t="shared" si="25"/>
        <v>3058.9208275867136</v>
      </c>
      <c r="BD58" s="36">
        <f t="shared" si="26"/>
        <v>7512.2620607974777</v>
      </c>
      <c r="BE58" s="31">
        <f t="shared" si="27"/>
        <v>2343.7149312465372</v>
      </c>
    </row>
    <row r="59" spans="1:57" x14ac:dyDescent="0.35">
      <c r="A59">
        <v>53</v>
      </c>
      <c r="B59" t="s">
        <v>54</v>
      </c>
      <c r="C59">
        <v>26.310099999999998</v>
      </c>
      <c r="D59">
        <v>57.8536</v>
      </c>
      <c r="E59">
        <v>408.351</v>
      </c>
      <c r="F59">
        <v>408.351</v>
      </c>
      <c r="G59">
        <v>545.69799999999998</v>
      </c>
      <c r="H59">
        <v>1579.75</v>
      </c>
      <c r="I59">
        <v>53.391199999999998</v>
      </c>
      <c r="J59">
        <v>3007.83</v>
      </c>
      <c r="K59">
        <v>1308.8800000000001</v>
      </c>
      <c r="M59" s="17">
        <f t="shared" si="5"/>
        <v>0.47341666666666665</v>
      </c>
      <c r="N59" s="18">
        <f t="shared" si="6"/>
        <v>4.0734800211230417E-2</v>
      </c>
      <c r="O59" s="18">
        <f t="shared" si="7"/>
        <v>2.0747090372821688</v>
      </c>
      <c r="P59" s="29">
        <f t="shared" si="8"/>
        <v>0.92158422812885066</v>
      </c>
      <c r="Q59" s="18">
        <f t="shared" si="9"/>
        <v>0.38422672064777325</v>
      </c>
      <c r="R59" s="29">
        <f t="shared" si="10"/>
        <v>0.28752050695300124</v>
      </c>
      <c r="T59" s="30">
        <f t="shared" si="11"/>
        <v>4342.399902186412</v>
      </c>
      <c r="U59" s="30">
        <f t="shared" si="12"/>
        <v>9172.4694290154803</v>
      </c>
      <c r="V59" s="30">
        <f t="shared" si="13"/>
        <v>9172.4694290154803</v>
      </c>
      <c r="W59" s="30">
        <f t="shared" si="14"/>
        <v>187.19325365337716</v>
      </c>
      <c r="X59" s="30">
        <f t="shared" si="15"/>
        <v>176.88679245283001</v>
      </c>
      <c r="Y59" s="30">
        <f t="shared" si="0"/>
        <v>1248.5290212693001</v>
      </c>
      <c r="Z59" s="30">
        <f t="shared" si="16"/>
        <v>1248.5290212693001</v>
      </c>
      <c r="AA59" s="30">
        <f t="shared" si="17"/>
        <v>1668.4660741582964</v>
      </c>
      <c r="AB59" s="30">
        <f t="shared" si="1"/>
        <v>9196.409574212732</v>
      </c>
      <c r="AC59" s="30">
        <f t="shared" si="18"/>
        <v>163.25310845612512</v>
      </c>
      <c r="AD59" s="30">
        <f t="shared" si="2"/>
        <v>4001.8872620832612</v>
      </c>
      <c r="AE59" s="30">
        <f t="shared" si="3"/>
        <v>4830.0695268290683</v>
      </c>
      <c r="AI59" s="37"/>
      <c r="AJ59" s="38">
        <f t="shared" si="28"/>
        <v>641557.74420960888</v>
      </c>
      <c r="AK59" s="38">
        <f t="shared" si="29"/>
        <v>108706.98229932839</v>
      </c>
      <c r="AL59" s="39">
        <f t="shared" si="30"/>
        <v>339961.44865667174</v>
      </c>
      <c r="AM59" s="39">
        <f t="shared" si="31"/>
        <v>2049.6516638197268</v>
      </c>
      <c r="AN59" s="39">
        <f t="shared" si="20"/>
        <v>18937.499999999982</v>
      </c>
      <c r="AO59" s="39">
        <f t="shared" si="21"/>
        <v>97500.491988575683</v>
      </c>
      <c r="AP59" s="39">
        <f t="shared" si="22"/>
        <v>100066.29440932769</v>
      </c>
      <c r="AQ59" s="39">
        <f t="shared" si="23"/>
        <v>103636.41569171174</v>
      </c>
      <c r="AR59" s="40">
        <f>AD58*$AV$4</f>
        <v>20405.062541022828</v>
      </c>
      <c r="AS59" s="41">
        <f>AL59+AM59+AN59+AO59+AP59+AQ59+AR59-AJ59-AK59</f>
        <v>-67707.861557807963</v>
      </c>
      <c r="AT59" s="41">
        <f t="shared" si="32"/>
        <v>-541662892.46246374</v>
      </c>
      <c r="AU59">
        <f>M58</f>
        <v>0.47009999999999996</v>
      </c>
      <c r="BB59" s="31">
        <f t="shared" si="24"/>
        <v>8757.4784986869745</v>
      </c>
      <c r="BC59" s="31">
        <f t="shared" si="25"/>
        <v>3197.1105219766296</v>
      </c>
      <c r="BD59" s="36">
        <f t="shared" si="26"/>
        <v>7758.5789129364366</v>
      </c>
      <c r="BE59" s="31">
        <f t="shared" si="27"/>
        <v>2420.5683214641431</v>
      </c>
    </row>
    <row r="60" spans="1:57" x14ac:dyDescent="0.35">
      <c r="A60">
        <v>54</v>
      </c>
      <c r="B60" t="s">
        <v>54</v>
      </c>
      <c r="C60">
        <v>26.8141</v>
      </c>
      <c r="D60">
        <v>56.351799999999997</v>
      </c>
      <c r="E60">
        <v>409.87599999999998</v>
      </c>
      <c r="F60">
        <v>409.87599999999998</v>
      </c>
      <c r="G60">
        <v>554.05499999999995</v>
      </c>
      <c r="H60">
        <v>1569.84</v>
      </c>
      <c r="I60">
        <v>50.418100000000003</v>
      </c>
      <c r="J60">
        <v>3010.81</v>
      </c>
      <c r="K60">
        <v>1313.77</v>
      </c>
      <c r="M60" s="17">
        <f t="shared" si="5"/>
        <v>0.47672000000000003</v>
      </c>
      <c r="N60" s="18">
        <f t="shared" si="6"/>
        <v>3.9402444481736305E-2</v>
      </c>
      <c r="O60" s="18">
        <f t="shared" si="7"/>
        <v>2.062416450047547</v>
      </c>
      <c r="P60" s="29">
        <f t="shared" si="8"/>
        <v>0.91861749734295461</v>
      </c>
      <c r="Q60" s="18">
        <f t="shared" si="9"/>
        <v>0.38740770263467017</v>
      </c>
      <c r="R60" s="29">
        <f t="shared" si="10"/>
        <v>0.28659450690831789</v>
      </c>
      <c r="T60" s="30">
        <f t="shared" si="11"/>
        <v>4489.2339746794141</v>
      </c>
      <c r="U60" s="30">
        <f t="shared" si="12"/>
        <v>9416.9197320846906</v>
      </c>
      <c r="V60" s="30">
        <f t="shared" si="13"/>
        <v>9416.9197320846906</v>
      </c>
      <c r="W60" s="30">
        <f t="shared" si="14"/>
        <v>192.18203534866714</v>
      </c>
      <c r="X60" s="30">
        <f t="shared" si="15"/>
        <v>176.88679245283001</v>
      </c>
      <c r="Y60" s="30">
        <f t="shared" si="0"/>
        <v>1286.5897973693147</v>
      </c>
      <c r="Z60" s="30">
        <f t="shared" si="16"/>
        <v>1286.5897973693147</v>
      </c>
      <c r="AA60" s="30">
        <f t="shared" si="17"/>
        <v>1739.1638207200608</v>
      </c>
      <c r="AB60" s="30">
        <f t="shared" si="1"/>
        <v>9450.8520328398245</v>
      </c>
      <c r="AC60" s="30">
        <f t="shared" si="18"/>
        <v>158.2497345935335</v>
      </c>
      <c r="AD60" s="30">
        <f t="shared" si="2"/>
        <v>4123.888878806968</v>
      </c>
      <c r="AE60" s="30">
        <f t="shared" si="3"/>
        <v>4927.6857574052765</v>
      </c>
      <c r="AI60" s="37"/>
      <c r="AJ60" s="38">
        <f t="shared" si="28"/>
        <v>659289.58514934569</v>
      </c>
      <c r="AK60" s="38">
        <f t="shared" si="29"/>
        <v>111711.50517597953</v>
      </c>
      <c r="AL60" s="39">
        <f t="shared" si="30"/>
        <v>347170.90737989295</v>
      </c>
      <c r="AM60" s="39">
        <f t="shared" si="31"/>
        <v>1988.2596078871479</v>
      </c>
      <c r="AN60" s="39">
        <f t="shared" si="20"/>
        <v>18937.499999999982</v>
      </c>
      <c r="AO60" s="39">
        <f t="shared" si="21"/>
        <v>100581.49795345482</v>
      </c>
      <c r="AP60" s="39">
        <f t="shared" si="22"/>
        <v>103228.37947854574</v>
      </c>
      <c r="AQ60" s="39">
        <f t="shared" si="23"/>
        <v>108168.82459357876</v>
      </c>
      <c r="AR60" s="40">
        <f>AD59*$AV$4</f>
        <v>21049.926998557952</v>
      </c>
      <c r="AS60" s="41">
        <f>AL60+AM60+AN60+AO60+AP60+AQ60+AR60-AJ60-AK60</f>
        <v>-69875.794313407925</v>
      </c>
      <c r="AT60" s="41">
        <f t="shared" si="32"/>
        <v>-559006354.50726342</v>
      </c>
      <c r="AU60">
        <f>M59</f>
        <v>0.47341666666666665</v>
      </c>
      <c r="BB60" s="31">
        <f t="shared" si="24"/>
        <v>9009.2163205593552</v>
      </c>
      <c r="BC60" s="31">
        <f t="shared" si="25"/>
        <v>3336.9321483165927</v>
      </c>
      <c r="BD60" s="36">
        <f t="shared" si="26"/>
        <v>8003.7745241665225</v>
      </c>
      <c r="BE60" s="31">
        <f t="shared" si="27"/>
        <v>2497.0580425386001</v>
      </c>
    </row>
    <row r="61" spans="1:57" x14ac:dyDescent="0.35">
      <c r="A61">
        <v>55</v>
      </c>
      <c r="B61" t="s">
        <v>54</v>
      </c>
      <c r="C61">
        <v>27.318200000000001</v>
      </c>
      <c r="D61">
        <v>54.938200000000002</v>
      </c>
      <c r="E61">
        <v>411.363</v>
      </c>
      <c r="F61">
        <v>411.363</v>
      </c>
      <c r="G61">
        <v>562.35299999999995</v>
      </c>
      <c r="H61">
        <v>1559.98</v>
      </c>
      <c r="I61">
        <v>47.6282</v>
      </c>
      <c r="J61">
        <v>3013.6</v>
      </c>
      <c r="K61">
        <v>1318.53</v>
      </c>
      <c r="M61" s="17">
        <f t="shared" si="5"/>
        <v>0.48000666666666664</v>
      </c>
      <c r="N61" s="18">
        <f t="shared" si="6"/>
        <v>3.8150997902806905E-2</v>
      </c>
      <c r="O61" s="18">
        <f t="shared" si="7"/>
        <v>2.0502322955236734</v>
      </c>
      <c r="P61" s="29">
        <f t="shared" si="8"/>
        <v>0.91563311620671939</v>
      </c>
      <c r="Q61" s="18">
        <f t="shared" si="9"/>
        <v>0.39051749281259979</v>
      </c>
      <c r="R61" s="29">
        <f t="shared" si="10"/>
        <v>0.28566478243357729</v>
      </c>
      <c r="T61" s="30">
        <f t="shared" si="11"/>
        <v>4636.4918921246835</v>
      </c>
      <c r="U61" s="30">
        <f t="shared" si="12"/>
        <v>9659.2239527048587</v>
      </c>
      <c r="V61" s="30">
        <f t="shared" si="13"/>
        <v>9659.2239527048587</v>
      </c>
      <c r="W61" s="30">
        <f t="shared" si="14"/>
        <v>197.12701944295631</v>
      </c>
      <c r="X61" s="30">
        <f t="shared" si="15"/>
        <v>176.88679245283001</v>
      </c>
      <c r="Y61" s="30">
        <f t="shared" si="0"/>
        <v>1324.4824476188428</v>
      </c>
      <c r="Z61" s="30">
        <f t="shared" si="16"/>
        <v>1324.4824476188428</v>
      </c>
      <c r="AA61" s="30">
        <f t="shared" si="17"/>
        <v>1810.6311891584783</v>
      </c>
      <c r="AB61" s="30">
        <f t="shared" si="1"/>
        <v>9703.0124346106459</v>
      </c>
      <c r="AC61" s="30">
        <f t="shared" si="18"/>
        <v>153.33853753716903</v>
      </c>
      <c r="AD61" s="30">
        <f t="shared" si="2"/>
        <v>4245.3255194533131</v>
      </c>
      <c r="AE61" s="30">
        <f t="shared" si="3"/>
        <v>5022.7320605801751</v>
      </c>
      <c r="AI61" s="37"/>
      <c r="AJ61" s="38">
        <f t="shared" si="28"/>
        <v>676859.93958305125</v>
      </c>
      <c r="AK61" s="38">
        <f t="shared" si="29"/>
        <v>114688.66541705946</v>
      </c>
      <c r="AL61" s="39">
        <f t="shared" si="30"/>
        <v>354187.26918501902</v>
      </c>
      <c r="AM61" s="39">
        <f t="shared" si="31"/>
        <v>1927.3235176146445</v>
      </c>
      <c r="AN61" s="39">
        <f t="shared" si="20"/>
        <v>18937.499999999982</v>
      </c>
      <c r="AO61" s="39">
        <f t="shared" si="21"/>
        <v>103647.674076072</v>
      </c>
      <c r="AP61" s="39">
        <f t="shared" si="22"/>
        <v>106375.24444649495</v>
      </c>
      <c r="AQ61" s="39">
        <f t="shared" si="23"/>
        <v>112752.25141024847</v>
      </c>
      <c r="AR61" s="40">
        <f>AD60*$AV$4</f>
        <v>21691.655502524653</v>
      </c>
      <c r="AS61" s="41">
        <f>AL61+AM61+AN61+AO61+AP61+AQ61+AR61-AJ61-AK61</f>
        <v>-72029.68686213695</v>
      </c>
      <c r="AT61" s="41">
        <f t="shared" si="32"/>
        <v>-576237494.89709556</v>
      </c>
      <c r="AU61">
        <f>M60</f>
        <v>0.47672000000000003</v>
      </c>
      <c r="BB61" s="31">
        <f t="shared" si="24"/>
        <v>9258.6699974911571</v>
      </c>
      <c r="BC61" s="31">
        <f t="shared" si="25"/>
        <v>3478.3276414401216</v>
      </c>
      <c r="BD61" s="36">
        <f t="shared" si="26"/>
        <v>8247.777757613936</v>
      </c>
      <c r="BE61" s="31">
        <f t="shared" si="27"/>
        <v>2573.1795947386295</v>
      </c>
    </row>
    <row r="62" spans="1:57" x14ac:dyDescent="0.35">
      <c r="A62">
        <v>56</v>
      </c>
      <c r="B62" t="s">
        <v>54</v>
      </c>
      <c r="C62">
        <v>27.822199999999999</v>
      </c>
      <c r="D62">
        <v>53.603499999999997</v>
      </c>
      <c r="E62">
        <v>412.81299999999999</v>
      </c>
      <c r="F62">
        <v>412.81299999999999</v>
      </c>
      <c r="G62">
        <v>570.59400000000005</v>
      </c>
      <c r="H62">
        <v>1550.18</v>
      </c>
      <c r="I62">
        <v>45.005499999999998</v>
      </c>
      <c r="J62">
        <v>3016.22</v>
      </c>
      <c r="K62">
        <v>1323.18</v>
      </c>
      <c r="M62" s="17">
        <f t="shared" si="5"/>
        <v>0.48327333333333333</v>
      </c>
      <c r="N62" s="18">
        <f t="shared" si="6"/>
        <v>3.6972520726710902E-2</v>
      </c>
      <c r="O62" s="18">
        <f t="shared" si="7"/>
        <v>2.0381809536356239</v>
      </c>
      <c r="P62" s="29">
        <f t="shared" si="8"/>
        <v>0.9126512256693935</v>
      </c>
      <c r="Q62" s="18">
        <f t="shared" si="9"/>
        <v>0.39356195941565164</v>
      </c>
      <c r="R62" s="29">
        <f t="shared" si="10"/>
        <v>0.28473396697521069</v>
      </c>
      <c r="T62" s="30">
        <f t="shared" si="11"/>
        <v>4784.2773220771405</v>
      </c>
      <c r="U62" s="30">
        <f t="shared" si="12"/>
        <v>9899.7337367614055</v>
      </c>
      <c r="V62" s="30">
        <f t="shared" si="13"/>
        <v>9899.7337367614055</v>
      </c>
      <c r="W62" s="30">
        <f t="shared" si="14"/>
        <v>202.03538238288581</v>
      </c>
      <c r="X62" s="30">
        <f t="shared" si="15"/>
        <v>176.88679245283001</v>
      </c>
      <c r="Y62" s="30">
        <f t="shared" si="0"/>
        <v>1362.246261024562</v>
      </c>
      <c r="Z62" s="30">
        <f t="shared" si="16"/>
        <v>1362.246261024562</v>
      </c>
      <c r="AA62" s="30">
        <f t="shared" si="17"/>
        <v>1882.909557264546</v>
      </c>
      <c r="AB62" s="30">
        <f t="shared" si="1"/>
        <v>9953.2582971513621</v>
      </c>
      <c r="AC62" s="30">
        <f t="shared" si="18"/>
        <v>148.51082199292978</v>
      </c>
      <c r="AD62" s="30">
        <f t="shared" si="2"/>
        <v>4366.3765619359856</v>
      </c>
      <c r="AE62" s="30">
        <f t="shared" si="3"/>
        <v>5115.4564146842649</v>
      </c>
      <c r="AI62" s="37"/>
      <c r="AJ62" s="38">
        <f t="shared" si="28"/>
        <v>694276.04004856711</v>
      </c>
      <c r="AK62" s="38">
        <f t="shared" si="29"/>
        <v>117639.68851999247</v>
      </c>
      <c r="AL62" s="39">
        <f t="shared" si="30"/>
        <v>361018.91231832124</v>
      </c>
      <c r="AM62" s="39">
        <f t="shared" si="31"/>
        <v>1867.5100486651818</v>
      </c>
      <c r="AN62" s="39">
        <f t="shared" si="20"/>
        <v>18937.499999999982</v>
      </c>
      <c r="AO62" s="39">
        <f t="shared" si="21"/>
        <v>106700.30598017397</v>
      </c>
      <c r="AP62" s="39">
        <f t="shared" si="22"/>
        <v>109508.20876912594</v>
      </c>
      <c r="AQ62" s="39">
        <f t="shared" si="23"/>
        <v>117385.57381369005</v>
      </c>
      <c r="AR62" s="40">
        <f>AD61*$AV$4</f>
        <v>22330.412232324426</v>
      </c>
      <c r="AS62" s="41">
        <f>AL62+AM62+AN62+AO62+AP62+AQ62+AR62-AJ62-AK62</f>
        <v>-74167.305406258747</v>
      </c>
      <c r="AT62" s="41">
        <f t="shared" si="32"/>
        <v>-593338443.25006998</v>
      </c>
      <c r="AU62">
        <f>M61</f>
        <v>0.48000666666666664</v>
      </c>
      <c r="BB62" s="31">
        <f t="shared" si="24"/>
        <v>9505.8854151676896</v>
      </c>
      <c r="BC62" s="31">
        <f t="shared" si="25"/>
        <v>3621.2623783169565</v>
      </c>
      <c r="BD62" s="36">
        <f t="shared" si="26"/>
        <v>8490.6510389066261</v>
      </c>
      <c r="BE62" s="31">
        <f t="shared" si="27"/>
        <v>2648.9648952376856</v>
      </c>
    </row>
    <row r="63" spans="1:57" x14ac:dyDescent="0.35">
      <c r="A63">
        <v>57</v>
      </c>
      <c r="B63" t="s">
        <v>54</v>
      </c>
      <c r="C63">
        <v>28.3263</v>
      </c>
      <c r="D63">
        <v>52.3416</v>
      </c>
      <c r="E63">
        <v>414.23</v>
      </c>
      <c r="F63">
        <v>414.23</v>
      </c>
      <c r="G63">
        <v>578.77800000000002</v>
      </c>
      <c r="H63">
        <v>1540.42</v>
      </c>
      <c r="I63">
        <v>42.537500000000001</v>
      </c>
      <c r="J63">
        <v>3018.69</v>
      </c>
      <c r="K63">
        <v>1327.72</v>
      </c>
      <c r="M63" s="17">
        <f t="shared" si="5"/>
        <v>0.48652666666666666</v>
      </c>
      <c r="N63" s="18">
        <f t="shared" si="6"/>
        <v>3.5860727058468878E-2</v>
      </c>
      <c r="O63" s="18">
        <f t="shared" si="7"/>
        <v>2.0262442005234385</v>
      </c>
      <c r="P63" s="29">
        <f t="shared" si="8"/>
        <v>0.90965894298359806</v>
      </c>
      <c r="Q63" s="18">
        <f t="shared" si="9"/>
        <v>0.39653736006248375</v>
      </c>
      <c r="R63" s="29">
        <f t="shared" si="10"/>
        <v>0.28380081941380397</v>
      </c>
      <c r="T63" s="30">
        <f t="shared" si="11"/>
        <v>4932.6047451415625</v>
      </c>
      <c r="U63" s="30">
        <f t="shared" si="12"/>
        <v>10138.405730021435</v>
      </c>
      <c r="V63" s="30">
        <f t="shared" si="13"/>
        <v>10138.405730021435</v>
      </c>
      <c r="W63" s="30">
        <f t="shared" si="14"/>
        <v>206.90623938819255</v>
      </c>
      <c r="X63" s="30">
        <f t="shared" si="15"/>
        <v>176.88679245283001</v>
      </c>
      <c r="Y63" s="30">
        <f t="shared" si="0"/>
        <v>1399.8772685155932</v>
      </c>
      <c r="Z63" s="30">
        <f t="shared" si="16"/>
        <v>1399.8772685155932</v>
      </c>
      <c r="AA63" s="30">
        <f t="shared" si="17"/>
        <v>1955.9620638701156</v>
      </c>
      <c r="AB63" s="30">
        <f t="shared" si="1"/>
        <v>10201.567997705677</v>
      </c>
      <c r="AC63" s="30">
        <f t="shared" si="18"/>
        <v>143.74397170395059</v>
      </c>
      <c r="AD63" s="30">
        <f t="shared" si="2"/>
        <v>4486.9880186213541</v>
      </c>
      <c r="AE63" s="30">
        <f t="shared" si="3"/>
        <v>5205.8009848798729</v>
      </c>
      <c r="AI63" s="37"/>
      <c r="AJ63" s="38">
        <f t="shared" si="28"/>
        <v>711563.16179719951</v>
      </c>
      <c r="AK63" s="38">
        <f t="shared" si="29"/>
        <v>120568.85718001716</v>
      </c>
      <c r="AL63" s="39">
        <f t="shared" si="30"/>
        <v>367683.66071826092</v>
      </c>
      <c r="AM63" s="39">
        <f t="shared" si="31"/>
        <v>1808.7133010518919</v>
      </c>
      <c r="AN63" s="39">
        <f t="shared" si="20"/>
        <v>18937.499999999982</v>
      </c>
      <c r="AO63" s="39">
        <f t="shared" si="21"/>
        <v>109742.55878813872</v>
      </c>
      <c r="AP63" s="39">
        <f t="shared" si="22"/>
        <v>112630.5208615108</v>
      </c>
      <c r="AQ63" s="39">
        <f t="shared" si="23"/>
        <v>122071.47437988497</v>
      </c>
      <c r="AR63" s="40">
        <f>AD62*$AV$4</f>
        <v>22967.140715783284</v>
      </c>
      <c r="AS63" s="41">
        <f>AL63+AM63+AN63+AO63+AP63+AQ63+AR63-AJ63-AK63</f>
        <v>-76290.450212586089</v>
      </c>
      <c r="AT63" s="41">
        <f t="shared" si="32"/>
        <v>-610323601.70068872</v>
      </c>
      <c r="AU63">
        <f>M62</f>
        <v>0.48327333333333333</v>
      </c>
      <c r="BB63" s="31">
        <f t="shared" si="24"/>
        <v>9751.2229147684757</v>
      </c>
      <c r="BC63" s="31">
        <f t="shared" si="25"/>
        <v>3765.8191145290921</v>
      </c>
      <c r="BD63" s="36">
        <f t="shared" si="26"/>
        <v>8732.7531238719712</v>
      </c>
      <c r="BE63" s="31">
        <f t="shared" si="27"/>
        <v>2724.4925220491241</v>
      </c>
    </row>
    <row r="64" spans="1:57" x14ac:dyDescent="0.35">
      <c r="A64">
        <v>58</v>
      </c>
      <c r="B64" t="s">
        <v>54</v>
      </c>
      <c r="C64">
        <v>28.830300000000001</v>
      </c>
      <c r="D64">
        <v>51.063600000000001</v>
      </c>
      <c r="E64">
        <v>415.65</v>
      </c>
      <c r="F64">
        <v>415.65</v>
      </c>
      <c r="G64">
        <v>586.90599999999995</v>
      </c>
      <c r="H64">
        <v>1530.73</v>
      </c>
      <c r="I64">
        <v>39.995600000000003</v>
      </c>
      <c r="J64">
        <v>3021.23</v>
      </c>
      <c r="K64">
        <v>1332.27</v>
      </c>
      <c r="M64" s="17">
        <f t="shared" si="5"/>
        <v>0.48975666666666667</v>
      </c>
      <c r="N64" s="18">
        <f t="shared" si="6"/>
        <v>3.4754401845814589E-2</v>
      </c>
      <c r="O64" s="18">
        <f t="shared" si="7"/>
        <v>2.0146096430200031</v>
      </c>
      <c r="P64" s="29">
        <f t="shared" si="8"/>
        <v>0.90675641645170735</v>
      </c>
      <c r="Q64" s="18">
        <f t="shared" si="9"/>
        <v>0.39945415070068807</v>
      </c>
      <c r="R64" s="29">
        <f t="shared" si="10"/>
        <v>0.28289558760472888</v>
      </c>
      <c r="T64" s="30">
        <f t="shared" si="11"/>
        <v>5089.622696934206</v>
      </c>
      <c r="U64" s="30">
        <f t="shared" si="12"/>
        <v>10392.145821259957</v>
      </c>
      <c r="V64" s="30">
        <f t="shared" si="13"/>
        <v>10392.145821259957</v>
      </c>
      <c r="W64" s="30">
        <f t="shared" si="14"/>
        <v>212.08460859714199</v>
      </c>
      <c r="X64" s="30">
        <f t="shared" si="15"/>
        <v>176.88679245283001</v>
      </c>
      <c r="Y64" s="30">
        <f t="shared" si="0"/>
        <v>1439.8318035355671</v>
      </c>
      <c r="Z64" s="30">
        <f t="shared" si="16"/>
        <v>1439.8318035355671</v>
      </c>
      <c r="AA64" s="30">
        <f t="shared" si="17"/>
        <v>2033.0709117907988</v>
      </c>
      <c r="AB64" s="30">
        <f t="shared" si="1"/>
        <v>10465.687573174269</v>
      </c>
      <c r="AC64" s="30">
        <f t="shared" si="18"/>
        <v>138.54285668283046</v>
      </c>
      <c r="AD64" s="30">
        <f t="shared" si="2"/>
        <v>4615.0480377633348</v>
      </c>
      <c r="AE64" s="30">
        <f t="shared" si="3"/>
        <v>5302.5231243257513</v>
      </c>
      <c r="AI64" s="37"/>
      <c r="AJ64" s="38">
        <f t="shared" si="28"/>
        <v>728718.18865675072</v>
      </c>
      <c r="AK64" s="38">
        <f t="shared" si="29"/>
        <v>123475.64338593106</v>
      </c>
      <c r="AL64" s="39">
        <f t="shared" si="30"/>
        <v>374177.35739021061</v>
      </c>
      <c r="AM64" s="39">
        <f t="shared" si="31"/>
        <v>1750.6578313824143</v>
      </c>
      <c r="AN64" s="39">
        <f t="shared" si="20"/>
        <v>18937.499999999982</v>
      </c>
      <c r="AO64" s="39">
        <f t="shared" si="21"/>
        <v>112774.11275161619</v>
      </c>
      <c r="AP64" s="39">
        <f t="shared" si="22"/>
        <v>115741.85256086926</v>
      </c>
      <c r="AQ64" s="39">
        <f t="shared" si="23"/>
        <v>126807.56335138262</v>
      </c>
      <c r="AR64" s="40">
        <f>AD63*$AV$4</f>
        <v>23601.556977948323</v>
      </c>
      <c r="AS64" s="41">
        <f>AL64+AM64+AN64+AO64+AP64+AQ64+AR64-AJ64-AK64</f>
        <v>-78403.231179272319</v>
      </c>
      <c r="AT64" s="41">
        <f t="shared" si="32"/>
        <v>-627225849.43417859</v>
      </c>
      <c r="AU64">
        <f>M63</f>
        <v>0.48652666666666666</v>
      </c>
      <c r="BB64" s="31">
        <f t="shared" si="24"/>
        <v>9994.6617583174848</v>
      </c>
      <c r="BC64" s="31">
        <f t="shared" si="25"/>
        <v>3911.9241277402311</v>
      </c>
      <c r="BD64" s="36">
        <f t="shared" si="26"/>
        <v>8973.9760372427081</v>
      </c>
      <c r="BE64" s="31">
        <f t="shared" si="27"/>
        <v>2799.7545370311864</v>
      </c>
    </row>
    <row r="65" spans="1:57" x14ac:dyDescent="0.35">
      <c r="A65">
        <v>59</v>
      </c>
      <c r="B65" t="s">
        <v>54</v>
      </c>
      <c r="C65">
        <v>29.334299999999999</v>
      </c>
      <c r="D65">
        <v>49.953600000000002</v>
      </c>
      <c r="E65">
        <v>416.99799999999999</v>
      </c>
      <c r="F65">
        <v>416.99799999999999</v>
      </c>
      <c r="G65">
        <v>594.97799999999995</v>
      </c>
      <c r="H65">
        <v>1521.07</v>
      </c>
      <c r="I65">
        <v>37.837600000000002</v>
      </c>
      <c r="J65">
        <v>3023.39</v>
      </c>
      <c r="K65">
        <v>1336.59</v>
      </c>
      <c r="M65" s="17">
        <f t="shared" si="5"/>
        <v>0.49297666666666667</v>
      </c>
      <c r="N65" s="18">
        <f t="shared" si="6"/>
        <v>3.377685218367333E-2</v>
      </c>
      <c r="O65" s="18">
        <f t="shared" si="7"/>
        <v>2.002911233256476</v>
      </c>
      <c r="P65" s="29">
        <f t="shared" si="8"/>
        <v>0.90375474160372693</v>
      </c>
      <c r="Q65" s="18">
        <f t="shared" si="9"/>
        <v>0.40230301636994309</v>
      </c>
      <c r="R65" s="29">
        <f t="shared" si="10"/>
        <v>0.28195925432576252</v>
      </c>
      <c r="T65" s="30">
        <f t="shared" si="11"/>
        <v>5236.9235442943827</v>
      </c>
      <c r="U65" s="30">
        <f t="shared" si="12"/>
        <v>10623.065752187831</v>
      </c>
      <c r="V65" s="30">
        <f t="shared" si="13"/>
        <v>10623.065752187831</v>
      </c>
      <c r="W65" s="30">
        <f t="shared" si="14"/>
        <v>216.79726024873125</v>
      </c>
      <c r="X65" s="30">
        <f t="shared" si="15"/>
        <v>176.88679245283001</v>
      </c>
      <c r="Y65" s="30">
        <f t="shared" si="0"/>
        <v>1476.5990575102735</v>
      </c>
      <c r="Z65" s="30">
        <f t="shared" si="16"/>
        <v>1476.5990575102735</v>
      </c>
      <c r="AA65" s="30">
        <f t="shared" si="17"/>
        <v>2106.8301383684034</v>
      </c>
      <c r="AB65" s="30">
        <f t="shared" si="1"/>
        <v>10705.89025482127</v>
      </c>
      <c r="AC65" s="30">
        <f t="shared" si="18"/>
        <v>133.97275761529272</v>
      </c>
      <c r="AD65" s="30">
        <f t="shared" si="2"/>
        <v>4732.8944845722435</v>
      </c>
      <c r="AE65" s="30">
        <f t="shared" si="3"/>
        <v>5386.1422078934484</v>
      </c>
      <c r="AI65" s="37"/>
      <c r="AJ65" s="38">
        <f t="shared" si="28"/>
        <v>746956.26519470185</v>
      </c>
      <c r="AK65" s="38">
        <f t="shared" si="29"/>
        <v>126565.94395712503</v>
      </c>
      <c r="AL65" s="39">
        <f t="shared" si="30"/>
        <v>381129.45460716198</v>
      </c>
      <c r="AM65" s="39">
        <f t="shared" si="31"/>
        <v>1687.3134515401923</v>
      </c>
      <c r="AN65" s="39">
        <f t="shared" si="20"/>
        <v>18937.499999999982</v>
      </c>
      <c r="AO65" s="39">
        <f t="shared" si="21"/>
        <v>115992.85009282529</v>
      </c>
      <c r="AP65" s="39">
        <f t="shared" si="22"/>
        <v>119045.2935163207</v>
      </c>
      <c r="AQ65" s="39">
        <f t="shared" si="23"/>
        <v>131806.63020358281</v>
      </c>
      <c r="AR65" s="40">
        <f>AD64*$AV$4</f>
        <v>24275.152678635139</v>
      </c>
      <c r="AS65" s="41">
        <f>AL65+AM65+AN65+AO65+AP65+AQ65+AR65-AJ65-AK65</f>
        <v>-80648.014601760733</v>
      </c>
      <c r="AT65" s="41">
        <f t="shared" si="32"/>
        <v>-645184116.81408584</v>
      </c>
      <c r="AU65">
        <f>M64</f>
        <v>0.48975666666666667</v>
      </c>
      <c r="BB65" s="31">
        <f t="shared" si="24"/>
        <v>10253.602964577127</v>
      </c>
      <c r="BC65" s="31">
        <f t="shared" si="25"/>
        <v>4066.1418235815977</v>
      </c>
      <c r="BD65" s="36">
        <f t="shared" si="26"/>
        <v>9230.0960755266697</v>
      </c>
      <c r="BE65" s="31">
        <f t="shared" si="27"/>
        <v>2879.6636070711343</v>
      </c>
    </row>
    <row r="66" spans="1:57" x14ac:dyDescent="0.35">
      <c r="A66">
        <v>60</v>
      </c>
      <c r="B66" t="s">
        <v>54</v>
      </c>
      <c r="C66">
        <v>29.8384</v>
      </c>
      <c r="D66">
        <v>48.905200000000001</v>
      </c>
      <c r="E66">
        <v>418.31700000000001</v>
      </c>
      <c r="F66">
        <v>418.31700000000001</v>
      </c>
      <c r="G66">
        <v>602.99400000000003</v>
      </c>
      <c r="H66">
        <v>1511.47</v>
      </c>
      <c r="I66">
        <v>35.810699999999997</v>
      </c>
      <c r="J66">
        <v>3025.41</v>
      </c>
      <c r="K66">
        <v>1340.82</v>
      </c>
      <c r="M66" s="17">
        <f t="shared" si="5"/>
        <v>0.49617666666666665</v>
      </c>
      <c r="N66" s="18">
        <f t="shared" si="6"/>
        <v>3.2854695572141643E-2</v>
      </c>
      <c r="O66" s="18">
        <f t="shared" si="7"/>
        <v>1.9913508697842839</v>
      </c>
      <c r="P66" s="29">
        <f t="shared" si="8"/>
        <v>0.90076787165861616</v>
      </c>
      <c r="Q66" s="18">
        <f t="shared" si="9"/>
        <v>0.40509361584919351</v>
      </c>
      <c r="R66" s="29">
        <f t="shared" si="10"/>
        <v>0.28102691917529377</v>
      </c>
      <c r="T66" s="30">
        <f t="shared" si="11"/>
        <v>5383.9120823513867</v>
      </c>
      <c r="U66" s="30">
        <f t="shared" si="12"/>
        <v>10850.79658928887</v>
      </c>
      <c r="V66" s="30">
        <f t="shared" si="13"/>
        <v>10850.79658928887</v>
      </c>
      <c r="W66" s="30">
        <f t="shared" si="14"/>
        <v>221.44482835283407</v>
      </c>
      <c r="X66" s="30">
        <f t="shared" si="15"/>
        <v>176.88679245283001</v>
      </c>
      <c r="Y66" s="30">
        <f t="shared" si="0"/>
        <v>1513.0242256138506</v>
      </c>
      <c r="Z66" s="30">
        <f t="shared" si="16"/>
        <v>1513.0242256138506</v>
      </c>
      <c r="AA66" s="30">
        <f t="shared" si="17"/>
        <v>2180.9884128538843</v>
      </c>
      <c r="AB66" s="30">
        <f t="shared" si="1"/>
        <v>10942.702836385384</v>
      </c>
      <c r="AC66" s="30">
        <f t="shared" si="18"/>
        <v>129.53858125631996</v>
      </c>
      <c r="AD66" s="30">
        <f t="shared" si="2"/>
        <v>4849.6550276167673</v>
      </c>
      <c r="AE66" s="30">
        <f t="shared" si="3"/>
        <v>5466.8845069374829</v>
      </c>
      <c r="AI66" s="37"/>
      <c r="AJ66" s="38">
        <f t="shared" si="28"/>
        <v>763554.09707000467</v>
      </c>
      <c r="AK66" s="38">
        <f t="shared" si="29"/>
        <v>129378.31779589559</v>
      </c>
      <c r="AL66" s="39">
        <f t="shared" si="30"/>
        <v>387139.74347675737</v>
      </c>
      <c r="AM66" s="39">
        <f t="shared" si="31"/>
        <v>1631.6542149966501</v>
      </c>
      <c r="AN66" s="39">
        <f t="shared" si="20"/>
        <v>18937.499999999982</v>
      </c>
      <c r="AO66" s="39">
        <f t="shared" si="21"/>
        <v>118954.82007302763</v>
      </c>
      <c r="AP66" s="39">
        <f t="shared" si="22"/>
        <v>122085.21007494943</v>
      </c>
      <c r="AQ66" s="39">
        <f t="shared" si="23"/>
        <v>136588.53674960346</v>
      </c>
      <c r="AR66" s="40">
        <f>AD65*$AV$4</f>
        <v>24895.02498885</v>
      </c>
      <c r="AS66" s="41">
        <f>AL66+AM66+AN66+AO66+AP66+AQ66+AR66-AJ66-AK66</f>
        <v>-82699.925287715712</v>
      </c>
      <c r="AT66" s="41">
        <f t="shared" si="32"/>
        <v>-661599402.30172575</v>
      </c>
      <c r="AU66">
        <f>M65</f>
        <v>0.49297666666666667</v>
      </c>
      <c r="BB66" s="31">
        <f t="shared" si="24"/>
        <v>10489.092994572538</v>
      </c>
      <c r="BC66" s="31">
        <f t="shared" si="25"/>
        <v>4213.6602767368067</v>
      </c>
      <c r="BD66" s="36">
        <f t="shared" si="26"/>
        <v>9465.7889691444871</v>
      </c>
      <c r="BE66" s="31">
        <f t="shared" si="27"/>
        <v>2953.198115020547</v>
      </c>
    </row>
    <row r="67" spans="1:57" x14ac:dyDescent="0.35">
      <c r="A67">
        <v>61</v>
      </c>
      <c r="B67" t="s">
        <v>54</v>
      </c>
      <c r="C67">
        <v>30.342400000000001</v>
      </c>
      <c r="D67">
        <v>47.9131</v>
      </c>
      <c r="E67">
        <v>419.608</v>
      </c>
      <c r="F67">
        <v>419.608</v>
      </c>
      <c r="G67">
        <v>610.95500000000004</v>
      </c>
      <c r="H67">
        <v>1501.92</v>
      </c>
      <c r="I67">
        <v>33.905099999999997</v>
      </c>
      <c r="J67">
        <v>3027.32</v>
      </c>
      <c r="K67">
        <v>1344.96</v>
      </c>
      <c r="M67" s="17">
        <f t="shared" si="5"/>
        <v>0.49935999999999997</v>
      </c>
      <c r="N67" s="18">
        <f t="shared" si="6"/>
        <v>3.1983004912955248E-2</v>
      </c>
      <c r="O67" s="18">
        <f t="shared" si="7"/>
        <v>1.9799313188881771</v>
      </c>
      <c r="P67" s="29">
        <f t="shared" si="8"/>
        <v>0.89778917013777637</v>
      </c>
      <c r="Q67" s="18">
        <f t="shared" si="9"/>
        <v>0.40782534978105311</v>
      </c>
      <c r="R67" s="29">
        <f t="shared" si="10"/>
        <v>0.28009719107123787</v>
      </c>
      <c r="T67" s="30">
        <f t="shared" si="11"/>
        <v>5530.6495726165822</v>
      </c>
      <c r="U67" s="30">
        <f t="shared" si="12"/>
        <v>11075.47575419854</v>
      </c>
      <c r="V67" s="30">
        <f t="shared" si="13"/>
        <v>11075.47575419854</v>
      </c>
      <c r="W67" s="30">
        <f t="shared" si="14"/>
        <v>226.03011743262326</v>
      </c>
      <c r="X67" s="30">
        <f t="shared" si="15"/>
        <v>176.88679245283001</v>
      </c>
      <c r="Y67" s="30">
        <f t="shared" si="0"/>
        <v>1549.1194100892469</v>
      </c>
      <c r="Z67" s="30">
        <f t="shared" si="16"/>
        <v>1549.1194100892469</v>
      </c>
      <c r="AA67" s="30">
        <f t="shared" si="17"/>
        <v>2255.5390964687895</v>
      </c>
      <c r="AB67" s="30">
        <f t="shared" si="1"/>
        <v>11176.336420051706</v>
      </c>
      <c r="AC67" s="30">
        <f t="shared" si="18"/>
        <v>125.16945157945702</v>
      </c>
      <c r="AD67" s="30">
        <f t="shared" si="2"/>
        <v>4965.3572901222888</v>
      </c>
      <c r="AE67" s="30">
        <f t="shared" si="3"/>
        <v>5544.8261815819578</v>
      </c>
      <c r="AI67" s="37"/>
      <c r="AJ67" s="38">
        <f t="shared" si="28"/>
        <v>779922.70644831599</v>
      </c>
      <c r="AK67" s="38">
        <f t="shared" si="29"/>
        <v>132151.85166094915</v>
      </c>
      <c r="AL67" s="39">
        <f t="shared" si="30"/>
        <v>392943.25770514546</v>
      </c>
      <c r="AM67" s="39">
        <f t="shared" si="31"/>
        <v>1577.6503811207208</v>
      </c>
      <c r="AN67" s="39">
        <f t="shared" si="20"/>
        <v>18937.499999999982</v>
      </c>
      <c r="AO67" s="39">
        <f t="shared" si="21"/>
        <v>121889.2316154518</v>
      </c>
      <c r="AP67" s="39">
        <f t="shared" si="22"/>
        <v>125096.84297375318</v>
      </c>
      <c r="AQ67" s="39">
        <f t="shared" si="23"/>
        <v>141396.31409025402</v>
      </c>
      <c r="AR67" s="40">
        <f>AD66*$AV$4</f>
        <v>25509.185445264196</v>
      </c>
      <c r="AS67" s="41">
        <f>AL67+AM67+AN67+AO67+AP67+AQ67+AR67-AJ67-AK67</f>
        <v>-84724.575898275682</v>
      </c>
      <c r="AT67" s="41">
        <f t="shared" si="32"/>
        <v>-677796607.18620551</v>
      </c>
      <c r="AU67">
        <f>M66</f>
        <v>0.49617666666666665</v>
      </c>
      <c r="BB67" s="31">
        <f t="shared" si="24"/>
        <v>10721.25800803255</v>
      </c>
      <c r="BC67" s="31">
        <f t="shared" si="25"/>
        <v>4361.9768257077685</v>
      </c>
      <c r="BD67" s="36">
        <f t="shared" si="26"/>
        <v>9699.3100552335345</v>
      </c>
      <c r="BE67" s="31">
        <f t="shared" si="27"/>
        <v>3026.0484512277012</v>
      </c>
    </row>
    <row r="68" spans="1:57" x14ac:dyDescent="0.35">
      <c r="A68">
        <v>62</v>
      </c>
      <c r="B68" t="s">
        <v>54</v>
      </c>
      <c r="C68">
        <v>30.846499999999999</v>
      </c>
      <c r="D68">
        <v>46.9711</v>
      </c>
      <c r="E68">
        <v>420.87400000000002</v>
      </c>
      <c r="F68">
        <v>420.87400000000002</v>
      </c>
      <c r="G68">
        <v>618.86099999999999</v>
      </c>
      <c r="H68">
        <v>1492.42</v>
      </c>
      <c r="I68">
        <v>32.110999999999997</v>
      </c>
      <c r="J68">
        <v>3029.11</v>
      </c>
      <c r="K68">
        <v>1349.02</v>
      </c>
      <c r="M68" s="17">
        <f t="shared" si="5"/>
        <v>0.50252666666666668</v>
      </c>
      <c r="N68" s="18">
        <f t="shared" si="6"/>
        <v>3.1156621870812827E-2</v>
      </c>
      <c r="O68" s="18">
        <f t="shared" si="7"/>
        <v>1.968642135210072</v>
      </c>
      <c r="P68" s="29">
        <f t="shared" si="8"/>
        <v>0.89482481858342511</v>
      </c>
      <c r="Q68" s="18">
        <f t="shared" si="9"/>
        <v>0.41049960864431739</v>
      </c>
      <c r="R68" s="29">
        <f t="shared" si="10"/>
        <v>0.27917191790817075</v>
      </c>
      <c r="T68" s="30">
        <f t="shared" si="11"/>
        <v>5677.3418243566248</v>
      </c>
      <c r="U68" s="30">
        <f t="shared" si="12"/>
        <v>11297.593144688755</v>
      </c>
      <c r="V68" s="30">
        <f t="shared" si="13"/>
        <v>11297.593144688755</v>
      </c>
      <c r="W68" s="30">
        <f t="shared" si="14"/>
        <v>230.56312540181133</v>
      </c>
      <c r="X68" s="30">
        <f t="shared" si="15"/>
        <v>176.88679245283001</v>
      </c>
      <c r="Y68" s="30">
        <f t="shared" si="0"/>
        <v>1584.954405725912</v>
      </c>
      <c r="Z68" s="30">
        <f t="shared" si="16"/>
        <v>1584.954405725912</v>
      </c>
      <c r="AA68" s="30">
        <f t="shared" si="17"/>
        <v>2330.5465970384093</v>
      </c>
      <c r="AB68" s="30">
        <f t="shared" si="1"/>
        <v>11407.217456820683</v>
      </c>
      <c r="AC68" s="30">
        <f t="shared" si="18"/>
        <v>120.93881326988412</v>
      </c>
      <c r="AD68" s="30">
        <f t="shared" si="2"/>
        <v>5080.2263680160086</v>
      </c>
      <c r="AE68" s="30">
        <f t="shared" si="3"/>
        <v>5620.2513203321305</v>
      </c>
      <c r="AI68" s="37"/>
      <c r="AJ68" s="38">
        <f t="shared" si="28"/>
        <v>796071.97078452841</v>
      </c>
      <c r="AK68" s="38">
        <f t="shared" si="29"/>
        <v>134888.21921038404</v>
      </c>
      <c r="AL68" s="39">
        <f t="shared" si="30"/>
        <v>398545.47145356634</v>
      </c>
      <c r="AM68" s="39">
        <f t="shared" si="31"/>
        <v>1524.438750786207</v>
      </c>
      <c r="AN68" s="39">
        <f t="shared" si="20"/>
        <v>18937.499999999982</v>
      </c>
      <c r="AO68" s="39">
        <f t="shared" si="21"/>
        <v>124797.05967678974</v>
      </c>
      <c r="AP68" s="39">
        <f t="shared" si="22"/>
        <v>128081.19282617894</v>
      </c>
      <c r="AQ68" s="39">
        <f t="shared" si="23"/>
        <v>146229.53182489701</v>
      </c>
      <c r="AR68" s="40">
        <f>AD67*$AV$4</f>
        <v>26117.779346043237</v>
      </c>
      <c r="AS68" s="41">
        <f>AL68+AM68+AN68+AO68+AP68+AQ68+AR68-AJ68-AK68</f>
        <v>-86727.216116650932</v>
      </c>
      <c r="AT68" s="41">
        <f t="shared" si="32"/>
        <v>-693817728.93320751</v>
      </c>
      <c r="AU68">
        <f>M67</f>
        <v>0.49935999999999997</v>
      </c>
      <c r="BB68" s="31">
        <f t="shared" si="24"/>
        <v>10950.306302619083</v>
      </c>
      <c r="BC68" s="31">
        <f t="shared" si="25"/>
        <v>4511.0781929375789</v>
      </c>
      <c r="BD68" s="36">
        <f t="shared" si="26"/>
        <v>9930.7145802445775</v>
      </c>
      <c r="BE68" s="31">
        <f t="shared" si="27"/>
        <v>3098.2388201784938</v>
      </c>
    </row>
    <row r="69" spans="1:57" x14ac:dyDescent="0.35">
      <c r="A69">
        <v>63</v>
      </c>
      <c r="B69" t="s">
        <v>54</v>
      </c>
      <c r="C69">
        <v>31.3505</v>
      </c>
      <c r="D69">
        <v>46.077199999999998</v>
      </c>
      <c r="E69">
        <v>422.11399999999998</v>
      </c>
      <c r="F69">
        <v>422.11399999999998</v>
      </c>
      <c r="G69">
        <v>626.71299999999997</v>
      </c>
      <c r="H69">
        <v>1482.98</v>
      </c>
      <c r="I69">
        <v>30.422699999999999</v>
      </c>
      <c r="J69">
        <v>3030.8</v>
      </c>
      <c r="K69">
        <v>1352.99</v>
      </c>
      <c r="M69" s="17">
        <f t="shared" si="5"/>
        <v>0.50567333333333331</v>
      </c>
      <c r="N69" s="18">
        <f t="shared" si="6"/>
        <v>3.0373495405465977E-2</v>
      </c>
      <c r="O69" s="18">
        <f t="shared" si="7"/>
        <v>1.9575058405294592</v>
      </c>
      <c r="P69" s="29">
        <f t="shared" si="8"/>
        <v>0.89187354154856235</v>
      </c>
      <c r="Q69" s="18">
        <f t="shared" si="9"/>
        <v>0.41312111903600479</v>
      </c>
      <c r="R69" s="29">
        <f t="shared" si="10"/>
        <v>0.27825209951088314</v>
      </c>
      <c r="T69" s="30">
        <f t="shared" si="11"/>
        <v>5823.7219684961801</v>
      </c>
      <c r="U69" s="30">
        <f t="shared" si="12"/>
        <v>11516.767020532716</v>
      </c>
      <c r="V69" s="30">
        <f t="shared" si="13"/>
        <v>11516.767020532716</v>
      </c>
      <c r="W69" s="30">
        <f t="shared" si="14"/>
        <v>235.03606164352482</v>
      </c>
      <c r="X69" s="30">
        <f t="shared" si="15"/>
        <v>176.88679245283001</v>
      </c>
      <c r="Y69" s="30">
        <f t="shared" si="0"/>
        <v>1620.4628647017155</v>
      </c>
      <c r="Z69" s="30">
        <f t="shared" si="16"/>
        <v>1620.4628647017155</v>
      </c>
      <c r="AA69" s="30">
        <f t="shared" si="17"/>
        <v>2405.9025365797065</v>
      </c>
      <c r="AB69" s="30">
        <f t="shared" si="1"/>
        <v>11635.005828594516</v>
      </c>
      <c r="AC69" s="30">
        <f t="shared" si="18"/>
        <v>116.79725358172436</v>
      </c>
      <c r="AD69" s="30">
        <f t="shared" si="2"/>
        <v>5194.0235370368537</v>
      </c>
      <c r="AE69" s="30">
        <f t="shared" si="3"/>
        <v>5693.0450520365357</v>
      </c>
      <c r="AI69" s="37"/>
      <c r="AJ69" s="38">
        <f t="shared" si="28"/>
        <v>812037.10246079357</v>
      </c>
      <c r="AK69" s="38">
        <f t="shared" si="29"/>
        <v>137593.38690916434</v>
      </c>
      <c r="AL69" s="39">
        <f t="shared" si="30"/>
        <v>403966.80415151251</v>
      </c>
      <c r="AM69" s="39">
        <f t="shared" si="31"/>
        <v>1472.9138068139187</v>
      </c>
      <c r="AN69" s="39">
        <f t="shared" si="20"/>
        <v>18937.499999999982</v>
      </c>
      <c r="AO69" s="39">
        <f t="shared" si="21"/>
        <v>127683.92692527948</v>
      </c>
      <c r="AP69" s="39">
        <f t="shared" si="22"/>
        <v>131044.03026541842</v>
      </c>
      <c r="AQ69" s="39">
        <f t="shared" si="23"/>
        <v>151092.36559657622</v>
      </c>
      <c r="AR69" s="40">
        <f>AD68*$AV$4</f>
        <v>26721.990695764205</v>
      </c>
      <c r="AS69" s="41">
        <f>AL69+AM69+AN69+AO69+AP69+AQ69+AR69-AJ69-AK69</f>
        <v>-88710.957928593125</v>
      </c>
      <c r="AT69" s="41">
        <f t="shared" si="32"/>
        <v>-709687663.42874503</v>
      </c>
      <c r="AU69">
        <f>M68</f>
        <v>0.50252666666666668</v>
      </c>
      <c r="BB69" s="31">
        <f t="shared" si="24"/>
        <v>11176.654331418871</v>
      </c>
      <c r="BC69" s="31">
        <f t="shared" si="25"/>
        <v>4661.0931940768187</v>
      </c>
      <c r="BD69" s="36">
        <f t="shared" si="26"/>
        <v>10160.452736032017</v>
      </c>
      <c r="BE69" s="31">
        <f t="shared" si="27"/>
        <v>3169.908811451824</v>
      </c>
    </row>
    <row r="70" spans="1:57" x14ac:dyDescent="0.35">
      <c r="A70">
        <v>64</v>
      </c>
      <c r="B70" t="s">
        <v>54</v>
      </c>
      <c r="C70">
        <v>31.854500000000002</v>
      </c>
      <c r="D70">
        <v>45.232399999999998</v>
      </c>
      <c r="E70">
        <v>423.33</v>
      </c>
      <c r="F70">
        <v>423.33</v>
      </c>
      <c r="G70">
        <v>634.51099999999997</v>
      </c>
      <c r="H70">
        <v>1473.6</v>
      </c>
      <c r="I70">
        <v>28.838200000000001</v>
      </c>
      <c r="J70">
        <v>3032.39</v>
      </c>
      <c r="K70">
        <v>1356.89</v>
      </c>
      <c r="M70" s="17">
        <f t="shared" si="5"/>
        <v>0.50880000000000003</v>
      </c>
      <c r="N70" s="18">
        <f t="shared" si="6"/>
        <v>2.9633385744234797E-2</v>
      </c>
      <c r="O70" s="18">
        <f t="shared" si="7"/>
        <v>1.9465182849842766</v>
      </c>
      <c r="P70" s="29">
        <f t="shared" si="8"/>
        <v>0.88894785115303987</v>
      </c>
      <c r="Q70" s="18">
        <f t="shared" si="9"/>
        <v>0.41569116876310269</v>
      </c>
      <c r="R70" s="29">
        <f t="shared" si="10"/>
        <v>0.2773388364779874</v>
      </c>
      <c r="T70" s="30">
        <f t="shared" si="11"/>
        <v>5969.1725400376672</v>
      </c>
      <c r="U70" s="30">
        <f t="shared" si="12"/>
        <v>11731.864268941956</v>
      </c>
      <c r="V70" s="30">
        <f t="shared" si="13"/>
        <v>11731.864268941956</v>
      </c>
      <c r="W70" s="30">
        <f t="shared" si="14"/>
        <v>239.42580140697868</v>
      </c>
      <c r="X70" s="30">
        <f t="shared" si="15"/>
        <v>176.88679245283001</v>
      </c>
      <c r="Y70" s="30">
        <f t="shared" si="0"/>
        <v>1655.4833669903994</v>
      </c>
      <c r="Z70" s="30">
        <f t="shared" si="16"/>
        <v>1655.4833669903994</v>
      </c>
      <c r="AA70" s="30">
        <f t="shared" si="17"/>
        <v>2481.3323097168764</v>
      </c>
      <c r="AB70" s="30">
        <f t="shared" si="1"/>
        <v>11858.529296816336</v>
      </c>
      <c r="AC70" s="30">
        <f t="shared" si="18"/>
        <v>112.76077353259825</v>
      </c>
      <c r="AD70" s="30">
        <f t="shared" si="2"/>
        <v>5306.2831026282174</v>
      </c>
      <c r="AE70" s="30">
        <f t="shared" si="3"/>
        <v>5762.6917289042885</v>
      </c>
      <c r="AI70" s="37"/>
      <c r="AJ70" s="38">
        <f t="shared" si="28"/>
        <v>827790.66313482996</v>
      </c>
      <c r="AK70" s="38">
        <f t="shared" si="29"/>
        <v>140262.70554306795</v>
      </c>
      <c r="AL70" s="39">
        <f t="shared" si="30"/>
        <v>409198.99920523004</v>
      </c>
      <c r="AM70" s="39">
        <f t="shared" si="31"/>
        <v>1422.473751371821</v>
      </c>
      <c r="AN70" s="39">
        <f t="shared" si="20"/>
        <v>18937.499999999982</v>
      </c>
      <c r="AO70" s="39">
        <f t="shared" si="21"/>
        <v>130544.48838037021</v>
      </c>
      <c r="AP70" s="39">
        <f t="shared" si="22"/>
        <v>133979.86965353784</v>
      </c>
      <c r="AQ70" s="39">
        <f t="shared" si="23"/>
        <v>155977.78911975992</v>
      </c>
      <c r="AR70" s="40">
        <f>AD69*$AV$4</f>
        <v>27320.56380481385</v>
      </c>
      <c r="AS70" s="41">
        <f>AL70+AM70+AN70+AO70+AP70+AQ70+AR70-AJ70-AK70</f>
        <v>-90671.68476281414</v>
      </c>
      <c r="AT70" s="41">
        <f t="shared" si="32"/>
        <v>-725373478.10251307</v>
      </c>
      <c r="AU70">
        <f>M69</f>
        <v>0.50567333333333331</v>
      </c>
      <c r="BB70" s="31">
        <f t="shared" si="24"/>
        <v>11399.969766950991</v>
      </c>
      <c r="BC70" s="31">
        <f t="shared" si="25"/>
        <v>4811.805073159413</v>
      </c>
      <c r="BD70" s="36">
        <f t="shared" si="26"/>
        <v>10388.047074073707</v>
      </c>
      <c r="BE70" s="31">
        <f t="shared" si="27"/>
        <v>3240.925729403431</v>
      </c>
    </row>
    <row r="71" spans="1:57" x14ac:dyDescent="0.35">
      <c r="A71">
        <v>65</v>
      </c>
      <c r="B71" t="s">
        <v>54</v>
      </c>
      <c r="C71">
        <v>32.358600000000003</v>
      </c>
      <c r="D71">
        <v>44.429900000000004</v>
      </c>
      <c r="E71">
        <v>424.524</v>
      </c>
      <c r="F71">
        <v>424.524</v>
      </c>
      <c r="G71">
        <v>642.25599999999997</v>
      </c>
      <c r="H71">
        <v>1464.27</v>
      </c>
      <c r="I71">
        <v>27.346900000000002</v>
      </c>
      <c r="J71">
        <v>3033.88</v>
      </c>
      <c r="K71">
        <v>1360.72</v>
      </c>
      <c r="M71" s="17">
        <f t="shared" si="5"/>
        <v>0.51190999999999998</v>
      </c>
      <c r="N71" s="18">
        <f t="shared" si="6"/>
        <v>2.8930801638308818E-2</v>
      </c>
      <c r="O71" s="18">
        <f t="shared" si="7"/>
        <v>1.9356628510219898</v>
      </c>
      <c r="P71" s="29">
        <f t="shared" si="8"/>
        <v>0.88604116609039352</v>
      </c>
      <c r="Q71" s="18">
        <f t="shared" si="9"/>
        <v>0.41820892995513531</v>
      </c>
      <c r="R71" s="29">
        <f t="shared" si="10"/>
        <v>0.27643140395772692</v>
      </c>
      <c r="T71" s="30">
        <f t="shared" si="11"/>
        <v>6114.1338101950405</v>
      </c>
      <c r="U71" s="30">
        <f t="shared" si="12"/>
        <v>11943.767088345687</v>
      </c>
      <c r="V71" s="30">
        <f t="shared" si="13"/>
        <v>11943.767088345687</v>
      </c>
      <c r="W71" s="30">
        <f t="shared" si="14"/>
        <v>243.7503487417487</v>
      </c>
      <c r="X71" s="30">
        <f t="shared" si="15"/>
        <v>176.88679245283001</v>
      </c>
      <c r="Y71" s="30">
        <f t="shared" ref="Y71:Y107" si="33">R71*T71</f>
        <v>1690.1385931376212</v>
      </c>
      <c r="Z71" s="30">
        <f t="shared" si="16"/>
        <v>1690.1385931376212</v>
      </c>
      <c r="AA71" s="30">
        <f t="shared" si="17"/>
        <v>2556.985358364182</v>
      </c>
      <c r="AB71" s="30">
        <f t="shared" ref="AB71:AB107" si="34">O71*T71+(U71/98)*2</f>
        <v>12078.652031313823</v>
      </c>
      <c r="AC71" s="30">
        <f t="shared" si="18"/>
        <v>108.86540577361302</v>
      </c>
      <c r="AD71" s="30">
        <f t="shared" ref="AD71:AD107" si="35">T71*P71</f>
        <v>5417.3742508179148</v>
      </c>
      <c r="AE71" s="30">
        <f t="shared" ref="AE71:AE107" si="36">U71-T71</f>
        <v>5829.6332781506462</v>
      </c>
      <c r="AI71" s="37"/>
      <c r="AJ71" s="38">
        <f t="shared" si="28"/>
        <v>843251.20805874094</v>
      </c>
      <c r="AK71" s="38">
        <f t="shared" si="29"/>
        <v>142882.37493144409</v>
      </c>
      <c r="AL71" s="39">
        <f t="shared" si="30"/>
        <v>414204.99339845352</v>
      </c>
      <c r="AM71" s="39">
        <f t="shared" si="31"/>
        <v>1373.313460853514</v>
      </c>
      <c r="AN71" s="39">
        <f t="shared" si="20"/>
        <v>18937.499999999982</v>
      </c>
      <c r="AO71" s="39">
        <f t="shared" si="21"/>
        <v>133365.74004474658</v>
      </c>
      <c r="AP71" s="39">
        <f t="shared" si="22"/>
        <v>136875.36478276624</v>
      </c>
      <c r="AQ71" s="39">
        <f t="shared" si="23"/>
        <v>160867.99937094771</v>
      </c>
      <c r="AR71" s="40">
        <f>AD70*$AV$4</f>
        <v>27911.049119824424</v>
      </c>
      <c r="AS71" s="41">
        <f>AL71+AM71+AN71+AO71+AP71+AQ71+AR71-AJ71-AK71</f>
        <v>-92597.622812593036</v>
      </c>
      <c r="AT71" s="41">
        <f t="shared" si="32"/>
        <v>-740780982.50074434</v>
      </c>
      <c r="AU71">
        <f>M70</f>
        <v>0.50880000000000003</v>
      </c>
      <c r="BB71" s="31">
        <f t="shared" si="24"/>
        <v>11619.103495409357</v>
      </c>
      <c r="BC71" s="31">
        <f t="shared" si="25"/>
        <v>4962.6646194337527</v>
      </c>
      <c r="BD71" s="36">
        <f t="shared" si="26"/>
        <v>10612.566205256435</v>
      </c>
      <c r="BE71" s="31">
        <f t="shared" si="27"/>
        <v>3310.9667339807988</v>
      </c>
    </row>
    <row r="72" spans="1:57" x14ac:dyDescent="0.35">
      <c r="A72">
        <v>66</v>
      </c>
      <c r="B72" t="s">
        <v>54</v>
      </c>
      <c r="C72">
        <v>32.8626</v>
      </c>
      <c r="D72">
        <v>43.6663</v>
      </c>
      <c r="E72">
        <v>425.69600000000003</v>
      </c>
      <c r="F72">
        <v>425.69600000000003</v>
      </c>
      <c r="G72">
        <v>649.94799999999998</v>
      </c>
      <c r="H72">
        <v>1454.99</v>
      </c>
      <c r="I72">
        <v>25.942399999999999</v>
      </c>
      <c r="J72">
        <v>3035.28</v>
      </c>
      <c r="K72">
        <v>1364.47</v>
      </c>
      <c r="M72" s="17">
        <f t="shared" ref="M72:M107" si="37">($M$2-H72)/$M$2</f>
        <v>0.51500333333333337</v>
      </c>
      <c r="N72" s="18">
        <f t="shared" ref="N72:N107" si="38">(D72/($M$2-H72))</f>
        <v>2.8262794415570124E-2</v>
      </c>
      <c r="O72" s="18">
        <f t="shared" ref="O72:O107" si="39">(J72-$M$3)/($M$2-H72)</f>
        <v>1.9249425636080026</v>
      </c>
      <c r="P72" s="29">
        <f t="shared" ref="P72:P107" si="40">K72/($M$2-H72)</f>
        <v>0.88314638740202334</v>
      </c>
      <c r="Q72" s="18">
        <f t="shared" ref="Q72:Q107" si="41">G72/($M$2-H72)</f>
        <v>0.42067559433272278</v>
      </c>
      <c r="R72" s="29">
        <f t="shared" ref="R72:R107" si="42">F72/($M$2-H72)</f>
        <v>0.27552960822260053</v>
      </c>
      <c r="T72" s="30">
        <f t="shared" ref="T72:T107" si="43">$O$3/N72</f>
        <v>6258.6448407020271</v>
      </c>
      <c r="U72" s="30">
        <f t="shared" ref="U72:U107" si="44">T72/M72</f>
        <v>12152.629770749756</v>
      </c>
      <c r="V72" s="30">
        <f t="shared" ref="V72:V107" si="45">U72</f>
        <v>12152.629770749756</v>
      </c>
      <c r="W72" s="30">
        <f t="shared" ref="W72:W107" si="46">(U72/98)*2</f>
        <v>248.01285246428074</v>
      </c>
      <c r="X72" s="30">
        <f t="shared" ref="X72:X107" si="47">$O$3</f>
        <v>176.88679245283001</v>
      </c>
      <c r="Y72" s="30">
        <f t="shared" si="33"/>
        <v>1724.4419609630297</v>
      </c>
      <c r="Z72" s="30">
        <f t="shared" ref="Z72:Z107" si="48">Y72</f>
        <v>1724.4419609630297</v>
      </c>
      <c r="AA72" s="30">
        <f t="shared" ref="AA72:AA107" si="49">Q72*T72</f>
        <v>2632.8591380797543</v>
      </c>
      <c r="AB72" s="30">
        <f t="shared" si="34"/>
        <v>12295.54469683724</v>
      </c>
      <c r="AC72" s="30">
        <f t="shared" ref="AC72:AC107" si="50">U72-O72*T72</f>
        <v>105.09792637679675</v>
      </c>
      <c r="AD72" s="30">
        <f t="shared" si="35"/>
        <v>5527.2995810983066</v>
      </c>
      <c r="AE72" s="30">
        <f t="shared" si="36"/>
        <v>5893.984930047729</v>
      </c>
      <c r="AI72" s="37"/>
      <c r="AJ72" s="38">
        <f t="shared" si="28"/>
        <v>858482.14700902288</v>
      </c>
      <c r="AK72" s="38">
        <f t="shared" si="29"/>
        <v>145463.13936896212</v>
      </c>
      <c r="AL72" s="39">
        <f t="shared" si="30"/>
        <v>419016.551133634</v>
      </c>
      <c r="AM72" s="39">
        <f t="shared" si="31"/>
        <v>1325.8717769168329</v>
      </c>
      <c r="AN72" s="39">
        <f t="shared" ref="AN72:AN108" si="51">X71*$AP$4</f>
        <v>18937.499999999982</v>
      </c>
      <c r="AO72" s="39">
        <f t="shared" ref="AO72:AO108" si="52">Y71*$AQ$4</f>
        <v>136157.56506316678</v>
      </c>
      <c r="AP72" s="39">
        <f t="shared" ref="AP72:AP108" si="53">Z71*$AR$4</f>
        <v>139740.65888061855</v>
      </c>
      <c r="AQ72" s="39">
        <f t="shared" ref="AQ72:AQ108" si="54">AA71*$AS$4</f>
        <v>165772.68486371578</v>
      </c>
      <c r="AR72" s="40">
        <f>AD71*$AV$4</f>
        <v>28495.388559302231</v>
      </c>
      <c r="AS72" s="41">
        <f>AL72+AM72+AN72+AO72+AP72+AQ72+AR72-AJ72-AK72</f>
        <v>-94499.06610063088</v>
      </c>
      <c r="AT72" s="41">
        <f t="shared" si="32"/>
        <v>-755992528.80504704</v>
      </c>
      <c r="AU72">
        <f>M71</f>
        <v>0.51190999999999998</v>
      </c>
      <c r="BB72" s="31">
        <f t="shared" ref="BB72:BB108" si="55">U71-AC71</f>
        <v>11834.901682572074</v>
      </c>
      <c r="BC72" s="31">
        <f t="shared" ref="BC72:BC108" si="56">2*AA71</f>
        <v>5113.9707167283641</v>
      </c>
      <c r="BD72" s="36">
        <f t="shared" ref="BD72:BD108" si="57">2*AD71</f>
        <v>10834.74850163583</v>
      </c>
      <c r="BE72" s="31">
        <f t="shared" ref="BE72:BE108" si="58">Y71*2</f>
        <v>3380.2771862752425</v>
      </c>
    </row>
    <row r="73" spans="1:57" x14ac:dyDescent="0.35">
      <c r="A73">
        <v>67</v>
      </c>
      <c r="B73" t="s">
        <v>54</v>
      </c>
      <c r="C73">
        <v>33.366700000000002</v>
      </c>
      <c r="D73">
        <v>42.938699999999997</v>
      </c>
      <c r="E73">
        <v>426.84800000000001</v>
      </c>
      <c r="F73">
        <v>426.84800000000001</v>
      </c>
      <c r="G73">
        <v>657.58699999999999</v>
      </c>
      <c r="H73">
        <v>1445.78</v>
      </c>
      <c r="I73">
        <v>24.618300000000001</v>
      </c>
      <c r="J73">
        <v>3036.61</v>
      </c>
      <c r="K73">
        <v>1368.17</v>
      </c>
      <c r="M73" s="17">
        <f t="shared" si="37"/>
        <v>0.51807333333333339</v>
      </c>
      <c r="N73" s="18">
        <f t="shared" si="38"/>
        <v>2.7627169898727332E-2</v>
      </c>
      <c r="O73" s="18">
        <f t="shared" si="39"/>
        <v>1.9143914698047897</v>
      </c>
      <c r="P73" s="29">
        <f t="shared" si="40"/>
        <v>0.88029365212132138</v>
      </c>
      <c r="Q73" s="18">
        <f t="shared" si="41"/>
        <v>0.42309775964792629</v>
      </c>
      <c r="R73" s="29">
        <f t="shared" si="42"/>
        <v>0.27463808212479573</v>
      </c>
      <c r="T73" s="30">
        <f t="shared" si="43"/>
        <v>6402.6388913972123</v>
      </c>
      <c r="U73" s="30">
        <f t="shared" si="44"/>
        <v>12358.557137465503</v>
      </c>
      <c r="V73" s="30">
        <f t="shared" si="45"/>
        <v>12358.557137465503</v>
      </c>
      <c r="W73" s="30">
        <f t="shared" si="46"/>
        <v>252.21545178501026</v>
      </c>
      <c r="X73" s="30">
        <f t="shared" si="47"/>
        <v>176.88679245283001</v>
      </c>
      <c r="Y73" s="30">
        <f t="shared" si="33"/>
        <v>1758.4084656709588</v>
      </c>
      <c r="Z73" s="30">
        <f t="shared" si="48"/>
        <v>1758.4084656709588</v>
      </c>
      <c r="AA73" s="30">
        <f t="shared" si="49"/>
        <v>2708.9421707848428</v>
      </c>
      <c r="AB73" s="30">
        <f t="shared" si="34"/>
        <v>12509.37272971623</v>
      </c>
      <c r="AC73" s="30">
        <f t="shared" si="50"/>
        <v>101.39985953428368</v>
      </c>
      <c r="AD73" s="30">
        <f t="shared" si="35"/>
        <v>5636.20237292206</v>
      </c>
      <c r="AE73" s="30">
        <f t="shared" si="36"/>
        <v>5955.9182460682905</v>
      </c>
      <c r="AI73" s="37"/>
      <c r="AJ73" s="38">
        <f t="shared" ref="AJ73:AJ108" si="59">U72*$AT$4</f>
        <v>873494.57003218017</v>
      </c>
      <c r="AK73" s="38">
        <f t="shared" ref="AK73:AK108" si="60">V72*$AU$4</f>
        <v>148006.8779779613</v>
      </c>
      <c r="AL73" s="39">
        <f t="shared" ref="AL73:AL108" si="61">AE72*$AT$4</f>
        <v>423641.95481704059</v>
      </c>
      <c r="AM73" s="39">
        <f t="shared" ref="AM73:AM108" si="62">AC72*$AU$4</f>
        <v>1279.9876453430077</v>
      </c>
      <c r="AN73" s="39">
        <f t="shared" si="51"/>
        <v>18937.499999999982</v>
      </c>
      <c r="AO73" s="39">
        <f t="shared" si="52"/>
        <v>138921.04437518166</v>
      </c>
      <c r="AP73" s="39">
        <f t="shared" si="53"/>
        <v>142576.86133242332</v>
      </c>
      <c r="AQ73" s="39">
        <f t="shared" si="54"/>
        <v>170691.68063858998</v>
      </c>
      <c r="AR73" s="40">
        <f>AD72*$AV$4</f>
        <v>29073.59579657709</v>
      </c>
      <c r="AS73" s="41">
        <f>AL73+AM73+AN73+AO73+AP73+AQ73+AR73-AJ73-AK73</f>
        <v>-96378.823404985917</v>
      </c>
      <c r="AT73" s="41">
        <f t="shared" ref="AT73:AT108" si="63">AS73*8000</f>
        <v>-771030587.23988736</v>
      </c>
      <c r="AU73">
        <f>M72</f>
        <v>0.51500333333333337</v>
      </c>
      <c r="BB73" s="31">
        <f t="shared" si="55"/>
        <v>12047.531844372959</v>
      </c>
      <c r="BC73" s="31">
        <f t="shared" si="56"/>
        <v>5265.7182761595086</v>
      </c>
      <c r="BD73" s="36">
        <f t="shared" si="57"/>
        <v>11054.599162196613</v>
      </c>
      <c r="BE73" s="31">
        <f t="shared" si="58"/>
        <v>3448.8839219260594</v>
      </c>
    </row>
    <row r="74" spans="1:57" x14ac:dyDescent="0.35">
      <c r="A74">
        <v>68</v>
      </c>
      <c r="B74" t="s">
        <v>54</v>
      </c>
      <c r="C74">
        <v>33.870699999999999</v>
      </c>
      <c r="D74">
        <v>42.243899999999996</v>
      </c>
      <c r="E74">
        <v>427.98200000000003</v>
      </c>
      <c r="F74">
        <v>427.98200000000003</v>
      </c>
      <c r="G74">
        <v>665.17399999999998</v>
      </c>
      <c r="H74">
        <v>1436.62</v>
      </c>
      <c r="I74">
        <v>23.3688</v>
      </c>
      <c r="J74">
        <v>3037.86</v>
      </c>
      <c r="K74">
        <v>1371.8</v>
      </c>
      <c r="M74" s="17">
        <f t="shared" si="37"/>
        <v>0.52112666666666674</v>
      </c>
      <c r="N74" s="18">
        <f t="shared" si="38"/>
        <v>2.7020877841599608E-2</v>
      </c>
      <c r="O74" s="18">
        <f t="shared" si="39"/>
        <v>1.9039744081413348</v>
      </c>
      <c r="P74" s="29">
        <f t="shared" si="40"/>
        <v>0.87745781575816495</v>
      </c>
      <c r="Q74" s="18">
        <f t="shared" si="41"/>
        <v>0.42547173431923135</v>
      </c>
      <c r="R74" s="29">
        <f t="shared" si="42"/>
        <v>0.27375430157735164</v>
      </c>
      <c r="T74" s="30">
        <f t="shared" si="43"/>
        <v>6546.3007341866023</v>
      </c>
      <c r="U74" s="30">
        <f t="shared" si="44"/>
        <v>12561.822591154936</v>
      </c>
      <c r="V74" s="30">
        <f t="shared" si="45"/>
        <v>12561.822591154936</v>
      </c>
      <c r="W74" s="30">
        <f t="shared" si="46"/>
        <v>256.36372635010076</v>
      </c>
      <c r="X74" s="30">
        <f t="shared" si="47"/>
        <v>176.88679245283001</v>
      </c>
      <c r="Y74" s="30">
        <f t="shared" si="33"/>
        <v>1792.0779854025577</v>
      </c>
      <c r="Z74" s="30">
        <f t="shared" si="48"/>
        <v>1792.0779854025577</v>
      </c>
      <c r="AA74" s="30">
        <f t="shared" si="49"/>
        <v>2785.265926749631</v>
      </c>
      <c r="AB74" s="30">
        <f t="shared" si="34"/>
        <v>12720.352792238222</v>
      </c>
      <c r="AC74" s="30">
        <f t="shared" si="50"/>
        <v>97.833525266814831</v>
      </c>
      <c r="AD74" s="30">
        <f t="shared" si="35"/>
        <v>5744.1027435154474</v>
      </c>
      <c r="AE74" s="30">
        <f t="shared" si="36"/>
        <v>6015.5218569683339</v>
      </c>
      <c r="AI74" s="37"/>
      <c r="AJ74" s="38">
        <f t="shared" si="59"/>
        <v>888296.01136960788</v>
      </c>
      <c r="AK74" s="38">
        <f t="shared" si="60"/>
        <v>150514.86737719236</v>
      </c>
      <c r="AL74" s="39">
        <f t="shared" si="61"/>
        <v>428093.5357726505</v>
      </c>
      <c r="AM74" s="39">
        <f t="shared" si="62"/>
        <v>1234.9488892680408</v>
      </c>
      <c r="AN74" s="39">
        <f t="shared" si="51"/>
        <v>18937.499999999982</v>
      </c>
      <c r="AO74" s="39">
        <f t="shared" si="52"/>
        <v>141657.38599445243</v>
      </c>
      <c r="AP74" s="39">
        <f t="shared" si="53"/>
        <v>145385.21194167488</v>
      </c>
      <c r="AQ74" s="39">
        <f t="shared" si="54"/>
        <v>175624.24255680337</v>
      </c>
      <c r="AR74" s="40">
        <f>AD73*$AV$4</f>
        <v>29646.424481570033</v>
      </c>
      <c r="AS74" s="41">
        <f>AL74+AM74+AN74+AO74+AP74+AQ74+AR74-AJ74-AK74</f>
        <v>-98231.629110380891</v>
      </c>
      <c r="AT74" s="41">
        <f t="shared" si="63"/>
        <v>-785853032.8830471</v>
      </c>
      <c r="AU74">
        <f>M73</f>
        <v>0.51807333333333339</v>
      </c>
      <c r="BB74" s="31">
        <f t="shared" si="55"/>
        <v>12257.157277931219</v>
      </c>
      <c r="BC74" s="31">
        <f t="shared" si="56"/>
        <v>5417.8843415696856</v>
      </c>
      <c r="BD74" s="36">
        <f t="shared" si="57"/>
        <v>11272.40474584412</v>
      </c>
      <c r="BE74" s="31">
        <f t="shared" si="58"/>
        <v>3516.8169313419176</v>
      </c>
    </row>
    <row r="75" spans="1:57" x14ac:dyDescent="0.35">
      <c r="A75">
        <v>69</v>
      </c>
      <c r="B75" t="s">
        <v>54</v>
      </c>
      <c r="C75">
        <v>34.374699999999997</v>
      </c>
      <c r="D75">
        <v>41.661499999999997</v>
      </c>
      <c r="E75">
        <v>429.06</v>
      </c>
      <c r="F75">
        <v>429.06</v>
      </c>
      <c r="G75">
        <v>672.71100000000001</v>
      </c>
      <c r="H75">
        <v>1427.51</v>
      </c>
      <c r="I75">
        <v>22.4207</v>
      </c>
      <c r="J75">
        <v>3038.8</v>
      </c>
      <c r="K75">
        <v>1375.25</v>
      </c>
      <c r="M75" s="17">
        <f t="shared" si="37"/>
        <v>0.52416333333333331</v>
      </c>
      <c r="N75" s="18">
        <f t="shared" si="38"/>
        <v>2.6493968165139364E-2</v>
      </c>
      <c r="O75" s="18">
        <f t="shared" si="39"/>
        <v>1.8935417778173471</v>
      </c>
      <c r="P75" s="29">
        <f t="shared" si="40"/>
        <v>0.87456835973519709</v>
      </c>
      <c r="Q75" s="18">
        <f t="shared" si="41"/>
        <v>0.42779985882263161</v>
      </c>
      <c r="R75" s="29">
        <f t="shared" si="42"/>
        <v>0.27285388142372924</v>
      </c>
      <c r="T75" s="30">
        <f t="shared" si="43"/>
        <v>6676.4929794690706</v>
      </c>
      <c r="U75" s="30">
        <f t="shared" si="44"/>
        <v>12737.428497737481</v>
      </c>
      <c r="V75" s="30">
        <f t="shared" si="45"/>
        <v>12737.428497737481</v>
      </c>
      <c r="W75" s="30">
        <f t="shared" si="46"/>
        <v>259.9475203619894</v>
      </c>
      <c r="X75" s="30">
        <f t="shared" si="47"/>
        <v>176.88679245283001</v>
      </c>
      <c r="Y75" s="30">
        <f t="shared" si="33"/>
        <v>1821.7070237464145</v>
      </c>
      <c r="Z75" s="30">
        <f t="shared" si="48"/>
        <v>1821.7070237464145</v>
      </c>
      <c r="AA75" s="30">
        <f t="shared" si="49"/>
        <v>2856.2027540471595</v>
      </c>
      <c r="AB75" s="30">
        <f t="shared" si="34"/>
        <v>12902.165906290891</v>
      </c>
      <c r="AC75" s="30">
        <f t="shared" si="50"/>
        <v>95.210111808579313</v>
      </c>
      <c r="AD75" s="30">
        <f t="shared" si="35"/>
        <v>5839.0495138378237</v>
      </c>
      <c r="AE75" s="30">
        <f t="shared" si="36"/>
        <v>6060.9355182684103</v>
      </c>
      <c r="AI75" s="37"/>
      <c r="AJ75" s="38">
        <f t="shared" si="59"/>
        <v>902906.1223844433</v>
      </c>
      <c r="AK75" s="38">
        <f t="shared" si="60"/>
        <v>152990.43733767598</v>
      </c>
      <c r="AL75" s="39">
        <f t="shared" si="61"/>
        <v>432377.66451331292</v>
      </c>
      <c r="AM75" s="39">
        <f t="shared" si="62"/>
        <v>1191.5145042245379</v>
      </c>
      <c r="AN75" s="39">
        <f t="shared" si="51"/>
        <v>18937.499999999982</v>
      </c>
      <c r="AO75" s="39">
        <f t="shared" si="52"/>
        <v>144369.80250403006</v>
      </c>
      <c r="AP75" s="39">
        <f t="shared" si="53"/>
        <v>148169.00783308348</v>
      </c>
      <c r="AQ75" s="39">
        <f t="shared" si="54"/>
        <v>180572.41087688334</v>
      </c>
      <c r="AR75" s="40">
        <f>AD74*$AV$4</f>
        <v>30213.980430891253</v>
      </c>
      <c r="AS75" s="41">
        <f>AL75+AM75+AN75+AO75+AP75+AQ75+AR75-AJ75-AK75</f>
        <v>-100064.67905969362</v>
      </c>
      <c r="AT75" s="41">
        <f t="shared" si="63"/>
        <v>-800517432.47754896</v>
      </c>
      <c r="AU75">
        <f>M74</f>
        <v>0.52112666666666674</v>
      </c>
      <c r="BB75" s="31">
        <f t="shared" si="55"/>
        <v>12463.989065888121</v>
      </c>
      <c r="BC75" s="31">
        <f t="shared" si="56"/>
        <v>5570.5318534992621</v>
      </c>
      <c r="BD75" s="36">
        <f t="shared" si="57"/>
        <v>11488.205487030895</v>
      </c>
      <c r="BE75" s="31">
        <f t="shared" si="58"/>
        <v>3584.1559708051154</v>
      </c>
    </row>
    <row r="76" spans="1:57" x14ac:dyDescent="0.35">
      <c r="A76">
        <v>70</v>
      </c>
      <c r="B76" t="s">
        <v>54</v>
      </c>
      <c r="C76">
        <v>34.878799999999998</v>
      </c>
      <c r="D76">
        <v>41.024799999999999</v>
      </c>
      <c r="E76">
        <v>430.15800000000002</v>
      </c>
      <c r="F76">
        <v>430.15800000000002</v>
      </c>
      <c r="G76">
        <v>680.19500000000005</v>
      </c>
      <c r="H76">
        <v>1418.46</v>
      </c>
      <c r="I76">
        <v>21.302700000000002</v>
      </c>
      <c r="J76">
        <v>3039.92</v>
      </c>
      <c r="K76">
        <v>1378.78</v>
      </c>
      <c r="M76" s="17">
        <f t="shared" si="37"/>
        <v>0.52717999999999998</v>
      </c>
      <c r="N76" s="18">
        <f t="shared" si="38"/>
        <v>2.5939780214221581E-2</v>
      </c>
      <c r="O76" s="18">
        <f t="shared" si="39"/>
        <v>1.8834145897037067</v>
      </c>
      <c r="P76" s="29">
        <f t="shared" si="40"/>
        <v>0.87179584455657144</v>
      </c>
      <c r="Q76" s="18">
        <f t="shared" si="41"/>
        <v>0.43008396878991367</v>
      </c>
      <c r="R76" s="29">
        <f t="shared" si="42"/>
        <v>0.27198679767821238</v>
      </c>
      <c r="T76" s="30">
        <f t="shared" si="43"/>
        <v>6819.1322745229418</v>
      </c>
      <c r="U76" s="30">
        <f t="shared" si="44"/>
        <v>12935.111867906488</v>
      </c>
      <c r="V76" s="30">
        <f t="shared" si="45"/>
        <v>12935.111867906488</v>
      </c>
      <c r="W76" s="30">
        <f t="shared" si="46"/>
        <v>263.98187485523442</v>
      </c>
      <c r="X76" s="30">
        <f t="shared" si="47"/>
        <v>176.88679245283001</v>
      </c>
      <c r="Y76" s="30">
        <f t="shared" si="33"/>
        <v>1854.7139502916395</v>
      </c>
      <c r="Z76" s="30">
        <f t="shared" si="48"/>
        <v>1854.7139502916395</v>
      </c>
      <c r="AA76" s="30">
        <f t="shared" si="49"/>
        <v>2932.7994723302181</v>
      </c>
      <c r="AB76" s="30">
        <f t="shared" si="34"/>
        <v>13107.235089811165</v>
      </c>
      <c r="AC76" s="30">
        <f t="shared" si="50"/>
        <v>91.858652950557371</v>
      </c>
      <c r="AD76" s="30">
        <f t="shared" si="35"/>
        <v>5944.891180410702</v>
      </c>
      <c r="AE76" s="30">
        <f t="shared" si="36"/>
        <v>6115.9795933835458</v>
      </c>
      <c r="AI76" s="37"/>
      <c r="AJ76" s="38">
        <f t="shared" si="59"/>
        <v>915528.14813187683</v>
      </c>
      <c r="AK76" s="38">
        <f t="shared" si="60"/>
        <v>155129.14167394477</v>
      </c>
      <c r="AL76" s="39">
        <f t="shared" si="61"/>
        <v>435641.8622465785</v>
      </c>
      <c r="AM76" s="39">
        <f t="shared" si="62"/>
        <v>1159.5639517166874</v>
      </c>
      <c r="AN76" s="39">
        <f t="shared" si="51"/>
        <v>18937.499999999982</v>
      </c>
      <c r="AO76" s="39">
        <f t="shared" si="52"/>
        <v>146756.71783301115</v>
      </c>
      <c r="AP76" s="39">
        <f t="shared" si="53"/>
        <v>150618.73672335356</v>
      </c>
      <c r="AQ76" s="39">
        <f t="shared" si="54"/>
        <v>185171.3376084576</v>
      </c>
      <c r="AR76" s="40">
        <f>AD75*$AV$4</f>
        <v>30713.400442786951</v>
      </c>
      <c r="AS76" s="41">
        <f>AL76+AM76+AN76+AO76+AP76+AQ76+AR76-AJ76-AK76</f>
        <v>-101658.1709999172</v>
      </c>
      <c r="AT76" s="41">
        <f t="shared" si="63"/>
        <v>-813265367.99933767</v>
      </c>
      <c r="AU76">
        <f>M75</f>
        <v>0.52416333333333331</v>
      </c>
      <c r="BB76" s="31">
        <f t="shared" si="55"/>
        <v>12642.218385928902</v>
      </c>
      <c r="BC76" s="31">
        <f t="shared" si="56"/>
        <v>5712.405508094319</v>
      </c>
      <c r="BD76" s="36">
        <f t="shared" si="57"/>
        <v>11678.099027675647</v>
      </c>
      <c r="BE76" s="31">
        <f t="shared" si="58"/>
        <v>3643.414047492829</v>
      </c>
    </row>
    <row r="77" spans="1:57" x14ac:dyDescent="0.35">
      <c r="A77">
        <v>71</v>
      </c>
      <c r="B77" t="s">
        <v>54</v>
      </c>
      <c r="C77">
        <v>35.382800000000003</v>
      </c>
      <c r="D77">
        <v>40.354199999999999</v>
      </c>
      <c r="E77">
        <v>431.26900000000001</v>
      </c>
      <c r="F77">
        <v>431.26900000000001</v>
      </c>
      <c r="G77">
        <v>687.62900000000002</v>
      </c>
      <c r="H77">
        <v>1409.48</v>
      </c>
      <c r="I77">
        <v>20.0669</v>
      </c>
      <c r="J77">
        <v>3041.16</v>
      </c>
      <c r="K77">
        <v>1382.34</v>
      </c>
      <c r="M77" s="17">
        <f t="shared" si="37"/>
        <v>0.53017333333333327</v>
      </c>
      <c r="N77" s="18">
        <f t="shared" si="38"/>
        <v>2.5371702336342832E-2</v>
      </c>
      <c r="O77" s="18">
        <f t="shared" si="39"/>
        <v>1.873560540074944</v>
      </c>
      <c r="P77" s="29">
        <f t="shared" si="40"/>
        <v>0.8691119885320524</v>
      </c>
      <c r="Q77" s="18">
        <f t="shared" si="41"/>
        <v>0.43232967834418934</v>
      </c>
      <c r="R77" s="29">
        <f t="shared" si="42"/>
        <v>0.27114968689485203</v>
      </c>
      <c r="T77" s="30">
        <f t="shared" si="43"/>
        <v>6971.8141143195799</v>
      </c>
      <c r="U77" s="30">
        <f t="shared" si="44"/>
        <v>13150.065603047269</v>
      </c>
      <c r="V77" s="30">
        <f t="shared" si="45"/>
        <v>13150.065603047269</v>
      </c>
      <c r="W77" s="30">
        <f t="shared" si="46"/>
        <v>268.36868577647488</v>
      </c>
      <c r="X77" s="30">
        <f t="shared" si="47"/>
        <v>176.88679245283001</v>
      </c>
      <c r="Y77" s="30">
        <f t="shared" si="33"/>
        <v>1890.4052141868642</v>
      </c>
      <c r="Z77" s="30">
        <f t="shared" si="48"/>
        <v>1890.4052141868642</v>
      </c>
      <c r="AA77" s="30">
        <f t="shared" si="49"/>
        <v>3014.1221535192631</v>
      </c>
      <c r="AB77" s="30">
        <f t="shared" si="34"/>
        <v>13330.484503103184</v>
      </c>
      <c r="AC77" s="30">
        <f t="shared" si="50"/>
        <v>87.949785720560612</v>
      </c>
      <c r="AD77" s="30">
        <f t="shared" si="35"/>
        <v>6059.2872285721196</v>
      </c>
      <c r="AE77" s="30">
        <f t="shared" si="36"/>
        <v>6178.2514887276893</v>
      </c>
      <c r="AI77" s="37"/>
      <c r="AJ77" s="38">
        <f t="shared" si="59"/>
        <v>929737.03572951455</v>
      </c>
      <c r="AK77" s="38">
        <f t="shared" si="60"/>
        <v>157536.7274392331</v>
      </c>
      <c r="AL77" s="39">
        <f t="shared" si="61"/>
        <v>439598.26523362909</v>
      </c>
      <c r="AM77" s="39">
        <f t="shared" si="62"/>
        <v>1118.7465342848382</v>
      </c>
      <c r="AN77" s="39">
        <f t="shared" si="51"/>
        <v>18937.499999999982</v>
      </c>
      <c r="AO77" s="39">
        <f t="shared" si="52"/>
        <v>149415.75583549449</v>
      </c>
      <c r="AP77" s="39">
        <f t="shared" si="53"/>
        <v>153347.74941011277</v>
      </c>
      <c r="AQ77" s="39">
        <f t="shared" si="54"/>
        <v>190137.20243048208</v>
      </c>
      <c r="AR77" s="40">
        <f>AD76*$AV$4</f>
        <v>31270.127608960291</v>
      </c>
      <c r="AS77" s="41">
        <f>AL77+AM77+AN77+AO77+AP77+AQ77+AR77-AJ77-AK77</f>
        <v>-103448.4161157842</v>
      </c>
      <c r="AT77" s="41">
        <f t="shared" si="63"/>
        <v>-827587328.92627358</v>
      </c>
      <c r="AU77">
        <f>M76</f>
        <v>0.52717999999999998</v>
      </c>
      <c r="BB77" s="31">
        <f t="shared" si="55"/>
        <v>12843.25321495593</v>
      </c>
      <c r="BC77" s="31">
        <f t="shared" si="56"/>
        <v>5865.5989446604362</v>
      </c>
      <c r="BD77" s="36">
        <f t="shared" si="57"/>
        <v>11889.782360821404</v>
      </c>
      <c r="BE77" s="31">
        <f t="shared" si="58"/>
        <v>3709.4279005832791</v>
      </c>
    </row>
    <row r="78" spans="1:57" x14ac:dyDescent="0.35">
      <c r="A78">
        <v>72</v>
      </c>
      <c r="B78" t="s">
        <v>54</v>
      </c>
      <c r="C78">
        <v>35.886899999999997</v>
      </c>
      <c r="D78">
        <v>39.777700000000003</v>
      </c>
      <c r="E78">
        <v>432.33300000000003</v>
      </c>
      <c r="F78">
        <v>432.33300000000003</v>
      </c>
      <c r="G78">
        <v>695.01199999999994</v>
      </c>
      <c r="H78">
        <v>1400.55</v>
      </c>
      <c r="I78">
        <v>19.079699999999999</v>
      </c>
      <c r="J78">
        <v>3042.14</v>
      </c>
      <c r="K78">
        <v>1385.74</v>
      </c>
      <c r="M78" s="17">
        <f t="shared" si="37"/>
        <v>0.53315000000000001</v>
      </c>
      <c r="N78" s="18">
        <f t="shared" si="38"/>
        <v>2.4869611428928694E-2</v>
      </c>
      <c r="O78" s="18">
        <f t="shared" si="39"/>
        <v>1.8637128451655256</v>
      </c>
      <c r="P78" s="29">
        <f t="shared" si="40"/>
        <v>0.86638531995373402</v>
      </c>
      <c r="Q78" s="18">
        <f t="shared" si="41"/>
        <v>0.43453187033042606</v>
      </c>
      <c r="R78" s="29">
        <f t="shared" si="42"/>
        <v>0.27030104098283786</v>
      </c>
      <c r="T78" s="30">
        <f t="shared" si="43"/>
        <v>7112.5675991492462</v>
      </c>
      <c r="U78" s="30">
        <f t="shared" si="44"/>
        <v>13340.650096875637</v>
      </c>
      <c r="V78" s="30">
        <f t="shared" si="45"/>
        <v>13340.650096875637</v>
      </c>
      <c r="W78" s="30">
        <f t="shared" si="46"/>
        <v>272.25816524235995</v>
      </c>
      <c r="X78" s="30">
        <f t="shared" si="47"/>
        <v>176.88679245283001</v>
      </c>
      <c r="Y78" s="30">
        <f t="shared" si="33"/>
        <v>1922.5344261108451</v>
      </c>
      <c r="Z78" s="30">
        <f t="shared" si="48"/>
        <v>1922.5344261108451</v>
      </c>
      <c r="AA78" s="30">
        <f t="shared" si="49"/>
        <v>3090.6373017099099</v>
      </c>
      <c r="AB78" s="30">
        <f t="shared" si="34"/>
        <v>13528.041761884933</v>
      </c>
      <c r="AC78" s="30">
        <f t="shared" si="50"/>
        <v>84.866500233063562</v>
      </c>
      <c r="AD78" s="30">
        <f t="shared" si="35"/>
        <v>6162.2241550814815</v>
      </c>
      <c r="AE78" s="30">
        <f t="shared" si="36"/>
        <v>6228.082497726391</v>
      </c>
      <c r="AI78" s="37"/>
      <c r="AJ78" s="38">
        <f t="shared" si="59"/>
        <v>945187.26535022852</v>
      </c>
      <c r="AK78" s="38">
        <f t="shared" si="60"/>
        <v>160154.64897951268</v>
      </c>
      <c r="AL78" s="39">
        <f t="shared" si="61"/>
        <v>444074.18225528009</v>
      </c>
      <c r="AM78" s="39">
        <f t="shared" si="62"/>
        <v>1071.1404402907078</v>
      </c>
      <c r="AN78" s="39">
        <f t="shared" si="51"/>
        <v>18937.499999999982</v>
      </c>
      <c r="AO78" s="39">
        <f t="shared" si="52"/>
        <v>152291.04405489378</v>
      </c>
      <c r="AP78" s="39">
        <f t="shared" si="53"/>
        <v>156298.70310896996</v>
      </c>
      <c r="AQ78" s="39">
        <f t="shared" si="54"/>
        <v>195409.45757145339</v>
      </c>
      <c r="AR78" s="40">
        <f>AD77*$AV$4</f>
        <v>31871.850822289347</v>
      </c>
      <c r="AS78" s="41">
        <f>AL78+AM78+AN78+AO78+AP78+AQ78+AR78-AJ78-AK78</f>
        <v>-105388.03607656393</v>
      </c>
      <c r="AT78" s="41">
        <f t="shared" si="63"/>
        <v>-843104288.61251152</v>
      </c>
      <c r="AU78">
        <f>M77</f>
        <v>0.53017333333333327</v>
      </c>
      <c r="BB78" s="31">
        <f t="shared" si="55"/>
        <v>13062.115817326709</v>
      </c>
      <c r="BC78" s="31">
        <f t="shared" si="56"/>
        <v>6028.2443070385261</v>
      </c>
      <c r="BD78" s="36">
        <f t="shared" si="57"/>
        <v>12118.574457144239</v>
      </c>
      <c r="BE78" s="31">
        <f t="shared" si="58"/>
        <v>3780.8104283737284</v>
      </c>
    </row>
    <row r="79" spans="1:57" x14ac:dyDescent="0.35">
      <c r="A79">
        <v>73</v>
      </c>
      <c r="B79" t="s">
        <v>54</v>
      </c>
      <c r="C79">
        <v>36.390900000000002</v>
      </c>
      <c r="D79">
        <v>39.224600000000002</v>
      </c>
      <c r="E79">
        <v>433.38099999999997</v>
      </c>
      <c r="F79">
        <v>433.38099999999997</v>
      </c>
      <c r="G79">
        <v>702.34500000000003</v>
      </c>
      <c r="H79">
        <v>1391.67</v>
      </c>
      <c r="I79">
        <v>18.146000000000001</v>
      </c>
      <c r="J79">
        <v>3043.08</v>
      </c>
      <c r="K79">
        <v>1389.11</v>
      </c>
      <c r="M79" s="17">
        <f t="shared" si="37"/>
        <v>0.53610999999999998</v>
      </c>
      <c r="N79" s="18">
        <f t="shared" si="38"/>
        <v>2.4388402877518919E-2</v>
      </c>
      <c r="O79" s="18">
        <f t="shared" si="39"/>
        <v>1.8540072685331992</v>
      </c>
      <c r="P79" s="29">
        <f t="shared" si="40"/>
        <v>0.86369712683342348</v>
      </c>
      <c r="Q79" s="18">
        <f t="shared" si="41"/>
        <v>0.43669209677118503</v>
      </c>
      <c r="R79" s="29">
        <f t="shared" si="42"/>
        <v>0.26946024758600534</v>
      </c>
      <c r="T79" s="30">
        <f t="shared" si="43"/>
        <v>7252.9059545708578</v>
      </c>
      <c r="U79" s="30">
        <f t="shared" si="44"/>
        <v>13528.764534462813</v>
      </c>
      <c r="V79" s="30">
        <f t="shared" si="45"/>
        <v>13528.764534462813</v>
      </c>
      <c r="W79" s="30">
        <f t="shared" si="46"/>
        <v>276.09723539720028</v>
      </c>
      <c r="X79" s="30">
        <f t="shared" si="47"/>
        <v>176.88679245283001</v>
      </c>
      <c r="Y79" s="30">
        <f t="shared" si="33"/>
        <v>1954.3698342366758</v>
      </c>
      <c r="Z79" s="30">
        <f t="shared" si="48"/>
        <v>1954.3698342366758</v>
      </c>
      <c r="AA79" s="30">
        <f t="shared" si="49"/>
        <v>3167.2867089857614</v>
      </c>
      <c r="AB79" s="30">
        <f t="shared" si="34"/>
        <v>13723.037593159293</v>
      </c>
      <c r="AC79" s="30">
        <f t="shared" si="50"/>
        <v>81.824176700720272</v>
      </c>
      <c r="AD79" s="30">
        <f t="shared" si="35"/>
        <v>6264.3140341558783</v>
      </c>
      <c r="AE79" s="30">
        <f t="shared" si="36"/>
        <v>6275.8585798919548</v>
      </c>
      <c r="AI79" s="37"/>
      <c r="AJ79" s="38">
        <f t="shared" si="59"/>
        <v>958885.90701313014</v>
      </c>
      <c r="AK79" s="38">
        <f t="shared" si="60"/>
        <v>162475.77752984839</v>
      </c>
      <c r="AL79" s="39">
        <f t="shared" si="61"/>
        <v>447655.88568907976</v>
      </c>
      <c r="AM79" s="39">
        <f t="shared" si="62"/>
        <v>1033.5891063384811</v>
      </c>
      <c r="AN79" s="39">
        <f t="shared" si="51"/>
        <v>18937.499999999982</v>
      </c>
      <c r="AO79" s="39">
        <f t="shared" si="52"/>
        <v>154879.37336748969</v>
      </c>
      <c r="AP79" s="39">
        <f t="shared" si="53"/>
        <v>158955.14635084468</v>
      </c>
      <c r="AQ79" s="39">
        <f t="shared" si="54"/>
        <v>200370.03409834567</v>
      </c>
      <c r="AR79" s="40">
        <f>AD78*$AV$4</f>
        <v>32413.299055728592</v>
      </c>
      <c r="AS79" s="41">
        <f>AL79+AM79+AN79+AO79+AP79+AQ79+AR79-AJ79-AK79</f>
        <v>-107116.85687515163</v>
      </c>
      <c r="AT79" s="41">
        <f t="shared" si="63"/>
        <v>-856934855.00121307</v>
      </c>
      <c r="AU79">
        <f>M78</f>
        <v>0.53315000000000001</v>
      </c>
      <c r="BB79" s="31">
        <f t="shared" si="55"/>
        <v>13255.783596642574</v>
      </c>
      <c r="BC79" s="31">
        <f t="shared" si="56"/>
        <v>6181.2746034198199</v>
      </c>
      <c r="BD79" s="36">
        <f t="shared" si="57"/>
        <v>12324.448310162963</v>
      </c>
      <c r="BE79" s="31">
        <f t="shared" si="58"/>
        <v>3845.0688522216901</v>
      </c>
    </row>
    <row r="80" spans="1:57" x14ac:dyDescent="0.35">
      <c r="A80">
        <v>74</v>
      </c>
      <c r="B80" t="s">
        <v>54</v>
      </c>
      <c r="C80">
        <v>36.8949</v>
      </c>
      <c r="D80">
        <v>38.696100000000001</v>
      </c>
      <c r="E80">
        <v>434.41399999999999</v>
      </c>
      <c r="F80">
        <v>434.41399999999999</v>
      </c>
      <c r="G80">
        <v>709.62699999999995</v>
      </c>
      <c r="H80">
        <v>1382.85</v>
      </c>
      <c r="I80">
        <v>17.266400000000001</v>
      </c>
      <c r="J80">
        <v>3043.96</v>
      </c>
      <c r="K80">
        <v>1392.42</v>
      </c>
      <c r="M80" s="17">
        <f t="shared" si="37"/>
        <v>0.53905000000000003</v>
      </c>
      <c r="N80" s="18">
        <f t="shared" si="38"/>
        <v>2.3928578053983861E-2</v>
      </c>
      <c r="O80" s="18">
        <f t="shared" si="39"/>
        <v>1.8444396068391924</v>
      </c>
      <c r="P80" s="29">
        <f t="shared" si="40"/>
        <v>0.86103329932288286</v>
      </c>
      <c r="Q80" s="18">
        <f t="shared" si="41"/>
        <v>0.43881334446402614</v>
      </c>
      <c r="R80" s="29">
        <f t="shared" si="42"/>
        <v>0.26862937884549976</v>
      </c>
      <c r="T80" s="30">
        <f t="shared" si="43"/>
        <v>7392.2818169038746</v>
      </c>
      <c r="U80" s="30">
        <f t="shared" si="44"/>
        <v>13713.536437999952</v>
      </c>
      <c r="V80" s="30">
        <f t="shared" si="45"/>
        <v>13713.536437999952</v>
      </c>
      <c r="W80" s="30">
        <f t="shared" si="46"/>
        <v>279.86809057142762</v>
      </c>
      <c r="X80" s="30">
        <f t="shared" si="47"/>
        <v>176.88679245283001</v>
      </c>
      <c r="Y80" s="30">
        <f t="shared" si="33"/>
        <v>1985.7840727257701</v>
      </c>
      <c r="Z80" s="30">
        <f t="shared" si="48"/>
        <v>1985.7840727257701</v>
      </c>
      <c r="AA80" s="30">
        <f t="shared" si="49"/>
        <v>3243.8319072961972</v>
      </c>
      <c r="AB80" s="30">
        <f t="shared" si="34"/>
        <v>13914.485458586121</v>
      </c>
      <c r="AC80" s="30">
        <f t="shared" si="50"/>
        <v>78.91906998525883</v>
      </c>
      <c r="AD80" s="30">
        <f t="shared" si="35"/>
        <v>6365.0008023332985</v>
      </c>
      <c r="AE80" s="30">
        <f t="shared" si="36"/>
        <v>6321.2546210960772</v>
      </c>
      <c r="AI80" s="37"/>
      <c r="AJ80" s="38">
        <f t="shared" si="59"/>
        <v>972407.0084435835</v>
      </c>
      <c r="AK80" s="38">
        <f t="shared" si="60"/>
        <v>164766.8232652226</v>
      </c>
      <c r="AL80" s="39">
        <f t="shared" si="61"/>
        <v>451089.88714689401</v>
      </c>
      <c r="AM80" s="39">
        <f t="shared" si="62"/>
        <v>996.53664803807226</v>
      </c>
      <c r="AN80" s="39">
        <f t="shared" si="51"/>
        <v>18937.499999999982</v>
      </c>
      <c r="AO80" s="39">
        <f t="shared" si="52"/>
        <v>157444.03384610661</v>
      </c>
      <c r="AP80" s="39">
        <f t="shared" si="53"/>
        <v>161587.29789468838</v>
      </c>
      <c r="AQ80" s="39">
        <f t="shared" si="54"/>
        <v>205339.3148162686</v>
      </c>
      <c r="AR80" s="40">
        <f>AD79*$AV$4</f>
        <v>32950.29181965992</v>
      </c>
      <c r="AS80" s="41">
        <f>AL80+AM80+AN80+AO80+AP80+AQ80+AR80-AJ80-AK80</f>
        <v>-108828.96953715046</v>
      </c>
      <c r="AT80" s="41">
        <f t="shared" si="63"/>
        <v>-870631756.29720366</v>
      </c>
      <c r="AU80">
        <f>M79</f>
        <v>0.53610999999999998</v>
      </c>
      <c r="BB80" s="31">
        <f t="shared" si="55"/>
        <v>13446.940357762092</v>
      </c>
      <c r="BC80" s="31">
        <f t="shared" si="56"/>
        <v>6334.5734179715228</v>
      </c>
      <c r="BD80" s="36">
        <f t="shared" si="57"/>
        <v>12528.628068311757</v>
      </c>
      <c r="BE80" s="31">
        <f t="shared" si="58"/>
        <v>3908.7396684733517</v>
      </c>
    </row>
    <row r="81" spans="1:57" x14ac:dyDescent="0.35">
      <c r="A81">
        <v>75</v>
      </c>
      <c r="B81" t="s">
        <v>54</v>
      </c>
      <c r="C81">
        <v>37.399000000000001</v>
      </c>
      <c r="D81">
        <v>38.227400000000003</v>
      </c>
      <c r="E81">
        <v>435.41500000000002</v>
      </c>
      <c r="F81">
        <v>435.41500000000002</v>
      </c>
      <c r="G81">
        <v>716.86300000000006</v>
      </c>
      <c r="H81">
        <v>1374.08</v>
      </c>
      <c r="I81">
        <v>16.5549</v>
      </c>
      <c r="J81">
        <v>3044.67</v>
      </c>
      <c r="K81">
        <v>1395.63</v>
      </c>
      <c r="M81" s="17">
        <f t="shared" si="37"/>
        <v>0.54197333333333331</v>
      </c>
      <c r="N81" s="18">
        <f t="shared" si="38"/>
        <v>2.3511242865577642E-2</v>
      </c>
      <c r="O81" s="18">
        <f t="shared" si="39"/>
        <v>1.834927616487896</v>
      </c>
      <c r="P81" s="29">
        <f t="shared" si="40"/>
        <v>0.85836326510529426</v>
      </c>
      <c r="Q81" s="18">
        <f t="shared" si="41"/>
        <v>0.44089684609328872</v>
      </c>
      <c r="R81" s="29">
        <f t="shared" si="42"/>
        <v>0.26779607852784887</v>
      </c>
      <c r="T81" s="30">
        <f t="shared" si="43"/>
        <v>7523.4981606100691</v>
      </c>
      <c r="U81" s="30">
        <f t="shared" si="44"/>
        <v>13881.675901538949</v>
      </c>
      <c r="V81" s="30">
        <f t="shared" si="45"/>
        <v>13881.675901538949</v>
      </c>
      <c r="W81" s="30">
        <f t="shared" si="46"/>
        <v>283.2995081946724</v>
      </c>
      <c r="X81" s="30">
        <f t="shared" si="47"/>
        <v>176.88679245283001</v>
      </c>
      <c r="Y81" s="30">
        <f t="shared" si="33"/>
        <v>2014.7633042228606</v>
      </c>
      <c r="Z81" s="30">
        <f t="shared" si="48"/>
        <v>2014.7633042228606</v>
      </c>
      <c r="AA81" s="30">
        <f t="shared" si="49"/>
        <v>3317.0866106016383</v>
      </c>
      <c r="AB81" s="30">
        <f t="shared" si="34"/>
        <v>14088.374055693976</v>
      </c>
      <c r="AC81" s="30">
        <f t="shared" si="50"/>
        <v>76.60135403964523</v>
      </c>
      <c r="AD81" s="30">
        <f t="shared" si="35"/>
        <v>6457.8944461549345</v>
      </c>
      <c r="AE81" s="30">
        <f t="shared" si="36"/>
        <v>6358.1777409288798</v>
      </c>
      <c r="AI81" s="37"/>
      <c r="AJ81" s="38">
        <f t="shared" si="59"/>
        <v>985687.8585541225</v>
      </c>
      <c r="AK81" s="38">
        <f t="shared" si="60"/>
        <v>167017.16027840142</v>
      </c>
      <c r="AL81" s="39">
        <f t="shared" si="61"/>
        <v>454352.81840052269</v>
      </c>
      <c r="AM81" s="39">
        <f t="shared" si="62"/>
        <v>961.15535335046729</v>
      </c>
      <c r="AN81" s="39">
        <f t="shared" si="51"/>
        <v>18937.499999999982</v>
      </c>
      <c r="AO81" s="39">
        <f t="shared" si="52"/>
        <v>159974.76489878804</v>
      </c>
      <c r="AP81" s="39">
        <f t="shared" si="53"/>
        <v>164184.62713296668</v>
      </c>
      <c r="AQ81" s="39">
        <f t="shared" si="54"/>
        <v>210301.83953149195</v>
      </c>
      <c r="AR81" s="40">
        <f>AD80*$AV$4</f>
        <v>33479.904220273151</v>
      </c>
      <c r="AS81" s="41">
        <f>AL81+AM81+AN81+AO81+AP81+AQ81+AR81-AJ81-AK81</f>
        <v>-110512.40929513096</v>
      </c>
      <c r="AT81" s="41">
        <f t="shared" si="63"/>
        <v>-884099274.36104763</v>
      </c>
      <c r="AU81">
        <f>M80</f>
        <v>0.53905000000000003</v>
      </c>
      <c r="BB81" s="31">
        <f t="shared" si="55"/>
        <v>13634.617368014693</v>
      </c>
      <c r="BC81" s="31">
        <f t="shared" si="56"/>
        <v>6487.6638145923944</v>
      </c>
      <c r="BD81" s="36">
        <f t="shared" si="57"/>
        <v>12730.001604666597</v>
      </c>
      <c r="BE81" s="31">
        <f t="shared" si="58"/>
        <v>3971.5681454515402</v>
      </c>
    </row>
    <row r="82" spans="1:57" x14ac:dyDescent="0.35">
      <c r="A82">
        <v>76</v>
      </c>
      <c r="B82" t="s">
        <v>54</v>
      </c>
      <c r="C82">
        <v>37.902999999999999</v>
      </c>
      <c r="D82">
        <v>37.739800000000002</v>
      </c>
      <c r="E82">
        <v>436.42099999999999</v>
      </c>
      <c r="F82">
        <v>436.42099999999999</v>
      </c>
      <c r="G82">
        <v>724.04700000000003</v>
      </c>
      <c r="H82">
        <v>1365.37</v>
      </c>
      <c r="I82">
        <v>15.766400000000001</v>
      </c>
      <c r="J82">
        <v>3045.46</v>
      </c>
      <c r="K82">
        <v>1398.85</v>
      </c>
      <c r="M82" s="17">
        <f t="shared" si="37"/>
        <v>0.54487666666666668</v>
      </c>
      <c r="N82" s="18">
        <f t="shared" si="38"/>
        <v>2.3087671216116185E-2</v>
      </c>
      <c r="O82" s="18">
        <f t="shared" si="39"/>
        <v>1.8256336358686676</v>
      </c>
      <c r="P82" s="29">
        <f t="shared" si="40"/>
        <v>0.85575940732765199</v>
      </c>
      <c r="Q82" s="18">
        <f t="shared" si="41"/>
        <v>0.44294243957348145</v>
      </c>
      <c r="R82" s="29">
        <f t="shared" si="42"/>
        <v>0.26698457754965954</v>
      </c>
      <c r="T82" s="30">
        <f t="shared" si="43"/>
        <v>7661.525963231642</v>
      </c>
      <c r="U82" s="30">
        <f t="shared" si="44"/>
        <v>14061.027810388237</v>
      </c>
      <c r="V82" s="30">
        <f t="shared" si="45"/>
        <v>14061.027810388237</v>
      </c>
      <c r="W82" s="30">
        <f t="shared" si="46"/>
        <v>286.959751232413</v>
      </c>
      <c r="X82" s="30">
        <f t="shared" si="47"/>
        <v>176.88679245283001</v>
      </c>
      <c r="Y82" s="30">
        <f t="shared" si="33"/>
        <v>2045.5092726791484</v>
      </c>
      <c r="Z82" s="30">
        <f t="shared" si="48"/>
        <v>2045.5092726791484</v>
      </c>
      <c r="AA82" s="30">
        <f t="shared" si="49"/>
        <v>3393.6150010093907</v>
      </c>
      <c r="AB82" s="30">
        <f t="shared" si="34"/>
        <v>14274.09925178919</v>
      </c>
      <c r="AC82" s="30">
        <f t="shared" si="50"/>
        <v>73.888309831459992</v>
      </c>
      <c r="AD82" s="30">
        <f t="shared" si="35"/>
        <v>6556.4229175205282</v>
      </c>
      <c r="AE82" s="30">
        <f t="shared" si="36"/>
        <v>6399.5018471565954</v>
      </c>
      <c r="AI82" s="37"/>
      <c r="AJ82" s="38">
        <f t="shared" si="59"/>
        <v>997773.21877491497</v>
      </c>
      <c r="AK82" s="38">
        <f t="shared" si="60"/>
        <v>169064.93080484285</v>
      </c>
      <c r="AL82" s="39">
        <f t="shared" si="61"/>
        <v>457006.74148474506</v>
      </c>
      <c r="AM82" s="39">
        <f t="shared" si="62"/>
        <v>932.9278908488393</v>
      </c>
      <c r="AN82" s="39">
        <f t="shared" si="51"/>
        <v>18937.499999999982</v>
      </c>
      <c r="AO82" s="39">
        <f t="shared" si="52"/>
        <v>162309.33178819367</v>
      </c>
      <c r="AP82" s="39">
        <f t="shared" si="53"/>
        <v>166580.62999314614</v>
      </c>
      <c r="AQ82" s="39">
        <f t="shared" si="54"/>
        <v>215051.03717789799</v>
      </c>
      <c r="AR82" s="40">
        <f>AD81*$AV$4</f>
        <v>33968.524786774957</v>
      </c>
      <c r="AS82" s="41">
        <f>AL82+AM82+AN82+AO82+AP82+AQ82+AR82-AJ82-AK82</f>
        <v>-112051.45645815111</v>
      </c>
      <c r="AT82" s="41">
        <f t="shared" si="63"/>
        <v>-896411651.66520882</v>
      </c>
      <c r="AU82">
        <f>M81</f>
        <v>0.54197333333333331</v>
      </c>
      <c r="BB82" s="31">
        <f t="shared" si="55"/>
        <v>13805.074547499304</v>
      </c>
      <c r="BC82" s="31">
        <f t="shared" si="56"/>
        <v>6634.1732212032766</v>
      </c>
      <c r="BD82" s="36">
        <f t="shared" si="57"/>
        <v>12915.788892309869</v>
      </c>
      <c r="BE82" s="31">
        <f t="shared" si="58"/>
        <v>4029.5266084457212</v>
      </c>
    </row>
    <row r="83" spans="1:57" x14ac:dyDescent="0.35">
      <c r="A83">
        <v>77</v>
      </c>
      <c r="B83" t="s">
        <v>54</v>
      </c>
      <c r="C83">
        <v>38.4071</v>
      </c>
      <c r="D83">
        <v>37.265599999999999</v>
      </c>
      <c r="E83">
        <v>437.416</v>
      </c>
      <c r="F83">
        <v>437.416</v>
      </c>
      <c r="G83">
        <v>731.18299999999999</v>
      </c>
      <c r="H83">
        <v>1356.72</v>
      </c>
      <c r="I83">
        <v>15.011799999999999</v>
      </c>
      <c r="J83">
        <v>3046.21</v>
      </c>
      <c r="K83">
        <v>1402.04</v>
      </c>
      <c r="M83" s="17">
        <f t="shared" si="37"/>
        <v>0.54776000000000002</v>
      </c>
      <c r="N83" s="18">
        <f t="shared" si="38"/>
        <v>2.26775716858965E-2</v>
      </c>
      <c r="O83" s="18">
        <f t="shared" si="39"/>
        <v>1.8164801556642813</v>
      </c>
      <c r="P83" s="29">
        <f t="shared" si="40"/>
        <v>0.85319604693052919</v>
      </c>
      <c r="Q83" s="18">
        <f t="shared" si="41"/>
        <v>0.44495338591110462</v>
      </c>
      <c r="R83" s="29">
        <f t="shared" si="42"/>
        <v>0.2661847037632053</v>
      </c>
      <c r="T83" s="30">
        <f t="shared" si="43"/>
        <v>7800.0764324708707</v>
      </c>
      <c r="U83" s="30">
        <f t="shared" si="44"/>
        <v>14239.952593235852</v>
      </c>
      <c r="V83" s="30">
        <f t="shared" si="45"/>
        <v>14239.952593235852</v>
      </c>
      <c r="W83" s="30">
        <f t="shared" si="46"/>
        <v>290.61127741297656</v>
      </c>
      <c r="X83" s="30">
        <f t="shared" si="47"/>
        <v>176.88679245283001</v>
      </c>
      <c r="Y83" s="30">
        <f t="shared" si="33"/>
        <v>2076.2610345076178</v>
      </c>
      <c r="Z83" s="30">
        <f t="shared" si="48"/>
        <v>2076.2610345076178</v>
      </c>
      <c r="AA83" s="30">
        <f t="shared" si="49"/>
        <v>3470.6704189933234</v>
      </c>
      <c r="AB83" s="30">
        <f t="shared" si="34"/>
        <v>14459.295329660956</v>
      </c>
      <c r="AC83" s="30">
        <f t="shared" si="50"/>
        <v>71.268540987872257</v>
      </c>
      <c r="AD83" s="30">
        <f t="shared" si="35"/>
        <v>6654.9943779401319</v>
      </c>
      <c r="AE83" s="30">
        <f t="shared" si="36"/>
        <v>6439.8761607649813</v>
      </c>
      <c r="AI83" s="37"/>
      <c r="AJ83" s="38">
        <f t="shared" si="59"/>
        <v>1010664.4959272753</v>
      </c>
      <c r="AK83" s="38">
        <f t="shared" si="60"/>
        <v>171249.25770271834</v>
      </c>
      <c r="AL83" s="39">
        <f t="shared" si="61"/>
        <v>459976.99426807457</v>
      </c>
      <c r="AM83" s="39">
        <f t="shared" si="62"/>
        <v>899.88572543735131</v>
      </c>
      <c r="AN83" s="39">
        <f t="shared" si="51"/>
        <v>18937.499999999982</v>
      </c>
      <c r="AO83" s="39">
        <f t="shared" si="52"/>
        <v>164786.2270070322</v>
      </c>
      <c r="AP83" s="39">
        <f t="shared" si="53"/>
        <v>169122.706665112</v>
      </c>
      <c r="AQ83" s="39">
        <f t="shared" si="54"/>
        <v>220012.47221494009</v>
      </c>
      <c r="AR83" s="40">
        <f>AD82*$AV$4</f>
        <v>34486.784546157978</v>
      </c>
      <c r="AS83" s="41">
        <f>AL83+AM83+AN83+AO83+AP83+AQ83+AR83-AJ83-AK83</f>
        <v>-113691.18320323943</v>
      </c>
      <c r="AT83" s="41">
        <f t="shared" si="63"/>
        <v>-909529465.62591541</v>
      </c>
      <c r="AU83">
        <f>M82</f>
        <v>0.54487666666666668</v>
      </c>
      <c r="BB83" s="31">
        <f t="shared" si="55"/>
        <v>13987.139500556777</v>
      </c>
      <c r="BC83" s="31">
        <f t="shared" si="56"/>
        <v>6787.2300020187813</v>
      </c>
      <c r="BD83" s="36">
        <f t="shared" si="57"/>
        <v>13112.845835041056</v>
      </c>
      <c r="BE83" s="31">
        <f t="shared" si="58"/>
        <v>4091.0185453582967</v>
      </c>
    </row>
    <row r="84" spans="1:57" x14ac:dyDescent="0.35">
      <c r="A84">
        <v>78</v>
      </c>
      <c r="B84" t="s">
        <v>54</v>
      </c>
      <c r="C84">
        <v>38.911099999999998</v>
      </c>
      <c r="D84">
        <v>36.813499999999998</v>
      </c>
      <c r="E84">
        <v>438.39600000000002</v>
      </c>
      <c r="F84">
        <v>438.39600000000002</v>
      </c>
      <c r="G84">
        <v>738.27099999999996</v>
      </c>
      <c r="H84">
        <v>1348.12</v>
      </c>
      <c r="I84">
        <v>14.304500000000001</v>
      </c>
      <c r="J84">
        <v>3046.92</v>
      </c>
      <c r="K84">
        <v>1405.18</v>
      </c>
      <c r="M84" s="17">
        <f t="shared" si="37"/>
        <v>0.55062666666666671</v>
      </c>
      <c r="N84" s="18">
        <f t="shared" si="38"/>
        <v>2.2285819793205316E-2</v>
      </c>
      <c r="O84" s="18">
        <f t="shared" si="39"/>
        <v>1.8074530293968085</v>
      </c>
      <c r="P84" s="29">
        <f t="shared" si="40"/>
        <v>0.85065501125989784</v>
      </c>
      <c r="Q84" s="18">
        <f t="shared" si="41"/>
        <v>0.44692774293532211</v>
      </c>
      <c r="R84" s="29">
        <f t="shared" si="42"/>
        <v>0.26539215923674842</v>
      </c>
      <c r="T84" s="30">
        <f t="shared" si="43"/>
        <v>7937.1902893498545</v>
      </c>
      <c r="U84" s="30">
        <f t="shared" si="44"/>
        <v>14414.83090057968</v>
      </c>
      <c r="V84" s="30">
        <f t="shared" si="45"/>
        <v>14414.83090057968</v>
      </c>
      <c r="W84" s="30">
        <f t="shared" si="46"/>
        <v>294.18022246080977</v>
      </c>
      <c r="X84" s="30">
        <f t="shared" si="47"/>
        <v>176.88679245283001</v>
      </c>
      <c r="Y84" s="30">
        <f t="shared" si="33"/>
        <v>2106.4680691635099</v>
      </c>
      <c r="Z84" s="30">
        <f t="shared" si="48"/>
        <v>2106.4680691635099</v>
      </c>
      <c r="AA84" s="30">
        <f t="shared" si="49"/>
        <v>3547.3505412672866</v>
      </c>
      <c r="AB84" s="30">
        <f t="shared" si="34"/>
        <v>14640.278855845136</v>
      </c>
      <c r="AC84" s="30">
        <f t="shared" si="50"/>
        <v>68.732267195353415</v>
      </c>
      <c r="AD84" s="30">
        <f t="shared" si="35"/>
        <v>6751.8106949588528</v>
      </c>
      <c r="AE84" s="30">
        <f t="shared" si="36"/>
        <v>6477.6406112298255</v>
      </c>
      <c r="AI84" s="37"/>
      <c r="AJ84" s="38">
        <f t="shared" si="59"/>
        <v>1023525.0725440133</v>
      </c>
      <c r="AK84" s="38">
        <f t="shared" si="60"/>
        <v>173428.38263301944</v>
      </c>
      <c r="AL84" s="39">
        <f t="shared" si="61"/>
        <v>462878.97880730452</v>
      </c>
      <c r="AM84" s="39">
        <f t="shared" si="62"/>
        <v>867.97956069129623</v>
      </c>
      <c r="AN84" s="39">
        <f t="shared" si="51"/>
        <v>18937.499999999982</v>
      </c>
      <c r="AO84" s="39">
        <f t="shared" si="52"/>
        <v>167263.58893993369</v>
      </c>
      <c r="AP84" s="39">
        <f t="shared" si="53"/>
        <v>171665.26233308986</v>
      </c>
      <c r="AQ84" s="39">
        <f t="shared" si="54"/>
        <v>225008.07513488186</v>
      </c>
      <c r="AR84" s="40">
        <f>AD83*$AV$4</f>
        <v>35005.270427965093</v>
      </c>
      <c r="AS84" s="41">
        <f>AL84+AM84+AN84+AO84+AP84+AQ84+AR84-AJ84-AK84</f>
        <v>-115326.7999731664</v>
      </c>
      <c r="AT84" s="41">
        <f t="shared" si="63"/>
        <v>-922614399.78533125</v>
      </c>
      <c r="AU84">
        <f>M83</f>
        <v>0.54776000000000002</v>
      </c>
      <c r="BB84" s="31">
        <f t="shared" si="55"/>
        <v>14168.68405224798</v>
      </c>
      <c r="BC84" s="31">
        <f t="shared" si="56"/>
        <v>6941.3408379866469</v>
      </c>
      <c r="BD84" s="36">
        <f t="shared" si="57"/>
        <v>13309.988755880264</v>
      </c>
      <c r="BE84" s="31">
        <f t="shared" si="58"/>
        <v>4152.5220690152355</v>
      </c>
    </row>
    <row r="85" spans="1:57" x14ac:dyDescent="0.35">
      <c r="A85">
        <v>79</v>
      </c>
      <c r="B85" t="s">
        <v>54</v>
      </c>
      <c r="C85">
        <v>39.415199999999999</v>
      </c>
      <c r="D85">
        <v>36.379199999999997</v>
      </c>
      <c r="E85">
        <v>439.36399999999998</v>
      </c>
      <c r="F85">
        <v>439.36399999999998</v>
      </c>
      <c r="G85">
        <v>745.31100000000004</v>
      </c>
      <c r="H85">
        <v>1339.58</v>
      </c>
      <c r="I85">
        <v>13.6371</v>
      </c>
      <c r="J85">
        <v>3047.59</v>
      </c>
      <c r="K85">
        <v>1408.28</v>
      </c>
      <c r="M85" s="17">
        <f t="shared" si="37"/>
        <v>0.55347333333333337</v>
      </c>
      <c r="N85" s="18">
        <f t="shared" si="38"/>
        <v>2.1909637320677897E-2</v>
      </c>
      <c r="O85" s="18">
        <f t="shared" si="39"/>
        <v>1.7985603101624892</v>
      </c>
      <c r="P85" s="29">
        <f t="shared" si="40"/>
        <v>0.84814685441032989</v>
      </c>
      <c r="Q85" s="18">
        <f t="shared" si="41"/>
        <v>0.44886896086532324</v>
      </c>
      <c r="R85" s="29">
        <f t="shared" si="42"/>
        <v>0.26461015887546524</v>
      </c>
      <c r="T85" s="30">
        <f t="shared" si="43"/>
        <v>8073.4696729045181</v>
      </c>
      <c r="U85" s="30">
        <f t="shared" si="44"/>
        <v>14586.917176806803</v>
      </c>
      <c r="V85" s="30">
        <f t="shared" si="45"/>
        <v>14586.917176806803</v>
      </c>
      <c r="W85" s="30">
        <f t="shared" si="46"/>
        <v>297.69218728177151</v>
      </c>
      <c r="X85" s="30">
        <f t="shared" si="47"/>
        <v>176.88679245283001</v>
      </c>
      <c r="Y85" s="30">
        <f t="shared" si="33"/>
        <v>2136.322092823515</v>
      </c>
      <c r="Z85" s="30">
        <f t="shared" si="48"/>
        <v>2136.322092823515</v>
      </c>
      <c r="AA85" s="30">
        <f t="shared" si="49"/>
        <v>3623.9299426543521</v>
      </c>
      <c r="AB85" s="30">
        <f t="shared" si="34"/>
        <v>14818.314306268372</v>
      </c>
      <c r="AC85" s="30">
        <f t="shared" si="50"/>
        <v>66.295057820201691</v>
      </c>
      <c r="AD85" s="30">
        <f t="shared" si="35"/>
        <v>6847.4879072511621</v>
      </c>
      <c r="AE85" s="30">
        <f t="shared" si="36"/>
        <v>6513.4475039022846</v>
      </c>
      <c r="AI85" s="37"/>
      <c r="AJ85" s="38">
        <f t="shared" si="59"/>
        <v>1036094.8006409656</v>
      </c>
      <c r="AK85" s="38">
        <f t="shared" si="60"/>
        <v>175558.22553815992</v>
      </c>
      <c r="AL85" s="39">
        <f t="shared" si="61"/>
        <v>465593.37421336613</v>
      </c>
      <c r="AM85" s="39">
        <f t="shared" si="62"/>
        <v>837.0902821722093</v>
      </c>
      <c r="AN85" s="39">
        <f t="shared" si="51"/>
        <v>18937.499999999982</v>
      </c>
      <c r="AO85" s="39">
        <f t="shared" si="52"/>
        <v>169697.06765181237</v>
      </c>
      <c r="AP85" s="39">
        <f t="shared" si="53"/>
        <v>174162.779958439</v>
      </c>
      <c r="AQ85" s="39">
        <f t="shared" si="54"/>
        <v>229979.34714606183</v>
      </c>
      <c r="AR85" s="40">
        <f>AD84*$AV$4</f>
        <v>35514.524255483564</v>
      </c>
      <c r="AS85" s="41">
        <f>AL85+AM85+AN85+AO85+AP85+AQ85+AR85-AJ85-AK85</f>
        <v>-116931.34267179036</v>
      </c>
      <c r="AT85" s="41">
        <f t="shared" si="63"/>
        <v>-935450741.37432289</v>
      </c>
      <c r="AU85">
        <f>M84</f>
        <v>0.55062666666666671</v>
      </c>
      <c r="BB85" s="31">
        <f t="shared" si="55"/>
        <v>14346.098633384327</v>
      </c>
      <c r="BC85" s="31">
        <f t="shared" si="56"/>
        <v>7094.7010825345733</v>
      </c>
      <c r="BD85" s="36">
        <f t="shared" si="57"/>
        <v>13503.621389917706</v>
      </c>
      <c r="BE85" s="31">
        <f t="shared" si="58"/>
        <v>4212.9361383270198</v>
      </c>
    </row>
    <row r="86" spans="1:57" x14ac:dyDescent="0.35">
      <c r="A86">
        <v>80</v>
      </c>
      <c r="B86" t="s">
        <v>54</v>
      </c>
      <c r="C86">
        <v>39.919199999999996</v>
      </c>
      <c r="D86">
        <v>35.960900000000002</v>
      </c>
      <c r="E86">
        <v>440.32</v>
      </c>
      <c r="F86">
        <v>440.32</v>
      </c>
      <c r="G86">
        <v>752.303</v>
      </c>
      <c r="H86">
        <v>1331.1</v>
      </c>
      <c r="I86">
        <v>13.006399999999999</v>
      </c>
      <c r="J86">
        <v>3048.22</v>
      </c>
      <c r="K86">
        <v>1411.35</v>
      </c>
      <c r="M86" s="17">
        <f t="shared" si="37"/>
        <v>0.55630000000000002</v>
      </c>
      <c r="N86" s="18">
        <f t="shared" si="38"/>
        <v>2.1547666127389297E-2</v>
      </c>
      <c r="O86" s="18">
        <f t="shared" si="39"/>
        <v>1.7897989754928394</v>
      </c>
      <c r="P86" s="29">
        <f t="shared" si="40"/>
        <v>0.84567679309724963</v>
      </c>
      <c r="Q86" s="18">
        <f t="shared" si="41"/>
        <v>0.45077775780454188</v>
      </c>
      <c r="R86" s="29">
        <f t="shared" si="42"/>
        <v>0.26383845646833243</v>
      </c>
      <c r="T86" s="30">
        <f t="shared" si="43"/>
        <v>8209.0928737747945</v>
      </c>
      <c r="U86" s="30">
        <f t="shared" si="44"/>
        <v>14756.593337722083</v>
      </c>
      <c r="V86" s="30">
        <f t="shared" si="45"/>
        <v>14756.593337722083</v>
      </c>
      <c r="W86" s="30">
        <f t="shared" si="46"/>
        <v>301.15496607596089</v>
      </c>
      <c r="X86" s="30">
        <f t="shared" si="47"/>
        <v>176.88679245283001</v>
      </c>
      <c r="Y86" s="30">
        <f t="shared" si="33"/>
        <v>2165.8743928219292</v>
      </c>
      <c r="Z86" s="30">
        <f t="shared" si="48"/>
        <v>2165.8743928219292</v>
      </c>
      <c r="AA86" s="30">
        <f t="shared" si="49"/>
        <v>3700.4764792494448</v>
      </c>
      <c r="AB86" s="30">
        <f t="shared" si="34"/>
        <v>14993.780981283657</v>
      </c>
      <c r="AC86" s="30">
        <f t="shared" si="50"/>
        <v>63.967322514386979</v>
      </c>
      <c r="AD86" s="30">
        <f t="shared" si="35"/>
        <v>6942.2393357313531</v>
      </c>
      <c r="AE86" s="30">
        <f t="shared" si="36"/>
        <v>6547.5004639472882</v>
      </c>
      <c r="AI86" s="37"/>
      <c r="AJ86" s="38">
        <f t="shared" si="59"/>
        <v>1048463.8459173425</v>
      </c>
      <c r="AK86" s="38">
        <f t="shared" si="60"/>
        <v>177654.06429633006</v>
      </c>
      <c r="AL86" s="39">
        <f t="shared" si="61"/>
        <v>468167.06623798446</v>
      </c>
      <c r="AM86" s="39">
        <f t="shared" si="62"/>
        <v>807.40750919223638</v>
      </c>
      <c r="AN86" s="39">
        <f t="shared" si="51"/>
        <v>18937.499999999982</v>
      </c>
      <c r="AO86" s="39">
        <f t="shared" si="52"/>
        <v>172102.10779786238</v>
      </c>
      <c r="AP86" s="39">
        <f t="shared" si="53"/>
        <v>176631.11063464824</v>
      </c>
      <c r="AQ86" s="39">
        <f t="shared" si="54"/>
        <v>234944.08929120708</v>
      </c>
      <c r="AR86" s="40">
        <f>AD85*$AV$4</f>
        <v>36017.786392141112</v>
      </c>
      <c r="AS86" s="41">
        <f>AL86+AM86+AN86+AO86+AP86+AQ86+AR86-AJ86-AK86</f>
        <v>-118510.84235063705</v>
      </c>
      <c r="AT86" s="41">
        <f t="shared" si="63"/>
        <v>-948086738.80509639</v>
      </c>
      <c r="AU86">
        <f>M85</f>
        <v>0.55347333333333337</v>
      </c>
      <c r="BB86" s="31">
        <f t="shared" si="55"/>
        <v>14520.622118986601</v>
      </c>
      <c r="BC86" s="31">
        <f t="shared" si="56"/>
        <v>7247.8598853087042</v>
      </c>
      <c r="BD86" s="36">
        <f t="shared" si="57"/>
        <v>13694.975814502324</v>
      </c>
      <c r="BE86" s="31">
        <f t="shared" si="58"/>
        <v>4272.6441856470301</v>
      </c>
    </row>
    <row r="87" spans="1:57" x14ac:dyDescent="0.35">
      <c r="A87">
        <v>81</v>
      </c>
      <c r="B87" t="s">
        <v>54</v>
      </c>
      <c r="C87">
        <v>40.423200000000001</v>
      </c>
      <c r="D87">
        <v>35.512799999999999</v>
      </c>
      <c r="E87">
        <v>441.286</v>
      </c>
      <c r="F87">
        <v>441.286</v>
      </c>
      <c r="G87">
        <v>759.24300000000005</v>
      </c>
      <c r="H87">
        <v>1322.67</v>
      </c>
      <c r="I87">
        <v>12.2744</v>
      </c>
      <c r="J87">
        <v>3048.95</v>
      </c>
      <c r="K87">
        <v>1414.44</v>
      </c>
      <c r="M87" s="17">
        <f t="shared" si="37"/>
        <v>0.55911</v>
      </c>
      <c r="N87" s="18">
        <f t="shared" si="38"/>
        <v>2.1172220135572607E-2</v>
      </c>
      <c r="O87" s="18">
        <f t="shared" si="39"/>
        <v>1.7812389393858097</v>
      </c>
      <c r="P87" s="29">
        <f t="shared" si="40"/>
        <v>0.84326876643236581</v>
      </c>
      <c r="Q87" s="18">
        <f t="shared" si="41"/>
        <v>0.45264974691921095</v>
      </c>
      <c r="R87" s="29">
        <f t="shared" si="42"/>
        <v>0.26308836066844332</v>
      </c>
      <c r="T87" s="30">
        <f t="shared" si="43"/>
        <v>8354.6643346879246</v>
      </c>
      <c r="U87" s="30">
        <f t="shared" si="44"/>
        <v>14942.791820371527</v>
      </c>
      <c r="V87" s="30">
        <f t="shared" si="45"/>
        <v>14942.791820371527</v>
      </c>
      <c r="W87" s="30">
        <f t="shared" si="46"/>
        <v>304.95493510962302</v>
      </c>
      <c r="X87" s="30">
        <f t="shared" si="47"/>
        <v>176.88679245283001</v>
      </c>
      <c r="Y87" s="30">
        <f t="shared" si="33"/>
        <v>2198.0149437481568</v>
      </c>
      <c r="Z87" s="30">
        <f t="shared" si="48"/>
        <v>2198.0149437481568</v>
      </c>
      <c r="AA87" s="30">
        <f t="shared" si="49"/>
        <v>3781.7366966914469</v>
      </c>
      <c r="AB87" s="30">
        <f t="shared" si="34"/>
        <v>15186.608373553592</v>
      </c>
      <c r="AC87" s="30">
        <f t="shared" si="50"/>
        <v>61.13838192755793</v>
      </c>
      <c r="AD87" s="30">
        <f t="shared" si="35"/>
        <v>7045.2274874687682</v>
      </c>
      <c r="AE87" s="30">
        <f t="shared" si="36"/>
        <v>6588.1274856836026</v>
      </c>
      <c r="AI87" s="37"/>
      <c r="AJ87" s="38">
        <f t="shared" si="59"/>
        <v>1060659.65933545</v>
      </c>
      <c r="AK87" s="38">
        <f t="shared" si="60"/>
        <v>179720.55026011725</v>
      </c>
      <c r="AL87" s="39">
        <f t="shared" si="61"/>
        <v>470614.69084713922</v>
      </c>
      <c r="AM87" s="39">
        <f t="shared" si="62"/>
        <v>779.05802090271902</v>
      </c>
      <c r="AN87" s="39">
        <f t="shared" si="51"/>
        <v>18937.499999999982</v>
      </c>
      <c r="AO87" s="39">
        <f t="shared" si="52"/>
        <v>174482.84108573463</v>
      </c>
      <c r="AP87" s="39">
        <f t="shared" si="53"/>
        <v>179074.49479851712</v>
      </c>
      <c r="AQ87" s="39">
        <f t="shared" si="54"/>
        <v>239906.70076916451</v>
      </c>
      <c r="AR87" s="40">
        <f>AD86*$AV$4</f>
        <v>36516.178905946916</v>
      </c>
      <c r="AS87" s="41">
        <f>AL87+AM87+AN87+AO87+AP87+AQ87+AR87-AJ87-AK87</f>
        <v>-120068.74516816225</v>
      </c>
      <c r="AT87" s="41">
        <f t="shared" si="63"/>
        <v>-960549961.34529793</v>
      </c>
      <c r="AU87">
        <f>M86</f>
        <v>0.55630000000000002</v>
      </c>
      <c r="BB87" s="31">
        <f t="shared" si="55"/>
        <v>14692.626015207696</v>
      </c>
      <c r="BC87" s="31">
        <f t="shared" si="56"/>
        <v>7400.9529584988895</v>
      </c>
      <c r="BD87" s="36">
        <f t="shared" si="57"/>
        <v>13884.478671462706</v>
      </c>
      <c r="BE87" s="31">
        <f t="shared" si="58"/>
        <v>4331.7487856438584</v>
      </c>
    </row>
    <row r="88" spans="1:57" x14ac:dyDescent="0.35">
      <c r="A88">
        <v>82</v>
      </c>
      <c r="B88" t="s">
        <v>54</v>
      </c>
      <c r="C88">
        <v>40.927300000000002</v>
      </c>
      <c r="D88">
        <v>35.122799999999998</v>
      </c>
      <c r="E88">
        <v>442.21899999999999</v>
      </c>
      <c r="F88">
        <v>442.21899999999999</v>
      </c>
      <c r="G88">
        <v>766.14200000000005</v>
      </c>
      <c r="H88">
        <v>1314.3</v>
      </c>
      <c r="I88">
        <v>11.7133</v>
      </c>
      <c r="J88">
        <v>3049.51</v>
      </c>
      <c r="K88">
        <v>1417.43</v>
      </c>
      <c r="M88" s="17">
        <f t="shared" si="37"/>
        <v>0.56190000000000007</v>
      </c>
      <c r="N88" s="18">
        <f t="shared" si="38"/>
        <v>2.0835735896066913E-2</v>
      </c>
      <c r="O88" s="18">
        <f t="shared" si="39"/>
        <v>1.7727267664471735</v>
      </c>
      <c r="P88" s="29">
        <f t="shared" si="40"/>
        <v>0.84085543097822868</v>
      </c>
      <c r="Q88" s="18">
        <f t="shared" si="41"/>
        <v>0.45449486860058136</v>
      </c>
      <c r="R88" s="29">
        <f t="shared" si="42"/>
        <v>0.2623355282671887</v>
      </c>
      <c r="T88" s="30">
        <f t="shared" si="43"/>
        <v>8489.5869929998626</v>
      </c>
      <c r="U88" s="30">
        <f t="shared" si="44"/>
        <v>15108.71506139858</v>
      </c>
      <c r="V88" s="30">
        <f t="shared" si="45"/>
        <v>15108.71506139858</v>
      </c>
      <c r="W88" s="30">
        <f t="shared" si="46"/>
        <v>308.34112370201183</v>
      </c>
      <c r="X88" s="30">
        <f t="shared" si="47"/>
        <v>176.88679245283001</v>
      </c>
      <c r="Y88" s="30">
        <f t="shared" si="33"/>
        <v>2227.120288578873</v>
      </c>
      <c r="Z88" s="30">
        <f t="shared" si="48"/>
        <v>2227.120288578873</v>
      </c>
      <c r="AA88" s="30">
        <f t="shared" si="49"/>
        <v>3858.4737248566771</v>
      </c>
      <c r="AB88" s="30">
        <f t="shared" si="34"/>
        <v>15358.059222274642</v>
      </c>
      <c r="AC88" s="30">
        <f t="shared" si="50"/>
        <v>58.996962825949595</v>
      </c>
      <c r="AD88" s="30">
        <f t="shared" si="35"/>
        <v>7138.5153298260639</v>
      </c>
      <c r="AE88" s="30">
        <f t="shared" si="36"/>
        <v>6619.128068398717</v>
      </c>
      <c r="AI88" s="37"/>
      <c r="AJ88" s="38">
        <f t="shared" si="59"/>
        <v>1074043.0476728443</v>
      </c>
      <c r="AK88" s="38">
        <f t="shared" si="60"/>
        <v>181988.26158030482</v>
      </c>
      <c r="AL88" s="39">
        <f t="shared" si="61"/>
        <v>473534.83928848029</v>
      </c>
      <c r="AM88" s="39">
        <f t="shared" si="62"/>
        <v>744.60435349572799</v>
      </c>
      <c r="AN88" s="39">
        <f t="shared" si="51"/>
        <v>18937.499999999982</v>
      </c>
      <c r="AO88" s="39">
        <f t="shared" si="52"/>
        <v>177072.08386835153</v>
      </c>
      <c r="AP88" s="39">
        <f t="shared" si="53"/>
        <v>181731.87554909763</v>
      </c>
      <c r="AQ88" s="39">
        <f t="shared" si="54"/>
        <v>245174.9063042122</v>
      </c>
      <c r="AR88" s="40">
        <f>AD87*$AV$4</f>
        <v>37057.89658408572</v>
      </c>
      <c r="AS88" s="41">
        <f>AL88+AM88+AN88+AO88+AP88+AQ88+AR88-AJ88-AK88</f>
        <v>-121777.60330542608</v>
      </c>
      <c r="AT88" s="41">
        <f t="shared" si="63"/>
        <v>-974220826.44340861</v>
      </c>
      <c r="AU88">
        <f>M87</f>
        <v>0.55911</v>
      </c>
      <c r="BB88" s="31">
        <f t="shared" si="55"/>
        <v>14881.653438443969</v>
      </c>
      <c r="BC88" s="31">
        <f t="shared" si="56"/>
        <v>7563.4733933828938</v>
      </c>
      <c r="BD88" s="36">
        <f t="shared" si="57"/>
        <v>14090.454974937536</v>
      </c>
      <c r="BE88" s="31">
        <f t="shared" si="58"/>
        <v>4396.0298874963137</v>
      </c>
    </row>
    <row r="89" spans="1:57" x14ac:dyDescent="0.35">
      <c r="A89">
        <v>83</v>
      </c>
      <c r="B89" t="s">
        <v>54</v>
      </c>
      <c r="C89">
        <v>41.4313</v>
      </c>
      <c r="D89">
        <v>34.747799999999998</v>
      </c>
      <c r="E89">
        <v>443.14100000000002</v>
      </c>
      <c r="F89">
        <v>443.14100000000002</v>
      </c>
      <c r="G89">
        <v>772.99400000000003</v>
      </c>
      <c r="H89">
        <v>1305.98</v>
      </c>
      <c r="I89">
        <v>11.1891</v>
      </c>
      <c r="J89">
        <v>3050.04</v>
      </c>
      <c r="K89">
        <v>1420.39</v>
      </c>
      <c r="M89" s="17">
        <f t="shared" si="37"/>
        <v>0.56467333333333336</v>
      </c>
      <c r="N89" s="18">
        <f t="shared" si="38"/>
        <v>2.0512036457656934E-2</v>
      </c>
      <c r="O89" s="18">
        <f t="shared" si="39"/>
        <v>1.7643330717464965</v>
      </c>
      <c r="P89" s="29">
        <f t="shared" si="40"/>
        <v>0.83847298142879079</v>
      </c>
      <c r="Q89" s="18">
        <f t="shared" si="41"/>
        <v>0.45630748161178736</v>
      </c>
      <c r="R89" s="29">
        <f t="shared" si="42"/>
        <v>0.26159136255770299</v>
      </c>
      <c r="T89" s="30">
        <f t="shared" si="43"/>
        <v>8623.5607477579324</v>
      </c>
      <c r="U89" s="30">
        <f t="shared" si="44"/>
        <v>15271.769071955347</v>
      </c>
      <c r="V89" s="30">
        <f t="shared" si="45"/>
        <v>15271.769071955347</v>
      </c>
      <c r="W89" s="30">
        <f t="shared" si="46"/>
        <v>311.6687565705173</v>
      </c>
      <c r="X89" s="30">
        <f t="shared" si="47"/>
        <v>176.88679245283001</v>
      </c>
      <c r="Y89" s="30">
        <f t="shared" si="33"/>
        <v>2255.8490061051216</v>
      </c>
      <c r="Z89" s="30">
        <f t="shared" si="48"/>
        <v>2255.8490061051216</v>
      </c>
      <c r="AA89" s="30">
        <f t="shared" si="49"/>
        <v>3934.9952873356838</v>
      </c>
      <c r="AB89" s="30">
        <f t="shared" si="34"/>
        <v>15526.502180054784</v>
      </c>
      <c r="AC89" s="30">
        <f t="shared" si="50"/>
        <v>56.93564847108064</v>
      </c>
      <c r="AD89" s="30">
        <f t="shared" si="35"/>
        <v>7230.6226907048858</v>
      </c>
      <c r="AE89" s="30">
        <f t="shared" si="36"/>
        <v>6648.2083241974142</v>
      </c>
      <c r="AI89" s="37"/>
      <c r="AJ89" s="38">
        <f t="shared" si="59"/>
        <v>1085969.1124681456</v>
      </c>
      <c r="AK89" s="38">
        <f t="shared" si="60"/>
        <v>184009.04073277331</v>
      </c>
      <c r="AL89" s="39">
        <f t="shared" si="61"/>
        <v>475763.06817229453</v>
      </c>
      <c r="AM89" s="39">
        <f t="shared" si="62"/>
        <v>718.52401025724009</v>
      </c>
      <c r="AN89" s="39">
        <f t="shared" si="51"/>
        <v>18937.499999999982</v>
      </c>
      <c r="AO89" s="39">
        <f t="shared" si="52"/>
        <v>179416.810447914</v>
      </c>
      <c r="AP89" s="39">
        <f t="shared" si="53"/>
        <v>184138.30545970122</v>
      </c>
      <c r="AQ89" s="39">
        <f t="shared" si="54"/>
        <v>250149.86759830068</v>
      </c>
      <c r="AR89" s="40">
        <f>AD88*$AV$4</f>
        <v>37548.590634885091</v>
      </c>
      <c r="AS89" s="41">
        <f>AL89+AM89+AN89+AO89+AP89+AQ89+AR89-AJ89-AK89</f>
        <v>-123305.48687756603</v>
      </c>
      <c r="AT89" s="41">
        <f t="shared" si="63"/>
        <v>-986443895.0205282</v>
      </c>
      <c r="AU89">
        <f>M88</f>
        <v>0.56190000000000007</v>
      </c>
      <c r="BB89" s="31">
        <f t="shared" si="55"/>
        <v>15049.71809857263</v>
      </c>
      <c r="BC89" s="31">
        <f t="shared" si="56"/>
        <v>7716.9474497133542</v>
      </c>
      <c r="BD89" s="36">
        <f t="shared" si="57"/>
        <v>14277.030659652128</v>
      </c>
      <c r="BE89" s="31">
        <f t="shared" si="58"/>
        <v>4454.240577157746</v>
      </c>
    </row>
    <row r="90" spans="1:57" x14ac:dyDescent="0.35">
      <c r="A90">
        <v>84</v>
      </c>
      <c r="B90" t="s">
        <v>54</v>
      </c>
      <c r="C90">
        <v>41.935400000000001</v>
      </c>
      <c r="D90">
        <v>34.3568</v>
      </c>
      <c r="E90">
        <v>444.06099999999998</v>
      </c>
      <c r="F90">
        <v>444.06099999999998</v>
      </c>
      <c r="G90">
        <v>779.80100000000004</v>
      </c>
      <c r="H90">
        <v>1297.72</v>
      </c>
      <c r="I90">
        <v>10.644</v>
      </c>
      <c r="J90">
        <v>3050.58</v>
      </c>
      <c r="K90">
        <v>1423.34</v>
      </c>
      <c r="M90" s="17">
        <f t="shared" si="37"/>
        <v>0.56742666666666663</v>
      </c>
      <c r="N90" s="18">
        <f t="shared" si="38"/>
        <v>2.0182813638179382E-2</v>
      </c>
      <c r="O90" s="18">
        <f t="shared" si="39"/>
        <v>1.7560891922597928</v>
      </c>
      <c r="P90" s="29">
        <f t="shared" si="40"/>
        <v>0.83613741570129474</v>
      </c>
      <c r="Q90" s="18">
        <f t="shared" si="41"/>
        <v>0.45809208825810094</v>
      </c>
      <c r="R90" s="29">
        <f t="shared" si="42"/>
        <v>0.2608624903071175</v>
      </c>
      <c r="T90" s="30">
        <f t="shared" si="43"/>
        <v>8764.2285968601118</v>
      </c>
      <c r="U90" s="30">
        <f t="shared" si="44"/>
        <v>15445.570523404103</v>
      </c>
      <c r="V90" s="30">
        <f t="shared" si="45"/>
        <v>15445.570523404103</v>
      </c>
      <c r="W90" s="30">
        <f t="shared" si="46"/>
        <v>315.21572496743067</v>
      </c>
      <c r="X90" s="30">
        <f t="shared" si="47"/>
        <v>176.88679245283001</v>
      </c>
      <c r="Y90" s="30">
        <f t="shared" si="33"/>
        <v>2286.2584973977828</v>
      </c>
      <c r="Z90" s="30">
        <f t="shared" si="48"/>
        <v>2286.2584973977828</v>
      </c>
      <c r="AA90" s="30">
        <f t="shared" si="49"/>
        <v>4014.8237799070143</v>
      </c>
      <c r="AB90" s="30">
        <f t="shared" si="34"/>
        <v>15705.982842407682</v>
      </c>
      <c r="AC90" s="30">
        <f t="shared" si="50"/>
        <v>54.803405963852128</v>
      </c>
      <c r="AD90" s="30">
        <f t="shared" si="35"/>
        <v>7328.0994495939985</v>
      </c>
      <c r="AE90" s="30">
        <f t="shared" si="36"/>
        <v>6681.3419265439916</v>
      </c>
      <c r="AI90" s="37"/>
      <c r="AJ90" s="38">
        <f t="shared" si="59"/>
        <v>1097688.9455849344</v>
      </c>
      <c r="AK90" s="38">
        <f t="shared" si="60"/>
        <v>185994.87552734418</v>
      </c>
      <c r="AL90" s="39">
        <f t="shared" si="61"/>
        <v>477853.26971833751</v>
      </c>
      <c r="AM90" s="39">
        <f t="shared" si="62"/>
        <v>693.41926272929118</v>
      </c>
      <c r="AN90" s="39">
        <f t="shared" si="51"/>
        <v>18937.499999999982</v>
      </c>
      <c r="AO90" s="39">
        <f t="shared" si="52"/>
        <v>181731.19593182861</v>
      </c>
      <c r="AP90" s="39">
        <f t="shared" si="53"/>
        <v>186513.59582477147</v>
      </c>
      <c r="AQ90" s="39">
        <f t="shared" si="54"/>
        <v>255110.8599718459</v>
      </c>
      <c r="AR90" s="40">
        <f>AD89*$AV$4</f>
        <v>38033.075353107699</v>
      </c>
      <c r="AS90" s="41">
        <f>AL90+AM90+AN90+AO90+AP90+AQ90+AR90-AJ90-AK90</f>
        <v>-124810.90504965815</v>
      </c>
      <c r="AT90" s="41">
        <f t="shared" si="63"/>
        <v>-998487240.3972652</v>
      </c>
      <c r="AU90">
        <f>M89</f>
        <v>0.56467333333333336</v>
      </c>
      <c r="BB90" s="31">
        <f t="shared" si="55"/>
        <v>15214.833423484266</v>
      </c>
      <c r="BC90" s="31">
        <f t="shared" si="56"/>
        <v>7869.9905746713675</v>
      </c>
      <c r="BD90" s="36">
        <f t="shared" si="57"/>
        <v>14461.245381409772</v>
      </c>
      <c r="BE90" s="31">
        <f t="shared" si="58"/>
        <v>4511.6980122102432</v>
      </c>
    </row>
    <row r="91" spans="1:57" x14ac:dyDescent="0.35">
      <c r="A91">
        <v>85</v>
      </c>
      <c r="B91" t="s">
        <v>54</v>
      </c>
      <c r="C91">
        <v>42.439399999999999</v>
      </c>
      <c r="D91">
        <v>34.000900000000001</v>
      </c>
      <c r="E91">
        <v>444.964</v>
      </c>
      <c r="F91">
        <v>444.964</v>
      </c>
      <c r="G91">
        <v>786.56200000000001</v>
      </c>
      <c r="H91">
        <v>1289.51</v>
      </c>
      <c r="I91">
        <v>10.1654</v>
      </c>
      <c r="J91">
        <v>3051.06</v>
      </c>
      <c r="K91">
        <v>1426.23</v>
      </c>
      <c r="M91" s="17">
        <f t="shared" si="37"/>
        <v>0.57016333333333336</v>
      </c>
      <c r="N91" s="18">
        <f t="shared" si="38"/>
        <v>1.9877871253266607E-2</v>
      </c>
      <c r="O91" s="18">
        <f t="shared" si="39"/>
        <v>1.7479409468631795</v>
      </c>
      <c r="P91" s="29">
        <f t="shared" si="40"/>
        <v>0.83381370250629938</v>
      </c>
      <c r="Q91" s="18">
        <f t="shared" si="41"/>
        <v>0.45984600903834572</v>
      </c>
      <c r="R91" s="29">
        <f t="shared" si="42"/>
        <v>0.26013832293670236</v>
      </c>
      <c r="T91" s="30">
        <f t="shared" si="43"/>
        <v>8898.6788474023106</v>
      </c>
      <c r="U91" s="30">
        <f t="shared" si="44"/>
        <v>15607.245024646114</v>
      </c>
      <c r="V91" s="30">
        <f t="shared" si="45"/>
        <v>15607.245024646114</v>
      </c>
      <c r="W91" s="30">
        <f t="shared" si="46"/>
        <v>318.51520458461459</v>
      </c>
      <c r="X91" s="30">
        <f t="shared" si="47"/>
        <v>176.88679245283001</v>
      </c>
      <c r="Y91" s="30">
        <f t="shared" si="33"/>
        <v>2314.8873917155447</v>
      </c>
      <c r="Z91" s="30">
        <f t="shared" si="48"/>
        <v>2314.8873917155447</v>
      </c>
      <c r="AA91" s="30">
        <f t="shared" si="49"/>
        <v>4092.0219536918989</v>
      </c>
      <c r="AB91" s="30">
        <f t="shared" si="34"/>
        <v>15872.880334944357</v>
      </c>
      <c r="AC91" s="30">
        <f t="shared" si="50"/>
        <v>52.879894286372291</v>
      </c>
      <c r="AD91" s="30">
        <f t="shared" si="35"/>
        <v>7419.8403571670096</v>
      </c>
      <c r="AE91" s="30">
        <f t="shared" si="36"/>
        <v>6708.5661772438034</v>
      </c>
      <c r="AI91" s="37"/>
      <c r="AJ91" s="38">
        <f t="shared" si="59"/>
        <v>1110181.2725107167</v>
      </c>
      <c r="AK91" s="38">
        <f t="shared" si="60"/>
        <v>188111.60340453859</v>
      </c>
      <c r="AL91" s="39">
        <f t="shared" si="61"/>
        <v>480234.81365420244</v>
      </c>
      <c r="AM91" s="39">
        <f t="shared" si="62"/>
        <v>667.45068123375506</v>
      </c>
      <c r="AN91" s="39">
        <f t="shared" si="51"/>
        <v>18937.499999999982</v>
      </c>
      <c r="AO91" s="39">
        <f t="shared" si="52"/>
        <v>184180.98455036539</v>
      </c>
      <c r="AP91" s="39">
        <f t="shared" si="53"/>
        <v>189027.8525648487</v>
      </c>
      <c r="AQ91" s="39">
        <f t="shared" si="54"/>
        <v>260286.24492228561</v>
      </c>
      <c r="AR91" s="40">
        <f>AD90*$AV$4</f>
        <v>38545.803104864433</v>
      </c>
      <c r="AS91" s="41">
        <f>AL91+AM91+AN91+AO91+AP91+AQ91+AR91-AJ91-AK91</f>
        <v>-126412.22643745493</v>
      </c>
      <c r="AT91" s="41">
        <f t="shared" si="63"/>
        <v>-1011297811.4996394</v>
      </c>
      <c r="AU91">
        <f>M90</f>
        <v>0.56742666666666663</v>
      </c>
      <c r="BB91" s="31">
        <f t="shared" si="55"/>
        <v>15390.767117440251</v>
      </c>
      <c r="BC91" s="31">
        <f t="shared" si="56"/>
        <v>8029.6475598140287</v>
      </c>
      <c r="BD91" s="36">
        <f t="shared" si="57"/>
        <v>14656.198899187997</v>
      </c>
      <c r="BE91" s="31">
        <f t="shared" si="58"/>
        <v>4572.5169947955656</v>
      </c>
    </row>
    <row r="92" spans="1:57" x14ac:dyDescent="0.35">
      <c r="A92">
        <v>86</v>
      </c>
      <c r="B92" t="s">
        <v>54</v>
      </c>
      <c r="C92">
        <v>42.943399999999997</v>
      </c>
      <c r="D92">
        <v>33.6554</v>
      </c>
      <c r="E92">
        <v>445.858</v>
      </c>
      <c r="F92">
        <v>445.858</v>
      </c>
      <c r="G92">
        <v>793.27599999999995</v>
      </c>
      <c r="H92">
        <v>1281.3499999999999</v>
      </c>
      <c r="I92">
        <v>9.7126599999999996</v>
      </c>
      <c r="J92">
        <v>3051.51</v>
      </c>
      <c r="K92">
        <v>1429.1</v>
      </c>
      <c r="M92" s="17">
        <f t="shared" si="37"/>
        <v>0.57288333333333341</v>
      </c>
      <c r="N92" s="18">
        <f t="shared" si="38"/>
        <v>1.9582462979664272E-2</v>
      </c>
      <c r="O92" s="18">
        <f t="shared" si="39"/>
        <v>1.7399037094230938</v>
      </c>
      <c r="P92" s="29">
        <f t="shared" si="40"/>
        <v>0.83152474325778947</v>
      </c>
      <c r="Q92" s="18">
        <f t="shared" si="41"/>
        <v>0.46156925493846912</v>
      </c>
      <c r="R92" s="29">
        <f t="shared" si="42"/>
        <v>0.25942338463328773</v>
      </c>
      <c r="T92" s="30">
        <f t="shared" si="43"/>
        <v>9032.9185167627274</v>
      </c>
      <c r="U92" s="30">
        <f t="shared" si="44"/>
        <v>15767.466063647735</v>
      </c>
      <c r="V92" s="30">
        <f t="shared" si="45"/>
        <v>15767.466063647735</v>
      </c>
      <c r="W92" s="30">
        <f t="shared" si="46"/>
        <v>321.78502170709663</v>
      </c>
      <c r="X92" s="30">
        <f t="shared" si="47"/>
        <v>176.88679245283001</v>
      </c>
      <c r="Y92" s="30">
        <f t="shared" si="33"/>
        <v>2343.350294735284</v>
      </c>
      <c r="Z92" s="30">
        <f t="shared" si="48"/>
        <v>2343.350294735284</v>
      </c>
      <c r="AA92" s="30">
        <f t="shared" si="49"/>
        <v>4169.317469702074</v>
      </c>
      <c r="AB92" s="30">
        <f t="shared" si="34"/>
        <v>16038.193455939117</v>
      </c>
      <c r="AC92" s="30">
        <f t="shared" si="50"/>
        <v>51.057629415714473</v>
      </c>
      <c r="AD92" s="30">
        <f t="shared" si="35"/>
        <v>7511.0952505196592</v>
      </c>
      <c r="AE92" s="30">
        <f t="shared" si="36"/>
        <v>6734.5475468850073</v>
      </c>
      <c r="AI92" s="37"/>
      <c r="AJ92" s="38">
        <f t="shared" si="59"/>
        <v>1121801.9506364886</v>
      </c>
      <c r="AK92" s="38">
        <f t="shared" si="60"/>
        <v>190080.63715516502</v>
      </c>
      <c r="AL92" s="39">
        <f t="shared" si="61"/>
        <v>482191.61112175282</v>
      </c>
      <c r="AM92" s="39">
        <f t="shared" si="62"/>
        <v>644.02423251372818</v>
      </c>
      <c r="AN92" s="39">
        <f t="shared" si="51"/>
        <v>18937.499999999982</v>
      </c>
      <c r="AO92" s="39">
        <f t="shared" si="52"/>
        <v>186487.3282766043</v>
      </c>
      <c r="AP92" s="39">
        <f t="shared" si="53"/>
        <v>191394.88954704124</v>
      </c>
      <c r="AQ92" s="39">
        <f t="shared" si="54"/>
        <v>265291.10288638558</v>
      </c>
      <c r="AR92" s="40">
        <f>AD91*$AV$4</f>
        <v>39028.36027869847</v>
      </c>
      <c r="AS92" s="41">
        <f>AL92+AM92+AN92+AO92+AP92+AQ92+AR92-AJ92-AK92</f>
        <v>-127907.77144865744</v>
      </c>
      <c r="AT92" s="41">
        <f t="shared" si="63"/>
        <v>-1023262171.5892595</v>
      </c>
      <c r="AU92">
        <f>M91</f>
        <v>0.57016333333333336</v>
      </c>
      <c r="BB92" s="31">
        <f t="shared" si="55"/>
        <v>15554.365130359742</v>
      </c>
      <c r="BC92" s="31">
        <f t="shared" si="56"/>
        <v>8184.0439073837979</v>
      </c>
      <c r="BD92" s="36">
        <f t="shared" si="57"/>
        <v>14839.680714334019</v>
      </c>
      <c r="BE92" s="31">
        <f t="shared" si="58"/>
        <v>4629.7747834310894</v>
      </c>
    </row>
    <row r="93" spans="1:57" x14ac:dyDescent="0.35">
      <c r="A93">
        <v>87</v>
      </c>
      <c r="B93" t="s">
        <v>54</v>
      </c>
      <c r="C93">
        <v>43.447499999999998</v>
      </c>
      <c r="D93">
        <v>33.3446</v>
      </c>
      <c r="E93">
        <v>446.73399999999998</v>
      </c>
      <c r="F93">
        <v>446.73399999999998</v>
      </c>
      <c r="G93">
        <v>799.947</v>
      </c>
      <c r="H93">
        <v>1273.24</v>
      </c>
      <c r="I93">
        <v>9.3228899999999992</v>
      </c>
      <c r="J93">
        <v>3051.9</v>
      </c>
      <c r="K93">
        <v>1431.91</v>
      </c>
      <c r="M93" s="17">
        <f t="shared" si="37"/>
        <v>0.57558666666666669</v>
      </c>
      <c r="N93" s="18">
        <f t="shared" si="38"/>
        <v>1.9310500590701662E-2</v>
      </c>
      <c r="O93" s="18">
        <f t="shared" si="39"/>
        <v>1.7319578344413817</v>
      </c>
      <c r="P93" s="29">
        <f t="shared" si="40"/>
        <v>0.82924668164655202</v>
      </c>
      <c r="Q93" s="18">
        <f t="shared" si="41"/>
        <v>0.46326472700317356</v>
      </c>
      <c r="R93" s="29">
        <f t="shared" si="42"/>
        <v>0.2587122703792073</v>
      </c>
      <c r="T93" s="30">
        <f t="shared" si="43"/>
        <v>9160.1350064432845</v>
      </c>
      <c r="U93" s="30">
        <f t="shared" si="44"/>
        <v>15914.432242656681</v>
      </c>
      <c r="V93" s="30">
        <f t="shared" si="45"/>
        <v>15914.432242656681</v>
      </c>
      <c r="W93" s="30">
        <f t="shared" si="46"/>
        <v>324.78433148278941</v>
      </c>
      <c r="X93" s="30">
        <f t="shared" si="47"/>
        <v>176.88679245283001</v>
      </c>
      <c r="Y93" s="30">
        <f t="shared" si="33"/>
        <v>2369.8393244969966</v>
      </c>
      <c r="Z93" s="30">
        <f t="shared" si="48"/>
        <v>2369.8393244969966</v>
      </c>
      <c r="AA93" s="30">
        <f t="shared" si="49"/>
        <v>4243.567443072162</v>
      </c>
      <c r="AB93" s="30">
        <f t="shared" si="34"/>
        <v>16189.751920432993</v>
      </c>
      <c r="AC93" s="30">
        <f t="shared" si="50"/>
        <v>49.464653706478202</v>
      </c>
      <c r="AD93" s="30">
        <f t="shared" si="35"/>
        <v>7596.0115575275113</v>
      </c>
      <c r="AE93" s="30">
        <f t="shared" si="36"/>
        <v>6754.2972362133969</v>
      </c>
      <c r="AI93" s="37"/>
      <c r="AJ93" s="38">
        <f t="shared" si="59"/>
        <v>1133318.1582568081</v>
      </c>
      <c r="AK93" s="38">
        <f t="shared" si="60"/>
        <v>192031.96918916577</v>
      </c>
      <c r="AL93" s="39">
        <f t="shared" si="61"/>
        <v>484059.07402745361</v>
      </c>
      <c r="AM93" s="39">
        <f t="shared" si="62"/>
        <v>621.83086865398661</v>
      </c>
      <c r="AN93" s="39">
        <f t="shared" si="51"/>
        <v>18937.499999999982</v>
      </c>
      <c r="AO93" s="39">
        <f t="shared" si="52"/>
        <v>188780.29974387449</v>
      </c>
      <c r="AP93" s="39">
        <f t="shared" si="53"/>
        <v>193748.2023687133</v>
      </c>
      <c r="AQ93" s="39">
        <f t="shared" si="54"/>
        <v>270302.27167349606</v>
      </c>
      <c r="AR93" s="40">
        <f>AD92*$AV$4</f>
        <v>39508.361017733405</v>
      </c>
      <c r="AS93" s="41">
        <f>AL93+AM93+AN93+AO93+AP93+AQ93+AR93-AJ93-AK93</f>
        <v>-129392.58774604896</v>
      </c>
      <c r="AT93" s="41">
        <f t="shared" si="63"/>
        <v>-1035140701.9683917</v>
      </c>
      <c r="AU93">
        <f>M92</f>
        <v>0.57288333333333341</v>
      </c>
      <c r="BB93" s="31">
        <f t="shared" si="55"/>
        <v>15716.40843423202</v>
      </c>
      <c r="BC93" s="31">
        <f t="shared" si="56"/>
        <v>8338.6349394041481</v>
      </c>
      <c r="BD93" s="36">
        <f t="shared" si="57"/>
        <v>15022.190501039318</v>
      </c>
      <c r="BE93" s="31">
        <f t="shared" si="58"/>
        <v>4686.700589470568</v>
      </c>
    </row>
    <row r="94" spans="1:57" x14ac:dyDescent="0.35">
      <c r="A94">
        <v>88</v>
      </c>
      <c r="B94" t="s">
        <v>54</v>
      </c>
      <c r="C94">
        <v>43.951500000000003</v>
      </c>
      <c r="D94">
        <v>33.022199999999998</v>
      </c>
      <c r="E94">
        <v>447.608</v>
      </c>
      <c r="F94">
        <v>447.608</v>
      </c>
      <c r="G94">
        <v>806.57299999999998</v>
      </c>
      <c r="H94">
        <v>1265.19</v>
      </c>
      <c r="I94">
        <v>8.9181799999999996</v>
      </c>
      <c r="J94">
        <v>3052.31</v>
      </c>
      <c r="K94">
        <v>1434.71</v>
      </c>
      <c r="M94" s="17">
        <f t="shared" si="37"/>
        <v>0.57826999999999995</v>
      </c>
      <c r="N94" s="18">
        <f t="shared" si="38"/>
        <v>1.9035052829992908E-2</v>
      </c>
      <c r="O94" s="18">
        <f t="shared" si="39"/>
        <v>1.7241574064018539</v>
      </c>
      <c r="P94" s="29">
        <f t="shared" si="40"/>
        <v>0.82701275644018657</v>
      </c>
      <c r="Q94" s="18">
        <f t="shared" si="41"/>
        <v>0.46493448850306374</v>
      </c>
      <c r="R94" s="29">
        <f t="shared" si="42"/>
        <v>0.25801557519267243</v>
      </c>
      <c r="T94" s="30">
        <f t="shared" si="43"/>
        <v>9292.6872351052953</v>
      </c>
      <c r="U94" s="30">
        <f t="shared" si="44"/>
        <v>16069.806898343846</v>
      </c>
      <c r="V94" s="30">
        <f t="shared" si="45"/>
        <v>16069.806898343846</v>
      </c>
      <c r="W94" s="30">
        <f t="shared" si="46"/>
        <v>327.95524282334378</v>
      </c>
      <c r="X94" s="30">
        <f t="shared" si="47"/>
        <v>176.88679245283001</v>
      </c>
      <c r="Y94" s="30">
        <f t="shared" si="33"/>
        <v>2397.6580420512978</v>
      </c>
      <c r="Z94" s="30">
        <f t="shared" si="48"/>
        <v>2397.6580420512978</v>
      </c>
      <c r="AA94" s="30">
        <f t="shared" si="49"/>
        <v>4320.4907864726301</v>
      </c>
      <c r="AB94" s="30">
        <f t="shared" si="34"/>
        <v>16350.010764606104</v>
      </c>
      <c r="AC94" s="30">
        <f t="shared" si="50"/>
        <v>47.751376561085635</v>
      </c>
      <c r="AD94" s="30">
        <f t="shared" si="35"/>
        <v>7685.1708850409659</v>
      </c>
      <c r="AE94" s="30">
        <f t="shared" si="36"/>
        <v>6777.1196632385509</v>
      </c>
      <c r="AI94" s="37"/>
      <c r="AJ94" s="38">
        <f t="shared" si="59"/>
        <v>1143881.6463054342</v>
      </c>
      <c r="AK94" s="38">
        <f t="shared" si="60"/>
        <v>193821.87028331571</v>
      </c>
      <c r="AL94" s="39">
        <f t="shared" si="61"/>
        <v>485478.62244731031</v>
      </c>
      <c r="AM94" s="39">
        <f t="shared" si="62"/>
        <v>602.43001749119799</v>
      </c>
      <c r="AN94" s="39">
        <f t="shared" si="51"/>
        <v>18937.499999999982</v>
      </c>
      <c r="AO94" s="39">
        <f t="shared" si="52"/>
        <v>190914.25598147805</v>
      </c>
      <c r="AP94" s="39">
        <f t="shared" si="53"/>
        <v>195938.31534941169</v>
      </c>
      <c r="AQ94" s="39">
        <f t="shared" si="54"/>
        <v>275115.99397204426</v>
      </c>
      <c r="AR94" s="40">
        <f>AD93*$AV$4</f>
        <v>39955.020792594711</v>
      </c>
      <c r="AS94" s="41">
        <f>AL94+AM94+AN94+AO94+AP94+AQ94+AR94-AJ94-AK94</f>
        <v>-130761.37802841963</v>
      </c>
      <c r="AT94" s="41">
        <f t="shared" si="63"/>
        <v>-1046091024.227357</v>
      </c>
      <c r="AU94">
        <f>M93</f>
        <v>0.57558666666666669</v>
      </c>
      <c r="BB94" s="31">
        <f t="shared" si="55"/>
        <v>15864.967588950203</v>
      </c>
      <c r="BC94" s="31">
        <f t="shared" si="56"/>
        <v>8487.1348861443239</v>
      </c>
      <c r="BD94" s="36">
        <f t="shared" si="57"/>
        <v>15192.023115055023</v>
      </c>
      <c r="BE94" s="31">
        <f t="shared" si="58"/>
        <v>4739.6786489939932</v>
      </c>
    </row>
    <row r="95" spans="1:57" x14ac:dyDescent="0.35">
      <c r="A95">
        <v>89</v>
      </c>
      <c r="B95" t="s">
        <v>54</v>
      </c>
      <c r="C95">
        <v>44.455599999999997</v>
      </c>
      <c r="D95">
        <v>32.704799999999999</v>
      </c>
      <c r="E95">
        <v>448.47500000000002</v>
      </c>
      <c r="F95">
        <v>448.47500000000002</v>
      </c>
      <c r="G95">
        <v>813.154</v>
      </c>
      <c r="H95">
        <v>1257.19</v>
      </c>
      <c r="I95">
        <v>8.5290900000000001</v>
      </c>
      <c r="J95">
        <v>3052.7</v>
      </c>
      <c r="K95">
        <v>1437.49</v>
      </c>
      <c r="M95" s="17">
        <f t="shared" si="37"/>
        <v>0.58093666666666666</v>
      </c>
      <c r="N95" s="18">
        <f t="shared" si="38"/>
        <v>1.8765556773256982E-2</v>
      </c>
      <c r="O95" s="18">
        <f t="shared" si="39"/>
        <v>1.7164668037250188</v>
      </c>
      <c r="P95" s="29">
        <f t="shared" si="40"/>
        <v>0.82481165474148077</v>
      </c>
      <c r="Q95" s="18">
        <f t="shared" si="41"/>
        <v>0.46657639100074022</v>
      </c>
      <c r="R95" s="29">
        <f t="shared" si="42"/>
        <v>0.25732868184139407</v>
      </c>
      <c r="T95" s="30">
        <f t="shared" si="43"/>
        <v>9426.141445742418</v>
      </c>
      <c r="U95" s="30">
        <f t="shared" si="44"/>
        <v>16225.764333018089</v>
      </c>
      <c r="V95" s="30">
        <f t="shared" si="45"/>
        <v>16225.764333018089</v>
      </c>
      <c r="W95" s="30">
        <f t="shared" si="46"/>
        <v>331.13804761261406</v>
      </c>
      <c r="X95" s="30">
        <f t="shared" si="47"/>
        <v>176.88679245283001</v>
      </c>
      <c r="Y95" s="30">
        <f t="shared" si="33"/>
        <v>2425.6165530834292</v>
      </c>
      <c r="Z95" s="30">
        <f t="shared" si="48"/>
        <v>2425.6165530834292</v>
      </c>
      <c r="AA95" s="30">
        <f t="shared" si="49"/>
        <v>4398.0150568169975</v>
      </c>
      <c r="AB95" s="30">
        <f t="shared" si="34"/>
        <v>16510.79692644603</v>
      </c>
      <c r="AC95" s="30">
        <f t="shared" si="50"/>
        <v>46.105454184673363</v>
      </c>
      <c r="AD95" s="30">
        <f t="shared" si="35"/>
        <v>7774.7913236900577</v>
      </c>
      <c r="AE95" s="30">
        <f t="shared" si="36"/>
        <v>6799.622887275671</v>
      </c>
      <c r="AI95" s="37"/>
      <c r="AJ95" s="38">
        <f t="shared" si="59"/>
        <v>1155049.5104322606</v>
      </c>
      <c r="AK95" s="38">
        <f t="shared" si="60"/>
        <v>195714.17821492971</v>
      </c>
      <c r="AL95" s="39">
        <f t="shared" si="61"/>
        <v>487119.03003459726</v>
      </c>
      <c r="AM95" s="39">
        <f t="shared" si="62"/>
        <v>581.56401513746198</v>
      </c>
      <c r="AN95" s="39">
        <f t="shared" si="51"/>
        <v>18937.499999999982</v>
      </c>
      <c r="AO95" s="39">
        <f t="shared" si="52"/>
        <v>193155.33186765257</v>
      </c>
      <c r="AP95" s="39">
        <f t="shared" si="53"/>
        <v>198238.36691680131</v>
      </c>
      <c r="AQ95" s="39">
        <f t="shared" si="54"/>
        <v>280103.03432504303</v>
      </c>
      <c r="AR95" s="40">
        <f>AD94*$AV$4</f>
        <v>40423.998855315476</v>
      </c>
      <c r="AS95" s="41">
        <f>AL95+AM95+AN95+AO95+AP95+AQ95+AR95-AJ95-AK95</f>
        <v>-132204.86263264337</v>
      </c>
      <c r="AT95" s="41">
        <f t="shared" si="63"/>
        <v>-1057638901.061147</v>
      </c>
      <c r="AU95">
        <f>M94</f>
        <v>0.57826999999999995</v>
      </c>
      <c r="BB95" s="31">
        <f t="shared" si="55"/>
        <v>16022.05552178276</v>
      </c>
      <c r="BC95" s="31">
        <f t="shared" si="56"/>
        <v>8640.9815729452603</v>
      </c>
      <c r="BD95" s="36">
        <f t="shared" si="57"/>
        <v>15370.341770081932</v>
      </c>
      <c r="BE95" s="31">
        <f t="shared" si="58"/>
        <v>4795.3160841025956</v>
      </c>
    </row>
    <row r="96" spans="1:57" x14ac:dyDescent="0.35">
      <c r="A96">
        <v>90</v>
      </c>
      <c r="B96" t="s">
        <v>54</v>
      </c>
      <c r="C96">
        <v>44.959600000000002</v>
      </c>
      <c r="D96">
        <v>32.395699999999998</v>
      </c>
      <c r="E96">
        <v>449.33300000000003</v>
      </c>
      <c r="F96">
        <v>449.33300000000003</v>
      </c>
      <c r="G96">
        <v>819.69100000000003</v>
      </c>
      <c r="H96">
        <v>1249.25</v>
      </c>
      <c r="I96">
        <v>8.1592800000000008</v>
      </c>
      <c r="J96">
        <v>3053.07</v>
      </c>
      <c r="K96">
        <v>1440.24</v>
      </c>
      <c r="M96" s="17">
        <f t="shared" si="37"/>
        <v>0.58358333333333334</v>
      </c>
      <c r="N96" s="18">
        <f t="shared" si="38"/>
        <v>1.8503898329287446E-2</v>
      </c>
      <c r="O96" s="18">
        <f t="shared" si="39"/>
        <v>1.7088936228473512</v>
      </c>
      <c r="P96" s="29">
        <f t="shared" si="40"/>
        <v>0.82264172497501076</v>
      </c>
      <c r="Q96" s="18">
        <f t="shared" si="41"/>
        <v>0.46819420248464944</v>
      </c>
      <c r="R96" s="29">
        <f t="shared" si="42"/>
        <v>0.2566517206911324</v>
      </c>
      <c r="T96" s="30">
        <f t="shared" si="43"/>
        <v>9559.433871988942</v>
      </c>
      <c r="U96" s="30">
        <f t="shared" si="44"/>
        <v>16380.580674549094</v>
      </c>
      <c r="V96" s="30">
        <f t="shared" si="45"/>
        <v>16380.580674549094</v>
      </c>
      <c r="W96" s="30">
        <f t="shared" si="46"/>
        <v>334.29756478671618</v>
      </c>
      <c r="X96" s="30">
        <f t="shared" si="47"/>
        <v>176.88679245283001</v>
      </c>
      <c r="Y96" s="30">
        <f t="shared" si="33"/>
        <v>2453.4451520790562</v>
      </c>
      <c r="Z96" s="30">
        <f t="shared" si="48"/>
        <v>2453.4451520790562</v>
      </c>
      <c r="AA96" s="30">
        <f t="shared" si="49"/>
        <v>4475.6715179006069</v>
      </c>
      <c r="AB96" s="30">
        <f t="shared" si="34"/>
        <v>16670.353146659581</v>
      </c>
      <c r="AC96" s="30">
        <f t="shared" si="50"/>
        <v>44.525092676227359</v>
      </c>
      <c r="AD96" s="30">
        <f t="shared" si="35"/>
        <v>7863.9891702375298</v>
      </c>
      <c r="AE96" s="30">
        <f t="shared" si="36"/>
        <v>6821.1468025601516</v>
      </c>
      <c r="AI96" s="37"/>
      <c r="AJ96" s="38">
        <f t="shared" si="59"/>
        <v>1166259.2629643411</v>
      </c>
      <c r="AK96" s="38">
        <f t="shared" si="60"/>
        <v>197613.58381182732</v>
      </c>
      <c r="AL96" s="39">
        <f t="shared" si="61"/>
        <v>488736.4942687134</v>
      </c>
      <c r="AM96" s="39">
        <f t="shared" si="62"/>
        <v>561.51832651513689</v>
      </c>
      <c r="AN96" s="39">
        <f t="shared" si="51"/>
        <v>18937.499999999982</v>
      </c>
      <c r="AO96" s="39">
        <f t="shared" si="52"/>
        <v>195407.66951640105</v>
      </c>
      <c r="AP96" s="39">
        <f t="shared" si="53"/>
        <v>200549.97660893793</v>
      </c>
      <c r="AQ96" s="39">
        <f t="shared" si="54"/>
        <v>285129.03355301981</v>
      </c>
      <c r="AR96" s="40">
        <f>AD95*$AV$4</f>
        <v>40895.402362609704</v>
      </c>
      <c r="AS96" s="41">
        <f>AL96+AM96+AN96+AO96+AP96+AQ96+AR96-AJ96-AK96</f>
        <v>-133655.25213997121</v>
      </c>
      <c r="AT96" s="41">
        <f t="shared" si="63"/>
        <v>-1069242017.1197697</v>
      </c>
      <c r="AU96">
        <f>M95</f>
        <v>0.58093666666666666</v>
      </c>
      <c r="BB96" s="31">
        <f t="shared" si="55"/>
        <v>16179.658878833416</v>
      </c>
      <c r="BC96" s="31">
        <f t="shared" si="56"/>
        <v>8796.0301136339949</v>
      </c>
      <c r="BD96" s="36">
        <f t="shared" si="57"/>
        <v>15549.582647380115</v>
      </c>
      <c r="BE96" s="31">
        <f t="shared" si="58"/>
        <v>4851.2331061668583</v>
      </c>
    </row>
    <row r="97" spans="1:57" x14ac:dyDescent="0.35">
      <c r="A97">
        <v>91</v>
      </c>
      <c r="B97" t="s">
        <v>54</v>
      </c>
      <c r="C97">
        <v>45.4636</v>
      </c>
      <c r="D97">
        <v>32.116599999999998</v>
      </c>
      <c r="E97">
        <v>450.17399999999998</v>
      </c>
      <c r="F97">
        <v>450.17399999999998</v>
      </c>
      <c r="G97">
        <v>826.18600000000004</v>
      </c>
      <c r="H97">
        <v>1241.3499999999999</v>
      </c>
      <c r="I97">
        <v>7.8609900000000001</v>
      </c>
      <c r="J97">
        <v>3053.36</v>
      </c>
      <c r="K97">
        <v>1442.93</v>
      </c>
      <c r="M97" s="17">
        <f t="shared" si="37"/>
        <v>0.58621666666666672</v>
      </c>
      <c r="N97" s="18">
        <f t="shared" si="38"/>
        <v>1.8262076024223122E-2</v>
      </c>
      <c r="O97" s="18">
        <f t="shared" si="39"/>
        <v>1.7013820317857449</v>
      </c>
      <c r="P97" s="29">
        <f t="shared" si="40"/>
        <v>0.82047593324424983</v>
      </c>
      <c r="Q97" s="18">
        <f t="shared" si="41"/>
        <v>0.46978420947886163</v>
      </c>
      <c r="R97" s="29">
        <f t="shared" si="42"/>
        <v>0.25597702783384979</v>
      </c>
      <c r="T97" s="30">
        <f t="shared" si="43"/>
        <v>9686.0177461863823</v>
      </c>
      <c r="U97" s="30">
        <f t="shared" si="44"/>
        <v>16522.931361305062</v>
      </c>
      <c r="V97" s="30">
        <f t="shared" si="45"/>
        <v>16522.931361305062</v>
      </c>
      <c r="W97" s="30">
        <f t="shared" si="46"/>
        <v>337.20268084296043</v>
      </c>
      <c r="X97" s="30">
        <f t="shared" si="47"/>
        <v>176.88679245283001</v>
      </c>
      <c r="Y97" s="30">
        <f t="shared" si="33"/>
        <v>2479.3980342147147</v>
      </c>
      <c r="Z97" s="30">
        <f t="shared" si="48"/>
        <v>2479.3980342147147</v>
      </c>
      <c r="AA97" s="30">
        <f t="shared" si="49"/>
        <v>4550.3381898903945</v>
      </c>
      <c r="AB97" s="30">
        <f t="shared" si="34"/>
        <v>16816.81923376233</v>
      </c>
      <c r="AC97" s="30">
        <f t="shared" si="50"/>
        <v>43.31480838569405</v>
      </c>
      <c r="AD97" s="30">
        <f t="shared" si="35"/>
        <v>7947.1444497226375</v>
      </c>
      <c r="AE97" s="30">
        <f t="shared" si="36"/>
        <v>6836.9136151186794</v>
      </c>
      <c r="AI97" s="37"/>
      <c r="AJ97" s="38">
        <f t="shared" si="59"/>
        <v>1177386.9971445652</v>
      </c>
      <c r="AK97" s="38">
        <f t="shared" si="60"/>
        <v>199499.09203533342</v>
      </c>
      <c r="AL97" s="39">
        <f t="shared" si="61"/>
        <v>490283.56872761599</v>
      </c>
      <c r="AM97" s="39">
        <f t="shared" si="62"/>
        <v>542.27110370377306</v>
      </c>
      <c r="AN97" s="39">
        <f t="shared" si="51"/>
        <v>18937.499999999982</v>
      </c>
      <c r="AO97" s="39">
        <f t="shared" si="52"/>
        <v>197649.54145148877</v>
      </c>
      <c r="AP97" s="39">
        <f t="shared" si="53"/>
        <v>202850.84517389638</v>
      </c>
      <c r="AQ97" s="39">
        <f t="shared" si="54"/>
        <v>290163.60287846962</v>
      </c>
      <c r="AR97" s="40">
        <f>AD96*$AV$4</f>
        <v>41364.583035449403</v>
      </c>
      <c r="AS97" s="41">
        <f>AL97+AM97+AN97+AO97+AP97+AQ97+AR97-AJ97-AK97</f>
        <v>-135094.17680927462</v>
      </c>
      <c r="AT97" s="41">
        <f t="shared" si="63"/>
        <v>-1080753414.4741969</v>
      </c>
      <c r="AU97">
        <f>M96</f>
        <v>0.58358333333333334</v>
      </c>
      <c r="BB97" s="31">
        <f t="shared" si="55"/>
        <v>16336.055581872866</v>
      </c>
      <c r="BC97" s="31">
        <f t="shared" si="56"/>
        <v>8951.3430358012138</v>
      </c>
      <c r="BD97" s="36">
        <f t="shared" si="57"/>
        <v>15727.97834047506</v>
      </c>
      <c r="BE97" s="31">
        <f t="shared" si="58"/>
        <v>4906.8903041581125</v>
      </c>
    </row>
    <row r="98" spans="1:57" x14ac:dyDescent="0.35">
      <c r="A98">
        <v>92</v>
      </c>
      <c r="B98" t="s">
        <v>54</v>
      </c>
      <c r="C98">
        <v>45.967700000000001</v>
      </c>
      <c r="D98">
        <v>31.822600000000001</v>
      </c>
      <c r="E98">
        <v>451.01499999999999</v>
      </c>
      <c r="F98">
        <v>451.01499999999999</v>
      </c>
      <c r="G98">
        <v>832.63599999999997</v>
      </c>
      <c r="H98">
        <v>1233.51</v>
      </c>
      <c r="I98">
        <v>7.5267499999999998</v>
      </c>
      <c r="J98">
        <v>3053.7</v>
      </c>
      <c r="K98">
        <v>1445.63</v>
      </c>
      <c r="M98" s="17">
        <f t="shared" si="37"/>
        <v>0.58882999999999996</v>
      </c>
      <c r="N98" s="18">
        <f t="shared" si="38"/>
        <v>1.8014593912221412E-2</v>
      </c>
      <c r="O98" s="18">
        <f t="shared" si="39"/>
        <v>1.6940234647238308</v>
      </c>
      <c r="P98" s="29">
        <f t="shared" si="40"/>
        <v>0.81836296837230904</v>
      </c>
      <c r="Q98" s="18">
        <f t="shared" si="41"/>
        <v>0.47135053127954302</v>
      </c>
      <c r="R98" s="29">
        <f t="shared" si="42"/>
        <v>0.25531704113807607</v>
      </c>
      <c r="T98" s="30">
        <f t="shared" si="43"/>
        <v>9819.0829787635103</v>
      </c>
      <c r="U98" s="30">
        <f t="shared" si="44"/>
        <v>16675.582050444969</v>
      </c>
      <c r="V98" s="30">
        <f t="shared" si="45"/>
        <v>16675.582050444969</v>
      </c>
      <c r="W98" s="30">
        <f t="shared" si="46"/>
        <v>340.31800102948915</v>
      </c>
      <c r="X98" s="30">
        <f t="shared" si="47"/>
        <v>176.88679245283001</v>
      </c>
      <c r="Y98" s="30">
        <f t="shared" si="33"/>
        <v>2506.9792128271456</v>
      </c>
      <c r="Z98" s="30">
        <f t="shared" si="48"/>
        <v>2506.9792128271456</v>
      </c>
      <c r="AA98" s="30">
        <f t="shared" si="49"/>
        <v>4628.2299787180982</v>
      </c>
      <c r="AB98" s="30">
        <f t="shared" si="34"/>
        <v>16974.074969125242</v>
      </c>
      <c r="AC98" s="30">
        <f t="shared" si="50"/>
        <v>41.825082349216245</v>
      </c>
      <c r="AD98" s="30">
        <f t="shared" si="35"/>
        <v>8035.5738931949209</v>
      </c>
      <c r="AE98" s="30">
        <f t="shared" si="36"/>
        <v>6856.4990716814591</v>
      </c>
      <c r="AI98" s="37"/>
      <c r="AJ98" s="38">
        <f t="shared" si="59"/>
        <v>1187618.7374565238</v>
      </c>
      <c r="AK98" s="38">
        <f t="shared" si="60"/>
        <v>201232.78104933436</v>
      </c>
      <c r="AL98" s="39">
        <f t="shared" si="61"/>
        <v>491416.83991388528</v>
      </c>
      <c r="AM98" s="39">
        <f t="shared" si="62"/>
        <v>527.53105132936787</v>
      </c>
      <c r="AN98" s="39">
        <f t="shared" si="51"/>
        <v>18937.499999999982</v>
      </c>
      <c r="AO98" s="39">
        <f t="shared" si="52"/>
        <v>199740.30563633743</v>
      </c>
      <c r="AP98" s="39">
        <f t="shared" si="53"/>
        <v>204996.62946887262</v>
      </c>
      <c r="AQ98" s="39">
        <f t="shared" si="54"/>
        <v>295004.34029024112</v>
      </c>
      <c r="AR98" s="40">
        <f>AD97*$AV$4</f>
        <v>41801.979805541072</v>
      </c>
      <c r="AS98" s="41">
        <f>AL98+AM98+AN98+AO98+AP98+AQ98+AR98-AJ98-AK98</f>
        <v>-136426.39233965115</v>
      </c>
      <c r="AT98" s="41">
        <f t="shared" si="63"/>
        <v>-1091411138.7172093</v>
      </c>
      <c r="AU98">
        <f>M97</f>
        <v>0.58621666666666672</v>
      </c>
      <c r="BB98" s="31">
        <f t="shared" si="55"/>
        <v>16479.616552919368</v>
      </c>
      <c r="BC98" s="31">
        <f t="shared" si="56"/>
        <v>9100.6763797807889</v>
      </c>
      <c r="BD98" s="36">
        <f t="shared" si="57"/>
        <v>15894.288899445275</v>
      </c>
      <c r="BE98" s="31">
        <f t="shared" si="58"/>
        <v>4958.7960684294294</v>
      </c>
    </row>
    <row r="99" spans="1:57" x14ac:dyDescent="0.35">
      <c r="A99">
        <v>93</v>
      </c>
      <c r="B99" t="s">
        <v>54</v>
      </c>
      <c r="C99">
        <v>46.471699999999998</v>
      </c>
      <c r="D99">
        <v>31.535499999999999</v>
      </c>
      <c r="E99">
        <v>451.84899999999999</v>
      </c>
      <c r="F99">
        <v>451.84899999999999</v>
      </c>
      <c r="G99">
        <v>839.04300000000001</v>
      </c>
      <c r="H99">
        <v>1225.72</v>
      </c>
      <c r="I99">
        <v>7.2086300000000003</v>
      </c>
      <c r="J99">
        <v>3054.02</v>
      </c>
      <c r="K99">
        <v>1448.3</v>
      </c>
      <c r="M99" s="17">
        <f t="shared" si="37"/>
        <v>0.59142666666666666</v>
      </c>
      <c r="N99" s="18">
        <f t="shared" si="38"/>
        <v>1.7773688482088507E-2</v>
      </c>
      <c r="O99" s="18">
        <f t="shared" si="39"/>
        <v>1.6867661869603445</v>
      </c>
      <c r="P99" s="29">
        <f t="shared" si="40"/>
        <v>0.81627477061117748</v>
      </c>
      <c r="Q99" s="18">
        <f t="shared" si="41"/>
        <v>0.47289210271208604</v>
      </c>
      <c r="R99" s="29">
        <f t="shared" si="42"/>
        <v>0.25466611808733686</v>
      </c>
      <c r="T99" s="30">
        <f t="shared" si="43"/>
        <v>9952.1713026020607</v>
      </c>
      <c r="U99" s="30">
        <f t="shared" si="44"/>
        <v>16827.39697669262</v>
      </c>
      <c r="V99" s="30">
        <f t="shared" si="45"/>
        <v>16827.39697669262</v>
      </c>
      <c r="W99" s="30">
        <f t="shared" si="46"/>
        <v>343.41626483046161</v>
      </c>
      <c r="X99" s="30">
        <f t="shared" si="47"/>
        <v>176.88679245283001</v>
      </c>
      <c r="Y99" s="30">
        <f t="shared" si="33"/>
        <v>2534.4808321738615</v>
      </c>
      <c r="Z99" s="30">
        <f t="shared" si="48"/>
        <v>2534.4808321738615</v>
      </c>
      <c r="AA99" s="30">
        <f t="shared" si="49"/>
        <v>4706.3032138383687</v>
      </c>
      <c r="AB99" s="30">
        <f t="shared" si="34"/>
        <v>17130.402304896706</v>
      </c>
      <c r="AC99" s="30">
        <f t="shared" si="50"/>
        <v>40.410936626376497</v>
      </c>
      <c r="AD99" s="30">
        <f t="shared" si="35"/>
        <v>8123.7063471146403</v>
      </c>
      <c r="AE99" s="30">
        <f t="shared" si="36"/>
        <v>6875.2256740905596</v>
      </c>
      <c r="AI99" s="37"/>
      <c r="AJ99" s="38">
        <f t="shared" si="59"/>
        <v>1198590.8110398329</v>
      </c>
      <c r="AK99" s="38">
        <f t="shared" si="60"/>
        <v>203091.91379236928</v>
      </c>
      <c r="AL99" s="39">
        <f t="shared" si="61"/>
        <v>492824.5837752482</v>
      </c>
      <c r="AM99" s="39">
        <f t="shared" si="62"/>
        <v>509.38767793110469</v>
      </c>
      <c r="AN99" s="39">
        <f t="shared" si="51"/>
        <v>18937.499999999982</v>
      </c>
      <c r="AO99" s="39">
        <f t="shared" si="52"/>
        <v>201962.24538535485</v>
      </c>
      <c r="AP99" s="39">
        <f t="shared" si="53"/>
        <v>207277.04131654842</v>
      </c>
      <c r="AQ99" s="39">
        <f t="shared" si="54"/>
        <v>300054.16621926666</v>
      </c>
      <c r="AR99" s="40">
        <f>AD98*$AV$4</f>
        <v>42267.118678205283</v>
      </c>
      <c r="AS99" s="41">
        <f>AL99+AM99+AN99+AO99+AP99+AQ99+AR99-AJ99-AK99</f>
        <v>-137850.6817796478</v>
      </c>
      <c r="AT99" s="41">
        <f t="shared" si="63"/>
        <v>-1102805454.2371824</v>
      </c>
      <c r="AU99">
        <f>M98</f>
        <v>0.58882999999999996</v>
      </c>
      <c r="BB99" s="31">
        <f t="shared" si="55"/>
        <v>16633.756968095753</v>
      </c>
      <c r="BC99" s="31">
        <f t="shared" si="56"/>
        <v>9256.4599574361964</v>
      </c>
      <c r="BD99" s="36">
        <f t="shared" si="57"/>
        <v>16071.147786389842</v>
      </c>
      <c r="BE99" s="31">
        <f t="shared" si="58"/>
        <v>5013.9584256542912</v>
      </c>
    </row>
    <row r="100" spans="1:57" x14ac:dyDescent="0.35">
      <c r="A100">
        <v>94</v>
      </c>
      <c r="B100" t="s">
        <v>54</v>
      </c>
      <c r="C100">
        <v>46.9758</v>
      </c>
      <c r="D100">
        <v>31.254899999999999</v>
      </c>
      <c r="E100">
        <v>452.67500000000001</v>
      </c>
      <c r="F100">
        <v>452.67500000000001</v>
      </c>
      <c r="G100">
        <v>845.40800000000002</v>
      </c>
      <c r="H100">
        <v>1217.99</v>
      </c>
      <c r="I100">
        <v>6.9057399999999998</v>
      </c>
      <c r="J100">
        <v>3054.32</v>
      </c>
      <c r="K100">
        <v>1450.95</v>
      </c>
      <c r="M100" s="17">
        <f t="shared" si="37"/>
        <v>0.59400333333333333</v>
      </c>
      <c r="N100" s="18">
        <f t="shared" si="38"/>
        <v>1.7539127165391889E-2</v>
      </c>
      <c r="O100" s="18">
        <f t="shared" si="39"/>
        <v>1.6796176846370112</v>
      </c>
      <c r="P100" s="29">
        <f t="shared" si="40"/>
        <v>0.81422102008406239</v>
      </c>
      <c r="Q100" s="18">
        <f t="shared" si="41"/>
        <v>0.47441260150055276</v>
      </c>
      <c r="R100" s="29">
        <f t="shared" si="42"/>
        <v>0.25402494935494191</v>
      </c>
      <c r="T100" s="30">
        <f t="shared" si="43"/>
        <v>10085.267686630499</v>
      </c>
      <c r="U100" s="30">
        <f t="shared" si="44"/>
        <v>16978.469851398982</v>
      </c>
      <c r="V100" s="30">
        <f t="shared" si="45"/>
        <v>16978.469851398982</v>
      </c>
      <c r="W100" s="30">
        <f t="shared" si="46"/>
        <v>346.4993847224282</v>
      </c>
      <c r="X100" s="30">
        <f t="shared" si="47"/>
        <v>176.88679245283001</v>
      </c>
      <c r="Y100" s="30">
        <f t="shared" si="33"/>
        <v>2561.9096133273447</v>
      </c>
      <c r="Z100" s="30">
        <f t="shared" si="48"/>
        <v>2561.9096133273447</v>
      </c>
      <c r="AA100" s="30">
        <f t="shared" si="49"/>
        <v>4784.578080043837</v>
      </c>
      <c r="AB100" s="30">
        <f t="shared" si="34"/>
        <v>17285.893345485216</v>
      </c>
      <c r="AC100" s="30">
        <f t="shared" si="50"/>
        <v>39.075890636195254</v>
      </c>
      <c r="AD100" s="30">
        <f t="shared" si="35"/>
        <v>8211.636943629117</v>
      </c>
      <c r="AE100" s="30">
        <f t="shared" si="36"/>
        <v>6893.2021647684833</v>
      </c>
      <c r="AI100" s="37"/>
      <c r="AJ100" s="38">
        <f t="shared" si="59"/>
        <v>1209502.8124937355</v>
      </c>
      <c r="AK100" s="38">
        <f t="shared" si="60"/>
        <v>204940.86777913943</v>
      </c>
      <c r="AL100" s="39">
        <f t="shared" si="61"/>
        <v>494170.59577660711</v>
      </c>
      <c r="AM100" s="39">
        <f t="shared" si="62"/>
        <v>492.16479717263934</v>
      </c>
      <c r="AN100" s="39">
        <f t="shared" si="51"/>
        <v>18937.499999999982</v>
      </c>
      <c r="AO100" s="39">
        <f t="shared" si="52"/>
        <v>204177.7758399263</v>
      </c>
      <c r="AP100" s="39">
        <f t="shared" si="53"/>
        <v>209550.87520413488</v>
      </c>
      <c r="AQ100" s="39">
        <f t="shared" si="54"/>
        <v>305115.75554731942</v>
      </c>
      <c r="AR100" s="40">
        <f>AD99*$AV$4</f>
        <v>42730.695385823004</v>
      </c>
      <c r="AS100" s="41">
        <f>AL100+AM100+AN100+AO100+AP100+AQ100+AR100-AJ100-AK100</f>
        <v>-139268.31772189168</v>
      </c>
      <c r="AT100" s="41">
        <f t="shared" si="63"/>
        <v>-1114146541.7751334</v>
      </c>
      <c r="AU100">
        <f>M99</f>
        <v>0.59142666666666666</v>
      </c>
      <c r="BB100" s="31">
        <f t="shared" si="55"/>
        <v>16786.986040066244</v>
      </c>
      <c r="BC100" s="31">
        <f t="shared" si="56"/>
        <v>9412.6064276767374</v>
      </c>
      <c r="BD100" s="36">
        <f t="shared" si="57"/>
        <v>16247.412694229281</v>
      </c>
      <c r="BE100" s="31">
        <f t="shared" si="58"/>
        <v>5068.9616643477229</v>
      </c>
    </row>
    <row r="101" spans="1:57" x14ac:dyDescent="0.35">
      <c r="A101">
        <v>95</v>
      </c>
      <c r="B101" t="s">
        <v>54</v>
      </c>
      <c r="C101">
        <v>47.479799999999997</v>
      </c>
      <c r="D101">
        <v>30.979900000000001</v>
      </c>
      <c r="E101">
        <v>453.49400000000003</v>
      </c>
      <c r="F101">
        <v>453.49400000000003</v>
      </c>
      <c r="G101">
        <v>851.73</v>
      </c>
      <c r="H101">
        <v>1210.3</v>
      </c>
      <c r="I101">
        <v>6.6162099999999997</v>
      </c>
      <c r="J101">
        <v>3054.61</v>
      </c>
      <c r="K101">
        <v>1453.57</v>
      </c>
      <c r="M101" s="17">
        <f t="shared" si="37"/>
        <v>0.59656666666666669</v>
      </c>
      <c r="N101" s="18">
        <f t="shared" si="38"/>
        <v>1.7310107839302678E-2</v>
      </c>
      <c r="O101" s="18">
        <f t="shared" si="39"/>
        <v>1.6725627257082194</v>
      </c>
      <c r="P101" s="29">
        <f t="shared" si="40"/>
        <v>0.81218639995529973</v>
      </c>
      <c r="Q101" s="18">
        <f t="shared" si="41"/>
        <v>0.47590657652120466</v>
      </c>
      <c r="R101" s="29">
        <f t="shared" si="42"/>
        <v>0.25339107112923953</v>
      </c>
      <c r="T101" s="30">
        <f t="shared" si="43"/>
        <v>10218.699623072696</v>
      </c>
      <c r="U101" s="30">
        <f t="shared" si="44"/>
        <v>17129.183030238637</v>
      </c>
      <c r="V101" s="30">
        <f t="shared" si="45"/>
        <v>17129.183030238637</v>
      </c>
      <c r="W101" s="30">
        <f t="shared" si="46"/>
        <v>349.57516388242118</v>
      </c>
      <c r="X101" s="30">
        <f t="shared" si="47"/>
        <v>176.88679245283001</v>
      </c>
      <c r="Y101" s="30">
        <f t="shared" si="33"/>
        <v>2589.3272430383468</v>
      </c>
      <c r="Z101" s="30">
        <f t="shared" si="48"/>
        <v>2589.3272430383468</v>
      </c>
      <c r="AA101" s="30">
        <f t="shared" si="49"/>
        <v>4863.1463541150515</v>
      </c>
      <c r="AB101" s="30">
        <f t="shared" si="34"/>
        <v>17440.991258642447</v>
      </c>
      <c r="AC101" s="30">
        <f t="shared" si="50"/>
        <v>37.76693547861214</v>
      </c>
      <c r="AD101" s="30">
        <f t="shared" si="35"/>
        <v>8299.4888590879909</v>
      </c>
      <c r="AE101" s="30">
        <f t="shared" si="36"/>
        <v>6910.4834071659407</v>
      </c>
      <c r="AI101" s="37"/>
      <c r="AJ101" s="38">
        <f t="shared" si="59"/>
        <v>1220361.4775090045</v>
      </c>
      <c r="AK101" s="38">
        <f t="shared" si="60"/>
        <v>206780.78432018822</v>
      </c>
      <c r="AL101" s="39">
        <f t="shared" si="61"/>
        <v>495462.69199706422</v>
      </c>
      <c r="AM101" s="39">
        <f t="shared" si="62"/>
        <v>475.90527205822201</v>
      </c>
      <c r="AN101" s="39">
        <f t="shared" si="51"/>
        <v>18937.499999999982</v>
      </c>
      <c r="AO101" s="39">
        <f t="shared" si="52"/>
        <v>206387.43844965089</v>
      </c>
      <c r="AP101" s="39">
        <f t="shared" si="53"/>
        <v>211818.68682990488</v>
      </c>
      <c r="AQ101" s="39">
        <f t="shared" si="54"/>
        <v>310190.41688074602</v>
      </c>
      <c r="AR101" s="40">
        <f>AD100*$AV$4</f>
        <v>43193.210323489155</v>
      </c>
      <c r="AS101" s="41">
        <f>AL101+AM101+AN101+AO101+AP101+AQ101+AR101-AJ101-AK101</f>
        <v>-140676.41207627952</v>
      </c>
      <c r="AT101" s="41">
        <f t="shared" si="63"/>
        <v>-1125411296.6102362</v>
      </c>
      <c r="AU101">
        <f>M100</f>
        <v>0.59400333333333333</v>
      </c>
      <c r="BB101" s="31">
        <f t="shared" si="55"/>
        <v>16939.393960762787</v>
      </c>
      <c r="BC101" s="31">
        <f t="shared" si="56"/>
        <v>9569.1561600876739</v>
      </c>
      <c r="BD101" s="36">
        <f t="shared" si="57"/>
        <v>16423.273887258234</v>
      </c>
      <c r="BE101" s="31">
        <f t="shared" si="58"/>
        <v>5123.8192266546894</v>
      </c>
    </row>
    <row r="102" spans="1:57" x14ac:dyDescent="0.35">
      <c r="A102">
        <v>96</v>
      </c>
      <c r="B102" t="s">
        <v>54</v>
      </c>
      <c r="C102">
        <v>47.983800000000002</v>
      </c>
      <c r="D102">
        <v>30.7104</v>
      </c>
      <c r="E102">
        <v>454.30500000000001</v>
      </c>
      <c r="F102">
        <v>454.30500000000001</v>
      </c>
      <c r="G102">
        <v>858.00900000000001</v>
      </c>
      <c r="H102">
        <v>1202.67</v>
      </c>
      <c r="I102">
        <v>6.33962</v>
      </c>
      <c r="J102">
        <v>3054.88</v>
      </c>
      <c r="K102">
        <v>1456.17</v>
      </c>
      <c r="M102" s="17">
        <f t="shared" si="37"/>
        <v>0.59910999999999992</v>
      </c>
      <c r="N102" s="18">
        <f t="shared" si="38"/>
        <v>1.708667857321694E-2</v>
      </c>
      <c r="O102" s="18">
        <f t="shared" si="39"/>
        <v>1.6656126088141856</v>
      </c>
      <c r="P102" s="29">
        <f t="shared" si="40"/>
        <v>0.8101851079100667</v>
      </c>
      <c r="Q102" s="18">
        <f t="shared" si="41"/>
        <v>0.47737978000701042</v>
      </c>
      <c r="R102" s="29">
        <f t="shared" si="42"/>
        <v>0.25276660379563021</v>
      </c>
      <c r="T102" s="30">
        <f t="shared" si="43"/>
        <v>10352.321646062732</v>
      </c>
      <c r="U102" s="30">
        <f t="shared" si="44"/>
        <v>17279.500669430879</v>
      </c>
      <c r="V102" s="30">
        <f t="shared" si="45"/>
        <v>17279.500669430879</v>
      </c>
      <c r="W102" s="30">
        <f t="shared" si="46"/>
        <v>352.64287080471183</v>
      </c>
      <c r="X102" s="30">
        <f t="shared" si="47"/>
        <v>176.88679245283001</v>
      </c>
      <c r="Y102" s="30">
        <f t="shared" si="33"/>
        <v>2616.7211838752651</v>
      </c>
      <c r="Z102" s="30">
        <f t="shared" si="48"/>
        <v>2616.7211838752651</v>
      </c>
      <c r="AA102" s="30">
        <f t="shared" si="49"/>
        <v>4941.9890299592389</v>
      </c>
      <c r="AB102" s="30">
        <f t="shared" si="34"/>
        <v>17595.600334986822</v>
      </c>
      <c r="AC102" s="30">
        <f t="shared" si="50"/>
        <v>36.543205248770391</v>
      </c>
      <c r="AD102" s="30">
        <f t="shared" si="35"/>
        <v>8387.2968299350541</v>
      </c>
      <c r="AE102" s="30">
        <f t="shared" si="36"/>
        <v>6927.1790233681477</v>
      </c>
      <c r="AI102" s="37"/>
      <c r="AJ102" s="38">
        <f t="shared" si="59"/>
        <v>1231194.2886644625</v>
      </c>
      <c r="AK102" s="38">
        <f t="shared" si="60"/>
        <v>208616.32012527637</v>
      </c>
      <c r="AL102" s="39">
        <f t="shared" si="61"/>
        <v>496704.81585686631</v>
      </c>
      <c r="AM102" s="39">
        <f t="shared" si="62"/>
        <v>459.96350719401727</v>
      </c>
      <c r="AN102" s="39">
        <f t="shared" si="51"/>
        <v>18937.499999999982</v>
      </c>
      <c r="AO102" s="39">
        <f t="shared" si="52"/>
        <v>208596.20269916923</v>
      </c>
      <c r="AP102" s="39">
        <f t="shared" si="53"/>
        <v>214085.57645441053</v>
      </c>
      <c r="AQ102" s="39">
        <f t="shared" si="54"/>
        <v>315284.10022753914</v>
      </c>
      <c r="AR102" s="40">
        <f>AD101*$AV$4</f>
        <v>43655.311398802827</v>
      </c>
      <c r="AS102" s="41">
        <f>AL102+AM102+AN102+AO102+AP102+AQ102+AR102-AJ102-AK102</f>
        <v>-142087.1386457569</v>
      </c>
      <c r="AT102" s="41">
        <f t="shared" si="63"/>
        <v>-1136697109.1660552</v>
      </c>
      <c r="AU102">
        <f>M101</f>
        <v>0.59656666666666669</v>
      </c>
      <c r="BB102" s="31">
        <f t="shared" si="55"/>
        <v>17091.416094760025</v>
      </c>
      <c r="BC102" s="31">
        <f t="shared" si="56"/>
        <v>9726.292708230103</v>
      </c>
      <c r="BD102" s="36">
        <f t="shared" si="57"/>
        <v>16598.977718175982</v>
      </c>
      <c r="BE102" s="31">
        <f t="shared" si="58"/>
        <v>5178.6544860766935</v>
      </c>
    </row>
    <row r="103" spans="1:57" x14ac:dyDescent="0.35">
      <c r="A103">
        <v>97</v>
      </c>
      <c r="B103" t="s">
        <v>54</v>
      </c>
      <c r="C103">
        <v>48.487900000000003</v>
      </c>
      <c r="D103">
        <v>30.4465</v>
      </c>
      <c r="E103">
        <v>455.11</v>
      </c>
      <c r="F103">
        <v>455.11</v>
      </c>
      <c r="G103">
        <v>864.24699999999996</v>
      </c>
      <c r="H103">
        <v>1195.0899999999999</v>
      </c>
      <c r="I103">
        <v>6.0761399999999997</v>
      </c>
      <c r="J103">
        <v>3055.15</v>
      </c>
      <c r="K103">
        <v>1458.75</v>
      </c>
      <c r="M103" s="17">
        <f t="shared" si="37"/>
        <v>0.60163666666666671</v>
      </c>
      <c r="N103" s="18">
        <f t="shared" si="38"/>
        <v>1.6868708135031663E-2</v>
      </c>
      <c r="O103" s="18">
        <f t="shared" si="39"/>
        <v>1.6587672017995359</v>
      </c>
      <c r="P103" s="29">
        <f t="shared" si="40"/>
        <v>0.80821204381381895</v>
      </c>
      <c r="Q103" s="18">
        <f t="shared" si="41"/>
        <v>0.4788310774498451</v>
      </c>
      <c r="R103" s="29">
        <f t="shared" si="42"/>
        <v>0.25215107678499205</v>
      </c>
      <c r="T103" s="30">
        <f t="shared" si="43"/>
        <v>10486.09004535948</v>
      </c>
      <c r="U103" s="30">
        <f t="shared" si="44"/>
        <v>17429.273557173732</v>
      </c>
      <c r="V103" s="30">
        <f t="shared" si="45"/>
        <v>17429.273557173732</v>
      </c>
      <c r="W103" s="30">
        <f t="shared" si="46"/>
        <v>355.69946035048434</v>
      </c>
      <c r="X103" s="30">
        <f t="shared" si="47"/>
        <v>176.88679245283001</v>
      </c>
      <c r="Y103" s="30">
        <f t="shared" si="33"/>
        <v>2644.0788962017791</v>
      </c>
      <c r="Z103" s="30">
        <f t="shared" si="48"/>
        <v>2644.0788962017791</v>
      </c>
      <c r="AA103" s="30">
        <f t="shared" si="49"/>
        <v>5021.0657946555748</v>
      </c>
      <c r="AB103" s="30">
        <f t="shared" si="34"/>
        <v>17749.681702709397</v>
      </c>
      <c r="AC103" s="30">
        <f t="shared" si="50"/>
        <v>35.291314814818179</v>
      </c>
      <c r="AD103" s="30">
        <f t="shared" si="35"/>
        <v>8474.9842671757269</v>
      </c>
      <c r="AE103" s="30">
        <f t="shared" si="36"/>
        <v>6943.1835118142517</v>
      </c>
      <c r="AI103" s="37"/>
      <c r="AJ103" s="38">
        <f t="shared" si="59"/>
        <v>1241998.6696166832</v>
      </c>
      <c r="AK103" s="38">
        <f t="shared" si="60"/>
        <v>210447.03865299869</v>
      </c>
      <c r="AL103" s="39">
        <f t="shared" si="61"/>
        <v>497904.84666263231</v>
      </c>
      <c r="AM103" s="39">
        <f t="shared" si="62"/>
        <v>445.0596967247746</v>
      </c>
      <c r="AN103" s="39">
        <f t="shared" si="51"/>
        <v>18937.499999999982</v>
      </c>
      <c r="AO103" s="39">
        <f t="shared" si="52"/>
        <v>210803.05857299137</v>
      </c>
      <c r="AP103" s="39">
        <f t="shared" si="53"/>
        <v>216350.50748280695</v>
      </c>
      <c r="AQ103" s="39">
        <f t="shared" si="54"/>
        <v>320395.57339799643</v>
      </c>
      <c r="AR103" s="40">
        <f>AD102*$AV$4</f>
        <v>44117.181325458383</v>
      </c>
      <c r="AS103" s="41">
        <f>AL103+AM103+AN103+AO103+AP103+AQ103+AR103-AJ103-AK103</f>
        <v>-143491.98113107152</v>
      </c>
      <c r="AT103" s="41">
        <f t="shared" si="63"/>
        <v>-1147935849.0485721</v>
      </c>
      <c r="AU103">
        <f>M102</f>
        <v>0.59910999999999992</v>
      </c>
      <c r="BB103" s="31">
        <f t="shared" si="55"/>
        <v>17242.957464182109</v>
      </c>
      <c r="BC103" s="31">
        <f t="shared" si="56"/>
        <v>9883.9780599184778</v>
      </c>
      <c r="BD103" s="36">
        <f t="shared" si="57"/>
        <v>16774.593659870108</v>
      </c>
      <c r="BE103" s="31">
        <f t="shared" si="58"/>
        <v>5233.4423677505301</v>
      </c>
    </row>
    <row r="104" spans="1:57" x14ac:dyDescent="0.35">
      <c r="A104">
        <v>98</v>
      </c>
      <c r="B104" t="s">
        <v>54</v>
      </c>
      <c r="C104">
        <v>48.991900000000001</v>
      </c>
      <c r="D104">
        <v>30.188099999999999</v>
      </c>
      <c r="E104">
        <v>455.90699999999998</v>
      </c>
      <c r="F104">
        <v>455.90699999999998</v>
      </c>
      <c r="G104">
        <v>870.44399999999996</v>
      </c>
      <c r="H104">
        <v>1187.55</v>
      </c>
      <c r="I104">
        <v>5.8251600000000003</v>
      </c>
      <c r="J104">
        <v>3055.4</v>
      </c>
      <c r="K104">
        <v>1461.31</v>
      </c>
      <c r="M104" s="17">
        <f t="shared" si="37"/>
        <v>0.60414999999999996</v>
      </c>
      <c r="N104" s="18">
        <f t="shared" si="38"/>
        <v>1.6655962923115119E-2</v>
      </c>
      <c r="O104" s="18">
        <f t="shared" si="39"/>
        <v>1.6520044747165439</v>
      </c>
      <c r="P104" s="29">
        <f t="shared" si="40"/>
        <v>0.80626224171701288</v>
      </c>
      <c r="Q104" s="18">
        <f t="shared" si="41"/>
        <v>0.48025821401969704</v>
      </c>
      <c r="R104" s="29">
        <f t="shared" si="42"/>
        <v>0.25154183563684512</v>
      </c>
      <c r="T104" s="30">
        <f t="shared" si="43"/>
        <v>10620.027990537059</v>
      </c>
      <c r="U104" s="30">
        <f t="shared" si="44"/>
        <v>17578.462286745111</v>
      </c>
      <c r="V104" s="30">
        <f t="shared" si="45"/>
        <v>17578.462286745111</v>
      </c>
      <c r="W104" s="30">
        <f t="shared" si="46"/>
        <v>358.74412830092064</v>
      </c>
      <c r="X104" s="30">
        <f t="shared" si="47"/>
        <v>176.88679245283001</v>
      </c>
      <c r="Y104" s="30">
        <f t="shared" si="33"/>
        <v>2671.3813352543675</v>
      </c>
      <c r="Z104" s="30">
        <f t="shared" si="48"/>
        <v>2671.3813352543675</v>
      </c>
      <c r="AA104" s="30">
        <f t="shared" si="49"/>
        <v>5100.3556755745203</v>
      </c>
      <c r="AB104" s="30">
        <f t="shared" si="34"/>
        <v>17903.07789028309</v>
      </c>
      <c r="AC104" s="30">
        <f t="shared" si="50"/>
        <v>34.128524762942106</v>
      </c>
      <c r="AD104" s="30">
        <f t="shared" si="35"/>
        <v>8562.5275747478336</v>
      </c>
      <c r="AE104" s="30">
        <f t="shared" si="36"/>
        <v>6958.4342962080518</v>
      </c>
      <c r="AI104" s="37"/>
      <c r="AJ104" s="38">
        <f t="shared" si="59"/>
        <v>1252763.8954689763</v>
      </c>
      <c r="AK104" s="38">
        <f t="shared" si="60"/>
        <v>212271.12265281889</v>
      </c>
      <c r="AL104" s="39">
        <f t="shared" si="61"/>
        <v>499055.20127867296</v>
      </c>
      <c r="AM104" s="39">
        <f t="shared" si="62"/>
        <v>429.81292312967059</v>
      </c>
      <c r="AN104" s="39">
        <f t="shared" si="51"/>
        <v>18937.499999999982</v>
      </c>
      <c r="AO104" s="39">
        <f t="shared" si="52"/>
        <v>213006.99587801532</v>
      </c>
      <c r="AP104" s="39">
        <f t="shared" si="53"/>
        <v>218612.44313796313</v>
      </c>
      <c r="AQ104" s="39">
        <f t="shared" si="54"/>
        <v>325522.22285305394</v>
      </c>
      <c r="AR104" s="40">
        <f>AD103*$AV$4</f>
        <v>44578.417245344324</v>
      </c>
      <c r="AS104" s="41">
        <f>AL104+AM104+AN104+AO104+AP104+AQ104+AR104-AJ104-AK104</f>
        <v>-144892.424805616</v>
      </c>
      <c r="AT104" s="41">
        <f t="shared" si="63"/>
        <v>-1159139398.4449279</v>
      </c>
      <c r="AU104">
        <f>M103</f>
        <v>0.60163666666666671</v>
      </c>
      <c r="BB104" s="31">
        <f t="shared" si="55"/>
        <v>17393.982242358914</v>
      </c>
      <c r="BC104" s="31">
        <f t="shared" si="56"/>
        <v>10042.13158931115</v>
      </c>
      <c r="BD104" s="36">
        <f t="shared" si="57"/>
        <v>16949.968534351454</v>
      </c>
      <c r="BE104" s="31">
        <f t="shared" si="58"/>
        <v>5288.1577924035582</v>
      </c>
    </row>
    <row r="105" spans="1:57" x14ac:dyDescent="0.35">
      <c r="A105">
        <v>99</v>
      </c>
      <c r="B105" t="s">
        <v>54</v>
      </c>
      <c r="C105">
        <v>49.496000000000002</v>
      </c>
      <c r="D105">
        <v>29.934899999999999</v>
      </c>
      <c r="E105">
        <v>456.69799999999998</v>
      </c>
      <c r="F105">
        <v>456.69799999999998</v>
      </c>
      <c r="G105">
        <v>876.59900000000005</v>
      </c>
      <c r="H105">
        <v>1180.07</v>
      </c>
      <c r="I105">
        <v>5.5860799999999999</v>
      </c>
      <c r="J105">
        <v>3055.64</v>
      </c>
      <c r="K105">
        <v>1463.84</v>
      </c>
      <c r="M105" s="17">
        <f t="shared" si="37"/>
        <v>0.60664333333333331</v>
      </c>
      <c r="N105" s="18">
        <f t="shared" si="38"/>
        <v>1.6448379882742743E-2</v>
      </c>
      <c r="O105" s="18">
        <f t="shared" si="39"/>
        <v>1.6453465299214804</v>
      </c>
      <c r="P105" s="29">
        <f t="shared" si="40"/>
        <v>0.80433862840878489</v>
      </c>
      <c r="Q105" s="18">
        <f t="shared" si="41"/>
        <v>0.48166632782579549</v>
      </c>
      <c r="R105" s="29">
        <f t="shared" si="42"/>
        <v>0.25094261867214673</v>
      </c>
      <c r="T105" s="30">
        <f t="shared" si="43"/>
        <v>10754.055640362216</v>
      </c>
      <c r="U105" s="30">
        <f t="shared" si="44"/>
        <v>17727.147154608501</v>
      </c>
      <c r="V105" s="30">
        <f t="shared" si="45"/>
        <v>17727.147154608501</v>
      </c>
      <c r="W105" s="30">
        <f t="shared" si="46"/>
        <v>361.77851335935719</v>
      </c>
      <c r="X105" s="30">
        <f t="shared" si="47"/>
        <v>176.88679245283001</v>
      </c>
      <c r="Y105" s="30">
        <f t="shared" si="33"/>
        <v>2698.6508837384645</v>
      </c>
      <c r="Z105" s="30">
        <f t="shared" si="48"/>
        <v>2698.6508837384645</v>
      </c>
      <c r="AA105" s="30">
        <f t="shared" si="49"/>
        <v>5179.8664895275524</v>
      </c>
      <c r="AB105" s="30">
        <f t="shared" si="34"/>
        <v>18055.926643811854</v>
      </c>
      <c r="AC105" s="30">
        <f t="shared" si="50"/>
        <v>32.999024156004452</v>
      </c>
      <c r="AD105" s="30">
        <f t="shared" si="35"/>
        <v>8649.9023636007023</v>
      </c>
      <c r="AE105" s="30">
        <f t="shared" si="36"/>
        <v>6973.0915142462854</v>
      </c>
      <c r="AI105" s="37"/>
      <c r="AJ105" s="38">
        <f t="shared" si="59"/>
        <v>1263487.1337843782</v>
      </c>
      <c r="AK105" s="38">
        <f t="shared" si="60"/>
        <v>214088.09219026871</v>
      </c>
      <c r="AL105" s="39">
        <f t="shared" si="61"/>
        <v>500151.38190854609</v>
      </c>
      <c r="AM105" s="39">
        <f t="shared" si="62"/>
        <v>415.65130308787195</v>
      </c>
      <c r="AN105" s="39">
        <f t="shared" si="51"/>
        <v>18937.499999999982</v>
      </c>
      <c r="AO105" s="39">
        <f t="shared" si="52"/>
        <v>215206.48036809184</v>
      </c>
      <c r="AP105" s="39">
        <f t="shared" si="53"/>
        <v>220869.80879883113</v>
      </c>
      <c r="AQ105" s="39">
        <f t="shared" si="54"/>
        <v>330662.68890987441</v>
      </c>
      <c r="AR105" s="40">
        <f>AD104*$AV$4</f>
        <v>45038.895043173601</v>
      </c>
      <c r="AS105" s="41">
        <f>AL105+AM105+AN105+AO105+AP105+AQ105+AR105-AJ105-AK105</f>
        <v>-146292.81964304185</v>
      </c>
      <c r="AT105" s="41">
        <f t="shared" si="63"/>
        <v>-1170342557.1443348</v>
      </c>
      <c r="AU105">
        <f>M104</f>
        <v>0.60414999999999996</v>
      </c>
      <c r="BB105" s="31">
        <f t="shared" si="55"/>
        <v>17544.333761982169</v>
      </c>
      <c r="BC105" s="31">
        <f t="shared" si="56"/>
        <v>10200.711351149041</v>
      </c>
      <c r="BD105" s="36">
        <f t="shared" si="57"/>
        <v>17125.055149495667</v>
      </c>
      <c r="BE105" s="31">
        <f t="shared" si="58"/>
        <v>5342.762670508735</v>
      </c>
    </row>
    <row r="106" spans="1:57" x14ac:dyDescent="0.35">
      <c r="A106">
        <v>100</v>
      </c>
      <c r="B106" t="s">
        <v>54</v>
      </c>
      <c r="C106">
        <v>50</v>
      </c>
      <c r="D106">
        <v>29.686800000000002</v>
      </c>
      <c r="E106">
        <v>457.48099999999999</v>
      </c>
      <c r="F106">
        <v>457.48099999999999</v>
      </c>
      <c r="G106">
        <v>882.71400000000006</v>
      </c>
      <c r="H106">
        <v>1172.6400000000001</v>
      </c>
      <c r="I106">
        <v>5.3583800000000004</v>
      </c>
      <c r="J106">
        <v>3055.87</v>
      </c>
      <c r="K106">
        <v>1466.35</v>
      </c>
      <c r="M106" s="17">
        <f t="shared" si="37"/>
        <v>0.60911999999999999</v>
      </c>
      <c r="N106" s="18">
        <f t="shared" si="38"/>
        <v>1.6245731547149988E-2</v>
      </c>
      <c r="O106" s="18">
        <f t="shared" si="39"/>
        <v>1.6387824567682341</v>
      </c>
      <c r="P106" s="29">
        <f t="shared" si="40"/>
        <v>0.80244177392522542</v>
      </c>
      <c r="Q106" s="18">
        <f t="shared" si="41"/>
        <v>0.4830542421854479</v>
      </c>
      <c r="R106" s="29">
        <f t="shared" si="42"/>
        <v>0.25035077926626392</v>
      </c>
      <c r="T106" s="30">
        <f t="shared" si="43"/>
        <v>10888.201121596245</v>
      </c>
      <c r="U106" s="30">
        <f t="shared" si="44"/>
        <v>17875.297349612956</v>
      </c>
      <c r="V106" s="30">
        <f t="shared" si="45"/>
        <v>17875.297349612956</v>
      </c>
      <c r="W106" s="30">
        <f t="shared" si="46"/>
        <v>364.80198672679501</v>
      </c>
      <c r="X106" s="30">
        <f t="shared" si="47"/>
        <v>176.88679245283001</v>
      </c>
      <c r="Y106" s="30">
        <f t="shared" si="33"/>
        <v>2725.8696355994289</v>
      </c>
      <c r="Z106" s="30">
        <f t="shared" si="48"/>
        <v>2725.8696355994289</v>
      </c>
      <c r="AA106" s="30">
        <f t="shared" si="49"/>
        <v>5259.5917415554177</v>
      </c>
      <c r="AB106" s="30">
        <f t="shared" si="34"/>
        <v>18208.19497056293</v>
      </c>
      <c r="AC106" s="30">
        <f t="shared" si="50"/>
        <v>31.904365776819759</v>
      </c>
      <c r="AD106" s="30">
        <f t="shared" si="35"/>
        <v>8737.1474228683201</v>
      </c>
      <c r="AE106" s="30">
        <f t="shared" si="36"/>
        <v>6987.0962280167114</v>
      </c>
      <c r="AI106" s="37"/>
      <c r="AJ106" s="38">
        <f t="shared" si="59"/>
        <v>1274174.1560317951</v>
      </c>
      <c r="AK106" s="38">
        <f t="shared" si="60"/>
        <v>215898.92519597695</v>
      </c>
      <c r="AL106" s="39">
        <f t="shared" si="61"/>
        <v>501204.89876948023</v>
      </c>
      <c r="AM106" s="39">
        <f t="shared" si="62"/>
        <v>401.89511519597824</v>
      </c>
      <c r="AN106" s="39">
        <f t="shared" si="51"/>
        <v>18937.499999999982</v>
      </c>
      <c r="AO106" s="39">
        <f t="shared" si="52"/>
        <v>217403.31519397072</v>
      </c>
      <c r="AP106" s="39">
        <f t="shared" si="53"/>
        <v>223124.45506749625</v>
      </c>
      <c r="AQ106" s="39">
        <f t="shared" si="54"/>
        <v>335817.47834250762</v>
      </c>
      <c r="AR106" s="40">
        <f>AD105*$AV$4</f>
        <v>45498.486432539692</v>
      </c>
      <c r="AS106" s="41">
        <f>AL106+AM106+AN106+AO106+AP106+AQ106+AR106-AJ106-AK106</f>
        <v>-147685.05230658138</v>
      </c>
      <c r="AT106" s="41">
        <f t="shared" si="63"/>
        <v>-1181480418.452651</v>
      </c>
      <c r="AU106">
        <f>M105</f>
        <v>0.60664333333333331</v>
      </c>
      <c r="BB106" s="31">
        <f t="shared" si="55"/>
        <v>17694.148130452497</v>
      </c>
      <c r="BC106" s="31">
        <f t="shared" si="56"/>
        <v>10359.732979055105</v>
      </c>
      <c r="BD106" s="36">
        <f t="shared" si="57"/>
        <v>17299.804727201405</v>
      </c>
      <c r="BE106" s="31">
        <f t="shared" si="58"/>
        <v>5397.3017674769289</v>
      </c>
    </row>
    <row r="107" spans="1:57" x14ac:dyDescent="0.35">
      <c r="A107">
        <v>101</v>
      </c>
      <c r="B107" t="s">
        <v>54</v>
      </c>
      <c r="C107">
        <v>300</v>
      </c>
      <c r="D107">
        <v>1.379</v>
      </c>
      <c r="E107">
        <v>570.62099999999998</v>
      </c>
      <c r="F107">
        <v>570.62099999999998</v>
      </c>
      <c r="G107">
        <v>1800.63</v>
      </c>
      <c r="H107">
        <v>56.747500000000002</v>
      </c>
      <c r="I107">
        <v>1.39753E-2</v>
      </c>
      <c r="J107">
        <v>3061.21</v>
      </c>
      <c r="K107">
        <v>1829</v>
      </c>
      <c r="M107" s="17">
        <f t="shared" si="37"/>
        <v>0.98108416666666665</v>
      </c>
      <c r="N107" s="18">
        <f t="shared" si="38"/>
        <v>4.6852928860164055E-4</v>
      </c>
      <c r="O107" s="18">
        <f t="shared" si="39"/>
        <v>1.0192756177731948</v>
      </c>
      <c r="P107" s="29">
        <f t="shared" si="40"/>
        <v>0.62142136972617878</v>
      </c>
      <c r="Q107" s="18">
        <f t="shared" si="41"/>
        <v>0.61178237341172736</v>
      </c>
      <c r="R107" s="29">
        <f t="shared" si="42"/>
        <v>0.19387429382970028</v>
      </c>
      <c r="T107" s="30">
        <f t="shared" si="43"/>
        <v>377536.25388235896</v>
      </c>
      <c r="U107" s="30">
        <f t="shared" si="44"/>
        <v>384815.35704023927</v>
      </c>
      <c r="V107" s="30">
        <f t="shared" si="45"/>
        <v>384815.35704023927</v>
      </c>
      <c r="W107" s="30">
        <f t="shared" si="46"/>
        <v>7853.3746334742709</v>
      </c>
      <c r="X107" s="30">
        <f t="shared" si="47"/>
        <v>176.88679245283001</v>
      </c>
      <c r="Y107" s="30">
        <f t="shared" si="33"/>
        <v>73194.574616552782</v>
      </c>
      <c r="Z107" s="30">
        <f t="shared" si="48"/>
        <v>73194.574616552782</v>
      </c>
      <c r="AA107" s="30">
        <f t="shared" si="49"/>
        <v>230970.02544912204</v>
      </c>
      <c r="AB107" s="30">
        <f t="shared" si="34"/>
        <v>392666.87304119341</v>
      </c>
      <c r="AC107" s="30">
        <f t="shared" si="50"/>
        <v>1.8586325201322325</v>
      </c>
      <c r="AD107" s="30">
        <f t="shared" si="35"/>
        <v>234609.09600886589</v>
      </c>
      <c r="AE107" s="30">
        <f t="shared" si="36"/>
        <v>7279.1031578803086</v>
      </c>
      <c r="AI107" s="37"/>
      <c r="AJ107" s="38">
        <f t="shared" si="59"/>
        <v>1284822.7475981303</v>
      </c>
      <c r="AK107" s="38">
        <f t="shared" si="60"/>
        <v>217703.24642093619</v>
      </c>
      <c r="AL107" s="39">
        <f t="shared" si="61"/>
        <v>502211.51558115712</v>
      </c>
      <c r="AM107" s="39">
        <f t="shared" si="62"/>
        <v>388.56327079588783</v>
      </c>
      <c r="AN107" s="39">
        <f t="shared" si="51"/>
        <v>18937.499999999982</v>
      </c>
      <c r="AO107" s="39">
        <f t="shared" si="52"/>
        <v>219596.05784388998</v>
      </c>
      <c r="AP107" s="39">
        <f t="shared" si="53"/>
        <v>225374.90147136079</v>
      </c>
      <c r="AQ107" s="39">
        <f t="shared" si="54"/>
        <v>340986.17007430177</v>
      </c>
      <c r="AR107" s="40">
        <f>AD106*$AV$4</f>
        <v>45957.395444287358</v>
      </c>
      <c r="AS107" s="41">
        <f>AL107+AM107+AN107+AO107+AP107+AQ107+AR107-AJ107-AK107</f>
        <v>-149073.89033327345</v>
      </c>
      <c r="AT107" s="41">
        <f t="shared" si="63"/>
        <v>-1192591122.6661875</v>
      </c>
      <c r="AU107">
        <f>M106</f>
        <v>0.60911999999999999</v>
      </c>
      <c r="BB107" s="31">
        <f t="shared" si="55"/>
        <v>17843.392983836136</v>
      </c>
      <c r="BC107" s="31">
        <f t="shared" si="56"/>
        <v>10519.183483110835</v>
      </c>
      <c r="BD107" s="36">
        <f t="shared" si="57"/>
        <v>17474.29484573664</v>
      </c>
      <c r="BE107" s="31">
        <f t="shared" si="58"/>
        <v>5451.7392711988578</v>
      </c>
    </row>
    <row r="108" spans="1:57" x14ac:dyDescent="0.35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37"/>
      <c r="AJ108" s="38">
        <f t="shared" si="59"/>
        <v>27659373.417981274</v>
      </c>
      <c r="AK108" s="38">
        <f t="shared" si="60"/>
        <v>4686666.233393074</v>
      </c>
      <c r="AL108" s="39">
        <f t="shared" si="61"/>
        <v>523200.09767896292</v>
      </c>
      <c r="AM108" s="39">
        <f t="shared" si="62"/>
        <v>22.636285462690459</v>
      </c>
      <c r="AN108" s="39">
        <f t="shared" si="51"/>
        <v>18937.499999999982</v>
      </c>
      <c r="AO108" s="39">
        <f t="shared" si="52"/>
        <v>5896554.9311094927</v>
      </c>
      <c r="AP108" s="39">
        <f t="shared" si="53"/>
        <v>6051727.4292965848</v>
      </c>
      <c r="AQ108" s="39">
        <f t="shared" si="54"/>
        <v>14974087.010899665</v>
      </c>
      <c r="AR108" s="40">
        <f>AD107*$AV$4</f>
        <v>1234043.8450066345</v>
      </c>
      <c r="AS108" s="41">
        <f>AL108+AM108+AN108+AO108+AP108+AQ108+AR108-AJ108-AK108</f>
        <v>-3647466.2010975452</v>
      </c>
      <c r="AT108" s="41">
        <f t="shared" si="63"/>
        <v>-29179729608.780361</v>
      </c>
      <c r="AU108">
        <f>M107</f>
        <v>0.98108416666666665</v>
      </c>
      <c r="BB108" s="31">
        <f t="shared" si="55"/>
        <v>384813.49840771913</v>
      </c>
      <c r="BC108" s="31">
        <f t="shared" si="56"/>
        <v>461940.05089824408</v>
      </c>
      <c r="BD108" s="36">
        <f t="shared" si="57"/>
        <v>469218.19201773178</v>
      </c>
      <c r="BE108" s="31">
        <f t="shared" si="58"/>
        <v>146389.14923310556</v>
      </c>
    </row>
    <row r="109" spans="1:57" x14ac:dyDescent="0.35">
      <c r="AJ109" s="42"/>
      <c r="AK109" s="42"/>
      <c r="AL109" s="42"/>
      <c r="AM109" s="42"/>
      <c r="AN109" s="42"/>
      <c r="AO109" s="42"/>
      <c r="AP109" s="43"/>
      <c r="AQ109" s="42"/>
      <c r="AR109" s="42"/>
      <c r="AS109" s="42"/>
    </row>
  </sheetData>
  <mergeCells count="6">
    <mergeCell ref="T4:AE4"/>
    <mergeCell ref="N5:R5"/>
    <mergeCell ref="U5:W5"/>
    <mergeCell ref="X5:AE5"/>
    <mergeCell ref="AG5:AH5"/>
    <mergeCell ref="AL6:AR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B8D2-EF48-4E0E-9ED6-7618BD064DA6}">
  <dimension ref="A1:BE109"/>
  <sheetViews>
    <sheetView topLeftCell="AK1" workbookViewId="0">
      <selection activeCell="AQ19" sqref="AQ19"/>
    </sheetView>
  </sheetViews>
  <sheetFormatPr defaultRowHeight="14.5" x14ac:dyDescent="0.35"/>
  <sheetData>
    <row r="1" spans="1:57" x14ac:dyDescent="0.35">
      <c r="A1" t="s">
        <v>0</v>
      </c>
      <c r="B1" t="s">
        <v>1</v>
      </c>
      <c r="U1" s="1">
        <f>U7+V7+U7*0.02</f>
        <v>13223.04358771353</v>
      </c>
      <c r="W1" s="1">
        <f>SUM(X7:AE7)</f>
        <v>13227.21127895109</v>
      </c>
      <c r="AO1" s="2"/>
      <c r="AP1" s="2" t="s">
        <v>2</v>
      </c>
      <c r="AQ1" s="2" t="s">
        <v>3</v>
      </c>
      <c r="AR1" s="2" t="s">
        <v>4</v>
      </c>
      <c r="AS1" s="2" t="s">
        <v>5</v>
      </c>
      <c r="AT1" s="2" t="s">
        <v>6</v>
      </c>
      <c r="AU1" s="2" t="s">
        <v>7</v>
      </c>
      <c r="AV1" s="3" t="s">
        <v>8</v>
      </c>
    </row>
    <row r="2" spans="1:57" x14ac:dyDescent="0.3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4">
        <f>U11*8000</f>
        <v>5811030.2548578335</v>
      </c>
      <c r="U2" s="1">
        <f>T3+U3</f>
        <v>419602.52176853328</v>
      </c>
      <c r="W2" s="1">
        <f>SUM(W3:AD3)</f>
        <v>815390.71172421775</v>
      </c>
      <c r="Z2" s="5">
        <f>AA11*8000</f>
        <v>84879.394520606438</v>
      </c>
      <c r="AA2" s="5">
        <f>X7*8000</f>
        <v>1415094.3396226401</v>
      </c>
      <c r="AO2" s="2" t="s">
        <v>18</v>
      </c>
      <c r="AP2" s="2">
        <v>1.01</v>
      </c>
      <c r="AQ2" s="2">
        <v>0.76</v>
      </c>
      <c r="AR2" s="2">
        <v>0.78</v>
      </c>
      <c r="AS2" s="2">
        <v>0.83</v>
      </c>
      <c r="AT2" s="2">
        <v>0.78</v>
      </c>
      <c r="AU2" s="2">
        <v>0.38</v>
      </c>
    </row>
    <row r="3" spans="1:57" x14ac:dyDescent="0.35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209801.26088426664</v>
      </c>
      <c r="U3" s="1">
        <f>V7*AU3</f>
        <v>209801.26088426664</v>
      </c>
      <c r="W3" s="1">
        <f>X7*AP3</f>
        <v>18749.999999999982</v>
      </c>
      <c r="X3" s="1">
        <f>AQ3*Y7</f>
        <v>44.014353807286888</v>
      </c>
      <c r="Y3" s="1">
        <f>Z7*AR3</f>
        <v>44.014353807286888</v>
      </c>
      <c r="Z3" s="1">
        <f>AS3*AA7</f>
        <v>430.89866875052093</v>
      </c>
      <c r="AA3" s="1">
        <f>AB7*18</f>
        <v>5557.8023252240528</v>
      </c>
      <c r="AB3" s="1">
        <f>AC7*AU3</f>
        <v>204186.94346280256</v>
      </c>
      <c r="AC3" s="1">
        <f>AD7*28</f>
        <v>41.615501682680986</v>
      </c>
      <c r="AD3" s="1">
        <f>AE7*AT3</f>
        <v>586335.42305814335</v>
      </c>
      <c r="AO3" s="2" t="s">
        <v>22</v>
      </c>
      <c r="AP3" s="2">
        <v>106</v>
      </c>
      <c r="AQ3" s="2">
        <v>106</v>
      </c>
      <c r="AR3" s="2">
        <v>106</v>
      </c>
      <c r="AS3" s="2">
        <v>78.11</v>
      </c>
      <c r="AT3" s="2">
        <v>92.15</v>
      </c>
      <c r="AU3" s="2">
        <v>32.049999999999997</v>
      </c>
    </row>
    <row r="4" spans="1:57" x14ac:dyDescent="0.35">
      <c r="C4" t="s">
        <v>23</v>
      </c>
      <c r="T4" s="6" t="s">
        <v>24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O4" s="2" t="s">
        <v>25</v>
      </c>
      <c r="AP4" s="2">
        <f>AP3*AP2</f>
        <v>107.06</v>
      </c>
      <c r="AQ4" s="2">
        <v>80.56</v>
      </c>
      <c r="AR4" s="2">
        <v>82.68</v>
      </c>
      <c r="AS4" s="2">
        <v>64.831299999999999</v>
      </c>
      <c r="AT4" s="2">
        <v>71.876999999999995</v>
      </c>
      <c r="AU4" s="2">
        <v>12.179</v>
      </c>
      <c r="AV4">
        <v>5.26</v>
      </c>
    </row>
    <row r="5" spans="1:57" x14ac:dyDescent="0.35">
      <c r="C5" t="s">
        <v>26</v>
      </c>
      <c r="N5" s="8" t="s">
        <v>27</v>
      </c>
      <c r="O5" s="9"/>
      <c r="P5" s="9"/>
      <c r="Q5" s="9"/>
      <c r="R5" s="10"/>
      <c r="T5" s="11" t="s">
        <v>28</v>
      </c>
      <c r="U5" s="12" t="s">
        <v>29</v>
      </c>
      <c r="V5" s="13"/>
      <c r="W5" s="14"/>
      <c r="X5" s="12" t="s">
        <v>30</v>
      </c>
      <c r="Y5" s="13"/>
      <c r="Z5" s="13"/>
      <c r="AA5" s="13"/>
      <c r="AB5" s="13"/>
      <c r="AC5" s="13"/>
      <c r="AD5" s="13"/>
      <c r="AE5" s="14"/>
      <c r="AG5" s="15" t="s">
        <v>31</v>
      </c>
      <c r="AH5" s="16"/>
    </row>
    <row r="6" spans="1:57" x14ac:dyDescent="0.35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17" t="s">
        <v>34</v>
      </c>
      <c r="N6" s="18" t="s">
        <v>35</v>
      </c>
      <c r="O6" s="18" t="s">
        <v>36</v>
      </c>
      <c r="P6" s="18" t="s">
        <v>37</v>
      </c>
      <c r="Q6" s="18" t="s">
        <v>38</v>
      </c>
      <c r="R6" s="18" t="s">
        <v>39</v>
      </c>
      <c r="T6" s="19" t="s">
        <v>40</v>
      </c>
      <c r="U6" s="19" t="s">
        <v>41</v>
      </c>
      <c r="V6" s="19" t="s">
        <v>42</v>
      </c>
      <c r="W6" s="19" t="s">
        <v>43</v>
      </c>
      <c r="X6" s="20" t="s">
        <v>2</v>
      </c>
      <c r="Y6" s="19" t="s">
        <v>44</v>
      </c>
      <c r="Z6" s="19" t="s">
        <v>45</v>
      </c>
      <c r="AA6" s="19" t="s">
        <v>5</v>
      </c>
      <c r="AB6" s="19" t="s">
        <v>46</v>
      </c>
      <c r="AC6" s="19" t="s">
        <v>7</v>
      </c>
      <c r="AD6" s="19" t="s">
        <v>47</v>
      </c>
      <c r="AE6" s="19" t="s">
        <v>6</v>
      </c>
      <c r="AG6" s="21" t="s">
        <v>48</v>
      </c>
      <c r="AH6" s="22" t="s">
        <v>49</v>
      </c>
      <c r="AI6" s="23"/>
      <c r="AJ6" s="24" t="s">
        <v>50</v>
      </c>
      <c r="AK6" s="25"/>
      <c r="AL6" s="26" t="s">
        <v>51</v>
      </c>
      <c r="AM6" s="26"/>
      <c r="AN6" s="26"/>
      <c r="AO6" s="26"/>
      <c r="AP6" s="26"/>
      <c r="AQ6" s="26"/>
      <c r="AR6" s="26"/>
      <c r="AS6" s="27" t="s">
        <v>52</v>
      </c>
      <c r="AT6" s="27"/>
      <c r="BB6" s="28" t="s">
        <v>53</v>
      </c>
      <c r="BC6" s="28"/>
      <c r="BD6" s="28"/>
      <c r="BE6" s="28"/>
    </row>
    <row r="7" spans="1:57" x14ac:dyDescent="0.35">
      <c r="A7">
        <v>1</v>
      </c>
      <c r="B7" t="s">
        <v>54</v>
      </c>
      <c r="C7">
        <v>0.1</v>
      </c>
      <c r="D7">
        <v>81.065600000000003</v>
      </c>
      <c r="E7" s="1">
        <v>0.19029599999999999</v>
      </c>
      <c r="F7" s="1">
        <v>0.19029599999999999</v>
      </c>
      <c r="G7">
        <v>2.5281899999999999</v>
      </c>
      <c r="H7">
        <v>2916.03</v>
      </c>
      <c r="I7">
        <v>2919.72</v>
      </c>
      <c r="J7">
        <v>141.505</v>
      </c>
      <c r="K7" s="1">
        <v>0.68114300000000005</v>
      </c>
      <c r="M7" s="17">
        <f>($M$2-H7)/$M$2</f>
        <v>2.7989999999999932E-2</v>
      </c>
      <c r="N7" s="18">
        <f>(D7/($M$2-H7))</f>
        <v>0.96541145647255211</v>
      </c>
      <c r="O7" s="18">
        <f>(J7-$M$3)/($M$2-H7)</f>
        <v>0.95606181017030112</v>
      </c>
      <c r="P7" s="29">
        <f>K7/($M$2-H7)</f>
        <v>8.111742288912727E-3</v>
      </c>
      <c r="Q7" s="18">
        <f>G7/($M$2-H7)</f>
        <v>3.0108252947481314E-2</v>
      </c>
      <c r="R7" s="29">
        <f>F7/($M$2-H7)</f>
        <v>2.2662379421221918E-3</v>
      </c>
      <c r="T7" s="30">
        <f>$O$3/N7</f>
        <v>183.22425248519841</v>
      </c>
      <c r="U7" s="30">
        <f>T7/M7</f>
        <v>6546.0611820364011</v>
      </c>
      <c r="V7" s="30">
        <f>U7</f>
        <v>6546.0611820364011</v>
      </c>
      <c r="W7" s="30">
        <f>(U7/98)*2</f>
        <v>133.59308534768167</v>
      </c>
      <c r="X7" s="30">
        <f>$O$3</f>
        <v>176.88679245283001</v>
      </c>
      <c r="Y7" s="30">
        <f t="shared" ref="Y7:Y70" si="0">R7*T7</f>
        <v>0.41522975289893294</v>
      </c>
      <c r="Z7" s="30">
        <f>Y7</f>
        <v>0.41522975289893294</v>
      </c>
      <c r="AA7" s="30">
        <f>Q7*T7</f>
        <v>5.5165621399375357</v>
      </c>
      <c r="AB7" s="30">
        <f t="shared" ref="AB7:AB70" si="1">O7*T7+(U7/98)*2</f>
        <v>308.76679584578073</v>
      </c>
      <c r="AC7" s="30">
        <f>U7-O7*T7</f>
        <v>6370.8874715383017</v>
      </c>
      <c r="AD7" s="30">
        <f t="shared" ref="AD7:AD70" si="2">T7*P7</f>
        <v>1.4862679172386066</v>
      </c>
      <c r="AE7" s="30">
        <f t="shared" ref="AE7:AE70" si="3">U7-T7</f>
        <v>6362.836929551203</v>
      </c>
      <c r="AG7" s="31">
        <f t="shared" ref="AG7:AG22" si="4">U7*$AT$3+V7*$AU$3+W7*18</f>
        <v>815425.47434517939</v>
      </c>
      <c r="AH7" s="32">
        <f>SUM(X7:Z7)*106+AA7*$AS$3+AB7*18+AC7*$AU$3+AD7*28+AE7*$AT$3</f>
        <v>815390.71172421775</v>
      </c>
      <c r="AI7" s="23"/>
      <c r="AJ7" s="33" t="s">
        <v>55</v>
      </c>
      <c r="AK7" s="33" t="s">
        <v>56</v>
      </c>
      <c r="AL7" s="34" t="s">
        <v>55</v>
      </c>
      <c r="AM7" s="34" t="s">
        <v>56</v>
      </c>
      <c r="AN7" s="34" t="s">
        <v>57</v>
      </c>
      <c r="AO7" s="34" t="s">
        <v>3</v>
      </c>
      <c r="AP7" s="34" t="s">
        <v>4</v>
      </c>
      <c r="AQ7" s="34" t="s">
        <v>5</v>
      </c>
      <c r="AR7" s="35" t="s">
        <v>47</v>
      </c>
      <c r="AS7" s="27" t="s">
        <v>58</v>
      </c>
      <c r="AT7" s="27" t="s">
        <v>59</v>
      </c>
      <c r="BB7" s="36" t="s">
        <v>60</v>
      </c>
      <c r="BC7" s="36" t="s">
        <v>61</v>
      </c>
      <c r="BD7" s="36" t="s">
        <v>62</v>
      </c>
      <c r="BE7" s="36" t="s">
        <v>63</v>
      </c>
    </row>
    <row r="8" spans="1:57" x14ac:dyDescent="0.35">
      <c r="A8">
        <v>2</v>
      </c>
      <c r="B8" t="s">
        <v>54</v>
      </c>
      <c r="C8">
        <v>0.60404000000000002</v>
      </c>
      <c r="D8">
        <v>387.88</v>
      </c>
      <c r="E8">
        <v>5.8337700000000003</v>
      </c>
      <c r="F8">
        <v>5.8337700000000003</v>
      </c>
      <c r="G8">
        <v>14.321</v>
      </c>
      <c r="H8">
        <v>2586.13</v>
      </c>
      <c r="I8">
        <v>2573.0100000000002</v>
      </c>
      <c r="J8">
        <v>488.21300000000002</v>
      </c>
      <c r="K8">
        <v>20.8813</v>
      </c>
      <c r="M8" s="17">
        <f t="shared" ref="M8:M71" si="5">($M$2-H8)/$M$2</f>
        <v>0.13795666666666664</v>
      </c>
      <c r="N8" s="18">
        <f t="shared" ref="N8:N71" si="6">(D8/($M$2-H8))</f>
        <v>0.93720250320148868</v>
      </c>
      <c r="O8" s="18">
        <f t="shared" ref="O8:O71" si="7">(J8-$M$3)/($M$2-H8)</f>
        <v>1.0316971759248077</v>
      </c>
      <c r="P8" s="29">
        <f t="shared" ref="P8:P71" si="8">K8/($M$2-H8)</f>
        <v>5.0453765675212037E-2</v>
      </c>
      <c r="Q8" s="18">
        <f t="shared" ref="Q8:Q71" si="9">G8/($M$2-H8)</f>
        <v>3.4602653006982877E-2</v>
      </c>
      <c r="R8" s="29">
        <f t="shared" ref="R8:R71" si="10">F8/($M$2-H8)</f>
        <v>1.4095658056877769E-2</v>
      </c>
      <c r="T8" s="30">
        <f t="shared" ref="T8:T71" si="11">$O$3/N8</f>
        <v>188.7391378582364</v>
      </c>
      <c r="U8" s="30">
        <f t="shared" ref="U8:U71" si="12">T8/M8</f>
        <v>1368.1045100507631</v>
      </c>
      <c r="V8" s="30">
        <f t="shared" ref="V8:V71" si="13">U8</f>
        <v>1368.1045100507631</v>
      </c>
      <c r="W8" s="30">
        <f t="shared" ref="W8:W71" si="14">(U8/98)*2</f>
        <v>27.920500205117616</v>
      </c>
      <c r="X8" s="30">
        <f t="shared" ref="X8:X71" si="15">$O$3</f>
        <v>176.88679245283001</v>
      </c>
      <c r="Y8" s="30">
        <f t="shared" si="0"/>
        <v>2.660402349199614</v>
      </c>
      <c r="Z8" s="30">
        <f t="shared" ref="Z8:Z71" si="16">Y8</f>
        <v>2.660402349199614</v>
      </c>
      <c r="AA8" s="30">
        <f t="shared" ref="AA8:AA71" si="17">Q8*T8</f>
        <v>6.5308748961456597</v>
      </c>
      <c r="AB8" s="30">
        <f t="shared" si="1"/>
        <v>222.64213571994307</v>
      </c>
      <c r="AC8" s="30">
        <f t="shared" ref="AC8:AC71" si="18">U8-O8*T8</f>
        <v>1173.3828745359376</v>
      </c>
      <c r="AD8" s="30">
        <f t="shared" si="2"/>
        <v>9.5226002352410006</v>
      </c>
      <c r="AE8" s="30">
        <f t="shared" si="3"/>
        <v>1179.3653721925266</v>
      </c>
      <c r="AG8" s="31">
        <f>U8*$AT$3+V8*$AU$3+W8*18</f>
        <v>170421.14915199691</v>
      </c>
      <c r="AH8" s="32">
        <f t="shared" ref="AH8:AH22" si="19">SUM(X8:Z8)*106+AA8*$AS$3+AB8*18+AC8*$AU$3+AD8*28+AE8*$AT$3</f>
        <v>170383.7633621321</v>
      </c>
      <c r="AI8" s="37"/>
      <c r="AJ8" s="38">
        <f>U7*$AT$4</f>
        <v>470511.23958123039</v>
      </c>
      <c r="AK8" s="38">
        <f>V7*$AU$4</f>
        <v>79724.479136021328</v>
      </c>
      <c r="AL8" s="39">
        <f>AE7*$AT$4</f>
        <v>457341.62998535181</v>
      </c>
      <c r="AM8" s="39">
        <f>AC7*$AU$4</f>
        <v>77591.038515864973</v>
      </c>
      <c r="AN8" s="39">
        <f t="shared" ref="AN8:AN71" si="20">X7*$AP$4</f>
        <v>18937.499999999982</v>
      </c>
      <c r="AO8" s="39">
        <f t="shared" ref="AO8:AO71" si="21">Y7*$AQ$4</f>
        <v>33.450908893538035</v>
      </c>
      <c r="AP8" s="39">
        <f t="shared" ref="AP8:AP71" si="22">Z7*$AR$4</f>
        <v>34.331195969683776</v>
      </c>
      <c r="AQ8" s="39">
        <f t="shared" ref="AQ8:AQ71" si="23">AA7*$AS$4</f>
        <v>357.64589506293237</v>
      </c>
      <c r="AR8" s="40">
        <f>AD7*$AV$4</f>
        <v>7.8177692446750706</v>
      </c>
      <c r="AS8" s="41">
        <f>AL8+AM8+AN8+AO8+AP8+AQ8+AR8-AJ8-AK8</f>
        <v>4067.6955531358981</v>
      </c>
      <c r="AT8" s="41">
        <f>AS8*8000</f>
        <v>32541564.425087184</v>
      </c>
      <c r="AU8">
        <f>M7</f>
        <v>2.7989999999999932E-2</v>
      </c>
      <c r="AV8" s="1"/>
      <c r="AW8" s="1"/>
      <c r="AX8" s="1"/>
      <c r="BB8" s="31">
        <f t="shared" ref="BB8:BB71" si="24">U7-AC7</f>
        <v>175.17371049809935</v>
      </c>
      <c r="BC8" s="31">
        <f t="shared" ref="BC8:BC71" si="25">2*AA7</f>
        <v>11.033124279875071</v>
      </c>
      <c r="BD8" s="36">
        <f t="shared" ref="BD8:BD71" si="26">2*AD7</f>
        <v>2.9725358344772133</v>
      </c>
      <c r="BE8" s="31">
        <f t="shared" ref="BE8:BE71" si="27">Y7*2</f>
        <v>0.83045950579786587</v>
      </c>
    </row>
    <row r="9" spans="1:57" x14ac:dyDescent="0.35">
      <c r="A9">
        <v>3</v>
      </c>
      <c r="B9" t="s">
        <v>54</v>
      </c>
      <c r="C9">
        <v>1.10808</v>
      </c>
      <c r="D9">
        <v>571.20399999999995</v>
      </c>
      <c r="E9">
        <v>16.9406</v>
      </c>
      <c r="F9">
        <v>16.9406</v>
      </c>
      <c r="G9">
        <v>24.900600000000001</v>
      </c>
      <c r="H9">
        <v>2370.0100000000002</v>
      </c>
      <c r="I9">
        <v>2298.54</v>
      </c>
      <c r="J9">
        <v>762.68200000000002</v>
      </c>
      <c r="K9">
        <v>60.636800000000001</v>
      </c>
      <c r="M9" s="17">
        <f t="shared" si="5"/>
        <v>0.20999666666666658</v>
      </c>
      <c r="N9" s="18">
        <f t="shared" si="6"/>
        <v>0.90668740773663092</v>
      </c>
      <c r="O9" s="18">
        <f t="shared" si="7"/>
        <v>1.1134422930522712</v>
      </c>
      <c r="P9" s="29">
        <f t="shared" si="8"/>
        <v>9.6250416673280562E-2</v>
      </c>
      <c r="Q9" s="18">
        <f t="shared" si="9"/>
        <v>3.9525389291893538E-2</v>
      </c>
      <c r="R9" s="29">
        <f t="shared" si="10"/>
        <v>2.6890268099493651E-2</v>
      </c>
      <c r="T9" s="30">
        <f t="shared" si="11"/>
        <v>195.09126402713977</v>
      </c>
      <c r="U9" s="30">
        <f t="shared" si="12"/>
        <v>929.02076553821416</v>
      </c>
      <c r="V9" s="30">
        <f t="shared" si="13"/>
        <v>929.02076553821416</v>
      </c>
      <c r="W9" s="30">
        <f t="shared" si="14"/>
        <v>18.959607459963554</v>
      </c>
      <c r="X9" s="30">
        <f t="shared" si="15"/>
        <v>176.88679245283001</v>
      </c>
      <c r="Y9" s="30">
        <f t="shared" si="0"/>
        <v>5.2460563935588898</v>
      </c>
      <c r="Z9" s="30">
        <f t="shared" si="16"/>
        <v>5.2460563935588898</v>
      </c>
      <c r="AA9" s="30">
        <f t="shared" si="17"/>
        <v>7.7110581581202853</v>
      </c>
      <c r="AB9" s="30">
        <f t="shared" si="1"/>
        <v>236.18247183280812</v>
      </c>
      <c r="AC9" s="30">
        <f t="shared" si="18"/>
        <v>711.79790116536958</v>
      </c>
      <c r="AD9" s="30">
        <f t="shared" si="2"/>
        <v>18.777615451929194</v>
      </c>
      <c r="AE9" s="30">
        <f t="shared" si="3"/>
        <v>733.92950151107436</v>
      </c>
      <c r="AG9" s="31">
        <f t="shared" si="4"/>
        <v>115725.65201412555</v>
      </c>
      <c r="AH9" s="32">
        <f t="shared" si="19"/>
        <v>115686.25873040542</v>
      </c>
      <c r="AI9" s="37"/>
      <c r="AJ9" s="38">
        <f t="shared" ref="AJ9:AJ72" si="28">U8*$AT$4</f>
        <v>98335.247868918697</v>
      </c>
      <c r="AK9" s="38">
        <f t="shared" ref="AK9:AK72" si="29">V8*$AU$4</f>
        <v>16662.144827908243</v>
      </c>
      <c r="AL9" s="39">
        <f t="shared" ref="AL9:AL72" si="30">AE8*$AT$4</f>
        <v>84769.244857082231</v>
      </c>
      <c r="AM9" s="39">
        <f t="shared" ref="AM9:AM72" si="31">AC8*$AU$4</f>
        <v>14290.630028973184</v>
      </c>
      <c r="AN9" s="39">
        <f t="shared" si="20"/>
        <v>18937.499999999982</v>
      </c>
      <c r="AO9" s="39">
        <f t="shared" si="21"/>
        <v>214.3220132515209</v>
      </c>
      <c r="AP9" s="39">
        <f t="shared" si="22"/>
        <v>219.96206623182411</v>
      </c>
      <c r="AQ9" s="39">
        <f t="shared" si="23"/>
        <v>423.40510965448811</v>
      </c>
      <c r="AR9" s="40">
        <f>AD8*$AV$4</f>
        <v>50.088877237367662</v>
      </c>
      <c r="AS9" s="41">
        <f>AL9+AM9+AN9+AO9+AP9+AQ9+AR9-AJ9-AK9</f>
        <v>3907.7602556036691</v>
      </c>
      <c r="AT9" s="41">
        <f t="shared" ref="AT9:AT72" si="32">AS9*8000</f>
        <v>31262082.044829354</v>
      </c>
      <c r="AU9">
        <f>M8</f>
        <v>0.13795666666666664</v>
      </c>
      <c r="BB9" s="31">
        <f t="shared" si="24"/>
        <v>194.72163551482549</v>
      </c>
      <c r="BC9" s="31">
        <f t="shared" si="25"/>
        <v>13.061749792291319</v>
      </c>
      <c r="BD9" s="36">
        <f t="shared" si="26"/>
        <v>19.045200470482001</v>
      </c>
      <c r="BE9" s="31">
        <f t="shared" si="27"/>
        <v>5.3208046983992281</v>
      </c>
    </row>
    <row r="10" spans="1:57" x14ac:dyDescent="0.35">
      <c r="A10">
        <v>4</v>
      </c>
      <c r="B10" t="s">
        <v>54</v>
      </c>
      <c r="C10">
        <v>1.61212</v>
      </c>
      <c r="D10">
        <v>676.02800000000002</v>
      </c>
      <c r="E10">
        <v>31.157699999999998</v>
      </c>
      <c r="F10">
        <v>31.157699999999998</v>
      </c>
      <c r="G10">
        <v>34.649299999999997</v>
      </c>
      <c r="H10">
        <v>2227.0100000000002</v>
      </c>
      <c r="I10">
        <v>2073.25</v>
      </c>
      <c r="J10">
        <v>987.97</v>
      </c>
      <c r="K10">
        <v>111.52500000000001</v>
      </c>
      <c r="M10" s="17">
        <f t="shared" si="5"/>
        <v>0.25766333333333324</v>
      </c>
      <c r="N10" s="18">
        <f t="shared" si="6"/>
        <v>0.87456241348529762</v>
      </c>
      <c r="O10" s="18">
        <f t="shared" si="7"/>
        <v>1.1989100896518716</v>
      </c>
      <c r="P10" s="29">
        <f t="shared" si="8"/>
        <v>0.14427741626670465</v>
      </c>
      <c r="Q10" s="18">
        <f t="shared" si="9"/>
        <v>4.4825030078008782E-2</v>
      </c>
      <c r="R10" s="29">
        <f t="shared" si="10"/>
        <v>4.030802468337237E-2</v>
      </c>
      <c r="T10" s="30">
        <f t="shared" si="11"/>
        <v>202.25748297128672</v>
      </c>
      <c r="U10" s="30">
        <f t="shared" si="12"/>
        <v>784.96804475330907</v>
      </c>
      <c r="V10" s="30">
        <f t="shared" si="13"/>
        <v>784.96804475330907</v>
      </c>
      <c r="W10" s="30">
        <f t="shared" si="14"/>
        <v>16.019756015373655</v>
      </c>
      <c r="X10" s="30">
        <f t="shared" si="15"/>
        <v>176.88679245283001</v>
      </c>
      <c r="Y10" s="30">
        <f t="shared" si="0"/>
        <v>8.1525996160033927</v>
      </c>
      <c r="Z10" s="30">
        <f t="shared" si="16"/>
        <v>8.1525996160033927</v>
      </c>
      <c r="AA10" s="30">
        <f t="shared" si="17"/>
        <v>9.0661977576902757</v>
      </c>
      <c r="AB10" s="30">
        <f t="shared" si="1"/>
        <v>258.50829305724091</v>
      </c>
      <c r="AC10" s="30">
        <f t="shared" si="18"/>
        <v>542.47950771144178</v>
      </c>
      <c r="AD10" s="30">
        <f t="shared" si="2"/>
        <v>29.181187063704261</v>
      </c>
      <c r="AE10" s="30">
        <f t="shared" si="3"/>
        <v>582.7105617820223</v>
      </c>
      <c r="AG10" s="31">
        <f t="shared" si="4"/>
        <v>97781.386766637719</v>
      </c>
      <c r="AH10" s="32">
        <f t="shared" si="19"/>
        <v>97739.980828625005</v>
      </c>
      <c r="AI10" s="37"/>
      <c r="AJ10" s="38">
        <f t="shared" si="28"/>
        <v>66775.225564590219</v>
      </c>
      <c r="AK10" s="38">
        <f t="shared" si="29"/>
        <v>11314.54390348991</v>
      </c>
      <c r="AL10" s="39">
        <f t="shared" si="30"/>
        <v>52752.650780111486</v>
      </c>
      <c r="AM10" s="39">
        <f t="shared" si="31"/>
        <v>8668.9866382930359</v>
      </c>
      <c r="AN10" s="39">
        <f t="shared" si="20"/>
        <v>18937.499999999982</v>
      </c>
      <c r="AO10" s="39">
        <f t="shared" si="21"/>
        <v>422.62230306510418</v>
      </c>
      <c r="AP10" s="39">
        <f t="shared" si="22"/>
        <v>433.74394261944906</v>
      </c>
      <c r="AQ10" s="39">
        <f t="shared" si="23"/>
        <v>499.91792476654365</v>
      </c>
      <c r="AR10" s="40">
        <f>AD9*$AV$4</f>
        <v>98.77025727714755</v>
      </c>
      <c r="AS10" s="41">
        <f>AL10+AM10+AN10+AO10+AP10+AQ10+AR10-AJ10-AK10</f>
        <v>3724.4223780526154</v>
      </c>
      <c r="AT10" s="41">
        <f t="shared" si="32"/>
        <v>29795379.024420924</v>
      </c>
      <c r="AU10">
        <f>M9</f>
        <v>0.20999666666666658</v>
      </c>
      <c r="BB10" s="31">
        <f t="shared" si="24"/>
        <v>217.22286437284458</v>
      </c>
      <c r="BC10" s="31">
        <f t="shared" si="25"/>
        <v>15.422116316240571</v>
      </c>
      <c r="BD10" s="36">
        <f t="shared" si="26"/>
        <v>37.555230903858387</v>
      </c>
      <c r="BE10" s="31">
        <f t="shared" si="27"/>
        <v>10.49211278711778</v>
      </c>
    </row>
    <row r="11" spans="1:57" x14ac:dyDescent="0.35">
      <c r="A11">
        <v>5</v>
      </c>
      <c r="B11" t="s">
        <v>54</v>
      </c>
      <c r="C11">
        <v>2.1161599999999998</v>
      </c>
      <c r="D11">
        <v>730.55600000000004</v>
      </c>
      <c r="E11">
        <v>46.9816</v>
      </c>
      <c r="F11">
        <v>46.9816</v>
      </c>
      <c r="G11">
        <v>43.819800000000001</v>
      </c>
      <c r="H11">
        <v>2131.66</v>
      </c>
      <c r="I11">
        <v>1882.97</v>
      </c>
      <c r="J11">
        <v>1178.25</v>
      </c>
      <c r="K11">
        <v>168.16499999999999</v>
      </c>
      <c r="M11" s="17">
        <f t="shared" si="5"/>
        <v>0.28944666666666674</v>
      </c>
      <c r="N11" s="18">
        <f>(D11/($M$2-H11))</f>
        <v>0.84132482668079311</v>
      </c>
      <c r="O11" s="18">
        <f t="shared" si="7"/>
        <v>1.2863918628647764</v>
      </c>
      <c r="P11" s="29">
        <f t="shared" si="8"/>
        <v>0.19366262063247111</v>
      </c>
      <c r="Q11" s="18">
        <f t="shared" si="9"/>
        <v>5.0463873597899431E-2</v>
      </c>
      <c r="R11" s="29">
        <f t="shared" si="10"/>
        <v>5.4105074049335504E-2</v>
      </c>
      <c r="T11" s="30">
        <f t="shared" si="11"/>
        <v>210.24791714596887</v>
      </c>
      <c r="U11" s="30">
        <f t="shared" si="12"/>
        <v>726.37878185722923</v>
      </c>
      <c r="V11" s="30">
        <f t="shared" si="13"/>
        <v>726.37878185722923</v>
      </c>
      <c r="W11" s="30">
        <f t="shared" si="14"/>
        <v>14.824056772596515</v>
      </c>
      <c r="X11" s="30">
        <f t="shared" si="15"/>
        <v>176.88679245283001</v>
      </c>
      <c r="Y11" s="30">
        <f t="shared" si="0"/>
        <v>11.375479125901201</v>
      </c>
      <c r="Z11" s="30">
        <f t="shared" si="16"/>
        <v>11.375479125901201</v>
      </c>
      <c r="AA11" s="30">
        <f t="shared" si="17"/>
        <v>10.609924315075805</v>
      </c>
      <c r="AB11" s="30">
        <f t="shared" si="1"/>
        <v>285.28526657343855</v>
      </c>
      <c r="AC11" s="30">
        <f t="shared" si="18"/>
        <v>455.9175720563872</v>
      </c>
      <c r="AD11" s="30">
        <f t="shared" si="2"/>
        <v>40.717162617006984</v>
      </c>
      <c r="AE11" s="30">
        <f t="shared" si="3"/>
        <v>516.1308647112603</v>
      </c>
      <c r="AG11" s="31">
        <f t="shared" si="4"/>
        <v>90483.077728574615</v>
      </c>
      <c r="AH11" s="32">
        <f t="shared" si="19"/>
        <v>90439.175482089544</v>
      </c>
      <c r="AI11" s="37"/>
      <c r="AJ11" s="38">
        <f t="shared" si="28"/>
        <v>56421.148152733593</v>
      </c>
      <c r="AK11" s="38">
        <f t="shared" si="29"/>
        <v>9560.1258170505516</v>
      </c>
      <c r="AL11" s="39">
        <f t="shared" si="30"/>
        <v>41883.487049206415</v>
      </c>
      <c r="AM11" s="39">
        <f t="shared" si="31"/>
        <v>6606.8579244176499</v>
      </c>
      <c r="AN11" s="39">
        <f t="shared" si="20"/>
        <v>18937.499999999982</v>
      </c>
      <c r="AO11" s="39">
        <f t="shared" si="21"/>
        <v>656.77342506523337</v>
      </c>
      <c r="AP11" s="39">
        <f t="shared" si="22"/>
        <v>674.05693625116055</v>
      </c>
      <c r="AQ11" s="39">
        <f t="shared" si="23"/>
        <v>587.77338668814559</v>
      </c>
      <c r="AR11" s="40">
        <f>AD10*$AV$4</f>
        <v>153.4930439550844</v>
      </c>
      <c r="AS11" s="41">
        <f>AL11+AM11+AN11+AO11+AP11+AQ11+AR11-AJ11-AK11</f>
        <v>3518.6677957995144</v>
      </c>
      <c r="AT11" s="41">
        <f t="shared" si="32"/>
        <v>28149342.366396114</v>
      </c>
      <c r="AU11">
        <f>M10</f>
        <v>0.25766333333333324</v>
      </c>
      <c r="BB11" s="31">
        <f t="shared" si="24"/>
        <v>242.48853704186729</v>
      </c>
      <c r="BC11" s="31">
        <f t="shared" si="25"/>
        <v>18.132395515380551</v>
      </c>
      <c r="BD11" s="36">
        <f t="shared" si="26"/>
        <v>58.362374127408522</v>
      </c>
      <c r="BE11" s="31">
        <f t="shared" si="27"/>
        <v>16.305199232006785</v>
      </c>
    </row>
    <row r="12" spans="1:57" x14ac:dyDescent="0.35">
      <c r="A12">
        <v>6</v>
      </c>
      <c r="B12" t="s">
        <v>54</v>
      </c>
      <c r="C12">
        <v>2.6202000000000001</v>
      </c>
      <c r="D12">
        <v>752.08900000000006</v>
      </c>
      <c r="E12">
        <v>63.481499999999997</v>
      </c>
      <c r="F12">
        <v>63.481499999999997</v>
      </c>
      <c r="G12">
        <v>52.577800000000003</v>
      </c>
      <c r="H12">
        <v>2068.37</v>
      </c>
      <c r="I12">
        <v>1719.08</v>
      </c>
      <c r="J12">
        <v>1342.15</v>
      </c>
      <c r="K12">
        <v>227.22499999999999</v>
      </c>
      <c r="M12" s="17">
        <f t="shared" si="5"/>
        <v>0.31054333333333339</v>
      </c>
      <c r="N12" s="18">
        <f t="shared" si="6"/>
        <v>0.80728293421207986</v>
      </c>
      <c r="O12" s="18">
        <f t="shared" si="7"/>
        <v>1.3749294357201893</v>
      </c>
      <c r="P12" s="29">
        <f t="shared" si="8"/>
        <v>0.24390047551066407</v>
      </c>
      <c r="Q12" s="18">
        <f t="shared" si="9"/>
        <v>5.6436353487972692E-2</v>
      </c>
      <c r="R12" s="29">
        <f t="shared" si="10"/>
        <v>6.8140248811223325E-2</v>
      </c>
      <c r="T12" s="30">
        <f t="shared" si="11"/>
        <v>219.11375176718451</v>
      </c>
      <c r="U12" s="30">
        <f t="shared" si="12"/>
        <v>705.58188905633506</v>
      </c>
      <c r="V12" s="30">
        <f t="shared" si="13"/>
        <v>705.58188905633506</v>
      </c>
      <c r="W12" s="30">
        <f t="shared" si="14"/>
        <v>14.399630388904797</v>
      </c>
      <c r="X12" s="30">
        <f t="shared" si="15"/>
        <v>176.88679245283001</v>
      </c>
      <c r="Y12" s="30">
        <f t="shared" si="0"/>
        <v>14.930465563376577</v>
      </c>
      <c r="Z12" s="30">
        <f t="shared" si="16"/>
        <v>14.930465563376577</v>
      </c>
      <c r="AA12" s="30">
        <f t="shared" si="17"/>
        <v>12.365981148808727</v>
      </c>
      <c r="AB12" s="30">
        <f t="shared" si="1"/>
        <v>315.66557746469346</v>
      </c>
      <c r="AC12" s="30">
        <f t="shared" si="18"/>
        <v>404.31594198054643</v>
      </c>
      <c r="AD12" s="30">
        <f t="shared" si="2"/>
        <v>53.441948246941912</v>
      </c>
      <c r="AE12" s="30">
        <f t="shared" si="3"/>
        <v>486.46813728915055</v>
      </c>
      <c r="AG12" s="31">
        <f t="shared" si="4"/>
        <v>87892.463967797099</v>
      </c>
      <c r="AH12" s="32">
        <f t="shared" si="19"/>
        <v>87845.885223919846</v>
      </c>
      <c r="AI12" s="37"/>
      <c r="AJ12" s="38">
        <f t="shared" si="28"/>
        <v>52209.927703552064</v>
      </c>
      <c r="AK12" s="38">
        <f t="shared" si="29"/>
        <v>8846.5671842391948</v>
      </c>
      <c r="AL12" s="39">
        <f t="shared" si="30"/>
        <v>37097.938162851256</v>
      </c>
      <c r="AM12" s="39">
        <f t="shared" si="31"/>
        <v>5552.6201100747394</v>
      </c>
      <c r="AN12" s="39">
        <f t="shared" si="20"/>
        <v>18937.499999999982</v>
      </c>
      <c r="AO12" s="39">
        <f t="shared" si="21"/>
        <v>916.40859838260076</v>
      </c>
      <c r="AP12" s="39">
        <f t="shared" si="22"/>
        <v>940.52461412951141</v>
      </c>
      <c r="AQ12" s="39">
        <f t="shared" si="23"/>
        <v>687.85518624797407</v>
      </c>
      <c r="AR12" s="40">
        <f>AD11*$AV$4</f>
        <v>214.17227536545673</v>
      </c>
      <c r="AS12" s="41">
        <f>AL12+AM12+AN12+AO12+AP12+AQ12+AR12-AJ12-AK12</f>
        <v>3290.5240592602586</v>
      </c>
      <c r="AT12" s="41">
        <f t="shared" si="32"/>
        <v>26324192.474082068</v>
      </c>
      <c r="AU12">
        <f>M11</f>
        <v>0.28944666666666674</v>
      </c>
      <c r="BB12" s="31">
        <f t="shared" si="24"/>
        <v>270.46120980084203</v>
      </c>
      <c r="BC12" s="31">
        <f t="shared" si="25"/>
        <v>21.21984863015161</v>
      </c>
      <c r="BD12" s="36">
        <f t="shared" si="26"/>
        <v>81.434325234013968</v>
      </c>
      <c r="BE12" s="31">
        <f t="shared" si="27"/>
        <v>22.750958251802402</v>
      </c>
    </row>
    <row r="13" spans="1:57" x14ac:dyDescent="0.35">
      <c r="A13">
        <v>7</v>
      </c>
      <c r="B13" t="s">
        <v>54</v>
      </c>
      <c r="C13">
        <v>3.1242399999999999</v>
      </c>
      <c r="D13">
        <v>752.27499999999998</v>
      </c>
      <c r="E13">
        <v>80.049899999999994</v>
      </c>
      <c r="F13">
        <v>80.049899999999994</v>
      </c>
      <c r="G13">
        <v>61.039000000000001</v>
      </c>
      <c r="H13">
        <v>2026.59</v>
      </c>
      <c r="I13">
        <v>1575.61</v>
      </c>
      <c r="J13">
        <v>1485.62</v>
      </c>
      <c r="K13">
        <v>286.52999999999997</v>
      </c>
      <c r="M13" s="17">
        <f t="shared" si="5"/>
        <v>0.32447000000000004</v>
      </c>
      <c r="N13" s="18">
        <f t="shared" si="6"/>
        <v>0.77282440081774373</v>
      </c>
      <c r="O13" s="18">
        <f t="shared" si="7"/>
        <v>1.4633047844176656</v>
      </c>
      <c r="P13" s="29">
        <f t="shared" si="8"/>
        <v>0.29435695133602485</v>
      </c>
      <c r="Q13" s="18">
        <f t="shared" si="9"/>
        <v>6.270636217010303E-2</v>
      </c>
      <c r="R13" s="29">
        <f t="shared" si="10"/>
        <v>8.2236570407125453E-2</v>
      </c>
      <c r="T13" s="30">
        <f t="shared" si="11"/>
        <v>228.88355008674924</v>
      </c>
      <c r="U13" s="30">
        <f t="shared" si="12"/>
        <v>705.40743392840386</v>
      </c>
      <c r="V13" s="30">
        <f t="shared" si="13"/>
        <v>705.40743392840386</v>
      </c>
      <c r="W13" s="30">
        <f t="shared" si="14"/>
        <v>14.396070080171507</v>
      </c>
      <c r="X13" s="30">
        <f t="shared" si="15"/>
        <v>176.88679245283001</v>
      </c>
      <c r="Y13" s="30">
        <f t="shared" si="0"/>
        <v>18.822598181741778</v>
      </c>
      <c r="Z13" s="30">
        <f t="shared" si="16"/>
        <v>18.822598181741778</v>
      </c>
      <c r="AA13" s="30">
        <f t="shared" si="17"/>
        <v>14.352454786518615</v>
      </c>
      <c r="AB13" s="30">
        <f t="shared" si="1"/>
        <v>349.3224639966121</v>
      </c>
      <c r="AC13" s="30">
        <f t="shared" si="18"/>
        <v>370.48104001196327</v>
      </c>
      <c r="AD13" s="30">
        <f t="shared" si="2"/>
        <v>67.373464014501849</v>
      </c>
      <c r="AE13" s="30">
        <f t="shared" si="3"/>
        <v>476.52388384165465</v>
      </c>
      <c r="AG13" s="31">
        <f t="shared" si="4"/>
        <v>87870.732555350856</v>
      </c>
      <c r="AH13" s="32">
        <f t="shared" si="19"/>
        <v>87821.315630641184</v>
      </c>
      <c r="AI13" s="37"/>
      <c r="AJ13" s="38">
        <f t="shared" si="28"/>
        <v>50715.109439702195</v>
      </c>
      <c r="AK13" s="38">
        <f t="shared" si="29"/>
        <v>8593.281826817105</v>
      </c>
      <c r="AL13" s="39">
        <f t="shared" si="30"/>
        <v>34965.870303932272</v>
      </c>
      <c r="AM13" s="39">
        <f t="shared" si="31"/>
        <v>4924.1638573810751</v>
      </c>
      <c r="AN13" s="39">
        <f t="shared" si="20"/>
        <v>18937.499999999982</v>
      </c>
      <c r="AO13" s="39">
        <f t="shared" si="21"/>
        <v>1202.798305785617</v>
      </c>
      <c r="AP13" s="39">
        <f t="shared" si="22"/>
        <v>1234.4508927799754</v>
      </c>
      <c r="AQ13" s="39">
        <f t="shared" si="23"/>
        <v>801.70263365276321</v>
      </c>
      <c r="AR13" s="40">
        <f>AD12*$AV$4</f>
        <v>281.10464777891445</v>
      </c>
      <c r="AS13" s="41">
        <f>AL13+AM13+AN13+AO13+AP13+AQ13+AR13-AJ13-AK13</f>
        <v>3039.1993747913057</v>
      </c>
      <c r="AT13" s="41">
        <f t="shared" si="32"/>
        <v>24313594.998330444</v>
      </c>
      <c r="AU13">
        <f>M12</f>
        <v>0.31054333333333339</v>
      </c>
      <c r="BB13" s="31">
        <f t="shared" si="24"/>
        <v>301.26594707578863</v>
      </c>
      <c r="BC13" s="31">
        <f t="shared" si="25"/>
        <v>24.731962297617454</v>
      </c>
      <c r="BD13" s="36">
        <f t="shared" si="26"/>
        <v>106.88389649388382</v>
      </c>
      <c r="BE13" s="31">
        <f t="shared" si="27"/>
        <v>29.860931126753155</v>
      </c>
    </row>
    <row r="14" spans="1:57" x14ac:dyDescent="0.35">
      <c r="A14">
        <v>8</v>
      </c>
      <c r="B14" t="s">
        <v>54</v>
      </c>
      <c r="C14">
        <v>3.6282800000000002</v>
      </c>
      <c r="D14">
        <v>738.50199999999995</v>
      </c>
      <c r="E14">
        <v>96.318200000000004</v>
      </c>
      <c r="F14">
        <v>96.318200000000004</v>
      </c>
      <c r="G14">
        <v>69.281400000000005</v>
      </c>
      <c r="H14">
        <v>1999.58</v>
      </c>
      <c r="I14">
        <v>1448.62</v>
      </c>
      <c r="J14">
        <v>1612.6</v>
      </c>
      <c r="K14">
        <v>344.76</v>
      </c>
      <c r="M14" s="17">
        <f t="shared" si="5"/>
        <v>0.33347333333333334</v>
      </c>
      <c r="N14" s="18">
        <f t="shared" si="6"/>
        <v>0.7381919593770615</v>
      </c>
      <c r="O14" s="18">
        <f t="shared" si="7"/>
        <v>1.5507242060334658</v>
      </c>
      <c r="P14" s="29">
        <f t="shared" si="8"/>
        <v>0.34461526159013212</v>
      </c>
      <c r="Q14" s="18">
        <f t="shared" si="9"/>
        <v>6.9252314028108192E-2</v>
      </c>
      <c r="R14" s="29">
        <f t="shared" si="10"/>
        <v>9.6277763339397457E-2</v>
      </c>
      <c r="T14" s="30">
        <f t="shared" si="11"/>
        <v>239.62167320557052</v>
      </c>
      <c r="U14" s="30">
        <f t="shared" si="12"/>
        <v>718.56322306302502</v>
      </c>
      <c r="V14" s="30">
        <f t="shared" si="13"/>
        <v>718.56322306302502</v>
      </c>
      <c r="W14" s="30">
        <f t="shared" si="14"/>
        <v>14.664555572714796</v>
      </c>
      <c r="X14" s="30">
        <f t="shared" si="15"/>
        <v>176.88679245283001</v>
      </c>
      <c r="Y14" s="30">
        <f t="shared" si="0"/>
        <v>23.070238743876356</v>
      </c>
      <c r="Z14" s="30">
        <f t="shared" si="16"/>
        <v>23.070238743876356</v>
      </c>
      <c r="AA14" s="30">
        <f t="shared" si="17"/>
        <v>16.594355360772887</v>
      </c>
      <c r="AB14" s="30">
        <f t="shared" si="1"/>
        <v>386.25168450283377</v>
      </c>
      <c r="AC14" s="30">
        <f t="shared" si="18"/>
        <v>346.97609413290604</v>
      </c>
      <c r="AD14" s="30">
        <f t="shared" si="2"/>
        <v>82.577285594402838</v>
      </c>
      <c r="AE14" s="30">
        <f t="shared" si="3"/>
        <v>478.9415498574545</v>
      </c>
      <c r="AG14" s="31">
        <f t="shared" si="4"/>
        <v>89509.514304736571</v>
      </c>
      <c r="AH14" s="32">
        <f t="shared" si="19"/>
        <v>89456.817664950097</v>
      </c>
      <c r="AI14" s="37"/>
      <c r="AJ14" s="38">
        <f t="shared" si="28"/>
        <v>50702.570128471882</v>
      </c>
      <c r="AK14" s="38">
        <f t="shared" si="29"/>
        <v>8591.1571378140306</v>
      </c>
      <c r="AL14" s="39">
        <f t="shared" si="30"/>
        <v>34251.10719888661</v>
      </c>
      <c r="AM14" s="39">
        <f t="shared" si="31"/>
        <v>4512.088586305701</v>
      </c>
      <c r="AN14" s="39">
        <f t="shared" si="20"/>
        <v>18937.499999999982</v>
      </c>
      <c r="AO14" s="39">
        <f t="shared" si="21"/>
        <v>1516.3485095211176</v>
      </c>
      <c r="AP14" s="39">
        <f t="shared" si="22"/>
        <v>1556.2524176664103</v>
      </c>
      <c r="AQ14" s="39">
        <f t="shared" si="23"/>
        <v>930.48830200122427</v>
      </c>
      <c r="AR14" s="40">
        <f>AD13*$AV$4</f>
        <v>354.38442071627969</v>
      </c>
      <c r="AS14" s="41">
        <f>AL14+AM14+AN14+AO14+AP14+AQ14+AR14-AJ14-AK14</f>
        <v>2764.4421688114071</v>
      </c>
      <c r="AT14" s="41">
        <f t="shared" si="32"/>
        <v>22115537.350491256</v>
      </c>
      <c r="AU14">
        <f>M13</f>
        <v>0.32447000000000004</v>
      </c>
      <c r="BB14" s="31">
        <f t="shared" si="24"/>
        <v>334.92639391644059</v>
      </c>
      <c r="BC14" s="31">
        <f t="shared" si="25"/>
        <v>28.704909573037231</v>
      </c>
      <c r="BD14" s="36">
        <f t="shared" si="26"/>
        <v>134.7469280290037</v>
      </c>
      <c r="BE14" s="31">
        <f t="shared" si="27"/>
        <v>37.645196363483556</v>
      </c>
    </row>
    <row r="15" spans="1:57" x14ac:dyDescent="0.35">
      <c r="A15">
        <v>9</v>
      </c>
      <c r="B15" t="s">
        <v>54</v>
      </c>
      <c r="C15">
        <v>4.13232</v>
      </c>
      <c r="D15">
        <v>716.21100000000001</v>
      </c>
      <c r="E15">
        <v>112.041</v>
      </c>
      <c r="F15">
        <v>112.041</v>
      </c>
      <c r="G15">
        <v>77.362300000000005</v>
      </c>
      <c r="H15">
        <v>1982.34</v>
      </c>
      <c r="I15">
        <v>1334.99</v>
      </c>
      <c r="J15">
        <v>1726.24</v>
      </c>
      <c r="K15">
        <v>401.03899999999999</v>
      </c>
      <c r="M15" s="17">
        <f t="shared" si="5"/>
        <v>0.33922000000000002</v>
      </c>
      <c r="N15" s="18">
        <f t="shared" si="6"/>
        <v>0.70378220623783971</v>
      </c>
      <c r="O15" s="18">
        <f t="shared" si="7"/>
        <v>1.6361216026963818</v>
      </c>
      <c r="P15" s="29">
        <f t="shared" si="8"/>
        <v>0.39407955505768133</v>
      </c>
      <c r="Q15" s="18">
        <f t="shared" si="9"/>
        <v>7.601979049977399E-2</v>
      </c>
      <c r="R15" s="29">
        <f t="shared" si="10"/>
        <v>0.110096692412004</v>
      </c>
      <c r="T15" s="30">
        <f t="shared" si="11"/>
        <v>251.33740365276014</v>
      </c>
      <c r="U15" s="30">
        <f t="shared" si="12"/>
        <v>740.9274325003247</v>
      </c>
      <c r="V15" s="30">
        <f t="shared" si="13"/>
        <v>740.9274325003247</v>
      </c>
      <c r="W15" s="30">
        <f t="shared" si="14"/>
        <v>15.120968010210708</v>
      </c>
      <c r="X15" s="30">
        <f t="shared" si="15"/>
        <v>176.88679245283001</v>
      </c>
      <c r="Y15" s="30">
        <f t="shared" si="0"/>
        <v>27.671416821589624</v>
      </c>
      <c r="Z15" s="30">
        <f t="shared" si="16"/>
        <v>27.671416821589624</v>
      </c>
      <c r="AA15" s="30">
        <f t="shared" si="17"/>
        <v>19.106616770439956</v>
      </c>
      <c r="AB15" s="30">
        <f t="shared" si="1"/>
        <v>426.3395236921121</v>
      </c>
      <c r="AC15" s="30">
        <f t="shared" si="18"/>
        <v>329.70887681842333</v>
      </c>
      <c r="AD15" s="30">
        <f t="shared" si="2"/>
        <v>99.046932200832572</v>
      </c>
      <c r="AE15" s="30">
        <f t="shared" si="3"/>
        <v>489.59002884756455</v>
      </c>
      <c r="AG15" s="31">
        <f t="shared" si="4"/>
        <v>92295.364540724127</v>
      </c>
      <c r="AH15" s="32">
        <f t="shared" si="19"/>
        <v>92239.074390530906</v>
      </c>
      <c r="AI15" s="37"/>
      <c r="AJ15" s="38">
        <f t="shared" si="28"/>
        <v>51648.168784101043</v>
      </c>
      <c r="AK15" s="38">
        <f t="shared" si="29"/>
        <v>8751.3814936845811</v>
      </c>
      <c r="AL15" s="39">
        <f t="shared" si="30"/>
        <v>34424.881779104253</v>
      </c>
      <c r="AM15" s="39">
        <f t="shared" si="31"/>
        <v>4225.8218504446631</v>
      </c>
      <c r="AN15" s="39">
        <f t="shared" si="20"/>
        <v>18937.499999999982</v>
      </c>
      <c r="AO15" s="39">
        <f t="shared" si="21"/>
        <v>1858.5384332066792</v>
      </c>
      <c r="AP15" s="39">
        <f t="shared" si="22"/>
        <v>1907.4473393436972</v>
      </c>
      <c r="AQ15" s="39">
        <f t="shared" si="23"/>
        <v>1075.8336307008753</v>
      </c>
      <c r="AR15" s="40">
        <f>AD14*$AV$4</f>
        <v>434.35652222655892</v>
      </c>
      <c r="AS15" s="41">
        <f>AL15+AM15+AN15+AO15+AP15+AQ15+AR15-AJ15-AK15</f>
        <v>2464.8292772410859</v>
      </c>
      <c r="AT15" s="41">
        <f t="shared" si="32"/>
        <v>19718634.217928689</v>
      </c>
      <c r="AU15">
        <f>M14</f>
        <v>0.33347333333333334</v>
      </c>
      <c r="BB15" s="31">
        <f t="shared" si="24"/>
        <v>371.58712893011898</v>
      </c>
      <c r="BC15" s="31">
        <f t="shared" si="25"/>
        <v>33.188710721545775</v>
      </c>
      <c r="BD15" s="36">
        <f t="shared" si="26"/>
        <v>165.15457118880568</v>
      </c>
      <c r="BE15" s="31">
        <f t="shared" si="27"/>
        <v>46.140477487752712</v>
      </c>
    </row>
    <row r="16" spans="1:57" x14ac:dyDescent="0.35">
      <c r="A16">
        <v>10</v>
      </c>
      <c r="B16" t="s">
        <v>54</v>
      </c>
      <c r="C16">
        <v>4.6363599999999998</v>
      </c>
      <c r="D16">
        <v>688.61199999999997</v>
      </c>
      <c r="E16">
        <v>127.081</v>
      </c>
      <c r="F16">
        <v>127.081</v>
      </c>
      <c r="G16">
        <v>85.322299999999998</v>
      </c>
      <c r="H16">
        <v>1971.9</v>
      </c>
      <c r="I16">
        <v>1232.8</v>
      </c>
      <c r="J16">
        <v>1828.42</v>
      </c>
      <c r="K16">
        <v>454.87299999999999</v>
      </c>
      <c r="M16" s="17">
        <f t="shared" si="5"/>
        <v>0.34269999999999995</v>
      </c>
      <c r="N16" s="18">
        <f t="shared" si="6"/>
        <v>0.66979087637389356</v>
      </c>
      <c r="O16" s="18">
        <f t="shared" si="7"/>
        <v>1.7188945727069354</v>
      </c>
      <c r="P16" s="29">
        <f t="shared" si="8"/>
        <v>0.4424404240832604</v>
      </c>
      <c r="Q16" s="18">
        <f t="shared" si="9"/>
        <v>8.2990273319715993E-2</v>
      </c>
      <c r="R16" s="29">
        <f t="shared" si="10"/>
        <v>0.12360762571734268</v>
      </c>
      <c r="T16" s="30">
        <f t="shared" si="11"/>
        <v>264.09256783319859</v>
      </c>
      <c r="U16" s="30">
        <f t="shared" si="12"/>
        <v>770.62319180974214</v>
      </c>
      <c r="V16" s="30">
        <f t="shared" si="13"/>
        <v>770.62319180974214</v>
      </c>
      <c r="W16" s="30">
        <f t="shared" si="14"/>
        <v>15.727003914484534</v>
      </c>
      <c r="X16" s="30">
        <f t="shared" si="15"/>
        <v>176.88679245283001</v>
      </c>
      <c r="Y16" s="30">
        <f t="shared" si="0"/>
        <v>32.643855279457945</v>
      </c>
      <c r="Z16" s="30">
        <f t="shared" si="16"/>
        <v>32.643855279457945</v>
      </c>
      <c r="AA16" s="30">
        <f t="shared" si="17"/>
        <v>21.917114386182785</v>
      </c>
      <c r="AB16" s="30">
        <f t="shared" si="1"/>
        <v>469.67428545520778</v>
      </c>
      <c r="AC16" s="30">
        <f t="shared" si="18"/>
        <v>316.67591026901891</v>
      </c>
      <c r="AD16" s="30">
        <f t="shared" si="2"/>
        <v>116.8452277093576</v>
      </c>
      <c r="AE16" s="30">
        <f t="shared" si="3"/>
        <v>506.53062397654355</v>
      </c>
      <c r="AG16" s="31">
        <f t="shared" si="4"/>
        <v>95994.486493230695</v>
      </c>
      <c r="AH16" s="32">
        <f t="shared" si="19"/>
        <v>95934.506561566101</v>
      </c>
      <c r="AI16" s="37"/>
      <c r="AJ16" s="38">
        <f t="shared" si="28"/>
        <v>53255.641065825832</v>
      </c>
      <c r="AK16" s="38">
        <f t="shared" si="29"/>
        <v>9023.755200421454</v>
      </c>
      <c r="AL16" s="39">
        <f t="shared" si="30"/>
        <v>35190.262503476399</v>
      </c>
      <c r="AM16" s="39">
        <f t="shared" si="31"/>
        <v>4015.524410771578</v>
      </c>
      <c r="AN16" s="39">
        <f t="shared" si="20"/>
        <v>18937.499999999982</v>
      </c>
      <c r="AO16" s="39">
        <f t="shared" si="21"/>
        <v>2229.2093391472599</v>
      </c>
      <c r="AP16" s="39">
        <f t="shared" si="22"/>
        <v>2287.8727428090301</v>
      </c>
      <c r="AQ16" s="39">
        <f t="shared" si="23"/>
        <v>1238.706803829424</v>
      </c>
      <c r="AR16" s="40">
        <f>AD15*$AV$4</f>
        <v>520.98686337637935</v>
      </c>
      <c r="AS16" s="41">
        <f>AL16+AM16+AN16+AO16+AP16+AQ16+AR16-AJ16-AK16</f>
        <v>2140.6663971627622</v>
      </c>
      <c r="AT16" s="41">
        <f t="shared" si="32"/>
        <v>17125331.177302096</v>
      </c>
      <c r="AU16">
        <f>M15</f>
        <v>0.33922000000000002</v>
      </c>
      <c r="BB16" s="31">
        <f t="shared" si="24"/>
        <v>411.21855568190136</v>
      </c>
      <c r="BC16" s="31">
        <f t="shared" si="25"/>
        <v>38.213233540879912</v>
      </c>
      <c r="BD16" s="36">
        <f t="shared" si="26"/>
        <v>198.09386440166514</v>
      </c>
      <c r="BE16" s="31">
        <f t="shared" si="27"/>
        <v>55.342833643179247</v>
      </c>
    </row>
    <row r="17" spans="1:57" x14ac:dyDescent="0.35">
      <c r="A17">
        <v>11</v>
      </c>
      <c r="B17" t="s">
        <v>54</v>
      </c>
      <c r="C17">
        <v>5.1403999999999996</v>
      </c>
      <c r="D17">
        <v>658.15499999999997</v>
      </c>
      <c r="E17">
        <v>141.38900000000001</v>
      </c>
      <c r="F17">
        <v>141.38900000000001</v>
      </c>
      <c r="G17">
        <v>93.183700000000002</v>
      </c>
      <c r="H17">
        <v>1965.88</v>
      </c>
      <c r="I17">
        <v>1140.08</v>
      </c>
      <c r="J17">
        <v>1921.15</v>
      </c>
      <c r="K17">
        <v>506.08600000000001</v>
      </c>
      <c r="M17" s="17">
        <f t="shared" si="5"/>
        <v>0.34470666666666661</v>
      </c>
      <c r="N17" s="18">
        <f t="shared" si="6"/>
        <v>0.63643967818048197</v>
      </c>
      <c r="O17" s="18">
        <f t="shared" si="7"/>
        <v>1.7985586877731794</v>
      </c>
      <c r="P17" s="29">
        <f t="shared" si="8"/>
        <v>0.48938807875294943</v>
      </c>
      <c r="Q17" s="18">
        <f t="shared" si="9"/>
        <v>9.0109174950682713E-2</v>
      </c>
      <c r="R17" s="29">
        <f t="shared" si="10"/>
        <v>0.13672397787490817</v>
      </c>
      <c r="T17" s="30">
        <f t="shared" si="11"/>
        <v>277.93174831357442</v>
      </c>
      <c r="U17" s="30">
        <f t="shared" si="12"/>
        <v>806.28480731513116</v>
      </c>
      <c r="V17" s="30">
        <f t="shared" si="13"/>
        <v>806.28480731513116</v>
      </c>
      <c r="W17" s="30">
        <f t="shared" si="14"/>
        <v>16.454791986023086</v>
      </c>
      <c r="X17" s="30">
        <f t="shared" si="15"/>
        <v>176.88679245283001</v>
      </c>
      <c r="Y17" s="30">
        <f t="shared" si="0"/>
        <v>37.999934207159697</v>
      </c>
      <c r="Z17" s="30">
        <f t="shared" si="16"/>
        <v>37.999934207159697</v>
      </c>
      <c r="AA17" s="30">
        <f t="shared" si="17"/>
        <v>25.044200533136991</v>
      </c>
      <c r="AB17" s="30">
        <f t="shared" si="1"/>
        <v>516.33135252339105</v>
      </c>
      <c r="AC17" s="30">
        <f t="shared" si="18"/>
        <v>306.40824677776317</v>
      </c>
      <c r="AD17" s="30">
        <f t="shared" si="2"/>
        <v>136.01648433162848</v>
      </c>
      <c r="AE17" s="30">
        <f t="shared" si="3"/>
        <v>528.35305900155674</v>
      </c>
      <c r="AG17" s="31">
        <f t="shared" si="4"/>
        <v>100436.7593242877</v>
      </c>
      <c r="AH17" s="32">
        <f t="shared" si="19"/>
        <v>100372.73315848857</v>
      </c>
      <c r="AI17" s="37"/>
      <c r="AJ17" s="38">
        <f t="shared" si="28"/>
        <v>55390.083157708832</v>
      </c>
      <c r="AK17" s="38">
        <f t="shared" si="29"/>
        <v>9385.4198530508493</v>
      </c>
      <c r="AL17" s="39">
        <f t="shared" si="30"/>
        <v>36407.90165956202</v>
      </c>
      <c r="AM17" s="39">
        <f t="shared" si="31"/>
        <v>3856.7959111663813</v>
      </c>
      <c r="AN17" s="39">
        <f t="shared" si="20"/>
        <v>18937.499999999982</v>
      </c>
      <c r="AO17" s="39">
        <f t="shared" si="21"/>
        <v>2629.7889813131324</v>
      </c>
      <c r="AP17" s="39">
        <f t="shared" si="22"/>
        <v>2698.9939545055831</v>
      </c>
      <c r="AQ17" s="39">
        <f t="shared" si="23"/>
        <v>1420.915017904932</v>
      </c>
      <c r="AR17" s="40">
        <f>AD16*$AV$4</f>
        <v>614.60589775122094</v>
      </c>
      <c r="AS17" s="41">
        <f>AL17+AM17+AN17+AO17+AP17+AQ17+AR17-AJ17-AK17</f>
        <v>1790.9984114435665</v>
      </c>
      <c r="AT17" s="41">
        <f t="shared" si="32"/>
        <v>14327987.291548532</v>
      </c>
      <c r="AU17">
        <f>M16</f>
        <v>0.34269999999999995</v>
      </c>
      <c r="BB17" s="31">
        <f t="shared" si="24"/>
        <v>453.94728154072322</v>
      </c>
      <c r="BC17" s="31">
        <f t="shared" si="25"/>
        <v>43.83422877236557</v>
      </c>
      <c r="BD17" s="36">
        <f t="shared" si="26"/>
        <v>233.6904554187152</v>
      </c>
      <c r="BE17" s="31">
        <f t="shared" si="27"/>
        <v>65.28771055891589</v>
      </c>
    </row>
    <row r="18" spans="1:57" x14ac:dyDescent="0.35">
      <c r="A18">
        <v>12</v>
      </c>
      <c r="B18" t="s">
        <v>54</v>
      </c>
      <c r="C18">
        <v>5.6444400000000003</v>
      </c>
      <c r="D18">
        <v>626.21799999999996</v>
      </c>
      <c r="E18">
        <v>154.92699999999999</v>
      </c>
      <c r="F18">
        <v>154.92699999999999</v>
      </c>
      <c r="G18">
        <v>100.96899999999999</v>
      </c>
      <c r="H18">
        <v>1962.96</v>
      </c>
      <c r="I18">
        <v>1055.81</v>
      </c>
      <c r="J18">
        <v>2005.42</v>
      </c>
      <c r="K18">
        <v>554.54499999999996</v>
      </c>
      <c r="M18" s="17">
        <f t="shared" si="5"/>
        <v>0.34567999999999999</v>
      </c>
      <c r="N18" s="18">
        <f t="shared" si="6"/>
        <v>0.60385134613901104</v>
      </c>
      <c r="O18" s="18">
        <f t="shared" si="7"/>
        <v>1.8747545998225721</v>
      </c>
      <c r="P18" s="29">
        <f t="shared" si="8"/>
        <v>0.53473829360487535</v>
      </c>
      <c r="Q18" s="18">
        <f t="shared" si="9"/>
        <v>9.7362686106611127E-2</v>
      </c>
      <c r="R18" s="29">
        <f t="shared" si="10"/>
        <v>0.14939346601866851</v>
      </c>
      <c r="T18" s="30">
        <f t="shared" si="11"/>
        <v>292.93102281519026</v>
      </c>
      <c r="U18" s="30">
        <f t="shared" si="12"/>
        <v>847.40518055771315</v>
      </c>
      <c r="V18" s="30">
        <f t="shared" si="13"/>
        <v>847.40518055771315</v>
      </c>
      <c r="W18" s="30">
        <f t="shared" si="14"/>
        <v>17.293983276688024</v>
      </c>
      <c r="X18" s="30">
        <f t="shared" si="15"/>
        <v>176.88679245283001</v>
      </c>
      <c r="Y18" s="30">
        <f t="shared" si="0"/>
        <v>43.761980802754934</v>
      </c>
      <c r="Z18" s="30">
        <f t="shared" si="16"/>
        <v>43.761980802754934</v>
      </c>
      <c r="AA18" s="30">
        <f t="shared" si="17"/>
        <v>28.52055122524391</v>
      </c>
      <c r="AB18" s="30">
        <f t="shared" si="1"/>
        <v>566.46776573019679</v>
      </c>
      <c r="AC18" s="30">
        <f t="shared" si="18"/>
        <v>298.23139810420435</v>
      </c>
      <c r="AD18" s="30">
        <f t="shared" si="2"/>
        <v>156.64143528412563</v>
      </c>
      <c r="AE18" s="30">
        <f t="shared" si="3"/>
        <v>554.47415774252295</v>
      </c>
      <c r="AG18" s="31">
        <f t="shared" si="4"/>
        <v>105559.01512424836</v>
      </c>
      <c r="AH18" s="32">
        <f t="shared" si="19"/>
        <v>105490.77010270013</v>
      </c>
      <c r="AI18" s="37"/>
      <c r="AJ18" s="38">
        <f t="shared" si="28"/>
        <v>57953.33309538968</v>
      </c>
      <c r="AK18" s="38">
        <f t="shared" si="29"/>
        <v>9819.7426682909827</v>
      </c>
      <c r="AL18" s="39">
        <f t="shared" si="30"/>
        <v>37976.432821854891</v>
      </c>
      <c r="AM18" s="39">
        <f t="shared" si="31"/>
        <v>3731.7460375063779</v>
      </c>
      <c r="AN18" s="39">
        <f t="shared" si="20"/>
        <v>18937.499999999982</v>
      </c>
      <c r="AO18" s="39">
        <f t="shared" si="21"/>
        <v>3061.2746997287854</v>
      </c>
      <c r="AP18" s="39">
        <f t="shared" si="22"/>
        <v>3141.834560247964</v>
      </c>
      <c r="AQ18" s="39">
        <f t="shared" si="23"/>
        <v>1623.6480780239642</v>
      </c>
      <c r="AR18" s="40">
        <f>AD17*$AV$4</f>
        <v>715.44670758436575</v>
      </c>
      <c r="AS18" s="41">
        <f>AL18+AM18+AN18+AO18+AP18+AQ18+AR18-AJ18-AK18</f>
        <v>1414.8071412656609</v>
      </c>
      <c r="AT18" s="41">
        <f t="shared" si="32"/>
        <v>11318457.130125288</v>
      </c>
      <c r="AU18">
        <f>M17</f>
        <v>0.34470666666666661</v>
      </c>
      <c r="BB18" s="31">
        <f t="shared" si="24"/>
        <v>499.87656053736799</v>
      </c>
      <c r="BC18" s="31">
        <f t="shared" si="25"/>
        <v>50.088401066273981</v>
      </c>
      <c r="BD18" s="36">
        <f t="shared" si="26"/>
        <v>272.03296866325695</v>
      </c>
      <c r="BE18" s="31">
        <f t="shared" si="27"/>
        <v>75.999868414319394</v>
      </c>
    </row>
    <row r="19" spans="1:57" x14ac:dyDescent="0.35">
      <c r="A19">
        <v>13</v>
      </c>
      <c r="B19" t="s">
        <v>54</v>
      </c>
      <c r="C19">
        <v>6.1484800000000002</v>
      </c>
      <c r="D19">
        <v>593.92100000000005</v>
      </c>
      <c r="E19">
        <v>167.696</v>
      </c>
      <c r="F19">
        <v>167.696</v>
      </c>
      <c r="G19">
        <v>108.691</v>
      </c>
      <c r="H19">
        <v>1962</v>
      </c>
      <c r="I19">
        <v>978.88</v>
      </c>
      <c r="J19">
        <v>2082.34</v>
      </c>
      <c r="K19">
        <v>600.24900000000002</v>
      </c>
      <c r="M19" s="17">
        <f t="shared" si="5"/>
        <v>0.34599999999999997</v>
      </c>
      <c r="N19" s="18">
        <f t="shared" si="6"/>
        <v>0.57217822736030832</v>
      </c>
      <c r="O19" s="18">
        <f t="shared" si="7"/>
        <v>1.9471247689788056</v>
      </c>
      <c r="P19" s="29">
        <f t="shared" si="8"/>
        <v>0.57827456647398845</v>
      </c>
      <c r="Q19" s="18">
        <f t="shared" si="9"/>
        <v>0.10471194605009634</v>
      </c>
      <c r="R19" s="29">
        <f t="shared" si="10"/>
        <v>0.1615568400770713</v>
      </c>
      <c r="T19" s="30">
        <f t="shared" si="11"/>
        <v>309.14631839257669</v>
      </c>
      <c r="U19" s="30">
        <f t="shared" si="12"/>
        <v>893.48646934270721</v>
      </c>
      <c r="V19" s="30">
        <f t="shared" si="13"/>
        <v>893.48646934270721</v>
      </c>
      <c r="W19" s="30">
        <f t="shared" si="14"/>
        <v>18.234417741687903</v>
      </c>
      <c r="X19" s="30">
        <f t="shared" si="15"/>
        <v>176.88679245283001</v>
      </c>
      <c r="Y19" s="30">
        <f t="shared" si="0"/>
        <v>49.944702320964879</v>
      </c>
      <c r="Z19" s="30">
        <f t="shared" si="16"/>
        <v>49.944702320964879</v>
      </c>
      <c r="AA19" s="30">
        <f t="shared" si="17"/>
        <v>32.371312613109396</v>
      </c>
      <c r="AB19" s="30">
        <f t="shared" si="1"/>
        <v>620.18087152248211</v>
      </c>
      <c r="AC19" s="30">
        <f t="shared" si="18"/>
        <v>291.54001556191304</v>
      </c>
      <c r="AD19" s="30">
        <f t="shared" si="2"/>
        <v>178.7714532454969</v>
      </c>
      <c r="AE19" s="30">
        <f t="shared" si="3"/>
        <v>584.34015095013046</v>
      </c>
      <c r="AG19" s="31">
        <f t="shared" si="4"/>
        <v>111299.23901171461</v>
      </c>
      <c r="AH19" s="32">
        <f t="shared" si="19"/>
        <v>111226.45890734694</v>
      </c>
      <c r="AI19" s="37"/>
      <c r="AJ19" s="38">
        <f t="shared" si="28"/>
        <v>60908.942162946747</v>
      </c>
      <c r="AK19" s="38">
        <f t="shared" si="29"/>
        <v>10320.547694012388</v>
      </c>
      <c r="AL19" s="39">
        <f t="shared" si="30"/>
        <v>39853.939036059317</v>
      </c>
      <c r="AM19" s="39">
        <f t="shared" si="31"/>
        <v>3632.1601975111048</v>
      </c>
      <c r="AN19" s="39">
        <f t="shared" si="20"/>
        <v>18937.499999999982</v>
      </c>
      <c r="AO19" s="39">
        <f t="shared" si="21"/>
        <v>3525.4651734699378</v>
      </c>
      <c r="AP19" s="39">
        <f t="shared" si="22"/>
        <v>3618.2405727717783</v>
      </c>
      <c r="AQ19" s="39">
        <f t="shared" si="23"/>
        <v>1849.0244126491555</v>
      </c>
      <c r="AR19" s="40">
        <f>AD18*$AV$4</f>
        <v>823.93394959450086</v>
      </c>
      <c r="AS19" s="41">
        <f>AL19+AM19+AN19+AO19+AP19+AQ19+AR19-AJ19-AK19</f>
        <v>1010.7734850966626</v>
      </c>
      <c r="AT19" s="41">
        <f t="shared" si="32"/>
        <v>8086187.8807733012</v>
      </c>
      <c r="AU19">
        <f>M18</f>
        <v>0.34567999999999999</v>
      </c>
      <c r="BB19" s="31">
        <f t="shared" si="24"/>
        <v>549.17378245350881</v>
      </c>
      <c r="BC19" s="31">
        <f t="shared" si="25"/>
        <v>57.04110245048782</v>
      </c>
      <c r="BD19" s="36">
        <f t="shared" si="26"/>
        <v>313.28287056825127</v>
      </c>
      <c r="BE19" s="31">
        <f t="shared" si="27"/>
        <v>87.523961605509868</v>
      </c>
    </row>
    <row r="20" spans="1:57" x14ac:dyDescent="0.35">
      <c r="A20">
        <v>14</v>
      </c>
      <c r="B20" t="s">
        <v>54</v>
      </c>
      <c r="C20">
        <v>6.6525299999999996</v>
      </c>
      <c r="D20">
        <v>561.81399999999996</v>
      </c>
      <c r="E20">
        <v>179.72300000000001</v>
      </c>
      <c r="F20">
        <v>179.72300000000001</v>
      </c>
      <c r="G20">
        <v>116.35899999999999</v>
      </c>
      <c r="H20">
        <v>1962.38</v>
      </c>
      <c r="I20">
        <v>908.50699999999995</v>
      </c>
      <c r="J20">
        <v>2152.7199999999998</v>
      </c>
      <c r="K20">
        <v>643.29700000000003</v>
      </c>
      <c r="M20" s="17">
        <f t="shared" si="5"/>
        <v>0.34587333333333331</v>
      </c>
      <c r="N20" s="18">
        <f t="shared" si="6"/>
        <v>0.54144484493359801</v>
      </c>
      <c r="O20" s="18">
        <f t="shared" si="7"/>
        <v>2.0156661496501611</v>
      </c>
      <c r="P20" s="29">
        <f t="shared" si="8"/>
        <v>0.61997359341570135</v>
      </c>
      <c r="Q20" s="18">
        <f t="shared" si="9"/>
        <v>0.11214028256972688</v>
      </c>
      <c r="R20" s="29">
        <f t="shared" si="10"/>
        <v>0.17320695437636133</v>
      </c>
      <c r="T20" s="30">
        <f t="shared" si="11"/>
        <v>326.69401899010256</v>
      </c>
      <c r="U20" s="30">
        <f t="shared" si="12"/>
        <v>944.54815536545914</v>
      </c>
      <c r="V20" s="30">
        <f t="shared" si="13"/>
        <v>944.54815536545914</v>
      </c>
      <c r="W20" s="30">
        <f t="shared" si="14"/>
        <v>19.276492966642024</v>
      </c>
      <c r="X20" s="30">
        <f t="shared" si="15"/>
        <v>176.88679245283001</v>
      </c>
      <c r="Y20" s="30">
        <f t="shared" si="0"/>
        <v>56.585676042248814</v>
      </c>
      <c r="Z20" s="30">
        <f t="shared" si="16"/>
        <v>56.585676042248814</v>
      </c>
      <c r="AA20" s="30">
        <f t="shared" si="17"/>
        <v>36.635559603389822</v>
      </c>
      <c r="AB20" s="30">
        <f t="shared" si="1"/>
        <v>677.78256833815863</v>
      </c>
      <c r="AC20" s="30">
        <f t="shared" si="18"/>
        <v>286.04207999394248</v>
      </c>
      <c r="AD20" s="30">
        <f t="shared" si="2"/>
        <v>202.54166490071125</v>
      </c>
      <c r="AE20" s="30">
        <f t="shared" si="3"/>
        <v>617.85413637535657</v>
      </c>
      <c r="AG20" s="31">
        <f t="shared" si="4"/>
        <v>117659.8577697896</v>
      </c>
      <c r="AH20" s="32">
        <f t="shared" si="19"/>
        <v>117581.92705967923</v>
      </c>
      <c r="AI20" s="37"/>
      <c r="AJ20" s="38">
        <f t="shared" si="28"/>
        <v>64221.126956945765</v>
      </c>
      <c r="AK20" s="38">
        <f t="shared" si="29"/>
        <v>10881.771710124831</v>
      </c>
      <c r="AL20" s="39">
        <f t="shared" si="30"/>
        <v>42000.617029842528</v>
      </c>
      <c r="AM20" s="39">
        <f t="shared" si="31"/>
        <v>3550.6658495285392</v>
      </c>
      <c r="AN20" s="39">
        <f t="shared" si="20"/>
        <v>18937.499999999982</v>
      </c>
      <c r="AO20" s="39">
        <f t="shared" si="21"/>
        <v>4023.5452189769308</v>
      </c>
      <c r="AP20" s="39">
        <f t="shared" si="22"/>
        <v>4129.4279878973766</v>
      </c>
      <c r="AQ20" s="39">
        <f t="shared" si="23"/>
        <v>2098.6742794142792</v>
      </c>
      <c r="AR20" s="40">
        <f>AD19*$AV$4</f>
        <v>940.33784407131361</v>
      </c>
      <c r="AS20" s="41">
        <f>AL20+AM20+AN20+AO20+AP20+AQ20+AR20-AJ20-AK20</f>
        <v>577.86954266034809</v>
      </c>
      <c r="AT20" s="41">
        <f t="shared" si="32"/>
        <v>4622956.3412827849</v>
      </c>
      <c r="AU20">
        <f>M19</f>
        <v>0.34599999999999997</v>
      </c>
      <c r="BB20" s="31">
        <f t="shared" si="24"/>
        <v>601.94645378079417</v>
      </c>
      <c r="BC20" s="31">
        <f t="shared" si="25"/>
        <v>64.742625226218792</v>
      </c>
      <c r="BD20" s="36">
        <f t="shared" si="26"/>
        <v>357.5429064909938</v>
      </c>
      <c r="BE20" s="31">
        <f t="shared" si="27"/>
        <v>99.889404641929758</v>
      </c>
    </row>
    <row r="21" spans="1:57" x14ac:dyDescent="0.35">
      <c r="A21">
        <v>15</v>
      </c>
      <c r="B21" t="s">
        <v>54</v>
      </c>
      <c r="C21">
        <v>7.1565700000000003</v>
      </c>
      <c r="D21">
        <v>530.66300000000001</v>
      </c>
      <c r="E21">
        <v>191.01</v>
      </c>
      <c r="F21">
        <v>191.01</v>
      </c>
      <c r="G21">
        <v>123.98399999999999</v>
      </c>
      <c r="H21">
        <v>1963.33</v>
      </c>
      <c r="I21">
        <v>843.904</v>
      </c>
      <c r="J21">
        <v>2217.3200000000002</v>
      </c>
      <c r="K21">
        <v>683.69899999999996</v>
      </c>
      <c r="M21" s="17">
        <f t="shared" si="5"/>
        <v>0.34555666666666668</v>
      </c>
      <c r="N21" s="18">
        <f t="shared" si="6"/>
        <v>0.51189192317709586</v>
      </c>
      <c r="O21" s="18">
        <f t="shared" si="7"/>
        <v>2.0798282097485217</v>
      </c>
      <c r="P21" s="29">
        <f t="shared" si="8"/>
        <v>0.65951459963151238</v>
      </c>
      <c r="Q21" s="18">
        <f t="shared" si="9"/>
        <v>0.11959832926582228</v>
      </c>
      <c r="R21" s="29">
        <f t="shared" si="10"/>
        <v>0.18425342683785581</v>
      </c>
      <c r="T21" s="30">
        <f t="shared" si="11"/>
        <v>345.5549588572697</v>
      </c>
      <c r="U21" s="30">
        <f t="shared" si="12"/>
        <v>999.99505780220227</v>
      </c>
      <c r="V21" s="30">
        <f t="shared" si="13"/>
        <v>999.99505780220227</v>
      </c>
      <c r="W21" s="30">
        <f t="shared" si="14"/>
        <v>20.408062404126579</v>
      </c>
      <c r="X21" s="30">
        <f t="shared" si="15"/>
        <v>176.88679245283001</v>
      </c>
      <c r="Y21" s="30">
        <f t="shared" si="0"/>
        <v>63.669685330266219</v>
      </c>
      <c r="Z21" s="30">
        <f t="shared" si="16"/>
        <v>63.669685330266219</v>
      </c>
      <c r="AA21" s="30">
        <f t="shared" si="17"/>
        <v>41.327795748849411</v>
      </c>
      <c r="AB21" s="30">
        <f t="shared" si="1"/>
        <v>739.10301385396588</v>
      </c>
      <c r="AC21" s="30">
        <f t="shared" si="18"/>
        <v>281.30010635236295</v>
      </c>
      <c r="AD21" s="30">
        <f t="shared" si="2"/>
        <v>227.89854034143596</v>
      </c>
      <c r="AE21" s="30">
        <f t="shared" si="3"/>
        <v>654.44009894493252</v>
      </c>
      <c r="AG21" s="31">
        <f t="shared" si="4"/>
        <v>124566.7313023078</v>
      </c>
      <c r="AH21" s="32">
        <f t="shared" si="19"/>
        <v>124483.4243212594</v>
      </c>
      <c r="AI21" s="37"/>
      <c r="AJ21" s="38">
        <f t="shared" si="28"/>
        <v>67891.287763203101</v>
      </c>
      <c r="AK21" s="38">
        <f t="shared" si="29"/>
        <v>11503.651984195927</v>
      </c>
      <c r="AL21" s="39">
        <f t="shared" si="30"/>
        <v>44409.5017602515</v>
      </c>
      <c r="AM21" s="39">
        <f t="shared" si="31"/>
        <v>3483.7064922462255</v>
      </c>
      <c r="AN21" s="39">
        <f t="shared" si="20"/>
        <v>18937.499999999982</v>
      </c>
      <c r="AO21" s="39">
        <f t="shared" si="21"/>
        <v>4558.5420619635643</v>
      </c>
      <c r="AP21" s="39">
        <f t="shared" si="22"/>
        <v>4678.5036951731327</v>
      </c>
      <c r="AQ21" s="39">
        <f t="shared" si="23"/>
        <v>2375.1309553152464</v>
      </c>
      <c r="AR21" s="40">
        <f>AD20*$AV$4</f>
        <v>1065.3691573777412</v>
      </c>
      <c r="AS21" s="41">
        <f>AL21+AM21+AN21+AO21+AP21+AQ21+AR21-AJ21-AK21</f>
        <v>113.31437492837358</v>
      </c>
      <c r="AT21" s="41">
        <f t="shared" si="32"/>
        <v>906514.99942698865</v>
      </c>
      <c r="AU21">
        <f>M20</f>
        <v>0.34587333333333331</v>
      </c>
      <c r="BB21" s="31">
        <f t="shared" si="24"/>
        <v>658.50607537151666</v>
      </c>
      <c r="BC21" s="31">
        <f t="shared" si="25"/>
        <v>73.271119206779645</v>
      </c>
      <c r="BD21" s="36">
        <f t="shared" si="26"/>
        <v>405.08332980142251</v>
      </c>
      <c r="BE21" s="31">
        <f t="shared" si="27"/>
        <v>113.17135208449763</v>
      </c>
    </row>
    <row r="22" spans="1:57" x14ac:dyDescent="0.35">
      <c r="A22">
        <v>16</v>
      </c>
      <c r="B22" t="s">
        <v>54</v>
      </c>
      <c r="C22">
        <v>7.6606100000000001</v>
      </c>
      <c r="D22">
        <v>500.589</v>
      </c>
      <c r="E22">
        <v>201.60300000000001</v>
      </c>
      <c r="F22">
        <v>201.60300000000001</v>
      </c>
      <c r="G22">
        <v>131.56899999999999</v>
      </c>
      <c r="H22">
        <v>1964.63</v>
      </c>
      <c r="I22">
        <v>784.54</v>
      </c>
      <c r="J22">
        <v>2276.6799999999998</v>
      </c>
      <c r="K22">
        <v>721.61599999999999</v>
      </c>
      <c r="M22" s="17">
        <f t="shared" si="5"/>
        <v>0.34512333333333328</v>
      </c>
      <c r="N22" s="18">
        <f t="shared" si="6"/>
        <v>0.48348802843427957</v>
      </c>
      <c r="O22" s="18">
        <f t="shared" si="7"/>
        <v>2.139771782261414</v>
      </c>
      <c r="P22" s="29">
        <f t="shared" si="8"/>
        <v>0.69696437022513702</v>
      </c>
      <c r="Q22" s="18">
        <f t="shared" si="9"/>
        <v>0.12707437920743309</v>
      </c>
      <c r="R22" s="29">
        <f t="shared" si="10"/>
        <v>0.19471589866424566</v>
      </c>
      <c r="T22" s="30">
        <f t="shared" si="11"/>
        <v>365.85557873202686</v>
      </c>
      <c r="U22" s="30">
        <f t="shared" si="12"/>
        <v>1060.0719899128628</v>
      </c>
      <c r="V22" s="30">
        <f t="shared" si="13"/>
        <v>1060.0719899128628</v>
      </c>
      <c r="W22" s="30">
        <f t="shared" si="14"/>
        <v>21.634122243119648</v>
      </c>
      <c r="X22" s="30">
        <f t="shared" si="15"/>
        <v>176.88679245283001</v>
      </c>
      <c r="Y22" s="30">
        <f t="shared" si="0"/>
        <v>71.237897794134284</v>
      </c>
      <c r="Z22" s="30">
        <f t="shared" si="16"/>
        <v>71.237897794134284</v>
      </c>
      <c r="AA22" s="30">
        <f t="shared" si="17"/>
        <v>46.490870546948472</v>
      </c>
      <c r="AB22" s="30">
        <f t="shared" si="1"/>
        <v>804.48156599682989</v>
      </c>
      <c r="AC22" s="30">
        <f t="shared" si="18"/>
        <v>277.22454615915262</v>
      </c>
      <c r="AD22" s="30">
        <f t="shared" si="2"/>
        <v>254.98830302432012</v>
      </c>
      <c r="AE22" s="30">
        <f t="shared" si="3"/>
        <v>694.21641118083596</v>
      </c>
      <c r="AG22" s="31">
        <f t="shared" si="4"/>
        <v>132050.35534755373</v>
      </c>
      <c r="AH22" s="32">
        <f t="shared" si="19"/>
        <v>131961.26589811736</v>
      </c>
      <c r="AI22" s="37"/>
      <c r="AJ22" s="38">
        <f t="shared" si="28"/>
        <v>71876.64476964889</v>
      </c>
      <c r="AK22" s="38">
        <f t="shared" si="29"/>
        <v>12178.939808973022</v>
      </c>
      <c r="AL22" s="39">
        <f t="shared" si="30"/>
        <v>47039.190991864911</v>
      </c>
      <c r="AM22" s="39">
        <f t="shared" si="31"/>
        <v>3425.9539952654286</v>
      </c>
      <c r="AN22" s="39">
        <f t="shared" si="20"/>
        <v>18937.499999999982</v>
      </c>
      <c r="AO22" s="39">
        <f t="shared" si="21"/>
        <v>5129.2298502062467</v>
      </c>
      <c r="AP22" s="39">
        <f t="shared" si="22"/>
        <v>5264.2095831064116</v>
      </c>
      <c r="AQ22" s="39">
        <f t="shared" si="23"/>
        <v>2679.3347245323807</v>
      </c>
      <c r="AR22" s="40">
        <f>AD21*$AV$4</f>
        <v>1198.7463221959531</v>
      </c>
      <c r="AS22" s="41">
        <f>AL22+AM22+AN22+AO22+AP22+AQ22+AR22-AJ22-AK22</f>
        <v>-381.4191114506084</v>
      </c>
      <c r="AT22" s="41">
        <f t="shared" si="32"/>
        <v>-3051352.8916048673</v>
      </c>
      <c r="AU22">
        <f>M21</f>
        <v>0.34555666666666668</v>
      </c>
      <c r="BB22" s="31">
        <f t="shared" si="24"/>
        <v>718.69495144983932</v>
      </c>
      <c r="BC22" s="31">
        <f t="shared" si="25"/>
        <v>82.655591497698822</v>
      </c>
      <c r="BD22" s="36">
        <f t="shared" si="26"/>
        <v>455.79708068287192</v>
      </c>
      <c r="BE22" s="31">
        <f t="shared" si="27"/>
        <v>127.33937066053244</v>
      </c>
    </row>
    <row r="23" spans="1:57" x14ac:dyDescent="0.35">
      <c r="A23">
        <v>17</v>
      </c>
      <c r="B23" t="s">
        <v>54</v>
      </c>
      <c r="C23">
        <v>8.16465</v>
      </c>
      <c r="D23">
        <v>471.80700000000002</v>
      </c>
      <c r="E23">
        <v>211.53800000000001</v>
      </c>
      <c r="F23">
        <v>211.53800000000001</v>
      </c>
      <c r="G23">
        <v>139.11799999999999</v>
      </c>
      <c r="H23">
        <v>1966</v>
      </c>
      <c r="I23">
        <v>729.88599999999997</v>
      </c>
      <c r="J23">
        <v>2331.34</v>
      </c>
      <c r="K23">
        <v>757.17499999999995</v>
      </c>
      <c r="M23" s="17">
        <f t="shared" si="5"/>
        <v>0.34466666666666668</v>
      </c>
      <c r="N23" s="18">
        <f t="shared" si="6"/>
        <v>0.45629303675048355</v>
      </c>
      <c r="O23" s="18">
        <f t="shared" si="7"/>
        <v>2.1954695456479691</v>
      </c>
      <c r="P23" s="29">
        <f t="shared" si="8"/>
        <v>0.73227756286266921</v>
      </c>
      <c r="Q23" s="18">
        <f t="shared" si="9"/>
        <v>0.13454352030947775</v>
      </c>
      <c r="R23" s="29">
        <f t="shared" si="10"/>
        <v>0.20458220502901356</v>
      </c>
      <c r="T23" s="30">
        <f t="shared" si="11"/>
        <v>387.6605124473063</v>
      </c>
      <c r="U23" s="30">
        <f t="shared" si="12"/>
        <v>1124.7403649341575</v>
      </c>
      <c r="V23" s="30">
        <f t="shared" si="13"/>
        <v>1124.7403649341575</v>
      </c>
      <c r="W23" s="30">
        <f t="shared" si="14"/>
        <v>22.953884998656275</v>
      </c>
      <c r="X23" s="30">
        <f t="shared" si="15"/>
        <v>176.88679245283001</v>
      </c>
      <c r="Y23" s="30">
        <f t="shared" si="0"/>
        <v>79.308442439147285</v>
      </c>
      <c r="Z23" s="30">
        <f t="shared" si="16"/>
        <v>79.308442439147285</v>
      </c>
      <c r="AA23" s="30">
        <f t="shared" si="17"/>
        <v>52.157210029636708</v>
      </c>
      <c r="AB23" s="30">
        <f t="shared" si="1"/>
        <v>874.05073412700267</v>
      </c>
      <c r="AC23" s="30">
        <f t="shared" si="18"/>
        <v>273.64351580581103</v>
      </c>
      <c r="AD23" s="30">
        <f t="shared" si="2"/>
        <v>283.87509527300688</v>
      </c>
      <c r="AE23" s="30">
        <f t="shared" si="3"/>
        <v>737.07985248685122</v>
      </c>
      <c r="AI23" s="37"/>
      <c r="AJ23" s="38">
        <f t="shared" si="28"/>
        <v>76194.794418966834</v>
      </c>
      <c r="AK23" s="38">
        <f t="shared" si="29"/>
        <v>12910.616765148756</v>
      </c>
      <c r="AL23" s="39">
        <f t="shared" si="30"/>
        <v>49898.192986444941</v>
      </c>
      <c r="AM23" s="39">
        <f t="shared" si="31"/>
        <v>3376.3177476723199</v>
      </c>
      <c r="AN23" s="39">
        <f t="shared" si="20"/>
        <v>18937.499999999982</v>
      </c>
      <c r="AO23" s="39">
        <f t="shared" si="21"/>
        <v>5738.9250462954578</v>
      </c>
      <c r="AP23" s="39">
        <f t="shared" si="22"/>
        <v>5889.9493896190233</v>
      </c>
      <c r="AQ23" s="39">
        <f t="shared" si="23"/>
        <v>3014.0635756903803</v>
      </c>
      <c r="AR23" s="40">
        <f>AD22*$AV$4</f>
        <v>1341.2384739079237</v>
      </c>
      <c r="AS23" s="41">
        <f>AL23+AM23+AN23+AO23+AP23+AQ23+AR23-AJ23-AK23</f>
        <v>-909.22396448556538</v>
      </c>
      <c r="AT23" s="41">
        <f t="shared" si="32"/>
        <v>-7273791.7158845235</v>
      </c>
      <c r="AU23">
        <f>M22</f>
        <v>0.34512333333333328</v>
      </c>
      <c r="BB23" s="31">
        <f t="shared" si="24"/>
        <v>782.84744375371019</v>
      </c>
      <c r="BC23" s="31">
        <f t="shared" si="25"/>
        <v>92.981741093896943</v>
      </c>
      <c r="BD23" s="36">
        <f t="shared" si="26"/>
        <v>509.97660604864024</v>
      </c>
      <c r="BE23" s="31">
        <f t="shared" si="27"/>
        <v>142.47579558826857</v>
      </c>
    </row>
    <row r="24" spans="1:57" x14ac:dyDescent="0.35">
      <c r="A24">
        <v>18</v>
      </c>
      <c r="B24" t="s">
        <v>54</v>
      </c>
      <c r="C24">
        <v>8.6686899999999998</v>
      </c>
      <c r="D24">
        <v>444.42500000000001</v>
      </c>
      <c r="E24">
        <v>220.86199999999999</v>
      </c>
      <c r="F24">
        <v>220.86199999999999</v>
      </c>
      <c r="G24">
        <v>146.631</v>
      </c>
      <c r="H24">
        <v>1967.22</v>
      </c>
      <c r="I24">
        <v>679.38499999999999</v>
      </c>
      <c r="J24">
        <v>2381.84</v>
      </c>
      <c r="K24">
        <v>790.54899999999998</v>
      </c>
      <c r="M24" s="17">
        <f t="shared" si="5"/>
        <v>0.34426000000000001</v>
      </c>
      <c r="N24" s="18">
        <f t="shared" si="6"/>
        <v>0.43031913863552745</v>
      </c>
      <c r="O24" s="18">
        <f t="shared" si="7"/>
        <v>2.2469601562772326</v>
      </c>
      <c r="P24" s="29">
        <f t="shared" si="8"/>
        <v>0.76545730939793566</v>
      </c>
      <c r="Q24" s="18">
        <f t="shared" si="9"/>
        <v>0.14197699413234183</v>
      </c>
      <c r="R24" s="29">
        <f t="shared" si="10"/>
        <v>0.21385193361606539</v>
      </c>
      <c r="T24" s="30">
        <f t="shared" si="11"/>
        <v>411.05955225163694</v>
      </c>
      <c r="U24" s="30">
        <f t="shared" si="12"/>
        <v>1194.0380882229622</v>
      </c>
      <c r="V24" s="30">
        <f t="shared" si="13"/>
        <v>1194.0380882229622</v>
      </c>
      <c r="W24" s="30">
        <f t="shared" si="14"/>
        <v>24.368124249448208</v>
      </c>
      <c r="X24" s="30">
        <f t="shared" si="15"/>
        <v>176.88679245283001</v>
      </c>
      <c r="Y24" s="30">
        <f t="shared" si="0"/>
        <v>87.905880080366629</v>
      </c>
      <c r="Z24" s="30">
        <f t="shared" si="16"/>
        <v>87.905880080366629</v>
      </c>
      <c r="AA24" s="30">
        <f t="shared" si="17"/>
        <v>58.360999638073714</v>
      </c>
      <c r="AB24" s="30">
        <f t="shared" si="1"/>
        <v>948.00256001603566</v>
      </c>
      <c r="AC24" s="30">
        <f t="shared" si="18"/>
        <v>270.40365245637474</v>
      </c>
      <c r="AD24" s="30">
        <f t="shared" si="2"/>
        <v>314.64853886885817</v>
      </c>
      <c r="AE24" s="30">
        <f t="shared" si="3"/>
        <v>782.9785359713253</v>
      </c>
      <c r="AI24" s="37"/>
      <c r="AJ24" s="38">
        <f t="shared" si="28"/>
        <v>80842.963210372429</v>
      </c>
      <c r="AK24" s="38">
        <f t="shared" si="29"/>
        <v>13698.212904533104</v>
      </c>
      <c r="AL24" s="39">
        <f t="shared" si="30"/>
        <v>52979.088557197399</v>
      </c>
      <c r="AM24" s="39">
        <f t="shared" si="31"/>
        <v>3332.7043789989725</v>
      </c>
      <c r="AN24" s="39">
        <f t="shared" si="20"/>
        <v>18937.499999999982</v>
      </c>
      <c r="AO24" s="39">
        <f t="shared" si="21"/>
        <v>6389.088122897705</v>
      </c>
      <c r="AP24" s="39">
        <f t="shared" si="22"/>
        <v>6557.2220208686977</v>
      </c>
      <c r="AQ24" s="39">
        <f t="shared" si="23"/>
        <v>3381.4197305943862</v>
      </c>
      <c r="AR24" s="40">
        <f>AD23*$AV$4</f>
        <v>1493.1830011360162</v>
      </c>
      <c r="AS24" s="41">
        <f>AL24+AM24+AN24+AO24+AP24+AQ24+AR24-AJ24-AK24</f>
        <v>-1470.9703032123889</v>
      </c>
      <c r="AT24" s="41">
        <f t="shared" si="32"/>
        <v>-11767762.425699111</v>
      </c>
      <c r="AU24">
        <f>M23</f>
        <v>0.34466666666666668</v>
      </c>
      <c r="BB24" s="31">
        <f t="shared" si="24"/>
        <v>851.09684912834643</v>
      </c>
      <c r="BC24" s="31">
        <f t="shared" si="25"/>
        <v>104.31442005927342</v>
      </c>
      <c r="BD24" s="36">
        <f t="shared" si="26"/>
        <v>567.75019054601376</v>
      </c>
      <c r="BE24" s="31">
        <f t="shared" si="27"/>
        <v>158.61688487829457</v>
      </c>
    </row>
    <row r="25" spans="1:57" x14ac:dyDescent="0.35">
      <c r="A25">
        <v>19</v>
      </c>
      <c r="B25" t="s">
        <v>54</v>
      </c>
      <c r="C25">
        <v>9.1727299999999996</v>
      </c>
      <c r="D25">
        <v>418.42099999999999</v>
      </c>
      <c r="E25">
        <v>229.59399999999999</v>
      </c>
      <c r="F25">
        <v>229.59399999999999</v>
      </c>
      <c r="G25">
        <v>154.11500000000001</v>
      </c>
      <c r="H25">
        <v>1968.28</v>
      </c>
      <c r="I25">
        <v>632.89499999999998</v>
      </c>
      <c r="J25">
        <v>2428.33</v>
      </c>
      <c r="K25">
        <v>821.80600000000004</v>
      </c>
      <c r="M25" s="17">
        <f t="shared" si="5"/>
        <v>0.34390666666666669</v>
      </c>
      <c r="N25" s="18">
        <f t="shared" si="6"/>
        <v>0.40555674020082966</v>
      </c>
      <c r="O25" s="18">
        <f t="shared" si="7"/>
        <v>2.2943293821967199</v>
      </c>
      <c r="P25" s="29">
        <f t="shared" si="8"/>
        <v>0.79653975884930017</v>
      </c>
      <c r="Q25" s="18">
        <f t="shared" si="9"/>
        <v>0.14937676889078433</v>
      </c>
      <c r="R25" s="29">
        <f t="shared" si="10"/>
        <v>0.22253518396464156</v>
      </c>
      <c r="T25" s="30">
        <f t="shared" si="11"/>
        <v>436.15794023109208</v>
      </c>
      <c r="U25" s="30">
        <f t="shared" si="12"/>
        <v>1268.2450865479743</v>
      </c>
      <c r="V25" s="30">
        <f t="shared" si="13"/>
        <v>1268.2450865479743</v>
      </c>
      <c r="W25" s="30">
        <f t="shared" si="14"/>
        <v>25.882552786693353</v>
      </c>
      <c r="X25" s="30">
        <f t="shared" si="15"/>
        <v>176.88679245283001</v>
      </c>
      <c r="Y25" s="30">
        <f t="shared" si="0"/>
        <v>97.060487466965213</v>
      </c>
      <c r="Z25" s="30">
        <f t="shared" si="16"/>
        <v>97.060487466965213</v>
      </c>
      <c r="AA25" s="30">
        <f t="shared" si="17"/>
        <v>65.151863837780368</v>
      </c>
      <c r="AB25" s="30">
        <f t="shared" si="1"/>
        <v>1026.5725303372888</v>
      </c>
      <c r="AC25" s="30">
        <f t="shared" si="18"/>
        <v>267.55510899737897</v>
      </c>
      <c r="AD25" s="30">
        <f t="shared" si="2"/>
        <v>347.41714053188156</v>
      </c>
      <c r="AE25" s="30">
        <f t="shared" si="3"/>
        <v>832.08714631688224</v>
      </c>
      <c r="AI25" s="37"/>
      <c r="AJ25" s="38">
        <f t="shared" si="28"/>
        <v>85823.87566720185</v>
      </c>
      <c r="AK25" s="38">
        <f t="shared" si="29"/>
        <v>14542.189876467457</v>
      </c>
      <c r="AL25" s="39">
        <f t="shared" si="30"/>
        <v>56278.148230010942</v>
      </c>
      <c r="AM25" s="39">
        <f t="shared" si="31"/>
        <v>3293.2460832661882</v>
      </c>
      <c r="AN25" s="39">
        <f t="shared" si="20"/>
        <v>18937.499999999982</v>
      </c>
      <c r="AO25" s="39">
        <f t="shared" si="21"/>
        <v>7081.6976992743357</v>
      </c>
      <c r="AP25" s="39">
        <f t="shared" si="22"/>
        <v>7268.0581650447139</v>
      </c>
      <c r="AQ25" s="39">
        <f t="shared" si="23"/>
        <v>3783.6194758358483</v>
      </c>
      <c r="AR25" s="40">
        <f>AD24*$AV$4</f>
        <v>1655.0513144501938</v>
      </c>
      <c r="AS25" s="41">
        <f>AL25+AM25+AN25+AO25+AP25+AQ25+AR25-AJ25-AK25</f>
        <v>-2068.7445757871192</v>
      </c>
      <c r="AT25" s="41">
        <f t="shared" si="32"/>
        <v>-16549956.606296953</v>
      </c>
      <c r="AU25">
        <f>M24</f>
        <v>0.34426000000000001</v>
      </c>
      <c r="BB25" s="31">
        <f t="shared" si="24"/>
        <v>923.63443576658744</v>
      </c>
      <c r="BC25" s="31">
        <f t="shared" si="25"/>
        <v>116.72199927614743</v>
      </c>
      <c r="BD25" s="36">
        <f t="shared" si="26"/>
        <v>629.29707773771634</v>
      </c>
      <c r="BE25" s="31">
        <f t="shared" si="27"/>
        <v>175.81176016073326</v>
      </c>
    </row>
    <row r="26" spans="1:57" x14ac:dyDescent="0.35">
      <c r="A26">
        <v>20</v>
      </c>
      <c r="B26" t="s">
        <v>54</v>
      </c>
      <c r="C26">
        <v>9.6767699999999994</v>
      </c>
      <c r="D26">
        <v>393.94600000000003</v>
      </c>
      <c r="E26">
        <v>237.76900000000001</v>
      </c>
      <c r="F26">
        <v>237.76900000000001</v>
      </c>
      <c r="G26">
        <v>161.57300000000001</v>
      </c>
      <c r="H26">
        <v>1968.94</v>
      </c>
      <c r="I26">
        <v>589.95799999999997</v>
      </c>
      <c r="J26">
        <v>2471.27</v>
      </c>
      <c r="K26">
        <v>851.06600000000003</v>
      </c>
      <c r="M26" s="17">
        <f t="shared" si="5"/>
        <v>0.34368666666666664</v>
      </c>
      <c r="N26" s="18">
        <f t="shared" si="6"/>
        <v>0.38207863751867016</v>
      </c>
      <c r="O26" s="18">
        <f t="shared" si="7"/>
        <v>2.337444484511086</v>
      </c>
      <c r="P26" s="29">
        <f t="shared" si="8"/>
        <v>0.8254282001047466</v>
      </c>
      <c r="Q26" s="18">
        <f t="shared" si="9"/>
        <v>0.15670572032665414</v>
      </c>
      <c r="R26" s="29">
        <f t="shared" si="10"/>
        <v>0.23060636626384498</v>
      </c>
      <c r="T26" s="30">
        <f t="shared" si="11"/>
        <v>462.95912695246273</v>
      </c>
      <c r="U26" s="30">
        <f t="shared" si="12"/>
        <v>1347.0383691127463</v>
      </c>
      <c r="V26" s="30">
        <f t="shared" si="13"/>
        <v>1347.0383691127463</v>
      </c>
      <c r="W26" s="30">
        <f t="shared" si="14"/>
        <v>27.490578961484619</v>
      </c>
      <c r="X26" s="30">
        <f t="shared" si="15"/>
        <v>176.88679245283001</v>
      </c>
      <c r="Y26" s="30">
        <f t="shared" si="0"/>
        <v>106.76132199518952</v>
      </c>
      <c r="Z26" s="30">
        <f t="shared" si="16"/>
        <v>106.76132199518952</v>
      </c>
      <c r="AA26" s="30">
        <f t="shared" si="17"/>
        <v>72.548343470884589</v>
      </c>
      <c r="AB26" s="30">
        <f t="shared" si="1"/>
        <v>1109.6318368105863</v>
      </c>
      <c r="AC26" s="30">
        <f t="shared" si="18"/>
        <v>264.89711126364455</v>
      </c>
      <c r="AD26" s="30">
        <f t="shared" si="2"/>
        <v>382.13951888243616</v>
      </c>
      <c r="AE26" s="30">
        <f t="shared" si="3"/>
        <v>884.07924216028357</v>
      </c>
      <c r="AI26" s="37"/>
      <c r="AJ26" s="38">
        <f t="shared" si="28"/>
        <v>91157.652085808746</v>
      </c>
      <c r="AK26" s="38">
        <f t="shared" si="29"/>
        <v>15445.95690906778</v>
      </c>
      <c r="AL26" s="39">
        <f t="shared" si="30"/>
        <v>59807.927815818541</v>
      </c>
      <c r="AM26" s="39">
        <f t="shared" si="31"/>
        <v>3258.5536724790786</v>
      </c>
      <c r="AN26" s="39">
        <f t="shared" si="20"/>
        <v>18937.499999999982</v>
      </c>
      <c r="AO26" s="39">
        <f t="shared" si="21"/>
        <v>7819.1928703387175</v>
      </c>
      <c r="AP26" s="39">
        <f t="shared" si="22"/>
        <v>8024.9611037686846</v>
      </c>
      <c r="AQ26" s="39">
        <f t="shared" si="23"/>
        <v>4223.8800300262901</v>
      </c>
      <c r="AR26" s="40">
        <f>AD25*$AV$4</f>
        <v>1827.414159197697</v>
      </c>
      <c r="AS26" s="41">
        <f>AL26+AM26+AN26+AO26+AP26+AQ26+AR26-AJ26-AK26</f>
        <v>-2704.1793432475206</v>
      </c>
      <c r="AT26" s="41">
        <f t="shared" si="32"/>
        <v>-21633434.745980166</v>
      </c>
      <c r="AU26">
        <f>M25</f>
        <v>0.34390666666666669</v>
      </c>
      <c r="BB26" s="31">
        <f t="shared" si="24"/>
        <v>1000.6899775505954</v>
      </c>
      <c r="BC26" s="31">
        <f t="shared" si="25"/>
        <v>130.30372767556074</v>
      </c>
      <c r="BD26" s="36">
        <f t="shared" si="26"/>
        <v>694.83428106376311</v>
      </c>
      <c r="BE26" s="31">
        <f t="shared" si="27"/>
        <v>194.12097493393043</v>
      </c>
    </row>
    <row r="27" spans="1:57" x14ac:dyDescent="0.35">
      <c r="A27">
        <v>21</v>
      </c>
      <c r="B27" t="s">
        <v>54</v>
      </c>
      <c r="C27">
        <v>10.1808</v>
      </c>
      <c r="D27">
        <v>370.81700000000001</v>
      </c>
      <c r="E27">
        <v>245.44900000000001</v>
      </c>
      <c r="F27">
        <v>245.44900000000001</v>
      </c>
      <c r="G27">
        <v>168.99700000000001</v>
      </c>
      <c r="H27">
        <v>1969.29</v>
      </c>
      <c r="I27">
        <v>550.16999999999996</v>
      </c>
      <c r="J27">
        <v>2511.0500000000002</v>
      </c>
      <c r="K27">
        <v>878.55700000000002</v>
      </c>
      <c r="M27" s="17">
        <f t="shared" si="5"/>
        <v>0.34356999999999999</v>
      </c>
      <c r="N27" s="18">
        <f t="shared" si="6"/>
        <v>0.35976850908596986</v>
      </c>
      <c r="O27" s="18">
        <f t="shared" si="7"/>
        <v>2.376832969700498</v>
      </c>
      <c r="P27" s="29">
        <f t="shared" si="8"/>
        <v>0.85238039797809273</v>
      </c>
      <c r="Q27" s="18">
        <f t="shared" si="9"/>
        <v>0.16396173511462972</v>
      </c>
      <c r="R27" s="29">
        <f t="shared" si="10"/>
        <v>0.23813584810470453</v>
      </c>
      <c r="T27" s="30">
        <f t="shared" si="11"/>
        <v>491.6683589184326</v>
      </c>
      <c r="U27" s="30">
        <f t="shared" si="12"/>
        <v>1431.0573068615788</v>
      </c>
      <c r="V27" s="30">
        <f t="shared" si="13"/>
        <v>1431.0573068615788</v>
      </c>
      <c r="W27" s="30">
        <f t="shared" si="14"/>
        <v>29.205251160440383</v>
      </c>
      <c r="X27" s="30">
        <f t="shared" si="15"/>
        <v>176.88679245283001</v>
      </c>
      <c r="Y27" s="30">
        <f t="shared" si="0"/>
        <v>117.08386163728922</v>
      </c>
      <c r="Z27" s="30">
        <f t="shared" si="16"/>
        <v>117.08386163728922</v>
      </c>
      <c r="AA27" s="30">
        <f t="shared" si="17"/>
        <v>80.614797229228742</v>
      </c>
      <c r="AB27" s="30">
        <f t="shared" si="1"/>
        <v>1197.818816796309</v>
      </c>
      <c r="AC27" s="30">
        <f t="shared" si="18"/>
        <v>262.44374122571026</v>
      </c>
      <c r="AD27" s="30">
        <f t="shared" si="2"/>
        <v>419.08847144812933</v>
      </c>
      <c r="AE27" s="30">
        <f t="shared" si="3"/>
        <v>939.38894794314615</v>
      </c>
      <c r="AI27" s="37"/>
      <c r="AJ27" s="38">
        <f t="shared" si="28"/>
        <v>96821.076856716856</v>
      </c>
      <c r="AK27" s="38">
        <f t="shared" si="29"/>
        <v>16405.580297424138</v>
      </c>
      <c r="AL27" s="39">
        <f t="shared" si="30"/>
        <v>63544.963688754695</v>
      </c>
      <c r="AM27" s="39">
        <f t="shared" si="31"/>
        <v>3226.1819180799271</v>
      </c>
      <c r="AN27" s="39">
        <f t="shared" si="20"/>
        <v>18937.499999999982</v>
      </c>
      <c r="AO27" s="39">
        <f t="shared" si="21"/>
        <v>8600.6920999324684</v>
      </c>
      <c r="AP27" s="39">
        <f t="shared" si="22"/>
        <v>8827.0261025622694</v>
      </c>
      <c r="AQ27" s="39">
        <f t="shared" si="23"/>
        <v>4703.4034200639599</v>
      </c>
      <c r="AR27" s="40">
        <f>AD26*$AV$4</f>
        <v>2010.0538693216142</v>
      </c>
      <c r="AS27" s="41">
        <f>AL27+AM27+AN27+AO27+AP27+AQ27+AR27-AJ27-AK27</f>
        <v>-3376.8360554260871</v>
      </c>
      <c r="AT27" s="41">
        <f t="shared" si="32"/>
        <v>-27014688.443408698</v>
      </c>
      <c r="AU27">
        <f>M26</f>
        <v>0.34368666666666664</v>
      </c>
      <c r="BB27" s="31">
        <f t="shared" si="24"/>
        <v>1082.1412578491017</v>
      </c>
      <c r="BC27" s="31">
        <f t="shared" si="25"/>
        <v>145.09668694176918</v>
      </c>
      <c r="BD27" s="36">
        <f t="shared" si="26"/>
        <v>764.27903776487233</v>
      </c>
      <c r="BE27" s="31">
        <f t="shared" si="27"/>
        <v>213.52264399037904</v>
      </c>
    </row>
    <row r="28" spans="1:57" x14ac:dyDescent="0.35">
      <c r="A28">
        <v>22</v>
      </c>
      <c r="B28" t="s">
        <v>54</v>
      </c>
      <c r="C28">
        <v>10.684799999999999</v>
      </c>
      <c r="D28">
        <v>349.17200000000003</v>
      </c>
      <c r="E28">
        <v>252.63399999999999</v>
      </c>
      <c r="F28">
        <v>252.63399999999999</v>
      </c>
      <c r="G28">
        <v>176.399</v>
      </c>
      <c r="H28">
        <v>1969.16</v>
      </c>
      <c r="I28">
        <v>513.41499999999996</v>
      </c>
      <c r="J28">
        <v>2547.81</v>
      </c>
      <c r="K28">
        <v>904.27300000000002</v>
      </c>
      <c r="M28" s="17">
        <f t="shared" si="5"/>
        <v>0.34361333333333333</v>
      </c>
      <c r="N28" s="18">
        <f t="shared" si="6"/>
        <v>0.33872569942959146</v>
      </c>
      <c r="O28" s="18">
        <f t="shared" si="7"/>
        <v>2.4121934637771139</v>
      </c>
      <c r="P28" s="29">
        <f t="shared" si="8"/>
        <v>0.87721954910558386</v>
      </c>
      <c r="Q28" s="18">
        <f t="shared" si="9"/>
        <v>0.17112160956113462</v>
      </c>
      <c r="R28" s="29">
        <f t="shared" si="10"/>
        <v>0.24507586046331148</v>
      </c>
      <c r="T28" s="30">
        <f t="shared" si="11"/>
        <v>522.21249450722064</v>
      </c>
      <c r="U28" s="30">
        <f t="shared" si="12"/>
        <v>1519.7678432362559</v>
      </c>
      <c r="V28" s="30">
        <f t="shared" si="13"/>
        <v>1519.7678432362559</v>
      </c>
      <c r="W28" s="30">
        <f t="shared" si="14"/>
        <v>31.015670270127671</v>
      </c>
      <c r="X28" s="30">
        <f t="shared" si="15"/>
        <v>176.88679245283001</v>
      </c>
      <c r="Y28" s="30">
        <f t="shared" si="0"/>
        <v>127.98167643604941</v>
      </c>
      <c r="Z28" s="30">
        <f t="shared" si="16"/>
        <v>127.98167643604941</v>
      </c>
      <c r="AA28" s="30">
        <f t="shared" si="17"/>
        <v>89.361842593010763</v>
      </c>
      <c r="AB28" s="30">
        <f t="shared" si="1"/>
        <v>1290.6932362231873</v>
      </c>
      <c r="AC28" s="30">
        <f t="shared" si="18"/>
        <v>260.0902772831962</v>
      </c>
      <c r="AD28" s="30">
        <f t="shared" si="2"/>
        <v>458.09500896892627</v>
      </c>
      <c r="AE28" s="30">
        <f t="shared" si="3"/>
        <v>997.55534872903525</v>
      </c>
      <c r="AI28" s="37"/>
      <c r="AJ28" s="38">
        <f t="shared" si="28"/>
        <v>102860.10604528969</v>
      </c>
      <c r="AK28" s="38">
        <f t="shared" si="29"/>
        <v>17428.846940267169</v>
      </c>
      <c r="AL28" s="39">
        <f t="shared" si="30"/>
        <v>67520.459411309508</v>
      </c>
      <c r="AM28" s="39">
        <f t="shared" si="31"/>
        <v>3196.3023243879252</v>
      </c>
      <c r="AN28" s="39">
        <f t="shared" si="20"/>
        <v>18937.499999999982</v>
      </c>
      <c r="AO28" s="39">
        <f t="shared" si="21"/>
        <v>9432.2758935000202</v>
      </c>
      <c r="AP28" s="39">
        <f t="shared" si="22"/>
        <v>9680.4936801710737</v>
      </c>
      <c r="AQ28" s="39">
        <f t="shared" si="23"/>
        <v>5226.3621036072973</v>
      </c>
      <c r="AR28" s="40">
        <f>AD27*$AV$4</f>
        <v>2204.4053598171604</v>
      </c>
      <c r="AS28" s="41">
        <f>AL28+AM28+AN28+AO28+AP28+AQ28+AR28-AJ28-AK28</f>
        <v>-4091.1542127638895</v>
      </c>
      <c r="AT28" s="41">
        <f t="shared" si="32"/>
        <v>-32729233.702111118</v>
      </c>
      <c r="AU28">
        <f>M27</f>
        <v>0.34356999999999999</v>
      </c>
      <c r="BB28" s="31">
        <f t="shared" si="24"/>
        <v>1168.6135656358686</v>
      </c>
      <c r="BC28" s="31">
        <f t="shared" si="25"/>
        <v>161.22959445845748</v>
      </c>
      <c r="BD28" s="36">
        <f t="shared" si="26"/>
        <v>838.17694289625865</v>
      </c>
      <c r="BE28" s="31">
        <f t="shared" si="27"/>
        <v>234.16772327457844</v>
      </c>
    </row>
    <row r="29" spans="1:57" x14ac:dyDescent="0.35">
      <c r="A29">
        <v>23</v>
      </c>
      <c r="B29" t="s">
        <v>54</v>
      </c>
      <c r="C29">
        <v>11.1889</v>
      </c>
      <c r="D29">
        <v>328.73</v>
      </c>
      <c r="E29">
        <v>259.39400000000001</v>
      </c>
      <c r="F29">
        <v>259.39400000000001</v>
      </c>
      <c r="G29">
        <v>183.768</v>
      </c>
      <c r="H29">
        <v>1968.71</v>
      </c>
      <c r="I29">
        <v>479.31</v>
      </c>
      <c r="J29">
        <v>2581.91</v>
      </c>
      <c r="K29">
        <v>928.47</v>
      </c>
      <c r="M29" s="17">
        <f t="shared" si="5"/>
        <v>0.34376333333333331</v>
      </c>
      <c r="N29" s="18">
        <f t="shared" si="6"/>
        <v>0.31875612097470163</v>
      </c>
      <c r="O29" s="18">
        <f t="shared" si="7"/>
        <v>2.4442062952224886</v>
      </c>
      <c r="P29" s="29">
        <f t="shared" si="8"/>
        <v>0.90029962474182823</v>
      </c>
      <c r="Q29" s="18">
        <f t="shared" si="9"/>
        <v>0.17819236102357242</v>
      </c>
      <c r="R29" s="29">
        <f t="shared" si="10"/>
        <v>0.25152381968214566</v>
      </c>
      <c r="T29" s="30">
        <f t="shared" si="11"/>
        <v>554.92830039448495</v>
      </c>
      <c r="U29" s="30">
        <f t="shared" si="12"/>
        <v>1614.2742596005537</v>
      </c>
      <c r="V29" s="30">
        <f t="shared" si="13"/>
        <v>1614.2742596005537</v>
      </c>
      <c r="W29" s="30">
        <f t="shared" si="14"/>
        <v>32.944372644909258</v>
      </c>
      <c r="X29" s="30">
        <f t="shared" si="15"/>
        <v>176.88679245283001</v>
      </c>
      <c r="Y29" s="30">
        <f t="shared" si="0"/>
        <v>139.577685764942</v>
      </c>
      <c r="Z29" s="30">
        <f t="shared" si="16"/>
        <v>139.577685764942</v>
      </c>
      <c r="AA29" s="30">
        <f t="shared" si="17"/>
        <v>98.883984046091498</v>
      </c>
      <c r="AB29" s="30">
        <f t="shared" si="1"/>
        <v>1389.3036178662255</v>
      </c>
      <c r="AC29" s="30">
        <f t="shared" si="18"/>
        <v>257.91501437923739</v>
      </c>
      <c r="AD29" s="30">
        <f t="shared" si="2"/>
        <v>499.60174060377534</v>
      </c>
      <c r="AE29" s="30">
        <f t="shared" si="3"/>
        <v>1059.3459592060688</v>
      </c>
      <c r="AI29" s="37"/>
      <c r="AJ29" s="38">
        <f t="shared" si="28"/>
        <v>109236.35326829235</v>
      </c>
      <c r="AK29" s="38">
        <f t="shared" si="29"/>
        <v>18509.25256277436</v>
      </c>
      <c r="AL29" s="39">
        <f t="shared" si="30"/>
        <v>71701.285800596859</v>
      </c>
      <c r="AM29" s="39">
        <f t="shared" si="31"/>
        <v>3167.6394870320464</v>
      </c>
      <c r="AN29" s="39">
        <f t="shared" si="20"/>
        <v>18937.499999999982</v>
      </c>
      <c r="AO29" s="39">
        <f t="shared" si="21"/>
        <v>10310.203853688141</v>
      </c>
      <c r="AP29" s="39">
        <f t="shared" si="22"/>
        <v>10581.525007732565</v>
      </c>
      <c r="AQ29" s="39">
        <f t="shared" si="23"/>
        <v>5793.4444257002588</v>
      </c>
      <c r="AR29" s="40">
        <f>AD28*$AV$4</f>
        <v>2409.5797471765522</v>
      </c>
      <c r="AS29" s="41">
        <f>AL29+AM29+AN29+AO29+AP29+AQ29+AR29-AJ29-AK29</f>
        <v>-4844.427509140296</v>
      </c>
      <c r="AT29" s="41">
        <f t="shared" si="32"/>
        <v>-38755420.073122367</v>
      </c>
      <c r="AU29">
        <f>M28</f>
        <v>0.34361333333333333</v>
      </c>
      <c r="BB29" s="31">
        <f t="shared" si="24"/>
        <v>1259.6775659530597</v>
      </c>
      <c r="BC29" s="31">
        <f t="shared" si="25"/>
        <v>178.72368518602153</v>
      </c>
      <c r="BD29" s="36">
        <f t="shared" si="26"/>
        <v>916.19001793785253</v>
      </c>
      <c r="BE29" s="31">
        <f t="shared" si="27"/>
        <v>255.96335287209882</v>
      </c>
    </row>
    <row r="30" spans="1:57" x14ac:dyDescent="0.35">
      <c r="A30">
        <v>24</v>
      </c>
      <c r="B30" t="s">
        <v>54</v>
      </c>
      <c r="C30">
        <v>11.6929</v>
      </c>
      <c r="D30">
        <v>309.74</v>
      </c>
      <c r="E30">
        <v>265.71899999999999</v>
      </c>
      <c r="F30">
        <v>265.71899999999999</v>
      </c>
      <c r="G30">
        <v>191.11500000000001</v>
      </c>
      <c r="H30">
        <v>1967.71</v>
      </c>
      <c r="I30">
        <v>447.71300000000002</v>
      </c>
      <c r="J30">
        <v>2613.5100000000002</v>
      </c>
      <c r="K30">
        <v>951.11199999999997</v>
      </c>
      <c r="M30" s="17">
        <f t="shared" si="5"/>
        <v>0.34409666666666666</v>
      </c>
      <c r="N30" s="18">
        <f t="shared" si="6"/>
        <v>0.3000513421616019</v>
      </c>
      <c r="O30" s="18">
        <f t="shared" si="7"/>
        <v>2.4724500965813876</v>
      </c>
      <c r="P30" s="29">
        <f t="shared" si="8"/>
        <v>0.92136124538647091</v>
      </c>
      <c r="Q30" s="18">
        <f t="shared" si="9"/>
        <v>0.18513692857627218</v>
      </c>
      <c r="R30" s="29">
        <f t="shared" si="10"/>
        <v>0.25740731771110831</v>
      </c>
      <c r="T30" s="30">
        <f t="shared" si="11"/>
        <v>589.52175043950365</v>
      </c>
      <c r="U30" s="30">
        <f t="shared" si="12"/>
        <v>1713.244583710499</v>
      </c>
      <c r="V30" s="30">
        <f t="shared" si="13"/>
        <v>1713.244583710499</v>
      </c>
      <c r="W30" s="30">
        <f t="shared" si="14"/>
        <v>34.964175177765284</v>
      </c>
      <c r="X30" s="30">
        <f t="shared" si="15"/>
        <v>176.88679245283001</v>
      </c>
      <c r="Y30" s="30">
        <f t="shared" si="0"/>
        <v>151.74721251299002</v>
      </c>
      <c r="Z30" s="30">
        <f t="shared" si="16"/>
        <v>151.74721251299002</v>
      </c>
      <c r="AA30" s="30">
        <f t="shared" si="17"/>
        <v>109.14224620527733</v>
      </c>
      <c r="AB30" s="30">
        <f t="shared" si="1"/>
        <v>1492.5272839887448</v>
      </c>
      <c r="AC30" s="30">
        <f t="shared" si="18"/>
        <v>255.68147489951957</v>
      </c>
      <c r="AD30" s="30">
        <f t="shared" si="2"/>
        <v>543.16249416735343</v>
      </c>
      <c r="AE30" s="30">
        <f t="shared" si="3"/>
        <v>1123.7228332709954</v>
      </c>
      <c r="AI30" s="37"/>
      <c r="AJ30" s="38">
        <f t="shared" si="28"/>
        <v>116029.19095730899</v>
      </c>
      <c r="AK30" s="38">
        <f t="shared" si="29"/>
        <v>19660.246207675144</v>
      </c>
      <c r="AL30" s="39">
        <f t="shared" si="30"/>
        <v>76142.609509854592</v>
      </c>
      <c r="AM30" s="39">
        <f t="shared" si="31"/>
        <v>3141.1469601247322</v>
      </c>
      <c r="AN30" s="39">
        <f t="shared" si="20"/>
        <v>18937.499999999982</v>
      </c>
      <c r="AO30" s="39">
        <f t="shared" si="21"/>
        <v>11244.378365223729</v>
      </c>
      <c r="AP30" s="39">
        <f t="shared" si="22"/>
        <v>11540.283059045405</v>
      </c>
      <c r="AQ30" s="39">
        <f t="shared" si="23"/>
        <v>6410.7772348873714</v>
      </c>
      <c r="AR30" s="40">
        <f>AD29*$AV$4</f>
        <v>2627.9051555758583</v>
      </c>
      <c r="AS30" s="41">
        <f>AL30+AM30+AN30+AO30+AP30+AQ30+AR30-AJ30-AK30</f>
        <v>-5644.8368802724472</v>
      </c>
      <c r="AT30" s="41">
        <f t="shared" si="32"/>
        <v>-45158695.042179577</v>
      </c>
      <c r="AU30">
        <f>M29</f>
        <v>0.34376333333333331</v>
      </c>
      <c r="BB30" s="31">
        <f t="shared" si="24"/>
        <v>1356.3592452213163</v>
      </c>
      <c r="BC30" s="31">
        <f t="shared" si="25"/>
        <v>197.767968092183</v>
      </c>
      <c r="BD30" s="36">
        <f t="shared" si="26"/>
        <v>999.20348120755068</v>
      </c>
      <c r="BE30" s="31">
        <f t="shared" si="27"/>
        <v>279.15537152988401</v>
      </c>
    </row>
    <row r="31" spans="1:57" x14ac:dyDescent="0.35">
      <c r="A31">
        <v>25</v>
      </c>
      <c r="B31" t="s">
        <v>54</v>
      </c>
      <c r="C31">
        <v>12.196999999999999</v>
      </c>
      <c r="D31">
        <v>291.80900000000003</v>
      </c>
      <c r="E31">
        <v>271.67599999999999</v>
      </c>
      <c r="F31">
        <v>271.67599999999999</v>
      </c>
      <c r="G31">
        <v>198.43</v>
      </c>
      <c r="H31">
        <v>1966.41</v>
      </c>
      <c r="I31">
        <v>418.4</v>
      </c>
      <c r="J31">
        <v>2642.82</v>
      </c>
      <c r="K31">
        <v>972.43399999999997</v>
      </c>
      <c r="M31" s="17">
        <f t="shared" si="5"/>
        <v>0.34452999999999995</v>
      </c>
      <c r="N31" s="18">
        <f t="shared" si="6"/>
        <v>0.2823256803955147</v>
      </c>
      <c r="O31" s="18">
        <f t="shared" si="7"/>
        <v>2.4976978397623819</v>
      </c>
      <c r="P31" s="29">
        <f t="shared" si="8"/>
        <v>0.94083147089271379</v>
      </c>
      <c r="Q31" s="18">
        <f t="shared" si="9"/>
        <v>0.19198134656875551</v>
      </c>
      <c r="R31" s="29">
        <f t="shared" si="10"/>
        <v>0.26284697026867521</v>
      </c>
      <c r="T31" s="30">
        <f t="shared" si="11"/>
        <v>626.53454763670948</v>
      </c>
      <c r="U31" s="30">
        <f t="shared" si="12"/>
        <v>1818.5195705358301</v>
      </c>
      <c r="V31" s="30">
        <f t="shared" si="13"/>
        <v>1818.5195705358301</v>
      </c>
      <c r="W31" s="30">
        <f t="shared" si="14"/>
        <v>37.112644296649592</v>
      </c>
      <c r="X31" s="30">
        <f t="shared" si="15"/>
        <v>176.88679245283001</v>
      </c>
      <c r="Y31" s="30">
        <f t="shared" si="0"/>
        <v>164.68270761496404</v>
      </c>
      <c r="Z31" s="30">
        <f t="shared" si="16"/>
        <v>164.68270761496404</v>
      </c>
      <c r="AA31" s="30">
        <f t="shared" si="17"/>
        <v>120.28294612714159</v>
      </c>
      <c r="AB31" s="30">
        <f t="shared" si="1"/>
        <v>1602.0066304653601</v>
      </c>
      <c r="AC31" s="30">
        <f t="shared" si="18"/>
        <v>253.6255843671197</v>
      </c>
      <c r="AD31" s="30">
        <f t="shared" si="2"/>
        <v>589.46342001814639</v>
      </c>
      <c r="AE31" s="30">
        <f t="shared" si="3"/>
        <v>1191.9850228991206</v>
      </c>
      <c r="AI31" s="37"/>
      <c r="AJ31" s="38">
        <f t="shared" si="28"/>
        <v>123142.88094335953</v>
      </c>
      <c r="AK31" s="38">
        <f t="shared" si="29"/>
        <v>20865.605785010168</v>
      </c>
      <c r="AL31" s="39">
        <f t="shared" si="30"/>
        <v>80769.826087019333</v>
      </c>
      <c r="AM31" s="39">
        <f t="shared" si="31"/>
        <v>3113.9446828012487</v>
      </c>
      <c r="AN31" s="39">
        <f t="shared" si="20"/>
        <v>18937.499999999982</v>
      </c>
      <c r="AO31" s="39">
        <f t="shared" si="21"/>
        <v>12224.755440046476</v>
      </c>
      <c r="AP31" s="39">
        <f t="shared" si="22"/>
        <v>12546.459530574015</v>
      </c>
      <c r="AQ31" s="39">
        <f t="shared" si="23"/>
        <v>7075.8337064081961</v>
      </c>
      <c r="AR31" s="40">
        <f>AD30*$AV$4</f>
        <v>2857.0347193202788</v>
      </c>
      <c r="AS31" s="41">
        <f>AL31+AM31+AN31+AO31+AP31+AQ31+AR31-AJ31-AK31</f>
        <v>-6483.1325622001932</v>
      </c>
      <c r="AT31" s="41">
        <f t="shared" si="32"/>
        <v>-51865060.497601546</v>
      </c>
      <c r="AU31">
        <f>M30</f>
        <v>0.34409666666666666</v>
      </c>
      <c r="BB31" s="31">
        <f t="shared" si="24"/>
        <v>1457.5631088109794</v>
      </c>
      <c r="BC31" s="31">
        <f t="shared" si="25"/>
        <v>218.28449241055466</v>
      </c>
      <c r="BD31" s="36">
        <f t="shared" si="26"/>
        <v>1086.3249883347069</v>
      </c>
      <c r="BE31" s="31">
        <f t="shared" si="27"/>
        <v>303.49442502598004</v>
      </c>
    </row>
    <row r="32" spans="1:57" x14ac:dyDescent="0.35">
      <c r="A32">
        <v>26</v>
      </c>
      <c r="B32" t="s">
        <v>54</v>
      </c>
      <c r="C32">
        <v>12.701000000000001</v>
      </c>
      <c r="D32">
        <v>275.19</v>
      </c>
      <c r="E32">
        <v>277.26600000000002</v>
      </c>
      <c r="F32">
        <v>277.26600000000002</v>
      </c>
      <c r="G32">
        <v>205.721</v>
      </c>
      <c r="H32">
        <v>1964.56</v>
      </c>
      <c r="I32">
        <v>391.11900000000003</v>
      </c>
      <c r="J32">
        <v>2670.11</v>
      </c>
      <c r="K32">
        <v>992.44</v>
      </c>
      <c r="M32" s="17">
        <f t="shared" si="5"/>
        <v>0.34514666666666666</v>
      </c>
      <c r="N32" s="18">
        <f t="shared" si="6"/>
        <v>0.2657710731669628</v>
      </c>
      <c r="O32" s="18">
        <f t="shared" si="7"/>
        <v>2.5195911981379897</v>
      </c>
      <c r="P32" s="29">
        <f t="shared" si="8"/>
        <v>0.9584717607973422</v>
      </c>
      <c r="Q32" s="18">
        <f t="shared" si="9"/>
        <v>0.19867978830255736</v>
      </c>
      <c r="R32" s="29">
        <f t="shared" si="10"/>
        <v>0.26777601792474698</v>
      </c>
      <c r="T32" s="30">
        <f t="shared" si="11"/>
        <v>665.56074122373025</v>
      </c>
      <c r="U32" s="30">
        <f t="shared" si="12"/>
        <v>1928.3417906119048</v>
      </c>
      <c r="V32" s="30">
        <f t="shared" si="13"/>
        <v>1928.3417906119048</v>
      </c>
      <c r="W32" s="30">
        <f t="shared" si="14"/>
        <v>39.353914094120505</v>
      </c>
      <c r="X32" s="30">
        <f t="shared" si="15"/>
        <v>176.88679245283001</v>
      </c>
      <c r="Y32" s="30">
        <f t="shared" si="0"/>
        <v>178.22120497193347</v>
      </c>
      <c r="Z32" s="30">
        <f t="shared" si="16"/>
        <v>178.22120497193347</v>
      </c>
      <c r="AA32" s="30">
        <f t="shared" si="17"/>
        <v>132.23346716882389</v>
      </c>
      <c r="AB32" s="30">
        <f t="shared" si="1"/>
        <v>1716.2948995076274</v>
      </c>
      <c r="AC32" s="30">
        <f t="shared" si="18"/>
        <v>251.40080519839785</v>
      </c>
      <c r="AD32" s="30">
        <f t="shared" si="2"/>
        <v>637.92117555829293</v>
      </c>
      <c r="AE32" s="30">
        <f t="shared" si="3"/>
        <v>1262.7810493881746</v>
      </c>
      <c r="AI32" s="37"/>
      <c r="AJ32" s="38">
        <f t="shared" si="28"/>
        <v>130709.73117140385</v>
      </c>
      <c r="AK32" s="38">
        <f t="shared" si="29"/>
        <v>22147.749849555876</v>
      </c>
      <c r="AL32" s="39">
        <f t="shared" si="30"/>
        <v>85676.30749092008</v>
      </c>
      <c r="AM32" s="39">
        <f t="shared" si="31"/>
        <v>3088.9059920071509</v>
      </c>
      <c r="AN32" s="39">
        <f t="shared" si="20"/>
        <v>18937.499999999982</v>
      </c>
      <c r="AO32" s="39">
        <f t="shared" si="21"/>
        <v>13266.838925461503</v>
      </c>
      <c r="AP32" s="39">
        <f t="shared" si="22"/>
        <v>13615.966265605228</v>
      </c>
      <c r="AQ32" s="39">
        <f t="shared" si="23"/>
        <v>7798.0997652525539</v>
      </c>
      <c r="AR32" s="40">
        <f>AD31*$AV$4</f>
        <v>3100.5775892954498</v>
      </c>
      <c r="AS32" s="41">
        <f>AL32+AM32+AN32+AO32+AP32+AQ32+AR32-AJ32-AK32</f>
        <v>-7373.284992417779</v>
      </c>
      <c r="AT32" s="41">
        <f t="shared" si="32"/>
        <v>-58986279.939342231</v>
      </c>
      <c r="AU32">
        <f>M31</f>
        <v>0.34452999999999995</v>
      </c>
      <c r="BB32" s="31">
        <f t="shared" si="24"/>
        <v>1564.8939861687104</v>
      </c>
      <c r="BC32" s="31">
        <f t="shared" si="25"/>
        <v>240.56589225428317</v>
      </c>
      <c r="BD32" s="36">
        <f t="shared" si="26"/>
        <v>1178.9268400362928</v>
      </c>
      <c r="BE32" s="31">
        <f t="shared" si="27"/>
        <v>329.36541522992809</v>
      </c>
    </row>
    <row r="33" spans="1:57" x14ac:dyDescent="0.35">
      <c r="A33">
        <v>27</v>
      </c>
      <c r="B33" t="s">
        <v>54</v>
      </c>
      <c r="C33">
        <v>13.2051</v>
      </c>
      <c r="D33">
        <v>259.57900000000001</v>
      </c>
      <c r="E33">
        <v>282.517</v>
      </c>
      <c r="F33">
        <v>282.517</v>
      </c>
      <c r="G33">
        <v>212.98699999999999</v>
      </c>
      <c r="H33">
        <v>1962.4</v>
      </c>
      <c r="I33">
        <v>365.89699999999999</v>
      </c>
      <c r="J33">
        <v>2695.33</v>
      </c>
      <c r="K33">
        <v>1011.24</v>
      </c>
      <c r="M33" s="17">
        <f t="shared" si="5"/>
        <v>0.34586666666666666</v>
      </c>
      <c r="N33" s="18">
        <f t="shared" si="6"/>
        <v>0.25017251349267544</v>
      </c>
      <c r="O33" s="18">
        <f t="shared" si="7"/>
        <v>2.5386521879336934</v>
      </c>
      <c r="P33" s="29">
        <f t="shared" si="8"/>
        <v>0.97459521973785668</v>
      </c>
      <c r="Q33" s="18">
        <f t="shared" si="9"/>
        <v>0.2052688897455667</v>
      </c>
      <c r="R33" s="29">
        <f t="shared" si="10"/>
        <v>0.272279298380879</v>
      </c>
      <c r="T33" s="30">
        <f t="shared" si="11"/>
        <v>707.05926076091055</v>
      </c>
      <c r="U33" s="30">
        <f t="shared" si="12"/>
        <v>2044.3116637266112</v>
      </c>
      <c r="V33" s="30">
        <f t="shared" si="13"/>
        <v>2044.3116637266112</v>
      </c>
      <c r="W33" s="30">
        <f t="shared" si="14"/>
        <v>41.720646198502266</v>
      </c>
      <c r="X33" s="30">
        <f t="shared" si="15"/>
        <v>176.88679245283001</v>
      </c>
      <c r="Y33" s="30">
        <f t="shared" si="0"/>
        <v>192.5175994336837</v>
      </c>
      <c r="Z33" s="30">
        <f t="shared" si="16"/>
        <v>192.5175994336837</v>
      </c>
      <c r="AA33" s="30">
        <f t="shared" si="17"/>
        <v>145.13726944071325</v>
      </c>
      <c r="AB33" s="30">
        <f t="shared" si="1"/>
        <v>1836.6981855279676</v>
      </c>
      <c r="AC33" s="30">
        <f t="shared" si="18"/>
        <v>249.33412439714584</v>
      </c>
      <c r="AD33" s="30">
        <f t="shared" si="2"/>
        <v>689.09657560896608</v>
      </c>
      <c r="AE33" s="30">
        <f t="shared" si="3"/>
        <v>1337.2524029657006</v>
      </c>
      <c r="AI33" s="37"/>
      <c r="AJ33" s="38">
        <f t="shared" si="28"/>
        <v>138603.42288381187</v>
      </c>
      <c r="AK33" s="38">
        <f t="shared" si="29"/>
        <v>23485.274667862388</v>
      </c>
      <c r="AL33" s="39">
        <f t="shared" si="30"/>
        <v>90764.913486873818</v>
      </c>
      <c r="AM33" s="39">
        <f t="shared" si="31"/>
        <v>3061.8104065112875</v>
      </c>
      <c r="AN33" s="39">
        <f t="shared" si="20"/>
        <v>18937.499999999982</v>
      </c>
      <c r="AO33" s="39">
        <f t="shared" si="21"/>
        <v>14357.50027253896</v>
      </c>
      <c r="AP33" s="39">
        <f t="shared" si="22"/>
        <v>14735.329227079461</v>
      </c>
      <c r="AQ33" s="39">
        <f t="shared" si="23"/>
        <v>8572.8675800621731</v>
      </c>
      <c r="AR33" s="40">
        <f>AD32*$AV$4</f>
        <v>3355.4653834366209</v>
      </c>
      <c r="AS33" s="41">
        <f>AL33+AM33+AN33+AO33+AP33+AQ33+AR33-AJ33-AK33</f>
        <v>-8303.3111951719548</v>
      </c>
      <c r="AT33" s="41">
        <f t="shared" si="32"/>
        <v>-66426489.56137564</v>
      </c>
      <c r="AU33">
        <f>M32</f>
        <v>0.34514666666666666</v>
      </c>
      <c r="BB33" s="31">
        <f t="shared" si="24"/>
        <v>1676.940985413507</v>
      </c>
      <c r="BC33" s="31">
        <f t="shared" si="25"/>
        <v>264.46693433764779</v>
      </c>
      <c r="BD33" s="36">
        <f t="shared" si="26"/>
        <v>1275.8423511165859</v>
      </c>
      <c r="BE33" s="31">
        <f t="shared" si="27"/>
        <v>356.44240994386695</v>
      </c>
    </row>
    <row r="34" spans="1:57" x14ac:dyDescent="0.35">
      <c r="A34">
        <v>28</v>
      </c>
      <c r="B34" t="s">
        <v>54</v>
      </c>
      <c r="C34">
        <v>13.709099999999999</v>
      </c>
      <c r="D34">
        <v>244.999</v>
      </c>
      <c r="E34">
        <v>287.46699999999998</v>
      </c>
      <c r="F34">
        <v>287.46699999999998</v>
      </c>
      <c r="G34">
        <v>220.22300000000001</v>
      </c>
      <c r="H34">
        <v>1959.84</v>
      </c>
      <c r="I34">
        <v>342.38099999999997</v>
      </c>
      <c r="J34">
        <v>2718.84</v>
      </c>
      <c r="K34">
        <v>1028.95</v>
      </c>
      <c r="M34" s="17">
        <f t="shared" si="5"/>
        <v>0.34672000000000003</v>
      </c>
      <c r="N34" s="18">
        <f t="shared" si="6"/>
        <v>0.23553972465774495</v>
      </c>
      <c r="O34" s="18">
        <f t="shared" si="7"/>
        <v>2.555006451122904</v>
      </c>
      <c r="P34" s="29">
        <f t="shared" si="8"/>
        <v>0.98922281187509609</v>
      </c>
      <c r="Q34" s="18">
        <f t="shared" si="9"/>
        <v>0.21172031225965235</v>
      </c>
      <c r="R34" s="29">
        <f t="shared" si="10"/>
        <v>0.27636805876019072</v>
      </c>
      <c r="T34" s="30">
        <f t="shared" si="11"/>
        <v>750.98496743960459</v>
      </c>
      <c r="U34" s="30">
        <f t="shared" si="12"/>
        <v>2165.9695646043047</v>
      </c>
      <c r="V34" s="30">
        <f t="shared" si="13"/>
        <v>2165.9695646043047</v>
      </c>
      <c r="W34" s="30">
        <f t="shared" si="14"/>
        <v>44.203460502128664</v>
      </c>
      <c r="X34" s="30">
        <f t="shared" si="15"/>
        <v>176.88679245283001</v>
      </c>
      <c r="Y34" s="30">
        <f t="shared" si="0"/>
        <v>207.54825760936856</v>
      </c>
      <c r="Z34" s="30">
        <f t="shared" si="16"/>
        <v>207.54825760936856</v>
      </c>
      <c r="AA34" s="30">
        <f t="shared" si="17"/>
        <v>158.99877180861793</v>
      </c>
      <c r="AB34" s="30">
        <f t="shared" si="1"/>
        <v>1962.9748970066423</v>
      </c>
      <c r="AC34" s="30">
        <f t="shared" si="18"/>
        <v>247.19812809979089</v>
      </c>
      <c r="AD34" s="30">
        <f t="shared" si="2"/>
        <v>742.89146116653308</v>
      </c>
      <c r="AE34" s="30">
        <f t="shared" si="3"/>
        <v>1414.9845971647001</v>
      </c>
      <c r="AI34" s="37"/>
      <c r="AJ34" s="38">
        <f t="shared" si="28"/>
        <v>146938.98945367761</v>
      </c>
      <c r="AK34" s="38">
        <f t="shared" si="29"/>
        <v>24897.671752526399</v>
      </c>
      <c r="AL34" s="39">
        <f t="shared" si="30"/>
        <v>96117.690967965653</v>
      </c>
      <c r="AM34" s="39">
        <f t="shared" si="31"/>
        <v>3036.6403010328395</v>
      </c>
      <c r="AN34" s="39">
        <f t="shared" si="20"/>
        <v>18937.499999999982</v>
      </c>
      <c r="AO34" s="39">
        <f t="shared" si="21"/>
        <v>15509.217810377559</v>
      </c>
      <c r="AP34" s="39">
        <f t="shared" si="22"/>
        <v>15917.35512117697</v>
      </c>
      <c r="AQ34" s="39">
        <f t="shared" si="23"/>
        <v>9409.4378562917136</v>
      </c>
      <c r="AR34" s="40">
        <f>AD33*$AV$4</f>
        <v>3624.6479877031616</v>
      </c>
      <c r="AS34" s="41">
        <f>AL34+AM34+AN34+AO34+AP34+AQ34+AR34-AJ34-AK34</f>
        <v>-9284.1711616561261</v>
      </c>
      <c r="AT34" s="41">
        <f t="shared" si="32"/>
        <v>-74273369.293249011</v>
      </c>
      <c r="AU34">
        <f>M33</f>
        <v>0.34586666666666666</v>
      </c>
      <c r="BB34" s="31">
        <f t="shared" si="24"/>
        <v>1794.9775393294653</v>
      </c>
      <c r="BC34" s="31">
        <f t="shared" si="25"/>
        <v>290.27453888142651</v>
      </c>
      <c r="BD34" s="36">
        <f t="shared" si="26"/>
        <v>1378.1931512179322</v>
      </c>
      <c r="BE34" s="31">
        <f t="shared" si="27"/>
        <v>385.0351988673674</v>
      </c>
    </row>
    <row r="35" spans="1:57" x14ac:dyDescent="0.35">
      <c r="A35">
        <v>29</v>
      </c>
      <c r="B35" t="s">
        <v>54</v>
      </c>
      <c r="C35">
        <v>14.213100000000001</v>
      </c>
      <c r="D35">
        <v>231.38399999999999</v>
      </c>
      <c r="E35">
        <v>292.13400000000001</v>
      </c>
      <c r="F35">
        <v>292.13400000000001</v>
      </c>
      <c r="G35">
        <v>227.42699999999999</v>
      </c>
      <c r="H35">
        <v>1956.92</v>
      </c>
      <c r="I35">
        <v>320.452</v>
      </c>
      <c r="J35">
        <v>2740.77</v>
      </c>
      <c r="K35">
        <v>1045.6600000000001</v>
      </c>
      <c r="M35" s="17">
        <f t="shared" si="5"/>
        <v>0.3476933333333333</v>
      </c>
      <c r="N35" s="18">
        <f t="shared" si="6"/>
        <v>0.22182766422517927</v>
      </c>
      <c r="O35" s="18">
        <f t="shared" si="7"/>
        <v>2.5688782358016646</v>
      </c>
      <c r="P35" s="29">
        <f t="shared" si="8"/>
        <v>1.0024734440311387</v>
      </c>
      <c r="Q35" s="18">
        <f t="shared" si="9"/>
        <v>0.21803409134486329</v>
      </c>
      <c r="R35" s="29">
        <f t="shared" si="10"/>
        <v>0.28006864286536032</v>
      </c>
      <c r="T35" s="30">
        <f t="shared" si="11"/>
        <v>797.40636980818863</v>
      </c>
      <c r="U35" s="30">
        <f t="shared" si="12"/>
        <v>2293.4186346440983</v>
      </c>
      <c r="V35" s="30">
        <f t="shared" si="13"/>
        <v>2293.4186346440983</v>
      </c>
      <c r="W35" s="30">
        <f t="shared" si="14"/>
        <v>46.804461931512208</v>
      </c>
      <c r="X35" s="30">
        <f t="shared" si="15"/>
        <v>176.88679245283001</v>
      </c>
      <c r="Y35" s="30">
        <f t="shared" si="0"/>
        <v>223.32851980437303</v>
      </c>
      <c r="Z35" s="30">
        <f t="shared" si="16"/>
        <v>223.32851980437303</v>
      </c>
      <c r="AA35" s="30">
        <f t="shared" si="17"/>
        <v>173.86177327373443</v>
      </c>
      <c r="AB35" s="30">
        <f t="shared" si="1"/>
        <v>2095.2443304213816</v>
      </c>
      <c r="AC35" s="30">
        <f t="shared" si="18"/>
        <v>244.97876615422911</v>
      </c>
      <c r="AD35" s="30">
        <f t="shared" si="2"/>
        <v>799.37870983398261</v>
      </c>
      <c r="AE35" s="30">
        <f t="shared" si="3"/>
        <v>1496.0122648359097</v>
      </c>
      <c r="AI35" s="37"/>
      <c r="AJ35" s="38">
        <f t="shared" si="28"/>
        <v>155683.3943950636</v>
      </c>
      <c r="AK35" s="38">
        <f t="shared" si="29"/>
        <v>26379.343327315826</v>
      </c>
      <c r="AL35" s="39">
        <f t="shared" si="30"/>
        <v>101704.84789040714</v>
      </c>
      <c r="AM35" s="39">
        <f t="shared" si="31"/>
        <v>3010.6260021273533</v>
      </c>
      <c r="AN35" s="39">
        <f t="shared" si="20"/>
        <v>18937.499999999982</v>
      </c>
      <c r="AO35" s="39">
        <f t="shared" si="21"/>
        <v>16720.087633010731</v>
      </c>
      <c r="AP35" s="39">
        <f t="shared" si="22"/>
        <v>17160.089939142596</v>
      </c>
      <c r="AQ35" s="39">
        <f t="shared" si="23"/>
        <v>10308.097074756051</v>
      </c>
      <c r="AR35" s="40">
        <f>AD34*$AV$4</f>
        <v>3907.6090857359636</v>
      </c>
      <c r="AS35" s="41">
        <f>AL35+AM35+AN35+AO35+AP35+AQ35+AR35-AJ35-AK35</f>
        <v>-10313.880097199621</v>
      </c>
      <c r="AT35" s="41">
        <f t="shared" si="32"/>
        <v>-82511040.777596965</v>
      </c>
      <c r="AU35">
        <f>M34</f>
        <v>0.34672000000000003</v>
      </c>
      <c r="BB35" s="31">
        <f t="shared" si="24"/>
        <v>1918.7714365045138</v>
      </c>
      <c r="BC35" s="31">
        <f t="shared" si="25"/>
        <v>317.99754361723586</v>
      </c>
      <c r="BD35" s="36">
        <f t="shared" si="26"/>
        <v>1485.7829223330662</v>
      </c>
      <c r="BE35" s="31">
        <f t="shared" si="27"/>
        <v>415.09651521873712</v>
      </c>
    </row>
    <row r="36" spans="1:57" x14ac:dyDescent="0.35">
      <c r="A36">
        <v>30</v>
      </c>
      <c r="B36" t="s">
        <v>54</v>
      </c>
      <c r="C36">
        <v>14.7172</v>
      </c>
      <c r="D36">
        <v>218.67500000000001</v>
      </c>
      <c r="E36">
        <v>296.52800000000002</v>
      </c>
      <c r="F36">
        <v>296.52800000000002</v>
      </c>
      <c r="G36">
        <v>234.60599999999999</v>
      </c>
      <c r="H36">
        <v>1953.66</v>
      </c>
      <c r="I36">
        <v>300.096</v>
      </c>
      <c r="J36">
        <v>2761.13</v>
      </c>
      <c r="K36">
        <v>1061.3900000000001</v>
      </c>
      <c r="M36" s="17">
        <f t="shared" si="5"/>
        <v>0.34877999999999998</v>
      </c>
      <c r="N36" s="18">
        <f t="shared" si="6"/>
        <v>0.20899038553433877</v>
      </c>
      <c r="O36" s="18">
        <f t="shared" si="7"/>
        <v>2.5803328843396987</v>
      </c>
      <c r="P36" s="29">
        <f t="shared" si="8"/>
        <v>1.0143834700001912</v>
      </c>
      <c r="Q36" s="18">
        <f t="shared" si="9"/>
        <v>0.22421583806410919</v>
      </c>
      <c r="R36" s="29">
        <f t="shared" si="10"/>
        <v>0.28339545463233751</v>
      </c>
      <c r="T36" s="30">
        <f t="shared" si="11"/>
        <v>846.38722494612614</v>
      </c>
      <c r="U36" s="30">
        <f t="shared" si="12"/>
        <v>2426.7080249616556</v>
      </c>
      <c r="V36" s="30">
        <f t="shared" si="13"/>
        <v>2426.7080249616556</v>
      </c>
      <c r="W36" s="30">
        <f t="shared" si="14"/>
        <v>49.524653570646031</v>
      </c>
      <c r="X36" s="30">
        <f t="shared" si="15"/>
        <v>176.88679245283001</v>
      </c>
      <c r="Y36" s="30">
        <f t="shared" si="0"/>
        <v>239.86229240860993</v>
      </c>
      <c r="Z36" s="30">
        <f t="shared" si="16"/>
        <v>239.86229240860993</v>
      </c>
      <c r="AA36" s="30">
        <f t="shared" si="17"/>
        <v>189.77342096805137</v>
      </c>
      <c r="AB36" s="30">
        <f t="shared" si="1"/>
        <v>2233.4854429841571</v>
      </c>
      <c r="AC36" s="30">
        <f t="shared" si="18"/>
        <v>242.74723554814454</v>
      </c>
      <c r="AD36" s="30">
        <f t="shared" si="2"/>
        <v>858.5612102046839</v>
      </c>
      <c r="AE36" s="30">
        <f t="shared" si="3"/>
        <v>1580.3208000155296</v>
      </c>
      <c r="AI36" s="37"/>
      <c r="AJ36" s="38">
        <f t="shared" si="28"/>
        <v>164844.05120231386</v>
      </c>
      <c r="AK36" s="38">
        <f t="shared" si="29"/>
        <v>27931.545551330473</v>
      </c>
      <c r="AL36" s="39">
        <f t="shared" si="30"/>
        <v>107528.87355961067</v>
      </c>
      <c r="AM36" s="39">
        <f t="shared" si="31"/>
        <v>2983.5963929923564</v>
      </c>
      <c r="AN36" s="39">
        <f t="shared" si="20"/>
        <v>18937.499999999982</v>
      </c>
      <c r="AO36" s="39">
        <f t="shared" si="21"/>
        <v>17991.345555440294</v>
      </c>
      <c r="AP36" s="39">
        <f t="shared" si="22"/>
        <v>18464.802017425565</v>
      </c>
      <c r="AQ36" s="39">
        <f t="shared" si="23"/>
        <v>11271.684781641459</v>
      </c>
      <c r="AR36" s="40">
        <f>AD35*$AV$4</f>
        <v>4204.7320137267479</v>
      </c>
      <c r="AS36" s="41">
        <f>AL36+AM36+AN36+AO36+AP36+AQ36+AR36-AJ36-AK36</f>
        <v>-11393.062432807241</v>
      </c>
      <c r="AT36" s="41">
        <f t="shared" si="32"/>
        <v>-91144499.462457925</v>
      </c>
      <c r="AU36">
        <f>M35</f>
        <v>0.3476933333333333</v>
      </c>
      <c r="BB36" s="31">
        <f t="shared" si="24"/>
        <v>2048.4398684898692</v>
      </c>
      <c r="BC36" s="31">
        <f t="shared" si="25"/>
        <v>347.72354654746886</v>
      </c>
      <c r="BD36" s="36">
        <f t="shared" si="26"/>
        <v>1598.7574196679652</v>
      </c>
      <c r="BE36" s="31">
        <f t="shared" si="27"/>
        <v>446.65703960874606</v>
      </c>
    </row>
    <row r="37" spans="1:57" x14ac:dyDescent="0.35">
      <c r="A37">
        <v>31</v>
      </c>
      <c r="B37" t="s">
        <v>54</v>
      </c>
      <c r="C37">
        <v>15.2212</v>
      </c>
      <c r="D37">
        <v>206.83699999999999</v>
      </c>
      <c r="E37">
        <v>300.67200000000003</v>
      </c>
      <c r="F37">
        <v>300.67200000000003</v>
      </c>
      <c r="G37">
        <v>241.75899999999999</v>
      </c>
      <c r="H37">
        <v>1950.06</v>
      </c>
      <c r="I37">
        <v>281.13400000000001</v>
      </c>
      <c r="J37">
        <v>2780.09</v>
      </c>
      <c r="K37">
        <v>1076.22</v>
      </c>
      <c r="M37" s="17">
        <f t="shared" si="5"/>
        <v>0.34998000000000001</v>
      </c>
      <c r="N37" s="18">
        <f t="shared" si="6"/>
        <v>0.1969988761262548</v>
      </c>
      <c r="O37" s="18">
        <f t="shared" si="7"/>
        <v>2.5895436979255959</v>
      </c>
      <c r="P37" s="29">
        <f t="shared" si="8"/>
        <v>1.0250300017143836</v>
      </c>
      <c r="Q37" s="18">
        <f t="shared" si="9"/>
        <v>0.23025982437091641</v>
      </c>
      <c r="R37" s="29">
        <f t="shared" si="10"/>
        <v>0.28637064975141435</v>
      </c>
      <c r="T37" s="30">
        <f t="shared" si="11"/>
        <v>897.90762227224513</v>
      </c>
      <c r="U37" s="30">
        <f t="shared" si="12"/>
        <v>2565.5969548895509</v>
      </c>
      <c r="V37" s="30">
        <f t="shared" si="13"/>
        <v>2565.5969548895509</v>
      </c>
      <c r="W37" s="30">
        <f t="shared" si="14"/>
        <v>52.35912152835818</v>
      </c>
      <c r="X37" s="30">
        <f t="shared" si="15"/>
        <v>176.88679245283001</v>
      </c>
      <c r="Y37" s="30">
        <f t="shared" si="0"/>
        <v>257.13438920685036</v>
      </c>
      <c r="Z37" s="30">
        <f t="shared" si="16"/>
        <v>257.13438920685036</v>
      </c>
      <c r="AA37" s="30">
        <f t="shared" si="17"/>
        <v>206.75205140571433</v>
      </c>
      <c r="AB37" s="30">
        <f t="shared" si="1"/>
        <v>2377.5301461028071</v>
      </c>
      <c r="AC37" s="30">
        <f t="shared" si="18"/>
        <v>240.42593031510205</v>
      </c>
      <c r="AD37" s="30">
        <f t="shared" si="2"/>
        <v>920.38225159707758</v>
      </c>
      <c r="AE37" s="30">
        <f t="shared" si="3"/>
        <v>1667.6893326173058</v>
      </c>
      <c r="AI37" s="37"/>
      <c r="AJ37" s="38">
        <f t="shared" si="28"/>
        <v>174424.49271016891</v>
      </c>
      <c r="AK37" s="38">
        <f t="shared" si="29"/>
        <v>29554.877036008005</v>
      </c>
      <c r="AL37" s="39">
        <f t="shared" si="30"/>
        <v>113588.71814271621</v>
      </c>
      <c r="AM37" s="39">
        <f t="shared" si="31"/>
        <v>2956.4185817408525</v>
      </c>
      <c r="AN37" s="39">
        <f t="shared" si="20"/>
        <v>18937.499999999982</v>
      </c>
      <c r="AO37" s="39">
        <f t="shared" si="21"/>
        <v>19323.306276437615</v>
      </c>
      <c r="AP37" s="39">
        <f t="shared" si="22"/>
        <v>19831.814336343872</v>
      </c>
      <c r="AQ37" s="39">
        <f t="shared" si="23"/>
        <v>12303.257586806028</v>
      </c>
      <c r="AR37" s="40">
        <f>AD36*$AV$4</f>
        <v>4516.0319656766369</v>
      </c>
      <c r="AS37" s="41">
        <f>AL37+AM37+AN37+AO37+AP37+AQ37+AR37-AJ37-AK37</f>
        <v>-12522.322856455703</v>
      </c>
      <c r="AT37" s="41">
        <f t="shared" si="32"/>
        <v>-100178582.85164562</v>
      </c>
      <c r="AU37">
        <f>M36</f>
        <v>0.34877999999999998</v>
      </c>
      <c r="BB37" s="31">
        <f t="shared" si="24"/>
        <v>2183.9607894135111</v>
      </c>
      <c r="BC37" s="31">
        <f t="shared" si="25"/>
        <v>379.54684193610274</v>
      </c>
      <c r="BD37" s="36">
        <f t="shared" si="26"/>
        <v>1717.1224204093678</v>
      </c>
      <c r="BE37" s="31">
        <f t="shared" si="27"/>
        <v>479.72458481721986</v>
      </c>
    </row>
    <row r="38" spans="1:57" x14ac:dyDescent="0.35">
      <c r="A38">
        <v>32</v>
      </c>
      <c r="B38" t="s">
        <v>54</v>
      </c>
      <c r="C38">
        <v>15.725300000000001</v>
      </c>
      <c r="D38">
        <v>195.75200000000001</v>
      </c>
      <c r="E38">
        <v>304.58499999999998</v>
      </c>
      <c r="F38">
        <v>304.58499999999998</v>
      </c>
      <c r="G38">
        <v>248.88399999999999</v>
      </c>
      <c r="H38">
        <v>1946.19</v>
      </c>
      <c r="I38">
        <v>263.512</v>
      </c>
      <c r="J38">
        <v>2797.71</v>
      </c>
      <c r="K38">
        <v>1090.23</v>
      </c>
      <c r="M38" s="17">
        <f t="shared" si="5"/>
        <v>0.35126999999999997</v>
      </c>
      <c r="N38" s="18">
        <f t="shared" si="6"/>
        <v>0.18575644565908467</v>
      </c>
      <c r="O38" s="18">
        <f t="shared" si="7"/>
        <v>2.5967541683984781</v>
      </c>
      <c r="P38" s="29">
        <f t="shared" si="8"/>
        <v>1.0345603097332536</v>
      </c>
      <c r="Q38" s="18">
        <f t="shared" si="9"/>
        <v>0.23617540163786641</v>
      </c>
      <c r="R38" s="29">
        <f t="shared" si="10"/>
        <v>0.28903217847619589</v>
      </c>
      <c r="T38" s="30">
        <f t="shared" si="11"/>
        <v>952.25116859453169</v>
      </c>
      <c r="U38" s="30">
        <f t="shared" si="12"/>
        <v>2710.8809992157935</v>
      </c>
      <c r="V38" s="30">
        <f t="shared" si="13"/>
        <v>2710.8809992157935</v>
      </c>
      <c r="W38" s="30">
        <f t="shared" si="14"/>
        <v>55.324102024812113</v>
      </c>
      <c r="X38" s="30">
        <f t="shared" si="15"/>
        <v>176.88679245283001</v>
      </c>
      <c r="Y38" s="30">
        <f t="shared" si="0"/>
        <v>275.23122971538078</v>
      </c>
      <c r="Z38" s="30">
        <f t="shared" si="16"/>
        <v>275.23122971538078</v>
      </c>
      <c r="AA38" s="30">
        <f t="shared" si="17"/>
        <v>224.89830220294115</v>
      </c>
      <c r="AB38" s="30">
        <f t="shared" si="1"/>
        <v>2528.0862934349839</v>
      </c>
      <c r="AC38" s="30">
        <f t="shared" si="18"/>
        <v>238.1188078056216</v>
      </c>
      <c r="AD38" s="30">
        <f t="shared" si="2"/>
        <v>985.16126392501144</v>
      </c>
      <c r="AE38" s="30">
        <f t="shared" si="3"/>
        <v>1758.6298306212618</v>
      </c>
      <c r="AI38" s="37"/>
      <c r="AJ38" s="38">
        <f t="shared" si="28"/>
        <v>184407.41232659624</v>
      </c>
      <c r="AK38" s="38">
        <f t="shared" si="29"/>
        <v>31246.40531359984</v>
      </c>
      <c r="AL38" s="39">
        <f t="shared" si="30"/>
        <v>119868.50616053409</v>
      </c>
      <c r="AM38" s="39">
        <f t="shared" si="31"/>
        <v>2928.1474053076281</v>
      </c>
      <c r="AN38" s="39">
        <f t="shared" si="20"/>
        <v>18937.499999999982</v>
      </c>
      <c r="AO38" s="39">
        <f t="shared" si="21"/>
        <v>20714.746394503865</v>
      </c>
      <c r="AP38" s="39">
        <f t="shared" si="22"/>
        <v>21259.871299622388</v>
      </c>
      <c r="AQ38" s="39">
        <f t="shared" si="23"/>
        <v>13404.004270299287</v>
      </c>
      <c r="AR38" s="40">
        <f>AD37*$AV$4</f>
        <v>4841.2106434006282</v>
      </c>
      <c r="AS38" s="41">
        <f>AL38+AM38+AN38+AO38+AP38+AQ38+AR38-AJ38-AK38</f>
        <v>-13699.831466528223</v>
      </c>
      <c r="AT38" s="41">
        <f t="shared" si="32"/>
        <v>-109598651.73222579</v>
      </c>
      <c r="AU38">
        <f>M37</f>
        <v>0.34998000000000001</v>
      </c>
      <c r="BB38" s="31">
        <f t="shared" si="24"/>
        <v>2325.1710245744489</v>
      </c>
      <c r="BC38" s="31">
        <f t="shared" si="25"/>
        <v>413.50410281142865</v>
      </c>
      <c r="BD38" s="36">
        <f t="shared" si="26"/>
        <v>1840.7645031941552</v>
      </c>
      <c r="BE38" s="31">
        <f t="shared" si="27"/>
        <v>514.26877841370072</v>
      </c>
    </row>
    <row r="39" spans="1:57" x14ac:dyDescent="0.35">
      <c r="A39">
        <v>33</v>
      </c>
      <c r="B39" t="s">
        <v>54</v>
      </c>
      <c r="C39">
        <v>16.229299999999999</v>
      </c>
      <c r="D39">
        <v>185.41900000000001</v>
      </c>
      <c r="E39">
        <v>308.28399999999999</v>
      </c>
      <c r="F39">
        <v>308.28399999999999</v>
      </c>
      <c r="G39">
        <v>255.97900000000001</v>
      </c>
      <c r="H39">
        <v>1942.03</v>
      </c>
      <c r="I39">
        <v>247.06200000000001</v>
      </c>
      <c r="J39">
        <v>2814.16</v>
      </c>
      <c r="K39">
        <v>1103.47</v>
      </c>
      <c r="M39" s="17">
        <f t="shared" si="5"/>
        <v>0.35265666666666667</v>
      </c>
      <c r="N39" s="18">
        <f t="shared" si="6"/>
        <v>0.1752592228513096</v>
      </c>
      <c r="O39" s="18">
        <f t="shared" si="7"/>
        <v>2.6020922239761051</v>
      </c>
      <c r="P39" s="29">
        <f t="shared" si="8"/>
        <v>1.0430068905545526</v>
      </c>
      <c r="Q39" s="18">
        <f t="shared" si="9"/>
        <v>0.24195298543436961</v>
      </c>
      <c r="R39" s="29">
        <f t="shared" si="10"/>
        <v>0.29139200544438876</v>
      </c>
      <c r="T39" s="30">
        <f t="shared" si="11"/>
        <v>1009.2866416673618</v>
      </c>
      <c r="U39" s="30">
        <f t="shared" si="12"/>
        <v>2861.9525364633073</v>
      </c>
      <c r="V39" s="30">
        <f t="shared" si="13"/>
        <v>2861.9525364633073</v>
      </c>
      <c r="W39" s="30">
        <f t="shared" si="14"/>
        <v>58.40719462170015</v>
      </c>
      <c r="X39" s="30">
        <f t="shared" si="15"/>
        <v>176.88679245283001</v>
      </c>
      <c r="Y39" s="30">
        <f t="shared" si="0"/>
        <v>294.09805858368475</v>
      </c>
      <c r="Z39" s="30">
        <f t="shared" si="16"/>
        <v>294.09805858368475</v>
      </c>
      <c r="AA39" s="30">
        <f t="shared" si="17"/>
        <v>244.19991611044699</v>
      </c>
      <c r="AB39" s="30">
        <f t="shared" si="1"/>
        <v>2684.6641166672998</v>
      </c>
      <c r="AC39" s="30">
        <f t="shared" si="18"/>
        <v>235.69561441770747</v>
      </c>
      <c r="AD39" s="30">
        <f t="shared" si="2"/>
        <v>1052.6929218037219</v>
      </c>
      <c r="AE39" s="30">
        <f t="shared" si="3"/>
        <v>1852.6658947959454</v>
      </c>
      <c r="AI39" s="37"/>
      <c r="AJ39" s="38">
        <f t="shared" si="28"/>
        <v>194849.99358063357</v>
      </c>
      <c r="AK39" s="38">
        <f t="shared" si="29"/>
        <v>33015.819689449148</v>
      </c>
      <c r="AL39" s="39">
        <f t="shared" si="30"/>
        <v>126405.03633556442</v>
      </c>
      <c r="AM39" s="39">
        <f t="shared" si="31"/>
        <v>2900.0489602646653</v>
      </c>
      <c r="AN39" s="39">
        <f t="shared" si="20"/>
        <v>18937.499999999982</v>
      </c>
      <c r="AO39" s="39">
        <f t="shared" si="21"/>
        <v>22172.627865871076</v>
      </c>
      <c r="AP39" s="39">
        <f t="shared" si="22"/>
        <v>22756.118072867685</v>
      </c>
      <c r="AQ39" s="39">
        <f t="shared" si="23"/>
        <v>14580.449299609538</v>
      </c>
      <c r="AR39" s="40">
        <f>AD38*$AV$4</f>
        <v>5181.9482482455596</v>
      </c>
      <c r="AS39" s="41">
        <f>AL39+AM39+AN39+AO39+AP39+AQ39+AR39-AJ39-AK39</f>
        <v>-14932.084487659791</v>
      </c>
      <c r="AT39" s="41">
        <f t="shared" si="32"/>
        <v>-119456675.90127833</v>
      </c>
      <c r="AU39">
        <f>M38</f>
        <v>0.35126999999999997</v>
      </c>
      <c r="BB39" s="31">
        <f t="shared" si="24"/>
        <v>2472.7621914101719</v>
      </c>
      <c r="BC39" s="31">
        <f t="shared" si="25"/>
        <v>449.79660440588231</v>
      </c>
      <c r="BD39" s="36">
        <f t="shared" si="26"/>
        <v>1970.3225278500229</v>
      </c>
      <c r="BE39" s="31">
        <f t="shared" si="27"/>
        <v>550.46245943076156</v>
      </c>
    </row>
    <row r="40" spans="1:57" x14ac:dyDescent="0.35">
      <c r="A40">
        <v>34</v>
      </c>
      <c r="B40" t="s">
        <v>54</v>
      </c>
      <c r="C40">
        <v>16.7333</v>
      </c>
      <c r="D40">
        <v>175.77500000000001</v>
      </c>
      <c r="E40">
        <v>311.78199999999998</v>
      </c>
      <c r="F40">
        <v>311.78199999999998</v>
      </c>
      <c r="G40">
        <v>263.04599999999999</v>
      </c>
      <c r="H40">
        <v>1937.61</v>
      </c>
      <c r="I40">
        <v>231.72800000000001</v>
      </c>
      <c r="J40">
        <v>2829.5</v>
      </c>
      <c r="K40">
        <v>1115.99</v>
      </c>
      <c r="M40" s="17">
        <f t="shared" si="5"/>
        <v>0.35413000000000006</v>
      </c>
      <c r="N40" s="18">
        <f t="shared" si="6"/>
        <v>0.16545242330970736</v>
      </c>
      <c r="O40" s="18">
        <f t="shared" si="7"/>
        <v>2.6057055414678225</v>
      </c>
      <c r="P40" s="29">
        <f t="shared" si="8"/>
        <v>1.0504522821186193</v>
      </c>
      <c r="Q40" s="18">
        <f t="shared" si="9"/>
        <v>0.24759833959280486</v>
      </c>
      <c r="R40" s="29">
        <f t="shared" si="10"/>
        <v>0.2934722653639435</v>
      </c>
      <c r="T40" s="30">
        <f t="shared" si="11"/>
        <v>1069.1097109029274</v>
      </c>
      <c r="U40" s="30">
        <f t="shared" si="12"/>
        <v>3018.975265871085</v>
      </c>
      <c r="V40" s="30">
        <f t="shared" si="13"/>
        <v>3018.975265871085</v>
      </c>
      <c r="W40" s="30">
        <f t="shared" si="14"/>
        <v>61.611740119818059</v>
      </c>
      <c r="X40" s="30">
        <f t="shared" si="15"/>
        <v>176.88679245283001</v>
      </c>
      <c r="Y40" s="30">
        <f t="shared" si="0"/>
        <v>313.75404878127284</v>
      </c>
      <c r="Z40" s="30">
        <f t="shared" si="16"/>
        <v>313.75404878127284</v>
      </c>
      <c r="AA40" s="30">
        <f t="shared" si="17"/>
        <v>264.70978926210847</v>
      </c>
      <c r="AB40" s="30">
        <f t="shared" si="1"/>
        <v>2847.3968382566377</v>
      </c>
      <c r="AC40" s="30">
        <f t="shared" si="18"/>
        <v>233.19016773426529</v>
      </c>
      <c r="AD40" s="30">
        <f t="shared" si="2"/>
        <v>1123.0487356531573</v>
      </c>
      <c r="AE40" s="30">
        <f t="shared" si="3"/>
        <v>1949.8655549681575</v>
      </c>
      <c r="AI40" s="37"/>
      <c r="AJ40" s="38">
        <f t="shared" si="28"/>
        <v>205708.56246337312</v>
      </c>
      <c r="AK40" s="38">
        <f t="shared" si="29"/>
        <v>34855.71994158662</v>
      </c>
      <c r="AL40" s="39">
        <f t="shared" si="30"/>
        <v>133164.06652024816</v>
      </c>
      <c r="AM40" s="39">
        <f t="shared" si="31"/>
        <v>2870.5368879932594</v>
      </c>
      <c r="AN40" s="39">
        <f t="shared" si="20"/>
        <v>18937.499999999982</v>
      </c>
      <c r="AO40" s="39">
        <f t="shared" si="21"/>
        <v>23692.539599501644</v>
      </c>
      <c r="AP40" s="39">
        <f t="shared" si="22"/>
        <v>24316.027483699057</v>
      </c>
      <c r="AQ40" s="39">
        <f t="shared" si="23"/>
        <v>15831.798021331222</v>
      </c>
      <c r="AR40" s="40">
        <f>AD39*$AV$4</f>
        <v>5537.1647686875767</v>
      </c>
      <c r="AS40" s="41">
        <f>AL40+AM40+AN40+AO40+AP40+AQ40+AR40-AJ40-AK40</f>
        <v>-16214.649123498864</v>
      </c>
      <c r="AT40" s="41">
        <f t="shared" si="32"/>
        <v>-129717192.98799092</v>
      </c>
      <c r="AU40">
        <f>M39</f>
        <v>0.35265666666666667</v>
      </c>
      <c r="BB40" s="31">
        <f t="shared" si="24"/>
        <v>2626.2569220455998</v>
      </c>
      <c r="BC40" s="31">
        <f t="shared" si="25"/>
        <v>488.39983222089398</v>
      </c>
      <c r="BD40" s="36">
        <f t="shared" si="26"/>
        <v>2105.3858436074438</v>
      </c>
      <c r="BE40" s="31">
        <f t="shared" si="27"/>
        <v>588.19611716736949</v>
      </c>
    </row>
    <row r="41" spans="1:57" x14ac:dyDescent="0.35">
      <c r="A41">
        <v>35</v>
      </c>
      <c r="B41" t="s">
        <v>54</v>
      </c>
      <c r="C41">
        <v>17.237400000000001</v>
      </c>
      <c r="D41">
        <v>166.77699999999999</v>
      </c>
      <c r="E41">
        <v>315.09500000000003</v>
      </c>
      <c r="F41">
        <v>315.09500000000003</v>
      </c>
      <c r="G41">
        <v>270.08499999999998</v>
      </c>
      <c r="H41">
        <v>1932.95</v>
      </c>
      <c r="I41">
        <v>217.42500000000001</v>
      </c>
      <c r="J41">
        <v>2843.8</v>
      </c>
      <c r="K41">
        <v>1127.8499999999999</v>
      </c>
      <c r="M41" s="17">
        <f t="shared" si="5"/>
        <v>0.3556833333333333</v>
      </c>
      <c r="N41" s="18">
        <f t="shared" si="6"/>
        <v>0.15629726816925166</v>
      </c>
      <c r="O41" s="18">
        <f t="shared" si="7"/>
        <v>2.6077273887821568</v>
      </c>
      <c r="P41" s="29">
        <f t="shared" si="8"/>
        <v>1.0569795229839276</v>
      </c>
      <c r="Q41" s="18">
        <f t="shared" si="9"/>
        <v>0.25311372475516608</v>
      </c>
      <c r="R41" s="29">
        <f t="shared" si="10"/>
        <v>0.29529544070099811</v>
      </c>
      <c r="T41" s="30">
        <f t="shared" si="11"/>
        <v>1131.7331040059019</v>
      </c>
      <c r="U41" s="30">
        <f t="shared" si="12"/>
        <v>3181.8558755613194</v>
      </c>
      <c r="V41" s="30">
        <f t="shared" si="13"/>
        <v>3181.8558755613194</v>
      </c>
      <c r="W41" s="30">
        <f t="shared" si="14"/>
        <v>64.935834195128962</v>
      </c>
      <c r="X41" s="30">
        <f t="shared" si="15"/>
        <v>176.88679245283001</v>
      </c>
      <c r="Y41" s="30">
        <f t="shared" si="0"/>
        <v>334.1956257033313</v>
      </c>
      <c r="Z41" s="30">
        <f t="shared" si="16"/>
        <v>334.1956257033313</v>
      </c>
      <c r="AA41" s="30">
        <f t="shared" si="17"/>
        <v>286.45718138365959</v>
      </c>
      <c r="AB41" s="30">
        <f t="shared" si="1"/>
        <v>3016.1872463027644</v>
      </c>
      <c r="AC41" s="30">
        <f t="shared" si="18"/>
        <v>230.60446345368382</v>
      </c>
      <c r="AD41" s="30">
        <f t="shared" si="2"/>
        <v>1196.2187164172778</v>
      </c>
      <c r="AE41" s="30">
        <f t="shared" si="3"/>
        <v>2050.1227715554178</v>
      </c>
      <c r="AI41" s="37"/>
      <c r="AJ41" s="38">
        <f t="shared" si="28"/>
        <v>216994.88518501597</v>
      </c>
      <c r="AK41" s="38">
        <f t="shared" si="29"/>
        <v>36768.099763043945</v>
      </c>
      <c r="AL41" s="39">
        <f t="shared" si="30"/>
        <v>140150.48649444626</v>
      </c>
      <c r="AM41" s="39">
        <f t="shared" si="31"/>
        <v>2840.0230528356169</v>
      </c>
      <c r="AN41" s="39">
        <f t="shared" si="20"/>
        <v>18937.499999999982</v>
      </c>
      <c r="AO41" s="39">
        <f t="shared" si="21"/>
        <v>25276.026169819343</v>
      </c>
      <c r="AP41" s="39">
        <f t="shared" si="22"/>
        <v>25941.184753235641</v>
      </c>
      <c r="AQ41" s="39">
        <f t="shared" si="23"/>
        <v>17161.479760588532</v>
      </c>
      <c r="AR41" s="40">
        <f>AD40*$AV$4</f>
        <v>5907.2363495356076</v>
      </c>
      <c r="AS41" s="41">
        <f>AL41+AM41+AN41+AO41+AP41+AQ41+AR41-AJ41-AK41</f>
        <v>-17549.04836759896</v>
      </c>
      <c r="AT41" s="41">
        <f t="shared" si="32"/>
        <v>-140392386.94079167</v>
      </c>
      <c r="AU41">
        <f>M40</f>
        <v>0.35413000000000006</v>
      </c>
      <c r="BB41" s="31">
        <f t="shared" si="24"/>
        <v>2785.7850981368197</v>
      </c>
      <c r="BC41" s="31">
        <f t="shared" si="25"/>
        <v>529.41957852421694</v>
      </c>
      <c r="BD41" s="36">
        <f t="shared" si="26"/>
        <v>2246.0974713063147</v>
      </c>
      <c r="BE41" s="31">
        <f t="shared" si="27"/>
        <v>627.50809756254569</v>
      </c>
    </row>
    <row r="42" spans="1:57" x14ac:dyDescent="0.35">
      <c r="A42">
        <v>36</v>
      </c>
      <c r="B42" t="s">
        <v>54</v>
      </c>
      <c r="C42">
        <v>17.741399999999999</v>
      </c>
      <c r="D42">
        <v>158.36699999999999</v>
      </c>
      <c r="E42">
        <v>318.23899999999998</v>
      </c>
      <c r="F42">
        <v>318.23899999999998</v>
      </c>
      <c r="G42">
        <v>277.09100000000001</v>
      </c>
      <c r="H42">
        <v>1928.07</v>
      </c>
      <c r="I42">
        <v>204.05099999999999</v>
      </c>
      <c r="J42">
        <v>2857.17</v>
      </c>
      <c r="K42">
        <v>1139.0999999999999</v>
      </c>
      <c r="M42" s="17">
        <f t="shared" si="5"/>
        <v>0.35731000000000002</v>
      </c>
      <c r="N42" s="18">
        <f t="shared" si="6"/>
        <v>0.14774005765301837</v>
      </c>
      <c r="O42" s="18">
        <f t="shared" si="7"/>
        <v>2.6083284451410074</v>
      </c>
      <c r="P42" s="29">
        <f t="shared" si="8"/>
        <v>1.0626626738686293</v>
      </c>
      <c r="Q42" s="18">
        <f t="shared" si="9"/>
        <v>0.25849728993497711</v>
      </c>
      <c r="R42" s="29">
        <f t="shared" si="10"/>
        <v>0.29688412489621518</v>
      </c>
      <c r="T42" s="30">
        <f t="shared" si="11"/>
        <v>1197.2839002693875</v>
      </c>
      <c r="U42" s="30">
        <f t="shared" si="12"/>
        <v>3350.8267338428464</v>
      </c>
      <c r="V42" s="30">
        <f t="shared" si="13"/>
        <v>3350.8267338428464</v>
      </c>
      <c r="W42" s="30">
        <f t="shared" si="14"/>
        <v>68.384219058017266</v>
      </c>
      <c r="X42" s="30">
        <f t="shared" si="15"/>
        <v>176.88679245283001</v>
      </c>
      <c r="Y42" s="30">
        <f t="shared" si="0"/>
        <v>355.45458298380447</v>
      </c>
      <c r="Z42" s="30">
        <f t="shared" si="16"/>
        <v>355.45458298380447</v>
      </c>
      <c r="AA42" s="30">
        <f t="shared" si="17"/>
        <v>309.49464350241607</v>
      </c>
      <c r="AB42" s="30">
        <f t="shared" si="1"/>
        <v>3191.2938730400297</v>
      </c>
      <c r="AC42" s="30">
        <f t="shared" si="18"/>
        <v>227.91707986083384</v>
      </c>
      <c r="AD42" s="30">
        <f t="shared" si="2"/>
        <v>1272.3089108401286</v>
      </c>
      <c r="AE42" s="30">
        <f t="shared" si="3"/>
        <v>2153.5428335734587</v>
      </c>
      <c r="AI42" s="37"/>
      <c r="AJ42" s="38">
        <f t="shared" si="28"/>
        <v>228702.25476772094</v>
      </c>
      <c r="AK42" s="38">
        <f t="shared" si="29"/>
        <v>38751.82270846131</v>
      </c>
      <c r="AL42" s="39">
        <f t="shared" si="30"/>
        <v>147356.67445108877</v>
      </c>
      <c r="AM42" s="39">
        <f t="shared" si="31"/>
        <v>2808.5317604024153</v>
      </c>
      <c r="AN42" s="39">
        <f t="shared" si="20"/>
        <v>18937.499999999982</v>
      </c>
      <c r="AO42" s="39">
        <f t="shared" si="21"/>
        <v>26922.79960666037</v>
      </c>
      <c r="AP42" s="39">
        <f t="shared" si="22"/>
        <v>27631.294333151436</v>
      </c>
      <c r="AQ42" s="39">
        <f t="shared" si="23"/>
        <v>18571.391463438449</v>
      </c>
      <c r="AR42" s="40">
        <f>AD41*$AV$4</f>
        <v>6292.1104483548816</v>
      </c>
      <c r="AS42" s="41">
        <f>AL42+AM42+AN42+AO42+AP42+AQ42+AR42-AJ42-AK42</f>
        <v>-18933.775413085961</v>
      </c>
      <c r="AT42" s="41">
        <f t="shared" si="32"/>
        <v>-151470203.30468768</v>
      </c>
      <c r="AU42">
        <f>M41</f>
        <v>0.3556833333333333</v>
      </c>
      <c r="BB42" s="31">
        <f t="shared" si="24"/>
        <v>2951.2514121076356</v>
      </c>
      <c r="BC42" s="31">
        <f t="shared" si="25"/>
        <v>572.91436276731918</v>
      </c>
      <c r="BD42" s="36">
        <f t="shared" si="26"/>
        <v>2392.4374328345557</v>
      </c>
      <c r="BE42" s="31">
        <f t="shared" si="27"/>
        <v>668.3912514066626</v>
      </c>
    </row>
    <row r="43" spans="1:57" x14ac:dyDescent="0.35">
      <c r="A43">
        <v>37</v>
      </c>
      <c r="B43" t="s">
        <v>54</v>
      </c>
      <c r="C43">
        <v>18.2455</v>
      </c>
      <c r="D43">
        <v>150.53299999999999</v>
      </c>
      <c r="E43">
        <v>321.21699999999998</v>
      </c>
      <c r="F43">
        <v>321.21699999999998</v>
      </c>
      <c r="G43">
        <v>284.072</v>
      </c>
      <c r="H43">
        <v>1922.96</v>
      </c>
      <c r="I43">
        <v>191.59100000000001</v>
      </c>
      <c r="J43">
        <v>2869.63</v>
      </c>
      <c r="K43">
        <v>1149.76</v>
      </c>
      <c r="M43" s="17">
        <f t="shared" si="5"/>
        <v>0.3590133333333333</v>
      </c>
      <c r="N43" s="18">
        <f t="shared" si="6"/>
        <v>0.13976546832058234</v>
      </c>
      <c r="O43" s="18">
        <f t="shared" si="7"/>
        <v>2.6075220142241702</v>
      </c>
      <c r="P43" s="29">
        <f t="shared" si="8"/>
        <v>1.0675183837183391</v>
      </c>
      <c r="Q43" s="18">
        <f t="shared" si="9"/>
        <v>0.26375250687068263</v>
      </c>
      <c r="R43" s="29">
        <f t="shared" si="10"/>
        <v>0.29824054816905593</v>
      </c>
      <c r="T43" s="30">
        <f t="shared" si="11"/>
        <v>1265.5972507250638</v>
      </c>
      <c r="U43" s="30">
        <f t="shared" si="12"/>
        <v>3525.2096042627868</v>
      </c>
      <c r="V43" s="30">
        <f t="shared" si="13"/>
        <v>3525.2096042627868</v>
      </c>
      <c r="W43" s="30">
        <f t="shared" si="14"/>
        <v>71.943053148220145</v>
      </c>
      <c r="X43" s="30">
        <f t="shared" si="15"/>
        <v>176.88679245283001</v>
      </c>
      <c r="Y43" s="30">
        <f t="shared" si="0"/>
        <v>377.45241781749314</v>
      </c>
      <c r="Z43" s="30">
        <f t="shared" si="16"/>
        <v>377.45241781749314</v>
      </c>
      <c r="AA43" s="30">
        <f t="shared" si="17"/>
        <v>333.80444756737944</v>
      </c>
      <c r="AB43" s="30">
        <f t="shared" si="1"/>
        <v>3372.0157455554108</v>
      </c>
      <c r="AC43" s="30">
        <f t="shared" si="18"/>
        <v>225.13691185559628</v>
      </c>
      <c r="AD43" s="30">
        <f t="shared" si="2"/>
        <v>1351.0483315323936</v>
      </c>
      <c r="AE43" s="30">
        <f t="shared" si="3"/>
        <v>2259.6123535377228</v>
      </c>
      <c r="AI43" s="37"/>
      <c r="AJ43" s="38">
        <f t="shared" si="28"/>
        <v>240847.37314842225</v>
      </c>
      <c r="AK43" s="38">
        <f t="shared" si="29"/>
        <v>40809.718791472027</v>
      </c>
      <c r="AL43" s="39">
        <f t="shared" si="30"/>
        <v>154790.19824875947</v>
      </c>
      <c r="AM43" s="39">
        <f t="shared" si="31"/>
        <v>2775.8021156250952</v>
      </c>
      <c r="AN43" s="39">
        <f t="shared" si="20"/>
        <v>18937.499999999982</v>
      </c>
      <c r="AO43" s="39">
        <f t="shared" si="21"/>
        <v>28635.421205175287</v>
      </c>
      <c r="AP43" s="39">
        <f t="shared" si="22"/>
        <v>29388.984921100957</v>
      </c>
      <c r="AQ43" s="39">
        <f t="shared" si="23"/>
        <v>20064.940081298188</v>
      </c>
      <c r="AR43" s="40">
        <f>AD42*$AV$4</f>
        <v>6692.344871019076</v>
      </c>
      <c r="AS43" s="41">
        <f>AL43+AM43+AN43+AO43+AP43+AQ43+AR43-AJ43-AK43</f>
        <v>-20371.900496916263</v>
      </c>
      <c r="AT43" s="41">
        <f t="shared" si="32"/>
        <v>-162975203.97533011</v>
      </c>
      <c r="AU43">
        <f>M42</f>
        <v>0.35731000000000002</v>
      </c>
      <c r="BB43" s="31">
        <f t="shared" si="24"/>
        <v>3122.9096539820125</v>
      </c>
      <c r="BC43" s="31">
        <f t="shared" si="25"/>
        <v>618.98928700483214</v>
      </c>
      <c r="BD43" s="36">
        <f t="shared" si="26"/>
        <v>2544.6178216802573</v>
      </c>
      <c r="BE43" s="31">
        <f t="shared" si="27"/>
        <v>710.90916596760894</v>
      </c>
    </row>
    <row r="44" spans="1:57" x14ac:dyDescent="0.35">
      <c r="A44">
        <v>38</v>
      </c>
      <c r="B44" t="s">
        <v>54</v>
      </c>
      <c r="C44">
        <v>18.749500000000001</v>
      </c>
      <c r="D44">
        <v>143.22</v>
      </c>
      <c r="E44">
        <v>324.04399999999998</v>
      </c>
      <c r="F44">
        <v>324.04399999999998</v>
      </c>
      <c r="G44">
        <v>291.024</v>
      </c>
      <c r="H44">
        <v>1917.67</v>
      </c>
      <c r="I44">
        <v>179.95599999999999</v>
      </c>
      <c r="J44">
        <v>2881.27</v>
      </c>
      <c r="K44">
        <v>1159.8800000000001</v>
      </c>
      <c r="M44" s="17">
        <f t="shared" si="5"/>
        <v>0.36077666666666663</v>
      </c>
      <c r="N44" s="18">
        <f t="shared" si="6"/>
        <v>0.13232563081500098</v>
      </c>
      <c r="O44" s="18">
        <f t="shared" si="7"/>
        <v>2.6055320560272746</v>
      </c>
      <c r="P44" s="29">
        <f t="shared" si="8"/>
        <v>1.0716509752108878</v>
      </c>
      <c r="Q44" s="18">
        <f t="shared" si="9"/>
        <v>0.26888656879140377</v>
      </c>
      <c r="R44" s="29">
        <f t="shared" si="10"/>
        <v>0.29939482412942447</v>
      </c>
      <c r="T44" s="30">
        <f t="shared" si="11"/>
        <v>1336.7538198259424</v>
      </c>
      <c r="U44" s="30">
        <f t="shared" si="12"/>
        <v>3705.2114045418934</v>
      </c>
      <c r="V44" s="30">
        <f t="shared" si="13"/>
        <v>3705.2114045418934</v>
      </c>
      <c r="W44" s="30">
        <f t="shared" si="14"/>
        <v>75.616559276365166</v>
      </c>
      <c r="X44" s="30">
        <f t="shared" si="15"/>
        <v>176.88679245283001</v>
      </c>
      <c r="Y44" s="30">
        <f t="shared" si="0"/>
        <v>400.21717479112442</v>
      </c>
      <c r="Z44" s="30">
        <f t="shared" si="16"/>
        <v>400.21717479112442</v>
      </c>
      <c r="AA44" s="30">
        <f t="shared" si="17"/>
        <v>359.43514793180003</v>
      </c>
      <c r="AB44" s="30">
        <f t="shared" si="1"/>
        <v>3558.5714878497656</v>
      </c>
      <c r="AC44" s="30">
        <f t="shared" si="18"/>
        <v>222.25647596849285</v>
      </c>
      <c r="AD44" s="30">
        <f t="shared" si="2"/>
        <v>1432.5335346333507</v>
      </c>
      <c r="AE44" s="30">
        <f t="shared" si="3"/>
        <v>2368.4575847159513</v>
      </c>
      <c r="AI44" s="37"/>
      <c r="AJ44" s="38">
        <f t="shared" si="28"/>
        <v>253381.49072559632</v>
      </c>
      <c r="AK44" s="38">
        <f t="shared" si="29"/>
        <v>42933.527770316483</v>
      </c>
      <c r="AL44" s="39">
        <f t="shared" si="30"/>
        <v>162414.1571352309</v>
      </c>
      <c r="AM44" s="39">
        <f t="shared" si="31"/>
        <v>2741.9424494893074</v>
      </c>
      <c r="AN44" s="39">
        <f t="shared" si="20"/>
        <v>18937.499999999982</v>
      </c>
      <c r="AO44" s="39">
        <f t="shared" si="21"/>
        <v>30407.566779377248</v>
      </c>
      <c r="AP44" s="39">
        <f t="shared" si="22"/>
        <v>31207.765905150336</v>
      </c>
      <c r="AQ44" s="39">
        <f t="shared" si="23"/>
        <v>21640.976281575047</v>
      </c>
      <c r="AR44" s="40">
        <f>AD43*$AV$4</f>
        <v>7106.5142238603903</v>
      </c>
      <c r="AS44" s="41">
        <f>AL44+AM44+AN44+AO44+AP44+AQ44+AR44-AJ44-AK44</f>
        <v>-21858.595721229583</v>
      </c>
      <c r="AT44" s="41">
        <f t="shared" si="32"/>
        <v>-174868765.76983666</v>
      </c>
      <c r="AU44">
        <f>M43</f>
        <v>0.3590133333333333</v>
      </c>
      <c r="BB44" s="31">
        <f t="shared" si="24"/>
        <v>3300.0726924071905</v>
      </c>
      <c r="BC44" s="31">
        <f t="shared" si="25"/>
        <v>667.60889513475888</v>
      </c>
      <c r="BD44" s="36">
        <f t="shared" si="26"/>
        <v>2702.0966630647872</v>
      </c>
      <c r="BE44" s="31">
        <f t="shared" si="27"/>
        <v>754.90483563498628</v>
      </c>
    </row>
    <row r="45" spans="1:57" x14ac:dyDescent="0.35">
      <c r="A45">
        <v>39</v>
      </c>
      <c r="B45" t="s">
        <v>54</v>
      </c>
      <c r="C45">
        <v>19.253499999999999</v>
      </c>
      <c r="D45">
        <v>136.39400000000001</v>
      </c>
      <c r="E45">
        <v>326.73200000000003</v>
      </c>
      <c r="F45">
        <v>326.73200000000003</v>
      </c>
      <c r="G45">
        <v>297.947</v>
      </c>
      <c r="H45">
        <v>1912.19</v>
      </c>
      <c r="I45">
        <v>169.08600000000001</v>
      </c>
      <c r="J45">
        <v>2892.14</v>
      </c>
      <c r="K45">
        <v>1169.5</v>
      </c>
      <c r="M45" s="17">
        <f t="shared" si="5"/>
        <v>0.36260333333333333</v>
      </c>
      <c r="N45" s="18">
        <f t="shared" si="6"/>
        <v>0.12538402846085256</v>
      </c>
      <c r="O45" s="18">
        <f t="shared" si="7"/>
        <v>2.6023988657945782</v>
      </c>
      <c r="P45" s="29">
        <f t="shared" si="8"/>
        <v>1.0750958347505539</v>
      </c>
      <c r="Q45" s="18">
        <f t="shared" si="9"/>
        <v>0.27389617672203787</v>
      </c>
      <c r="R45" s="29">
        <f t="shared" si="10"/>
        <v>0.3003575992130979</v>
      </c>
      <c r="T45" s="30">
        <f t="shared" si="11"/>
        <v>1410.7601631898249</v>
      </c>
      <c r="U45" s="30">
        <f t="shared" si="12"/>
        <v>3890.643117428112</v>
      </c>
      <c r="V45" s="30">
        <f t="shared" si="13"/>
        <v>3890.643117428112</v>
      </c>
      <c r="W45" s="30">
        <f t="shared" si="14"/>
        <v>79.400879947512493</v>
      </c>
      <c r="X45" s="30">
        <f t="shared" si="15"/>
        <v>176.88679245283001</v>
      </c>
      <c r="Y45" s="30">
        <f t="shared" si="0"/>
        <v>423.732535681174</v>
      </c>
      <c r="Z45" s="30">
        <f t="shared" si="16"/>
        <v>423.732535681174</v>
      </c>
      <c r="AA45" s="30">
        <f t="shared" si="17"/>
        <v>386.40181496945127</v>
      </c>
      <c r="AB45" s="30">
        <f t="shared" si="1"/>
        <v>3750.7615285408865</v>
      </c>
      <c r="AC45" s="30">
        <f t="shared" si="18"/>
        <v>219.28246883473776</v>
      </c>
      <c r="AD45" s="30">
        <f t="shared" si="2"/>
        <v>1516.7023752773925</v>
      </c>
      <c r="AE45" s="30">
        <f t="shared" si="3"/>
        <v>2479.8829542382873</v>
      </c>
      <c r="AI45" s="37"/>
      <c r="AJ45" s="38">
        <f t="shared" si="28"/>
        <v>266319.48012425768</v>
      </c>
      <c r="AK45" s="38">
        <f t="shared" si="29"/>
        <v>45125.769695915718</v>
      </c>
      <c r="AL45" s="39">
        <f t="shared" si="30"/>
        <v>170237.62581662842</v>
      </c>
      <c r="AM45" s="39">
        <f t="shared" si="31"/>
        <v>2706.8616208202743</v>
      </c>
      <c r="AN45" s="39">
        <f t="shared" si="20"/>
        <v>18937.499999999982</v>
      </c>
      <c r="AO45" s="39">
        <f t="shared" si="21"/>
        <v>32241.495601172985</v>
      </c>
      <c r="AP45" s="39">
        <f t="shared" si="22"/>
        <v>33089.956011730173</v>
      </c>
      <c r="AQ45" s="39">
        <f t="shared" si="23"/>
        <v>23302.647906110906</v>
      </c>
      <c r="AR45" s="40">
        <f>AD44*$AV$4</f>
        <v>7535.1263921714244</v>
      </c>
      <c r="AS45" s="41">
        <f>AL45+AM45+AN45+AO45+AP45+AQ45+AR45-AJ45-AK45</f>
        <v>-23394.036471539206</v>
      </c>
      <c r="AT45" s="41">
        <f t="shared" si="32"/>
        <v>-187152291.77231365</v>
      </c>
      <c r="AU45">
        <f>M44</f>
        <v>0.36077666666666663</v>
      </c>
      <c r="BB45" s="31">
        <f t="shared" si="24"/>
        <v>3482.9549285734006</v>
      </c>
      <c r="BC45" s="31">
        <f t="shared" si="25"/>
        <v>718.87029586360006</v>
      </c>
      <c r="BD45" s="36">
        <f t="shared" si="26"/>
        <v>2865.0670692667013</v>
      </c>
      <c r="BE45" s="31">
        <f t="shared" si="27"/>
        <v>800.43434958224884</v>
      </c>
    </row>
    <row r="46" spans="1:57" x14ac:dyDescent="0.35">
      <c r="A46">
        <v>40</v>
      </c>
      <c r="B46" t="s">
        <v>54</v>
      </c>
      <c r="C46">
        <v>19.7576</v>
      </c>
      <c r="D46">
        <v>130.02099999999999</v>
      </c>
      <c r="E46">
        <v>329.29</v>
      </c>
      <c r="F46">
        <v>329.29</v>
      </c>
      <c r="G46">
        <v>304.84100000000001</v>
      </c>
      <c r="H46">
        <v>1906.56</v>
      </c>
      <c r="I46">
        <v>158.92699999999999</v>
      </c>
      <c r="J46">
        <v>2902.3</v>
      </c>
      <c r="K46">
        <v>1178.6600000000001</v>
      </c>
      <c r="M46" s="17">
        <f t="shared" si="5"/>
        <v>0.36448000000000003</v>
      </c>
      <c r="N46" s="18">
        <f t="shared" si="6"/>
        <v>0.11891004536142813</v>
      </c>
      <c r="O46" s="18">
        <f t="shared" si="7"/>
        <v>2.598291182140767</v>
      </c>
      <c r="P46" s="29">
        <f t="shared" si="8"/>
        <v>1.0779375182908986</v>
      </c>
      <c r="Q46" s="18">
        <f t="shared" si="9"/>
        <v>0.27879078870354113</v>
      </c>
      <c r="R46" s="29">
        <f t="shared" si="10"/>
        <v>0.30115049751243783</v>
      </c>
      <c r="T46" s="30">
        <f t="shared" si="11"/>
        <v>1487.5681185317947</v>
      </c>
      <c r="U46" s="30">
        <f t="shared" si="12"/>
        <v>4081.3436087900423</v>
      </c>
      <c r="V46" s="30">
        <f t="shared" si="13"/>
        <v>4081.3436087900423</v>
      </c>
      <c r="W46" s="30">
        <f t="shared" si="14"/>
        <v>83.292726710000863</v>
      </c>
      <c r="X46" s="30">
        <f t="shared" si="15"/>
        <v>176.88679245283001</v>
      </c>
      <c r="Y46" s="30">
        <f t="shared" si="0"/>
        <v>447.98187897949106</v>
      </c>
      <c r="Z46" s="30">
        <f t="shared" si="16"/>
        <v>447.98187897949106</v>
      </c>
      <c r="AA46" s="30">
        <f t="shared" si="17"/>
        <v>414.72028901572179</v>
      </c>
      <c r="AB46" s="30">
        <f t="shared" si="1"/>
        <v>3948.4278519248942</v>
      </c>
      <c r="AC46" s="30">
        <f t="shared" si="18"/>
        <v>216.20848357514888</v>
      </c>
      <c r="AD46" s="30">
        <f t="shared" si="2"/>
        <v>1603.505485978824</v>
      </c>
      <c r="AE46" s="30">
        <f t="shared" si="3"/>
        <v>2593.7754902582474</v>
      </c>
      <c r="AI46" s="37"/>
      <c r="AJ46" s="38">
        <f t="shared" si="28"/>
        <v>279647.75535138039</v>
      </c>
      <c r="AK46" s="38">
        <f t="shared" si="29"/>
        <v>47384.142527156975</v>
      </c>
      <c r="AL46" s="39">
        <f t="shared" si="30"/>
        <v>178246.54710178537</v>
      </c>
      <c r="AM46" s="39">
        <f t="shared" si="31"/>
        <v>2670.6411879382713</v>
      </c>
      <c r="AN46" s="39">
        <f t="shared" si="20"/>
        <v>18937.499999999982</v>
      </c>
      <c r="AO46" s="39">
        <f t="shared" si="21"/>
        <v>34135.893074475382</v>
      </c>
      <c r="AP46" s="39">
        <f t="shared" si="22"/>
        <v>35034.206050119472</v>
      </c>
      <c r="AQ46" s="39">
        <f t="shared" si="23"/>
        <v>25050.931986828986</v>
      </c>
      <c r="AR46" s="40">
        <f>AD45*$AV$4</f>
        <v>7977.8544939590847</v>
      </c>
      <c r="AS46" s="41">
        <f>AL46+AM46+AN46+AO46+AP46+AQ46+AR46-AJ46-AK46</f>
        <v>-24978.323983430804</v>
      </c>
      <c r="AT46" s="41">
        <f t="shared" si="32"/>
        <v>-199826591.86744642</v>
      </c>
      <c r="AU46">
        <f>M45</f>
        <v>0.36260333333333333</v>
      </c>
      <c r="BB46" s="31">
        <f t="shared" si="24"/>
        <v>3671.3606485933742</v>
      </c>
      <c r="BC46" s="31">
        <f t="shared" si="25"/>
        <v>772.80362993890253</v>
      </c>
      <c r="BD46" s="36">
        <f t="shared" si="26"/>
        <v>3033.4047505547851</v>
      </c>
      <c r="BE46" s="31">
        <f t="shared" si="27"/>
        <v>847.465071362348</v>
      </c>
    </row>
    <row r="47" spans="1:57" x14ac:dyDescent="0.35">
      <c r="A47">
        <v>41</v>
      </c>
      <c r="B47" t="s">
        <v>54</v>
      </c>
      <c r="C47">
        <v>20.261600000000001</v>
      </c>
      <c r="D47">
        <v>124.069</v>
      </c>
      <c r="E47">
        <v>331.72699999999998</v>
      </c>
      <c r="F47">
        <v>331.72699999999998</v>
      </c>
      <c r="G47">
        <v>311.70600000000002</v>
      </c>
      <c r="H47">
        <v>1900.77</v>
      </c>
      <c r="I47">
        <v>149.429</v>
      </c>
      <c r="J47">
        <v>2911.8</v>
      </c>
      <c r="K47">
        <v>1187.3800000000001</v>
      </c>
      <c r="M47" s="17">
        <f t="shared" si="5"/>
        <v>0.36641000000000001</v>
      </c>
      <c r="N47" s="18">
        <f t="shared" si="6"/>
        <v>0.11286900830581408</v>
      </c>
      <c r="O47" s="18">
        <f t="shared" si="7"/>
        <v>2.5932475552887024</v>
      </c>
      <c r="P47" s="29">
        <f t="shared" si="8"/>
        <v>1.0801924983852333</v>
      </c>
      <c r="Q47" s="18">
        <f t="shared" si="9"/>
        <v>0.28356758822084549</v>
      </c>
      <c r="R47" s="29">
        <f t="shared" si="10"/>
        <v>0.30178124687281094</v>
      </c>
      <c r="T47" s="30">
        <f t="shared" si="11"/>
        <v>1567.1865564155778</v>
      </c>
      <c r="U47" s="30">
        <f t="shared" si="12"/>
        <v>4277.1391512665532</v>
      </c>
      <c r="V47" s="30">
        <f t="shared" si="13"/>
        <v>4277.1391512665532</v>
      </c>
      <c r="W47" s="30">
        <f t="shared" si="14"/>
        <v>87.288554107480678</v>
      </c>
      <c r="X47" s="30">
        <f t="shared" si="15"/>
        <v>176.88679245283001</v>
      </c>
      <c r="Y47" s="30">
        <f t="shared" si="0"/>
        <v>472.94751307739995</v>
      </c>
      <c r="Z47" s="30">
        <f t="shared" si="16"/>
        <v>472.94751307739995</v>
      </c>
      <c r="AA47" s="30">
        <f t="shared" si="17"/>
        <v>444.40331209489739</v>
      </c>
      <c r="AB47" s="30">
        <f t="shared" si="1"/>
        <v>4151.3912602134978</v>
      </c>
      <c r="AC47" s="30">
        <f t="shared" si="18"/>
        <v>213.036445160536</v>
      </c>
      <c r="AD47" s="30">
        <f t="shared" si="2"/>
        <v>1692.8631618102934</v>
      </c>
      <c r="AE47" s="30">
        <f t="shared" si="3"/>
        <v>2709.9525948509754</v>
      </c>
      <c r="AI47" s="37"/>
      <c r="AJ47" s="38">
        <f t="shared" si="28"/>
        <v>293354.73456900183</v>
      </c>
      <c r="AK47" s="38">
        <f t="shared" si="29"/>
        <v>49706.683811453928</v>
      </c>
      <c r="AL47" s="39">
        <f t="shared" si="30"/>
        <v>186432.80091329204</v>
      </c>
      <c r="AM47" s="39">
        <f t="shared" si="31"/>
        <v>2633.2031214617382</v>
      </c>
      <c r="AN47" s="39">
        <f t="shared" si="20"/>
        <v>18937.499999999982</v>
      </c>
      <c r="AO47" s="39">
        <f t="shared" si="21"/>
        <v>36089.4201705878</v>
      </c>
      <c r="AP47" s="39">
        <f t="shared" si="22"/>
        <v>37039.14175402432</v>
      </c>
      <c r="AQ47" s="39">
        <f t="shared" si="23"/>
        <v>26886.855473264965</v>
      </c>
      <c r="AR47" s="40">
        <f>AD46*$AV$4</f>
        <v>8434.4388562486147</v>
      </c>
      <c r="AS47" s="41">
        <f>AL47+AM47+AN47+AO47+AP47+AQ47+AR47-AJ47-AK47</f>
        <v>-26608.058091576269</v>
      </c>
      <c r="AT47" s="41">
        <f t="shared" si="32"/>
        <v>-212864464.73261017</v>
      </c>
      <c r="AU47">
        <f>M46</f>
        <v>0.36448000000000003</v>
      </c>
      <c r="BB47" s="31">
        <f t="shared" si="24"/>
        <v>3865.1351252148934</v>
      </c>
      <c r="BC47" s="31">
        <f t="shared" si="25"/>
        <v>829.44057803144358</v>
      </c>
      <c r="BD47" s="36">
        <f t="shared" si="26"/>
        <v>3207.0109719576481</v>
      </c>
      <c r="BE47" s="31">
        <f t="shared" si="27"/>
        <v>895.96375795898211</v>
      </c>
    </row>
    <row r="48" spans="1:57" x14ac:dyDescent="0.35">
      <c r="A48">
        <v>42</v>
      </c>
      <c r="B48" t="s">
        <v>54</v>
      </c>
      <c r="C48">
        <v>20.765699999999999</v>
      </c>
      <c r="D48">
        <v>118.509</v>
      </c>
      <c r="E48">
        <v>334.05</v>
      </c>
      <c r="F48">
        <v>334.05</v>
      </c>
      <c r="G48">
        <v>318.54199999999997</v>
      </c>
      <c r="H48">
        <v>1894.85</v>
      </c>
      <c r="I48">
        <v>140.548</v>
      </c>
      <c r="J48">
        <v>2920.68</v>
      </c>
      <c r="K48">
        <v>1195.69</v>
      </c>
      <c r="M48" s="17">
        <f t="shared" si="5"/>
        <v>0.36838333333333334</v>
      </c>
      <c r="N48" s="18">
        <f t="shared" si="6"/>
        <v>0.1072334072297878</v>
      </c>
      <c r="O48" s="18">
        <f t="shared" si="7"/>
        <v>2.5873913135773421</v>
      </c>
      <c r="P48" s="29">
        <f t="shared" si="8"/>
        <v>1.0819255304709767</v>
      </c>
      <c r="Q48" s="18">
        <f t="shared" si="9"/>
        <v>0.28823417635615067</v>
      </c>
      <c r="R48" s="29">
        <f t="shared" si="10"/>
        <v>0.30226666063430302</v>
      </c>
      <c r="T48" s="30">
        <f t="shared" si="11"/>
        <v>1649.5493057847514</v>
      </c>
      <c r="U48" s="30">
        <f t="shared" si="12"/>
        <v>4477.806557801433</v>
      </c>
      <c r="V48" s="30">
        <f t="shared" si="13"/>
        <v>4477.806557801433</v>
      </c>
      <c r="W48" s="30">
        <f t="shared" si="14"/>
        <v>91.383807302070068</v>
      </c>
      <c r="X48" s="30">
        <f t="shared" si="15"/>
        <v>176.88679245283001</v>
      </c>
      <c r="Y48" s="30">
        <f t="shared" si="0"/>
        <v>498.60376021118958</v>
      </c>
      <c r="Z48" s="30">
        <f t="shared" si="16"/>
        <v>498.60376021118958</v>
      </c>
      <c r="AA48" s="30">
        <f t="shared" si="17"/>
        <v>475.45648551172792</v>
      </c>
      <c r="AB48" s="30">
        <f t="shared" si="1"/>
        <v>4359.4133524070703</v>
      </c>
      <c r="AC48" s="30">
        <f t="shared" si="18"/>
        <v>209.77701269643239</v>
      </c>
      <c r="AD48" s="30">
        <f t="shared" si="2"/>
        <v>1784.6895076991984</v>
      </c>
      <c r="AE48" s="30">
        <f t="shared" si="3"/>
        <v>2828.2572520166814</v>
      </c>
      <c r="AI48" s="37"/>
      <c r="AJ48" s="38">
        <f t="shared" si="28"/>
        <v>307427.93077558605</v>
      </c>
      <c r="AK48" s="38">
        <f t="shared" si="29"/>
        <v>52091.277723275351</v>
      </c>
      <c r="AL48" s="39">
        <f t="shared" si="30"/>
        <v>194783.26266010356</v>
      </c>
      <c r="AM48" s="39">
        <f t="shared" si="31"/>
        <v>2594.5708656101679</v>
      </c>
      <c r="AN48" s="39">
        <f t="shared" si="20"/>
        <v>18937.499999999982</v>
      </c>
      <c r="AO48" s="39">
        <f t="shared" si="21"/>
        <v>38100.651653515342</v>
      </c>
      <c r="AP48" s="39">
        <f t="shared" si="22"/>
        <v>39103.300381239431</v>
      </c>
      <c r="AQ48" s="39">
        <f t="shared" si="23"/>
        <v>28811.244447417921</v>
      </c>
      <c r="AR48" s="40">
        <f>AD47*$AV$4</f>
        <v>8904.4602311221424</v>
      </c>
      <c r="AS48" s="41">
        <f>AL48+AM48+AN48+AO48+AP48+AQ48+AR48-AJ48-AK48</f>
        <v>-28284.218259852838</v>
      </c>
      <c r="AT48" s="41">
        <f t="shared" si="32"/>
        <v>-226273746.0788227</v>
      </c>
      <c r="AU48">
        <f>M47</f>
        <v>0.36641000000000001</v>
      </c>
      <c r="BB48" s="31">
        <f t="shared" si="24"/>
        <v>4064.1027061060172</v>
      </c>
      <c r="BC48" s="31">
        <f t="shared" si="25"/>
        <v>888.80662418979477</v>
      </c>
      <c r="BD48" s="36">
        <f t="shared" si="26"/>
        <v>3385.7263236205868</v>
      </c>
      <c r="BE48" s="31">
        <f t="shared" si="27"/>
        <v>945.89502615479989</v>
      </c>
    </row>
    <row r="49" spans="1:57" x14ac:dyDescent="0.35">
      <c r="A49">
        <v>43</v>
      </c>
      <c r="B49" t="s">
        <v>54</v>
      </c>
      <c r="C49">
        <v>21.2697</v>
      </c>
      <c r="D49">
        <v>113.31399999999999</v>
      </c>
      <c r="E49">
        <v>336.26799999999997</v>
      </c>
      <c r="F49">
        <v>336.26799999999997</v>
      </c>
      <c r="G49">
        <v>325.34899999999999</v>
      </c>
      <c r="H49">
        <v>1888.8</v>
      </c>
      <c r="I49">
        <v>132.238</v>
      </c>
      <c r="J49">
        <v>2928.99</v>
      </c>
      <c r="K49">
        <v>1203.6300000000001</v>
      </c>
      <c r="M49" s="17">
        <f t="shared" si="5"/>
        <v>0.37040000000000001</v>
      </c>
      <c r="N49" s="18">
        <f t="shared" si="6"/>
        <v>0.10197444204463642</v>
      </c>
      <c r="O49" s="18">
        <f t="shared" si="7"/>
        <v>2.5807824965802735</v>
      </c>
      <c r="P49" s="29">
        <f t="shared" si="8"/>
        <v>1.0831803455723543</v>
      </c>
      <c r="Q49" s="18">
        <f t="shared" si="9"/>
        <v>0.29279067674586029</v>
      </c>
      <c r="R49" s="29">
        <f t="shared" si="10"/>
        <v>0.30261699064074871</v>
      </c>
      <c r="T49" s="30">
        <f t="shared" si="11"/>
        <v>1734.6188800464613</v>
      </c>
      <c r="U49" s="30">
        <f t="shared" si="12"/>
        <v>4683.0963284191721</v>
      </c>
      <c r="V49" s="30">
        <f t="shared" si="13"/>
        <v>4683.0963284191721</v>
      </c>
      <c r="W49" s="30">
        <f t="shared" si="14"/>
        <v>95.573394457534121</v>
      </c>
      <c r="X49" s="30">
        <f t="shared" si="15"/>
        <v>176.88679245283001</v>
      </c>
      <c r="Y49" s="30">
        <f t="shared" si="0"/>
        <v>524.92514538828596</v>
      </c>
      <c r="Z49" s="30">
        <f t="shared" si="16"/>
        <v>524.92514538828596</v>
      </c>
      <c r="AA49" s="30">
        <f t="shared" si="17"/>
        <v>507.88023578494966</v>
      </c>
      <c r="AB49" s="30">
        <f t="shared" si="1"/>
        <v>4572.2474383191184</v>
      </c>
      <c r="AC49" s="30">
        <f t="shared" si="18"/>
        <v>206.42228455758777</v>
      </c>
      <c r="AD49" s="30">
        <f t="shared" si="2"/>
        <v>1878.9050779250563</v>
      </c>
      <c r="AE49" s="30">
        <f t="shared" si="3"/>
        <v>2948.4774483727106</v>
      </c>
      <c r="AI49" s="37"/>
      <c r="AJ49" s="38">
        <f t="shared" si="28"/>
        <v>321851.30195509357</v>
      </c>
      <c r="AK49" s="38">
        <f t="shared" si="29"/>
        <v>54535.206067463652</v>
      </c>
      <c r="AL49" s="39">
        <f t="shared" si="30"/>
        <v>203286.646503203</v>
      </c>
      <c r="AM49" s="39">
        <f t="shared" si="31"/>
        <v>2554.8742376298501</v>
      </c>
      <c r="AN49" s="39">
        <f t="shared" si="20"/>
        <v>18937.499999999982</v>
      </c>
      <c r="AO49" s="39">
        <f t="shared" si="21"/>
        <v>40167.518922613432</v>
      </c>
      <c r="AP49" s="39">
        <f t="shared" si="22"/>
        <v>41224.558894261158</v>
      </c>
      <c r="AQ49" s="39">
        <f t="shared" si="23"/>
        <v>30824.462049156486</v>
      </c>
      <c r="AR49" s="40">
        <f>AD48*$AV$4</f>
        <v>9387.4668104977827</v>
      </c>
      <c r="AS49" s="41">
        <f>AL49+AM49+AN49+AO49+AP49+AQ49+AR49-AJ49-AK49</f>
        <v>-30003.480605195546</v>
      </c>
      <c r="AT49" s="41">
        <f t="shared" si="32"/>
        <v>-240027844.84156436</v>
      </c>
      <c r="AU49">
        <f>M48</f>
        <v>0.36838333333333334</v>
      </c>
      <c r="BB49" s="31">
        <f t="shared" si="24"/>
        <v>4268.0295451050006</v>
      </c>
      <c r="BC49" s="31">
        <f t="shared" si="25"/>
        <v>950.91297102345584</v>
      </c>
      <c r="BD49" s="36">
        <f t="shared" si="26"/>
        <v>3569.3790153983969</v>
      </c>
      <c r="BE49" s="31">
        <f t="shared" si="27"/>
        <v>997.20752042237916</v>
      </c>
    </row>
    <row r="50" spans="1:57" x14ac:dyDescent="0.35">
      <c r="A50">
        <v>44</v>
      </c>
      <c r="B50" t="s">
        <v>54</v>
      </c>
      <c r="C50">
        <v>21.773700000000002</v>
      </c>
      <c r="D50">
        <v>108.459</v>
      </c>
      <c r="E50">
        <v>338.387</v>
      </c>
      <c r="F50">
        <v>338.387</v>
      </c>
      <c r="G50">
        <v>332.12599999999998</v>
      </c>
      <c r="H50">
        <v>1882.64</v>
      </c>
      <c r="I50">
        <v>124.459</v>
      </c>
      <c r="J50">
        <v>2936.77</v>
      </c>
      <c r="K50">
        <v>1211.22</v>
      </c>
      <c r="M50" s="17">
        <f t="shared" si="5"/>
        <v>0.3724533333333333</v>
      </c>
      <c r="N50" s="18">
        <f t="shared" si="6"/>
        <v>9.7067194100379478E-2</v>
      </c>
      <c r="O50" s="18">
        <f t="shared" si="7"/>
        <v>2.5735174967781203</v>
      </c>
      <c r="P50" s="29">
        <f t="shared" si="8"/>
        <v>1.0840015751414049</v>
      </c>
      <c r="Q50" s="18">
        <f t="shared" si="9"/>
        <v>0.29724171260829096</v>
      </c>
      <c r="R50" s="29">
        <f t="shared" si="10"/>
        <v>0.30284509916231117</v>
      </c>
      <c r="T50" s="30">
        <f t="shared" si="11"/>
        <v>1822.3128224960042</v>
      </c>
      <c r="U50" s="30">
        <f t="shared" si="12"/>
        <v>4892.7279189231876</v>
      </c>
      <c r="V50" s="30">
        <f t="shared" si="13"/>
        <v>4892.7279189231876</v>
      </c>
      <c r="W50" s="30">
        <f t="shared" si="14"/>
        <v>99.851590182105866</v>
      </c>
      <c r="X50" s="30">
        <f t="shared" si="15"/>
        <v>176.88679245283001</v>
      </c>
      <c r="Y50" s="30">
        <f t="shared" si="0"/>
        <v>551.87850743355352</v>
      </c>
      <c r="Z50" s="30">
        <f t="shared" si="16"/>
        <v>551.87850743355352</v>
      </c>
      <c r="AA50" s="30">
        <f t="shared" si="17"/>
        <v>541.66738426676079</v>
      </c>
      <c r="AB50" s="30">
        <f t="shared" si="1"/>
        <v>4789.6055234786936</v>
      </c>
      <c r="AC50" s="30">
        <f t="shared" si="18"/>
        <v>202.97398562659964</v>
      </c>
      <c r="AD50" s="30">
        <f t="shared" si="2"/>
        <v>1975.3899699860481</v>
      </c>
      <c r="AE50" s="30">
        <f t="shared" si="3"/>
        <v>3070.4150964271835</v>
      </c>
      <c r="AI50" s="37"/>
      <c r="AJ50" s="38">
        <f t="shared" si="28"/>
        <v>336606.91479778482</v>
      </c>
      <c r="AK50" s="38">
        <f t="shared" si="29"/>
        <v>57035.430183817101</v>
      </c>
      <c r="AL50" s="39">
        <f t="shared" si="30"/>
        <v>211927.71355668531</v>
      </c>
      <c r="AM50" s="39">
        <f t="shared" si="31"/>
        <v>2514.0170036268614</v>
      </c>
      <c r="AN50" s="39">
        <f t="shared" si="20"/>
        <v>18937.499999999982</v>
      </c>
      <c r="AO50" s="39">
        <f t="shared" si="21"/>
        <v>42287.969712480321</v>
      </c>
      <c r="AP50" s="39">
        <f t="shared" si="22"/>
        <v>43400.811020703484</v>
      </c>
      <c r="AQ50" s="39">
        <f t="shared" si="23"/>
        <v>32926.535930244805</v>
      </c>
      <c r="AR50" s="40">
        <f>AD49*$AV$4</f>
        <v>9883.0407098857959</v>
      </c>
      <c r="AS50" s="41">
        <f>AL50+AM50+AN50+AO50+AP50+AQ50+AR50-AJ50-AK50</f>
        <v>-31764.757047975429</v>
      </c>
      <c r="AT50" s="41">
        <f t="shared" si="32"/>
        <v>-254118056.38380343</v>
      </c>
      <c r="AU50">
        <f>M49</f>
        <v>0.37040000000000001</v>
      </c>
      <c r="BB50" s="31">
        <f t="shared" si="24"/>
        <v>4476.6740438615843</v>
      </c>
      <c r="BC50" s="31">
        <f t="shared" si="25"/>
        <v>1015.7604715698993</v>
      </c>
      <c r="BD50" s="36">
        <f t="shared" si="26"/>
        <v>3757.8101558501126</v>
      </c>
      <c r="BE50" s="31">
        <f t="shared" si="27"/>
        <v>1049.8502907765719</v>
      </c>
    </row>
    <row r="51" spans="1:57" x14ac:dyDescent="0.35">
      <c r="A51">
        <v>45</v>
      </c>
      <c r="B51" t="s">
        <v>54</v>
      </c>
      <c r="C51">
        <v>22.277799999999999</v>
      </c>
      <c r="D51">
        <v>103.92100000000001</v>
      </c>
      <c r="E51">
        <v>340.41399999999999</v>
      </c>
      <c r="F51">
        <v>340.41399999999999</v>
      </c>
      <c r="G51">
        <v>338.87400000000002</v>
      </c>
      <c r="H51">
        <v>1876.38</v>
      </c>
      <c r="I51">
        <v>117.176</v>
      </c>
      <c r="J51">
        <v>2944.05</v>
      </c>
      <c r="K51">
        <v>1218.47</v>
      </c>
      <c r="M51" s="17">
        <f t="shared" si="5"/>
        <v>0.37453999999999998</v>
      </c>
      <c r="N51" s="18">
        <f t="shared" si="6"/>
        <v>9.2487673768711851E-2</v>
      </c>
      <c r="O51" s="18">
        <f t="shared" si="7"/>
        <v>2.5656587727167555</v>
      </c>
      <c r="P51" s="29">
        <f t="shared" si="8"/>
        <v>1.0844146597604174</v>
      </c>
      <c r="Q51" s="18">
        <f t="shared" si="9"/>
        <v>0.30159128530998031</v>
      </c>
      <c r="R51" s="29">
        <f t="shared" si="10"/>
        <v>0.30296185543155163</v>
      </c>
      <c r="T51" s="30">
        <f t="shared" si="11"/>
        <v>1912.5445072300001</v>
      </c>
      <c r="U51" s="30">
        <f t="shared" si="12"/>
        <v>5106.38251516527</v>
      </c>
      <c r="V51" s="30">
        <f t="shared" si="13"/>
        <v>5106.38251516527</v>
      </c>
      <c r="W51" s="30">
        <f t="shared" si="14"/>
        <v>104.21188806459735</v>
      </c>
      <c r="X51" s="30">
        <f t="shared" si="15"/>
        <v>176.88679245283001</v>
      </c>
      <c r="Y51" s="30">
        <f t="shared" si="0"/>
        <v>579.42803250582347</v>
      </c>
      <c r="Z51" s="30">
        <f t="shared" si="16"/>
        <v>579.42803250582347</v>
      </c>
      <c r="AA51" s="30">
        <f t="shared" si="17"/>
        <v>576.80675614803863</v>
      </c>
      <c r="AB51" s="30">
        <f t="shared" si="1"/>
        <v>5011.1484812504914</v>
      </c>
      <c r="AC51" s="30">
        <f t="shared" si="18"/>
        <v>199.44592197937618</v>
      </c>
      <c r="AD51" s="30">
        <f t="shared" si="2"/>
        <v>2073.9913010844757</v>
      </c>
      <c r="AE51" s="30">
        <f t="shared" si="3"/>
        <v>3193.8380079352701</v>
      </c>
      <c r="AI51" s="37"/>
      <c r="AJ51" s="38">
        <f t="shared" si="28"/>
        <v>351674.60462844191</v>
      </c>
      <c r="AK51" s="38">
        <f t="shared" si="29"/>
        <v>59588.533324565506</v>
      </c>
      <c r="AL51" s="39">
        <f t="shared" si="30"/>
        <v>220692.22588589665</v>
      </c>
      <c r="AM51" s="39">
        <f t="shared" si="31"/>
        <v>2472.0201709463572</v>
      </c>
      <c r="AN51" s="39">
        <f t="shared" si="20"/>
        <v>18937.499999999982</v>
      </c>
      <c r="AO51" s="39">
        <f t="shared" si="21"/>
        <v>44459.332558847076</v>
      </c>
      <c r="AP51" s="39">
        <f t="shared" si="22"/>
        <v>45629.314994606211</v>
      </c>
      <c r="AQ51" s="39">
        <f t="shared" si="23"/>
        <v>35117.000689613647</v>
      </c>
      <c r="AR51" s="40">
        <f>AD50*$AV$4</f>
        <v>10390.551242126612</v>
      </c>
      <c r="AS51" s="41">
        <f>AL51+AM51+AN51+AO51+AP51+AQ51+AR51-AJ51-AK51</f>
        <v>-33565.192410970922</v>
      </c>
      <c r="AT51" s="41">
        <f t="shared" si="32"/>
        <v>-268521539.28776735</v>
      </c>
      <c r="AU51">
        <f>M50</f>
        <v>0.3724533333333333</v>
      </c>
      <c r="BB51" s="31">
        <f t="shared" si="24"/>
        <v>4689.753933296588</v>
      </c>
      <c r="BC51" s="31">
        <f t="shared" si="25"/>
        <v>1083.3347685335216</v>
      </c>
      <c r="BD51" s="36">
        <f t="shared" si="26"/>
        <v>3950.7799399720961</v>
      </c>
      <c r="BE51" s="31">
        <f t="shared" si="27"/>
        <v>1103.757014867107</v>
      </c>
    </row>
    <row r="52" spans="1:57" x14ac:dyDescent="0.35">
      <c r="A52">
        <v>46</v>
      </c>
      <c r="B52" t="s">
        <v>54</v>
      </c>
      <c r="C52">
        <v>22.7818</v>
      </c>
      <c r="D52">
        <v>99.678700000000006</v>
      </c>
      <c r="E52">
        <v>342.35599999999999</v>
      </c>
      <c r="F52">
        <v>342.35599999999999</v>
      </c>
      <c r="G52">
        <v>345.59300000000002</v>
      </c>
      <c r="H52">
        <v>1870.02</v>
      </c>
      <c r="I52">
        <v>110.354</v>
      </c>
      <c r="J52">
        <v>2950.87</v>
      </c>
      <c r="K52">
        <v>1225.42</v>
      </c>
      <c r="M52" s="17">
        <f t="shared" si="5"/>
        <v>0.37665999999999999</v>
      </c>
      <c r="N52" s="18">
        <f t="shared" si="6"/>
        <v>8.8212800226552687E-2</v>
      </c>
      <c r="O52" s="18">
        <f t="shared" si="7"/>
        <v>2.5572536772332253</v>
      </c>
      <c r="P52" s="29">
        <f t="shared" si="8"/>
        <v>1.084461671887998</v>
      </c>
      <c r="Q52" s="18">
        <f t="shared" si="9"/>
        <v>0.30583992637037827</v>
      </c>
      <c r="R52" s="29">
        <f t="shared" si="10"/>
        <v>0.30297527389865309</v>
      </c>
      <c r="T52" s="30">
        <f t="shared" si="11"/>
        <v>2005.2281754863259</v>
      </c>
      <c r="U52" s="30">
        <f t="shared" si="12"/>
        <v>5323.7088501203361</v>
      </c>
      <c r="V52" s="30">
        <f t="shared" si="13"/>
        <v>5323.7088501203361</v>
      </c>
      <c r="W52" s="30">
        <f t="shared" si="14"/>
        <v>108.64711939021095</v>
      </c>
      <c r="X52" s="30">
        <f t="shared" si="15"/>
        <v>176.88679245283001</v>
      </c>
      <c r="Y52" s="30">
        <f t="shared" si="0"/>
        <v>607.534555697266</v>
      </c>
      <c r="Z52" s="30">
        <f t="shared" si="16"/>
        <v>607.534555697266</v>
      </c>
      <c r="AA52" s="30">
        <f t="shared" si="17"/>
        <v>613.2788375465459</v>
      </c>
      <c r="AB52" s="30">
        <f t="shared" si="1"/>
        <v>5236.5242448442887</v>
      </c>
      <c r="AC52" s="30">
        <f t="shared" si="18"/>
        <v>195.8317246662582</v>
      </c>
      <c r="AD52" s="30">
        <f t="shared" si="2"/>
        <v>2174.5930997048208</v>
      </c>
      <c r="AE52" s="30">
        <f t="shared" si="3"/>
        <v>3318.48067463401</v>
      </c>
      <c r="AI52" s="37"/>
      <c r="AJ52" s="38">
        <f t="shared" si="28"/>
        <v>367031.45604253409</v>
      </c>
      <c r="AK52" s="38">
        <f t="shared" si="29"/>
        <v>62190.632652197826</v>
      </c>
      <c r="AL52" s="39">
        <f t="shared" si="30"/>
        <v>229563.49449636339</v>
      </c>
      <c r="AM52" s="39">
        <f t="shared" si="31"/>
        <v>2429.0518837868226</v>
      </c>
      <c r="AN52" s="39">
        <f t="shared" si="20"/>
        <v>18937.499999999982</v>
      </c>
      <c r="AO52" s="39">
        <f t="shared" si="21"/>
        <v>46678.722298669141</v>
      </c>
      <c r="AP52" s="39">
        <f t="shared" si="22"/>
        <v>47907.10972758149</v>
      </c>
      <c r="AQ52" s="39">
        <f t="shared" si="23"/>
        <v>37395.131849860336</v>
      </c>
      <c r="AR52" s="40">
        <f>AD51*$AV$4</f>
        <v>10909.194243704342</v>
      </c>
      <c r="AS52" s="41">
        <f>AL52+AM52+AN52+AO52+AP52+AQ52+AR52-AJ52-AK52</f>
        <v>-35401.884194766382</v>
      </c>
      <c r="AT52" s="41">
        <f t="shared" si="32"/>
        <v>-283215073.55813104</v>
      </c>
      <c r="AU52">
        <f>M51</f>
        <v>0.37453999999999998</v>
      </c>
      <c r="BB52" s="31">
        <f t="shared" si="24"/>
        <v>4906.9365931858938</v>
      </c>
      <c r="BC52" s="31">
        <f t="shared" si="25"/>
        <v>1153.6135122960773</v>
      </c>
      <c r="BD52" s="36">
        <f t="shared" si="26"/>
        <v>4147.9826021689514</v>
      </c>
      <c r="BE52" s="31">
        <f t="shared" si="27"/>
        <v>1158.8560650116469</v>
      </c>
    </row>
    <row r="53" spans="1:57" x14ac:dyDescent="0.35">
      <c r="A53">
        <v>47</v>
      </c>
      <c r="B53" t="s">
        <v>54</v>
      </c>
      <c r="C53">
        <v>23.285900000000002</v>
      </c>
      <c r="D53">
        <v>95.709699999999998</v>
      </c>
      <c r="E53">
        <v>344.21800000000002</v>
      </c>
      <c r="F53">
        <v>344.21800000000002</v>
      </c>
      <c r="G53">
        <v>352.28300000000002</v>
      </c>
      <c r="H53">
        <v>1863.57</v>
      </c>
      <c r="I53">
        <v>103.961</v>
      </c>
      <c r="J53">
        <v>2957.26</v>
      </c>
      <c r="K53">
        <v>1232.0899999999999</v>
      </c>
      <c r="M53" s="17">
        <f t="shared" si="5"/>
        <v>0.37881000000000004</v>
      </c>
      <c r="N53" s="18">
        <f t="shared" si="6"/>
        <v>8.4219617574333647E-2</v>
      </c>
      <c r="O53" s="18">
        <f t="shared" si="7"/>
        <v>2.5483624246104029</v>
      </c>
      <c r="P53" s="29">
        <f t="shared" si="8"/>
        <v>1.0841758841283669</v>
      </c>
      <c r="Q53" s="18">
        <f t="shared" si="9"/>
        <v>0.3099909365293067</v>
      </c>
      <c r="R53" s="29">
        <f t="shared" si="10"/>
        <v>0.30289415098158268</v>
      </c>
      <c r="T53" s="30">
        <f t="shared" si="11"/>
        <v>2100.3039143072187</v>
      </c>
      <c r="U53" s="30">
        <f t="shared" si="12"/>
        <v>5544.4785362245411</v>
      </c>
      <c r="V53" s="30">
        <f t="shared" si="13"/>
        <v>5544.4785362245411</v>
      </c>
      <c r="W53" s="30">
        <f t="shared" si="14"/>
        <v>113.15262318825594</v>
      </c>
      <c r="X53" s="30">
        <f t="shared" si="15"/>
        <v>176.88679245283001</v>
      </c>
      <c r="Y53" s="30">
        <f t="shared" si="0"/>
        <v>636.16977092737977</v>
      </c>
      <c r="Z53" s="30">
        <f t="shared" si="16"/>
        <v>636.16977092737977</v>
      </c>
      <c r="AA53" s="30">
        <f t="shared" si="17"/>
        <v>651.07517739226353</v>
      </c>
      <c r="AB53" s="30">
        <f t="shared" si="1"/>
        <v>5465.4881986709197</v>
      </c>
      <c r="AC53" s="30">
        <f t="shared" si="18"/>
        <v>192.14296074187769</v>
      </c>
      <c r="AD53" s="30">
        <f t="shared" si="2"/>
        <v>2277.0988532322986</v>
      </c>
      <c r="AE53" s="30">
        <f t="shared" si="3"/>
        <v>3444.1746219173224</v>
      </c>
      <c r="AI53" s="37"/>
      <c r="AJ53" s="38">
        <f t="shared" si="28"/>
        <v>382652.22102009936</v>
      </c>
      <c r="AK53" s="38">
        <f t="shared" si="29"/>
        <v>64837.450085615572</v>
      </c>
      <c r="AL53" s="39">
        <f t="shared" si="30"/>
        <v>238522.43545066874</v>
      </c>
      <c r="AM53" s="39">
        <f t="shared" si="31"/>
        <v>2385.0345747103588</v>
      </c>
      <c r="AN53" s="39">
        <f t="shared" si="20"/>
        <v>18937.499999999982</v>
      </c>
      <c r="AO53" s="39">
        <f t="shared" si="21"/>
        <v>48942.983806971752</v>
      </c>
      <c r="AP53" s="39">
        <f t="shared" si="22"/>
        <v>50230.957065049959</v>
      </c>
      <c r="AQ53" s="39">
        <f t="shared" si="23"/>
        <v>39759.664300631383</v>
      </c>
      <c r="AR53" s="40">
        <f>AD52*$AV$4</f>
        <v>11438.359704447357</v>
      </c>
      <c r="AS53" s="41">
        <f>AL53+AM53+AN53+AO53+AP53+AQ53+AR53-AJ53-AK53</f>
        <v>-37272.736203235407</v>
      </c>
      <c r="AT53" s="41">
        <f t="shared" si="32"/>
        <v>-298181889.62588328</v>
      </c>
      <c r="AU53">
        <f>M52</f>
        <v>0.37665999999999999</v>
      </c>
      <c r="BB53" s="31">
        <f t="shared" si="24"/>
        <v>5127.8771254540779</v>
      </c>
      <c r="BC53" s="31">
        <f t="shared" si="25"/>
        <v>1226.5576750930918</v>
      </c>
      <c r="BD53" s="36">
        <f t="shared" si="26"/>
        <v>4349.1861994096416</v>
      </c>
      <c r="BE53" s="31">
        <f t="shared" si="27"/>
        <v>1215.069111394532</v>
      </c>
    </row>
    <row r="54" spans="1:57" x14ac:dyDescent="0.35">
      <c r="A54">
        <v>48</v>
      </c>
      <c r="B54" t="s">
        <v>54</v>
      </c>
      <c r="C54">
        <v>23.789899999999999</v>
      </c>
      <c r="D54">
        <v>91.980099999999993</v>
      </c>
      <c r="E54">
        <v>345.99799999999999</v>
      </c>
      <c r="F54">
        <v>345.99799999999999</v>
      </c>
      <c r="G54">
        <v>358.94400000000002</v>
      </c>
      <c r="H54">
        <v>1857.08</v>
      </c>
      <c r="I54">
        <v>98.045199999999994</v>
      </c>
      <c r="J54">
        <v>2963.18</v>
      </c>
      <c r="K54">
        <v>1238.46</v>
      </c>
      <c r="M54" s="17">
        <f t="shared" si="5"/>
        <v>0.38097333333333333</v>
      </c>
      <c r="N54" s="18">
        <f t="shared" si="6"/>
        <v>8.0478161201133921E-2</v>
      </c>
      <c r="O54" s="18">
        <f t="shared" si="7"/>
        <v>2.5390714224967623</v>
      </c>
      <c r="P54" s="29">
        <f t="shared" si="8"/>
        <v>1.0835929023903685</v>
      </c>
      <c r="Q54" s="18">
        <f t="shared" si="9"/>
        <v>0.31405872677002766</v>
      </c>
      <c r="R54" s="29">
        <f t="shared" si="10"/>
        <v>0.30273159976201308</v>
      </c>
      <c r="T54" s="30">
        <f t="shared" si="11"/>
        <v>2197.9477390238599</v>
      </c>
      <c r="U54" s="30">
        <f t="shared" si="12"/>
        <v>5769.2955036849298</v>
      </c>
      <c r="V54" s="30">
        <f t="shared" si="13"/>
        <v>5769.2955036849298</v>
      </c>
      <c r="W54" s="30">
        <f t="shared" si="14"/>
        <v>117.74072456499857</v>
      </c>
      <c r="X54" s="30">
        <f t="shared" si="15"/>
        <v>176.88679245283001</v>
      </c>
      <c r="Y54" s="30">
        <f t="shared" si="0"/>
        <v>665.38823522799271</v>
      </c>
      <c r="Z54" s="30">
        <f t="shared" si="16"/>
        <v>665.38823522799271</v>
      </c>
      <c r="AA54" s="30">
        <f t="shared" si="17"/>
        <v>690.28466842489445</v>
      </c>
      <c r="AB54" s="30">
        <f t="shared" si="1"/>
        <v>5698.4870168618527</v>
      </c>
      <c r="AC54" s="30">
        <f t="shared" si="18"/>
        <v>188.54921138807549</v>
      </c>
      <c r="AD54" s="30">
        <f t="shared" si="2"/>
        <v>2381.6805698312128</v>
      </c>
      <c r="AE54" s="30">
        <f t="shared" si="3"/>
        <v>3571.34776466107</v>
      </c>
      <c r="AI54" s="37"/>
      <c r="AJ54" s="38">
        <f t="shared" si="28"/>
        <v>398520.48374821129</v>
      </c>
      <c r="AK54" s="38">
        <f t="shared" si="29"/>
        <v>67526.204092678687</v>
      </c>
      <c r="AL54" s="39">
        <f t="shared" si="30"/>
        <v>247556.93929955136</v>
      </c>
      <c r="AM54" s="39">
        <f t="shared" si="31"/>
        <v>2340.1091188753285</v>
      </c>
      <c r="AN54" s="39">
        <f t="shared" si="20"/>
        <v>18937.499999999982</v>
      </c>
      <c r="AO54" s="39">
        <f t="shared" si="21"/>
        <v>51249.836745909713</v>
      </c>
      <c r="AP54" s="39">
        <f t="shared" si="22"/>
        <v>52598.516660275767</v>
      </c>
      <c r="AQ54" s="39">
        <f t="shared" si="23"/>
        <v>42210.050148071052</v>
      </c>
      <c r="AR54" s="40">
        <f>AD53*$AV$4</f>
        <v>11977.539968001889</v>
      </c>
      <c r="AS54" s="41">
        <f>AL54+AM54+AN54+AO54+AP54+AQ54+AR54-AJ54-AK54</f>
        <v>-39176.195900204897</v>
      </c>
      <c r="AT54" s="41">
        <f t="shared" si="32"/>
        <v>-313409567.20163918</v>
      </c>
      <c r="AU54">
        <f>M53</f>
        <v>0.37881000000000004</v>
      </c>
      <c r="BB54" s="31">
        <f t="shared" si="24"/>
        <v>5352.3355754826634</v>
      </c>
      <c r="BC54" s="31">
        <f t="shared" si="25"/>
        <v>1302.1503547845271</v>
      </c>
      <c r="BD54" s="36">
        <f t="shared" si="26"/>
        <v>4554.1977064645971</v>
      </c>
      <c r="BE54" s="31">
        <f t="shared" si="27"/>
        <v>1272.3395418547595</v>
      </c>
    </row>
    <row r="55" spans="1:57" x14ac:dyDescent="0.35">
      <c r="A55">
        <v>49</v>
      </c>
      <c r="B55" t="s">
        <v>54</v>
      </c>
      <c r="C55">
        <v>24.293900000000001</v>
      </c>
      <c r="D55">
        <v>88.503600000000006</v>
      </c>
      <c r="E55">
        <v>347.714</v>
      </c>
      <c r="F55">
        <v>347.714</v>
      </c>
      <c r="G55">
        <v>365.57600000000002</v>
      </c>
      <c r="H55">
        <v>1850.49</v>
      </c>
      <c r="I55">
        <v>92.440600000000003</v>
      </c>
      <c r="J55">
        <v>2968.78</v>
      </c>
      <c r="K55">
        <v>1244.5999999999999</v>
      </c>
      <c r="M55" s="17">
        <f t="shared" si="5"/>
        <v>0.38317000000000001</v>
      </c>
      <c r="N55" s="18">
        <f t="shared" si="6"/>
        <v>7.6992457655870775E-2</v>
      </c>
      <c r="O55" s="18">
        <f t="shared" si="7"/>
        <v>2.5293868780610871</v>
      </c>
      <c r="P55" s="29">
        <f t="shared" si="8"/>
        <v>1.0827222033736112</v>
      </c>
      <c r="Q55" s="18">
        <f t="shared" si="9"/>
        <v>0.3180276813598838</v>
      </c>
      <c r="R55" s="29">
        <f t="shared" si="10"/>
        <v>0.30248888656905987</v>
      </c>
      <c r="T55" s="30">
        <f t="shared" si="11"/>
        <v>2297.4561124344386</v>
      </c>
      <c r="U55" s="30">
        <f t="shared" si="12"/>
        <v>5995.9185542564355</v>
      </c>
      <c r="V55" s="30">
        <f t="shared" si="13"/>
        <v>5995.9185542564355</v>
      </c>
      <c r="W55" s="30">
        <f t="shared" si="14"/>
        <v>122.36568478074358</v>
      </c>
      <c r="X55" s="30">
        <f t="shared" si="15"/>
        <v>176.88679245283001</v>
      </c>
      <c r="Y55" s="30">
        <f t="shared" si="0"/>
        <v>694.95494139157415</v>
      </c>
      <c r="Z55" s="30">
        <f t="shared" si="16"/>
        <v>694.95494139157415</v>
      </c>
      <c r="AA55" s="30">
        <f t="shared" si="17"/>
        <v>730.65464046361706</v>
      </c>
      <c r="AB55" s="30">
        <f t="shared" si="1"/>
        <v>5933.5210284936502</v>
      </c>
      <c r="AC55" s="30">
        <f t="shared" si="18"/>
        <v>184.76321054352866</v>
      </c>
      <c r="AD55" s="30">
        <f t="shared" si="2"/>
        <v>2487.5067442091868</v>
      </c>
      <c r="AE55" s="30">
        <f t="shared" si="3"/>
        <v>3698.4624418219969</v>
      </c>
      <c r="AI55" s="37"/>
      <c r="AJ55" s="38">
        <f t="shared" si="28"/>
        <v>414679.65291836165</v>
      </c>
      <c r="AK55" s="38">
        <f t="shared" si="29"/>
        <v>70264.249939378758</v>
      </c>
      <c r="AL55" s="39">
        <f t="shared" si="30"/>
        <v>256697.7632805437</v>
      </c>
      <c r="AM55" s="39">
        <f t="shared" si="31"/>
        <v>2296.3408454953715</v>
      </c>
      <c r="AN55" s="39">
        <f t="shared" si="20"/>
        <v>18937.499999999982</v>
      </c>
      <c r="AO55" s="39">
        <f t="shared" si="21"/>
        <v>53603.676229967095</v>
      </c>
      <c r="AP55" s="39">
        <f t="shared" si="22"/>
        <v>55014.299288650443</v>
      </c>
      <c r="AQ55" s="39">
        <f t="shared" si="23"/>
        <v>44752.052424054862</v>
      </c>
      <c r="AR55" s="40">
        <f>AD54*$AV$4</f>
        <v>12527.639797312178</v>
      </c>
      <c r="AS55" s="41">
        <f>AL55+AM55+AN55+AO55+AP55+AQ55+AR55-AJ55-AK55</f>
        <v>-41114.630991716753</v>
      </c>
      <c r="AT55" s="41">
        <f t="shared" si="32"/>
        <v>-328917047.933734</v>
      </c>
      <c r="AU55">
        <f>M54</f>
        <v>0.38097333333333333</v>
      </c>
      <c r="BB55" s="31">
        <f t="shared" si="24"/>
        <v>5580.7462922968543</v>
      </c>
      <c r="BC55" s="31">
        <f t="shared" si="25"/>
        <v>1380.5693368497889</v>
      </c>
      <c r="BD55" s="36">
        <f t="shared" si="26"/>
        <v>4763.3611396624256</v>
      </c>
      <c r="BE55" s="31">
        <f t="shared" si="27"/>
        <v>1330.7764704559854</v>
      </c>
    </row>
    <row r="56" spans="1:57" x14ac:dyDescent="0.35">
      <c r="A56">
        <v>50</v>
      </c>
      <c r="B56" t="s">
        <v>54</v>
      </c>
      <c r="C56">
        <v>24.797999999999998</v>
      </c>
      <c r="D56">
        <v>85.250799999999998</v>
      </c>
      <c r="E56">
        <v>349.36399999999998</v>
      </c>
      <c r="F56">
        <v>349.36399999999998</v>
      </c>
      <c r="G56">
        <v>372.178</v>
      </c>
      <c r="H56">
        <v>1843.84</v>
      </c>
      <c r="I56">
        <v>87.178899999999999</v>
      </c>
      <c r="J56">
        <v>2974.05</v>
      </c>
      <c r="K56">
        <v>1250.51</v>
      </c>
      <c r="M56" s="17">
        <f t="shared" si="5"/>
        <v>0.38538666666666671</v>
      </c>
      <c r="N56" s="18">
        <f t="shared" si="6"/>
        <v>7.3736161084970928E-2</v>
      </c>
      <c r="O56" s="18">
        <f t="shared" si="7"/>
        <v>2.5193965456338225</v>
      </c>
      <c r="P56" s="29">
        <f t="shared" si="8"/>
        <v>1.0816063520619983</v>
      </c>
      <c r="Q56" s="18">
        <f t="shared" si="9"/>
        <v>0.32190873235538331</v>
      </c>
      <c r="R56" s="29">
        <f t="shared" si="10"/>
        <v>0.30217616938831993</v>
      </c>
      <c r="T56" s="30">
        <f t="shared" si="11"/>
        <v>2398.9151299725513</v>
      </c>
      <c r="U56" s="30">
        <f t="shared" si="12"/>
        <v>6224.696746053879</v>
      </c>
      <c r="V56" s="30">
        <f t="shared" si="13"/>
        <v>6224.696746053879</v>
      </c>
      <c r="W56" s="30">
        <f t="shared" si="14"/>
        <v>127.03462747048732</v>
      </c>
      <c r="X56" s="30">
        <f t="shared" si="15"/>
        <v>176.88679245283001</v>
      </c>
      <c r="Y56" s="30">
        <f t="shared" si="0"/>
        <v>724.89498466278917</v>
      </c>
      <c r="Z56" s="30">
        <f t="shared" si="16"/>
        <v>724.89498466278917</v>
      </c>
      <c r="AA56" s="30">
        <f t="shared" si="17"/>
        <v>772.23172851761353</v>
      </c>
      <c r="AB56" s="30">
        <f t="shared" si="1"/>
        <v>6170.8531191920456</v>
      </c>
      <c r="AC56" s="30">
        <f t="shared" si="18"/>
        <v>180.87825433232047</v>
      </c>
      <c r="AD56" s="30">
        <f t="shared" si="2"/>
        <v>2594.6818426359459</v>
      </c>
      <c r="AE56" s="30">
        <f t="shared" si="3"/>
        <v>3825.7816160813277</v>
      </c>
      <c r="AI56" s="37"/>
      <c r="AJ56" s="38">
        <f t="shared" si="28"/>
        <v>430968.6379242898</v>
      </c>
      <c r="AK56" s="38">
        <f t="shared" si="29"/>
        <v>73024.292072289129</v>
      </c>
      <c r="AL56" s="39">
        <f t="shared" si="30"/>
        <v>265834.38493083965</v>
      </c>
      <c r="AM56" s="39">
        <f t="shared" si="31"/>
        <v>2250.2311412096356</v>
      </c>
      <c r="AN56" s="39">
        <f t="shared" si="20"/>
        <v>18937.499999999982</v>
      </c>
      <c r="AO56" s="39">
        <f t="shared" si="21"/>
        <v>55985.570078505218</v>
      </c>
      <c r="AP56" s="39">
        <f t="shared" si="22"/>
        <v>57458.874554255359</v>
      </c>
      <c r="AQ56" s="39">
        <f t="shared" si="23"/>
        <v>47369.290192288892</v>
      </c>
      <c r="AR56" s="40">
        <f>AD55*$AV$4</f>
        <v>13084.285474540322</v>
      </c>
      <c r="AS56" s="41">
        <f>AL56+AM56+AN56+AO56+AP56+AQ56+AR56-AJ56-AK56</f>
        <v>-43072.793624939892</v>
      </c>
      <c r="AT56" s="41">
        <f t="shared" si="32"/>
        <v>-344582348.99951911</v>
      </c>
      <c r="AU56">
        <f>M55</f>
        <v>0.38317000000000001</v>
      </c>
      <c r="BB56" s="31">
        <f t="shared" si="24"/>
        <v>5811.1553437129069</v>
      </c>
      <c r="BC56" s="31">
        <f t="shared" si="25"/>
        <v>1461.3092809272341</v>
      </c>
      <c r="BD56" s="36">
        <f t="shared" si="26"/>
        <v>4975.0134884183735</v>
      </c>
      <c r="BE56" s="31">
        <f t="shared" si="27"/>
        <v>1389.9098827831483</v>
      </c>
    </row>
    <row r="57" spans="1:57" x14ac:dyDescent="0.35">
      <c r="A57">
        <v>51</v>
      </c>
      <c r="B57" t="s">
        <v>54</v>
      </c>
      <c r="C57">
        <v>25.302</v>
      </c>
      <c r="D57">
        <v>82.206100000000006</v>
      </c>
      <c r="E57">
        <v>350.95400000000001</v>
      </c>
      <c r="F57">
        <v>350.95400000000001</v>
      </c>
      <c r="G57">
        <v>378.75099999999998</v>
      </c>
      <c r="H57">
        <v>1837.14</v>
      </c>
      <c r="I57">
        <v>82.239599999999996</v>
      </c>
      <c r="J57">
        <v>2978.98</v>
      </c>
      <c r="K57">
        <v>1256.2</v>
      </c>
      <c r="M57" s="17">
        <f t="shared" si="5"/>
        <v>0.38761999999999996</v>
      </c>
      <c r="N57" s="18">
        <f t="shared" si="6"/>
        <v>7.0693032695251373E-2</v>
      </c>
      <c r="O57" s="18">
        <f t="shared" si="7"/>
        <v>2.5091201952083657</v>
      </c>
      <c r="P57" s="29">
        <f t="shared" si="8"/>
        <v>1.0802676160500835</v>
      </c>
      <c r="Q57" s="18">
        <f t="shared" si="9"/>
        <v>0.32570644789570541</v>
      </c>
      <c r="R57" s="29">
        <f t="shared" si="10"/>
        <v>0.30180245257382665</v>
      </c>
      <c r="T57" s="30">
        <f t="shared" si="11"/>
        <v>2502.1814132004542</v>
      </c>
      <c r="U57" s="30">
        <f t="shared" si="12"/>
        <v>6455.2433135556848</v>
      </c>
      <c r="V57" s="30">
        <f t="shared" si="13"/>
        <v>6455.2433135556848</v>
      </c>
      <c r="W57" s="30">
        <f t="shared" si="14"/>
        <v>131.7396594603201</v>
      </c>
      <c r="X57" s="30">
        <f t="shared" si="15"/>
        <v>176.88679245283001</v>
      </c>
      <c r="Y57" s="30">
        <f t="shared" si="0"/>
        <v>755.16448728854061</v>
      </c>
      <c r="Z57" s="30">
        <f t="shared" si="16"/>
        <v>755.16448728854061</v>
      </c>
      <c r="AA57" s="30">
        <f t="shared" si="17"/>
        <v>814.97662008417626</v>
      </c>
      <c r="AB57" s="30">
        <f t="shared" si="1"/>
        <v>6410.0135753965878</v>
      </c>
      <c r="AC57" s="30">
        <f t="shared" si="18"/>
        <v>176.96939761941667</v>
      </c>
      <c r="AD57" s="30">
        <f t="shared" si="2"/>
        <v>2703.0255501628835</v>
      </c>
      <c r="AE57" s="30">
        <f t="shared" si="3"/>
        <v>3953.0619003552306</v>
      </c>
      <c r="AI57" s="37"/>
      <c r="AJ57" s="38">
        <f t="shared" si="28"/>
        <v>447412.52801611461</v>
      </c>
      <c r="AK57" s="38">
        <f t="shared" si="29"/>
        <v>75810.581670190193</v>
      </c>
      <c r="AL57" s="39">
        <f t="shared" si="30"/>
        <v>274985.70521907759</v>
      </c>
      <c r="AM57" s="39">
        <f t="shared" si="31"/>
        <v>2202.9162595133312</v>
      </c>
      <c r="AN57" s="39">
        <f t="shared" si="20"/>
        <v>18937.499999999982</v>
      </c>
      <c r="AO57" s="39">
        <f t="shared" si="21"/>
        <v>58397.539964434298</v>
      </c>
      <c r="AP57" s="39">
        <f t="shared" si="22"/>
        <v>59934.31733191941</v>
      </c>
      <c r="AQ57" s="39">
        <f t="shared" si="23"/>
        <v>50064.786861043955</v>
      </c>
      <c r="AR57" s="40">
        <f>AD56*$AV$4</f>
        <v>13648.026492265075</v>
      </c>
      <c r="AS57" s="41">
        <f>AL57+AM57+AN57+AO57+AP57+AQ57+AR57-AJ57-AK57</f>
        <v>-45052.317558051189</v>
      </c>
      <c r="AT57" s="41">
        <f t="shared" si="32"/>
        <v>-360418540.46440953</v>
      </c>
      <c r="AU57">
        <f>M56</f>
        <v>0.38538666666666671</v>
      </c>
      <c r="BB57" s="31">
        <f t="shared" si="24"/>
        <v>6043.8184917215585</v>
      </c>
      <c r="BC57" s="31">
        <f t="shared" si="25"/>
        <v>1544.4634570352271</v>
      </c>
      <c r="BD57" s="36">
        <f t="shared" si="26"/>
        <v>5189.3636852718919</v>
      </c>
      <c r="BE57" s="31">
        <f t="shared" si="27"/>
        <v>1449.7899693255783</v>
      </c>
    </row>
    <row r="58" spans="1:57" x14ac:dyDescent="0.35">
      <c r="A58">
        <v>52</v>
      </c>
      <c r="B58" t="s">
        <v>54</v>
      </c>
      <c r="C58">
        <v>25.806100000000001</v>
      </c>
      <c r="D58">
        <v>79.353300000000004</v>
      </c>
      <c r="E58">
        <v>352.48399999999998</v>
      </c>
      <c r="F58">
        <v>352.48399999999998</v>
      </c>
      <c r="G58">
        <v>385.29500000000002</v>
      </c>
      <c r="H58">
        <v>1830.38</v>
      </c>
      <c r="I58">
        <v>77.618200000000002</v>
      </c>
      <c r="J58">
        <v>2983.61</v>
      </c>
      <c r="K58">
        <v>1261.68</v>
      </c>
      <c r="M58" s="17">
        <f t="shared" si="5"/>
        <v>0.38987333333333329</v>
      </c>
      <c r="N58" s="18">
        <f t="shared" si="6"/>
        <v>6.7845368581248622E-2</v>
      </c>
      <c r="O58" s="18">
        <f t="shared" si="7"/>
        <v>2.4985768969408872</v>
      </c>
      <c r="P58" s="29">
        <f t="shared" si="8"/>
        <v>1.0787093243959578</v>
      </c>
      <c r="Q58" s="18">
        <f t="shared" si="9"/>
        <v>0.32941895658418979</v>
      </c>
      <c r="R58" s="29">
        <f t="shared" si="10"/>
        <v>0.30136625570698178</v>
      </c>
      <c r="T58" s="30">
        <f t="shared" si="11"/>
        <v>2607.2051217615272</v>
      </c>
      <c r="U58" s="30">
        <f t="shared" si="12"/>
        <v>6687.3132857548453</v>
      </c>
      <c r="V58" s="30">
        <f t="shared" si="13"/>
        <v>6687.3132857548453</v>
      </c>
      <c r="W58" s="30">
        <f t="shared" si="14"/>
        <v>136.47578134193563</v>
      </c>
      <c r="X58" s="30">
        <f t="shared" si="15"/>
        <v>176.88679245283001</v>
      </c>
      <c r="Y58" s="30">
        <f t="shared" si="0"/>
        <v>785.72364540533692</v>
      </c>
      <c r="Z58" s="30">
        <f t="shared" si="16"/>
        <v>785.72364540533692</v>
      </c>
      <c r="AA58" s="30">
        <f t="shared" si="17"/>
        <v>858.86279081163775</v>
      </c>
      <c r="AB58" s="30">
        <f t="shared" si="1"/>
        <v>6650.7782641612403</v>
      </c>
      <c r="AC58" s="30">
        <f t="shared" si="18"/>
        <v>173.0108029355406</v>
      </c>
      <c r="AD58" s="30">
        <f t="shared" si="2"/>
        <v>2812.4164754570579</v>
      </c>
      <c r="AE58" s="30">
        <f t="shared" si="3"/>
        <v>4080.1081639933182</v>
      </c>
      <c r="AI58" s="37"/>
      <c r="AJ58" s="38">
        <f t="shared" si="28"/>
        <v>463983.52364844194</v>
      </c>
      <c r="AK58" s="38">
        <f t="shared" si="29"/>
        <v>78618.408315794688</v>
      </c>
      <c r="AL58" s="39">
        <f t="shared" si="30"/>
        <v>284134.23021183291</v>
      </c>
      <c r="AM58" s="39">
        <f t="shared" si="31"/>
        <v>2155.3102936068758</v>
      </c>
      <c r="AN58" s="39">
        <f t="shared" si="20"/>
        <v>18937.499999999982</v>
      </c>
      <c r="AO58" s="39">
        <f t="shared" si="21"/>
        <v>60836.051095964831</v>
      </c>
      <c r="AP58" s="39">
        <f t="shared" si="22"/>
        <v>62436.999809016546</v>
      </c>
      <c r="AQ58" s="39">
        <f t="shared" si="23"/>
        <v>52835.993749663256</v>
      </c>
      <c r="AR58" s="40">
        <f>AD57*$AV$4</f>
        <v>14217.914393856767</v>
      </c>
      <c r="AS58" s="41">
        <f>AL58+AM58+AN58+AO58+AP58+AQ58+AR58-AJ58-AK58</f>
        <v>-47047.932410295442</v>
      </c>
      <c r="AT58" s="41">
        <f t="shared" si="32"/>
        <v>-376383459.28236353</v>
      </c>
      <c r="AU58">
        <f>M57</f>
        <v>0.38761999999999996</v>
      </c>
      <c r="BB58" s="31">
        <f t="shared" si="24"/>
        <v>6278.2739159362682</v>
      </c>
      <c r="BC58" s="31">
        <f t="shared" si="25"/>
        <v>1629.9532401683525</v>
      </c>
      <c r="BD58" s="36">
        <f t="shared" si="26"/>
        <v>5406.051100325767</v>
      </c>
      <c r="BE58" s="31">
        <f t="shared" si="27"/>
        <v>1510.3289745770812</v>
      </c>
    </row>
    <row r="59" spans="1:57" x14ac:dyDescent="0.35">
      <c r="A59">
        <v>53</v>
      </c>
      <c r="B59" t="s">
        <v>54</v>
      </c>
      <c r="C59">
        <v>26.310099999999998</v>
      </c>
      <c r="D59">
        <v>76.680300000000003</v>
      </c>
      <c r="E59">
        <v>353.96100000000001</v>
      </c>
      <c r="F59">
        <v>353.96100000000001</v>
      </c>
      <c r="G59">
        <v>391.81099999999998</v>
      </c>
      <c r="H59">
        <v>1823.59</v>
      </c>
      <c r="I59">
        <v>73.281099999999995</v>
      </c>
      <c r="J59">
        <v>2987.94</v>
      </c>
      <c r="K59">
        <v>1266.96</v>
      </c>
      <c r="M59" s="17">
        <f t="shared" si="5"/>
        <v>0.39213666666666669</v>
      </c>
      <c r="N59" s="18">
        <f t="shared" si="6"/>
        <v>6.5181611853010427E-2</v>
      </c>
      <c r="O59" s="18">
        <f t="shared" si="7"/>
        <v>2.4878363072398226</v>
      </c>
      <c r="P59" s="29">
        <f t="shared" si="8"/>
        <v>1.0769714640303976</v>
      </c>
      <c r="Q59" s="18">
        <f t="shared" si="9"/>
        <v>0.33305650240987406</v>
      </c>
      <c r="R59" s="29">
        <f t="shared" si="10"/>
        <v>0.30088234544079018</v>
      </c>
      <c r="T59" s="30">
        <f t="shared" si="11"/>
        <v>2713.7529653566007</v>
      </c>
      <c r="U59" s="30">
        <f t="shared" si="12"/>
        <v>6920.4264636222078</v>
      </c>
      <c r="V59" s="30">
        <f t="shared" si="13"/>
        <v>6920.4264636222078</v>
      </c>
      <c r="W59" s="30">
        <f t="shared" si="14"/>
        <v>141.2331931351471</v>
      </c>
      <c r="X59" s="30">
        <f t="shared" si="15"/>
        <v>176.88679245283001</v>
      </c>
      <c r="Y59" s="30">
        <f t="shared" si="0"/>
        <v>816.52035716339344</v>
      </c>
      <c r="Z59" s="30">
        <f t="shared" si="16"/>
        <v>816.52035716339344</v>
      </c>
      <c r="AA59" s="30">
        <f t="shared" si="17"/>
        <v>903.83307104609355</v>
      </c>
      <c r="AB59" s="30">
        <f t="shared" si="1"/>
        <v>6892.6063492290314</v>
      </c>
      <c r="AC59" s="30">
        <f t="shared" si="18"/>
        <v>169.05330752832378</v>
      </c>
      <c r="AD59" s="30">
        <f t="shared" si="2"/>
        <v>2922.6345041169311</v>
      </c>
      <c r="AE59" s="30">
        <f t="shared" si="3"/>
        <v>4206.6734982656071</v>
      </c>
      <c r="AI59" s="37"/>
      <c r="AJ59" s="38">
        <f t="shared" si="28"/>
        <v>480664.017040201</v>
      </c>
      <c r="AK59" s="38">
        <f t="shared" si="29"/>
        <v>81444.788507208257</v>
      </c>
      <c r="AL59" s="39">
        <f t="shared" si="30"/>
        <v>293265.93450334773</v>
      </c>
      <c r="AM59" s="39">
        <f t="shared" si="31"/>
        <v>2107.0985689519489</v>
      </c>
      <c r="AN59" s="39">
        <f t="shared" si="20"/>
        <v>18937.499999999982</v>
      </c>
      <c r="AO59" s="39">
        <f t="shared" si="21"/>
        <v>63297.896873853948</v>
      </c>
      <c r="AP59" s="39">
        <f t="shared" si="22"/>
        <v>64963.631002113259</v>
      </c>
      <c r="AQ59" s="39">
        <f t="shared" si="23"/>
        <v>55681.191249946532</v>
      </c>
      <c r="AR59" s="40">
        <f>AD58*$AV$4</f>
        <v>14793.310660904124</v>
      </c>
      <c r="AS59" s="41">
        <f>AL59+AM59+AN59+AO59+AP59+AQ59+AR59-AJ59-AK59</f>
        <v>-49062.242688291735</v>
      </c>
      <c r="AT59" s="41">
        <f t="shared" si="32"/>
        <v>-392497941.50633389</v>
      </c>
      <c r="AU59">
        <f>M58</f>
        <v>0.38987333333333329</v>
      </c>
      <c r="BB59" s="31">
        <f t="shared" si="24"/>
        <v>6514.3024828193047</v>
      </c>
      <c r="BC59" s="31">
        <f t="shared" si="25"/>
        <v>1717.7255816232755</v>
      </c>
      <c r="BD59" s="36">
        <f t="shared" si="26"/>
        <v>5624.8329509141158</v>
      </c>
      <c r="BE59" s="31">
        <f t="shared" si="27"/>
        <v>1571.4472908106738</v>
      </c>
    </row>
    <row r="60" spans="1:57" x14ac:dyDescent="0.35">
      <c r="A60">
        <v>54</v>
      </c>
      <c r="B60" t="s">
        <v>54</v>
      </c>
      <c r="C60">
        <v>26.8141</v>
      </c>
      <c r="D60">
        <v>74.174599999999998</v>
      </c>
      <c r="E60">
        <v>355.38799999999998</v>
      </c>
      <c r="F60">
        <v>355.38799999999998</v>
      </c>
      <c r="G60">
        <v>398.29700000000003</v>
      </c>
      <c r="H60">
        <v>1816.75</v>
      </c>
      <c r="I60">
        <v>69.208200000000005</v>
      </c>
      <c r="J60">
        <v>2992.02</v>
      </c>
      <c r="K60">
        <v>1272.07</v>
      </c>
      <c r="M60" s="17">
        <f t="shared" si="5"/>
        <v>0.39441666666666669</v>
      </c>
      <c r="N60" s="18">
        <f t="shared" si="6"/>
        <v>6.26871751531798E-2</v>
      </c>
      <c r="O60" s="18">
        <f t="shared" si="7"/>
        <v>2.4769030299598565</v>
      </c>
      <c r="P60" s="29">
        <f t="shared" si="8"/>
        <v>1.0750644411578281</v>
      </c>
      <c r="Q60" s="18">
        <f t="shared" si="9"/>
        <v>0.33661271920557789</v>
      </c>
      <c r="R60" s="29">
        <f t="shared" si="10"/>
        <v>0.3003490386646947</v>
      </c>
      <c r="T60" s="30">
        <f t="shared" si="11"/>
        <v>2821.7381309749039</v>
      </c>
      <c r="U60" s="30">
        <f t="shared" si="12"/>
        <v>7154.2061212125172</v>
      </c>
      <c r="V60" s="30">
        <f t="shared" si="13"/>
        <v>7154.2061212125172</v>
      </c>
      <c r="W60" s="30">
        <f t="shared" si="14"/>
        <v>146.00420655535748</v>
      </c>
      <c r="X60" s="30">
        <f t="shared" si="15"/>
        <v>176.88679245283001</v>
      </c>
      <c r="Y60" s="30">
        <f t="shared" si="0"/>
        <v>847.50633500182482</v>
      </c>
      <c r="Z60" s="30">
        <f t="shared" si="16"/>
        <v>847.50633500182482</v>
      </c>
      <c r="AA60" s="30">
        <f t="shared" si="17"/>
        <v>949.83294515352748</v>
      </c>
      <c r="AB60" s="30">
        <f t="shared" si="1"/>
        <v>7135.1759329203587</v>
      </c>
      <c r="AC60" s="30">
        <f t="shared" si="18"/>
        <v>165.03439484751561</v>
      </c>
      <c r="AD60" s="30">
        <f t="shared" si="2"/>
        <v>3033.5503268702691</v>
      </c>
      <c r="AE60" s="30">
        <f t="shared" si="3"/>
        <v>4332.4679902376138</v>
      </c>
      <c r="AI60" s="37"/>
      <c r="AJ60" s="38">
        <f t="shared" si="28"/>
        <v>497419.49292577337</v>
      </c>
      <c r="AK60" s="38">
        <f t="shared" si="29"/>
        <v>84283.87390045487</v>
      </c>
      <c r="AL60" s="39">
        <f t="shared" si="30"/>
        <v>302363.07103483705</v>
      </c>
      <c r="AM60" s="39">
        <f t="shared" si="31"/>
        <v>2058.9002323874556</v>
      </c>
      <c r="AN60" s="39">
        <f t="shared" si="20"/>
        <v>18937.499999999982</v>
      </c>
      <c r="AO60" s="39">
        <f t="shared" si="21"/>
        <v>65778.879973082978</v>
      </c>
      <c r="AP60" s="39">
        <f t="shared" si="22"/>
        <v>67509.903130269377</v>
      </c>
      <c r="AQ60" s="39">
        <f t="shared" si="23"/>
        <v>58596.672978910603</v>
      </c>
      <c r="AR60" s="40">
        <f>AD59*$AV$4</f>
        <v>15373.057491655058</v>
      </c>
      <c r="AS60" s="41">
        <f>AL60+AM60+AN60+AO60+AP60+AQ60+AR60-AJ60-AK60</f>
        <v>-51085.381985085696</v>
      </c>
      <c r="AT60" s="41">
        <f t="shared" si="32"/>
        <v>-408683055.88068557</v>
      </c>
      <c r="AU60">
        <f>M59</f>
        <v>0.39213666666666669</v>
      </c>
      <c r="BB60" s="31">
        <f t="shared" si="24"/>
        <v>6751.3731560938841</v>
      </c>
      <c r="BC60" s="31">
        <f t="shared" si="25"/>
        <v>1807.6661420921871</v>
      </c>
      <c r="BD60" s="36">
        <f t="shared" si="26"/>
        <v>5845.2690082338622</v>
      </c>
      <c r="BE60" s="31">
        <f t="shared" si="27"/>
        <v>1633.0407143267869</v>
      </c>
    </row>
    <row r="61" spans="1:57" x14ac:dyDescent="0.35">
      <c r="A61">
        <v>55</v>
      </c>
      <c r="B61" t="s">
        <v>54</v>
      </c>
      <c r="C61">
        <v>27.318200000000001</v>
      </c>
      <c r="D61">
        <v>71.824100000000001</v>
      </c>
      <c r="E61">
        <v>356.767</v>
      </c>
      <c r="F61">
        <v>356.767</v>
      </c>
      <c r="G61">
        <v>404.755</v>
      </c>
      <c r="H61">
        <v>1809.89</v>
      </c>
      <c r="I61">
        <v>65.380300000000005</v>
      </c>
      <c r="J61">
        <v>2995.84</v>
      </c>
      <c r="K61">
        <v>1277.01</v>
      </c>
      <c r="M61" s="17">
        <f t="shared" si="5"/>
        <v>0.3967033333333333</v>
      </c>
      <c r="N61" s="18">
        <f t="shared" si="6"/>
        <v>6.0350807908512667E-2</v>
      </c>
      <c r="O61" s="18">
        <f t="shared" si="7"/>
        <v>2.4658355195738215</v>
      </c>
      <c r="P61" s="29">
        <f t="shared" si="8"/>
        <v>1.0730184604784432</v>
      </c>
      <c r="Q61" s="18">
        <f t="shared" si="9"/>
        <v>0.34009881439530804</v>
      </c>
      <c r="R61" s="29">
        <f t="shared" si="10"/>
        <v>0.29977649124870814</v>
      </c>
      <c r="T61" s="30">
        <f t="shared" si="11"/>
        <v>2930.9763793216689</v>
      </c>
      <c r="U61" s="30">
        <f t="shared" si="12"/>
        <v>7388.3331271605211</v>
      </c>
      <c r="V61" s="30">
        <f t="shared" si="13"/>
        <v>7388.3331271605211</v>
      </c>
      <c r="W61" s="30">
        <f t="shared" si="14"/>
        <v>150.78230871756165</v>
      </c>
      <c r="X61" s="30">
        <f t="shared" si="15"/>
        <v>176.88679245283001</v>
      </c>
      <c r="Y61" s="30">
        <f t="shared" si="0"/>
        <v>878.6378149258926</v>
      </c>
      <c r="Z61" s="30">
        <f t="shared" si="16"/>
        <v>878.6378149258926</v>
      </c>
      <c r="AA61" s="30">
        <f t="shared" si="17"/>
        <v>996.82159162795222</v>
      </c>
      <c r="AB61" s="30">
        <f t="shared" si="1"/>
        <v>7378.0879718808073</v>
      </c>
      <c r="AC61" s="30">
        <f t="shared" si="18"/>
        <v>161.02746399727585</v>
      </c>
      <c r="AD61" s="30">
        <f t="shared" si="2"/>
        <v>3144.9917622384187</v>
      </c>
      <c r="AE61" s="30">
        <f t="shared" si="3"/>
        <v>4457.3567478388522</v>
      </c>
      <c r="AI61" s="37"/>
      <c r="AJ61" s="38">
        <f t="shared" si="28"/>
        <v>514222.87337439205</v>
      </c>
      <c r="AK61" s="38">
        <f t="shared" si="29"/>
        <v>87131.076350247255</v>
      </c>
      <c r="AL61" s="39">
        <f t="shared" si="30"/>
        <v>311404.80173430895</v>
      </c>
      <c r="AM61" s="39">
        <f t="shared" si="31"/>
        <v>2009.9538948478928</v>
      </c>
      <c r="AN61" s="39">
        <f t="shared" si="20"/>
        <v>18937.499999999982</v>
      </c>
      <c r="AO61" s="39">
        <f t="shared" si="21"/>
        <v>68275.110347747017</v>
      </c>
      <c r="AP61" s="39">
        <f t="shared" si="22"/>
        <v>70071.823777950878</v>
      </c>
      <c r="AQ61" s="39">
        <f t="shared" si="23"/>
        <v>61578.904617131884</v>
      </c>
      <c r="AR61" s="40">
        <f>AD60*$AV$4</f>
        <v>15956.474719337615</v>
      </c>
      <c r="AS61" s="41">
        <f>AL61+AM61+AN61+AO61+AP61+AQ61+AR61-AJ61-AK61</f>
        <v>-53119.380633315071</v>
      </c>
      <c r="AT61" s="41">
        <f t="shared" si="32"/>
        <v>-424955045.06652057</v>
      </c>
      <c r="AU61">
        <f>M60</f>
        <v>0.39441666666666669</v>
      </c>
      <c r="BB61" s="31">
        <f t="shared" si="24"/>
        <v>6989.1717263650016</v>
      </c>
      <c r="BC61" s="31">
        <f t="shared" si="25"/>
        <v>1899.665890307055</v>
      </c>
      <c r="BD61" s="36">
        <f t="shared" si="26"/>
        <v>6067.1006537405383</v>
      </c>
      <c r="BE61" s="31">
        <f t="shared" si="27"/>
        <v>1695.0126700036496</v>
      </c>
    </row>
    <row r="62" spans="1:57" x14ac:dyDescent="0.35">
      <c r="A62">
        <v>56</v>
      </c>
      <c r="B62" t="s">
        <v>54</v>
      </c>
      <c r="C62">
        <v>27.822199999999999</v>
      </c>
      <c r="D62">
        <v>69.617099999999994</v>
      </c>
      <c r="E62">
        <v>358.10399999999998</v>
      </c>
      <c r="F62">
        <v>358.10399999999998</v>
      </c>
      <c r="G62">
        <v>411.18400000000003</v>
      </c>
      <c r="H62">
        <v>1802.99</v>
      </c>
      <c r="I62">
        <v>61.778500000000001</v>
      </c>
      <c r="J62">
        <v>2999.45</v>
      </c>
      <c r="K62">
        <v>1281.79</v>
      </c>
      <c r="M62" s="17">
        <f t="shared" si="5"/>
        <v>0.39900333333333332</v>
      </c>
      <c r="N62" s="18">
        <f t="shared" si="6"/>
        <v>5.8159163248427327E-2</v>
      </c>
      <c r="O62" s="18">
        <f t="shared" si="7"/>
        <v>2.4546373966800612</v>
      </c>
      <c r="P62" s="29">
        <f t="shared" si="8"/>
        <v>1.07082647596929</v>
      </c>
      <c r="Q62" s="18">
        <f t="shared" si="9"/>
        <v>0.34350924386596604</v>
      </c>
      <c r="R62" s="29">
        <f t="shared" si="10"/>
        <v>0.29916542050609435</v>
      </c>
      <c r="T62" s="30">
        <f t="shared" si="11"/>
        <v>3041.4260208190526</v>
      </c>
      <c r="U62" s="30">
        <f t="shared" si="12"/>
        <v>7622.5579255454495</v>
      </c>
      <c r="V62" s="30">
        <f t="shared" si="13"/>
        <v>7622.5579255454495</v>
      </c>
      <c r="W62" s="30">
        <f t="shared" si="14"/>
        <v>155.5624066437847</v>
      </c>
      <c r="X62" s="30">
        <f t="shared" si="15"/>
        <v>176.88679245283001</v>
      </c>
      <c r="Y62" s="30">
        <f t="shared" si="0"/>
        <v>909.88949445650917</v>
      </c>
      <c r="Z62" s="30">
        <f t="shared" si="16"/>
        <v>909.88949445650917</v>
      </c>
      <c r="AA62" s="30">
        <f t="shared" si="17"/>
        <v>1044.7579526858267</v>
      </c>
      <c r="AB62" s="30">
        <f t="shared" si="1"/>
        <v>7621.1604565820617</v>
      </c>
      <c r="AC62" s="30">
        <f t="shared" si="18"/>
        <v>156.95987560717276</v>
      </c>
      <c r="AD62" s="30">
        <f t="shared" si="2"/>
        <v>3256.8395077949667</v>
      </c>
      <c r="AE62" s="30">
        <f t="shared" si="3"/>
        <v>4581.1319047263969</v>
      </c>
      <c r="AI62" s="37"/>
      <c r="AJ62" s="38">
        <f t="shared" si="28"/>
        <v>531051.22018091672</v>
      </c>
      <c r="AK62" s="38">
        <f t="shared" si="29"/>
        <v>89982.509155687992</v>
      </c>
      <c r="AL62" s="39">
        <f t="shared" si="30"/>
        <v>320381.43096441316</v>
      </c>
      <c r="AM62" s="39">
        <f t="shared" si="31"/>
        <v>1961.1534840228226</v>
      </c>
      <c r="AN62" s="39">
        <f t="shared" si="20"/>
        <v>18937.499999999982</v>
      </c>
      <c r="AO62" s="39">
        <f t="shared" si="21"/>
        <v>70783.062370429907</v>
      </c>
      <c r="AP62" s="39">
        <f t="shared" si="22"/>
        <v>72645.774538072801</v>
      </c>
      <c r="AQ62" s="39">
        <f t="shared" si="23"/>
        <v>64625.239653309254</v>
      </c>
      <c r="AR62" s="40">
        <f>AD61*$AV$4</f>
        <v>16542.656669374082</v>
      </c>
      <c r="AS62" s="41">
        <f>AL62+AM62+AN62+AO62+AP62+AQ62+AR62-AJ62-AK62</f>
        <v>-55156.911656982615</v>
      </c>
      <c r="AT62" s="41">
        <f t="shared" si="32"/>
        <v>-441255293.25586092</v>
      </c>
      <c r="AU62">
        <f>M61</f>
        <v>0.3967033333333333</v>
      </c>
      <c r="BB62" s="31">
        <f t="shared" si="24"/>
        <v>7227.3056631632453</v>
      </c>
      <c r="BC62" s="31">
        <f t="shared" si="25"/>
        <v>1993.6431832559044</v>
      </c>
      <c r="BD62" s="36">
        <f t="shared" si="26"/>
        <v>6289.9835244768374</v>
      </c>
      <c r="BE62" s="31">
        <f t="shared" si="27"/>
        <v>1757.2756298517852</v>
      </c>
    </row>
    <row r="63" spans="1:57" x14ac:dyDescent="0.35">
      <c r="A63">
        <v>57</v>
      </c>
      <c r="B63" t="s">
        <v>54</v>
      </c>
      <c r="C63">
        <v>28.3263</v>
      </c>
      <c r="D63">
        <v>67.535300000000007</v>
      </c>
      <c r="E63">
        <v>359.40600000000001</v>
      </c>
      <c r="F63">
        <v>359.40600000000001</v>
      </c>
      <c r="G63">
        <v>417.584</v>
      </c>
      <c r="H63">
        <v>1796.07</v>
      </c>
      <c r="I63">
        <v>58.328200000000002</v>
      </c>
      <c r="J63">
        <v>3002.9</v>
      </c>
      <c r="K63">
        <v>1286.45</v>
      </c>
      <c r="M63" s="17">
        <f t="shared" si="5"/>
        <v>0.40131</v>
      </c>
      <c r="N63" s="18">
        <f t="shared" si="6"/>
        <v>5.6095703238560383E-2</v>
      </c>
      <c r="O63" s="18">
        <f t="shared" si="7"/>
        <v>2.4433941426827142</v>
      </c>
      <c r="P63" s="29">
        <f t="shared" si="8"/>
        <v>1.0685421909911705</v>
      </c>
      <c r="Q63" s="18">
        <f t="shared" si="9"/>
        <v>0.3468507305241999</v>
      </c>
      <c r="R63" s="29">
        <f t="shared" si="10"/>
        <v>0.29852732301711893</v>
      </c>
      <c r="T63" s="30">
        <f t="shared" si="11"/>
        <v>3153.3037691064619</v>
      </c>
      <c r="U63" s="30">
        <f t="shared" si="12"/>
        <v>7857.526025034168</v>
      </c>
      <c r="V63" s="30">
        <f t="shared" si="13"/>
        <v>7857.526025034168</v>
      </c>
      <c r="W63" s="30">
        <f t="shared" si="14"/>
        <v>160.35767398028915</v>
      </c>
      <c r="X63" s="30">
        <f t="shared" si="15"/>
        <v>176.88679245283001</v>
      </c>
      <c r="Y63" s="30">
        <f t="shared" si="0"/>
        <v>941.34733285114339</v>
      </c>
      <c r="Z63" s="30">
        <f t="shared" si="16"/>
        <v>941.34733285114339</v>
      </c>
      <c r="AA63" s="30">
        <f t="shared" si="17"/>
        <v>1093.7257158792893</v>
      </c>
      <c r="AB63" s="30">
        <f t="shared" si="1"/>
        <v>7865.1216335143445</v>
      </c>
      <c r="AC63" s="30">
        <f t="shared" si="18"/>
        <v>152.76206550011284</v>
      </c>
      <c r="AD63" s="30">
        <f t="shared" si="2"/>
        <v>3369.4381183017349</v>
      </c>
      <c r="AE63" s="30">
        <f t="shared" si="3"/>
        <v>4704.2222559277061</v>
      </c>
      <c r="AI63" s="37"/>
      <c r="AJ63" s="38">
        <f t="shared" si="28"/>
        <v>547886.59601443028</v>
      </c>
      <c r="AK63" s="38">
        <f t="shared" si="29"/>
        <v>92835.132975218032</v>
      </c>
      <c r="AL63" s="39">
        <f t="shared" si="30"/>
        <v>329278.01791601919</v>
      </c>
      <c r="AM63" s="39">
        <f t="shared" si="31"/>
        <v>1911.6143250197572</v>
      </c>
      <c r="AN63" s="39">
        <f t="shared" si="20"/>
        <v>18937.499999999982</v>
      </c>
      <c r="AO63" s="39">
        <f t="shared" si="21"/>
        <v>73300.697673416376</v>
      </c>
      <c r="AP63" s="39">
        <f t="shared" si="22"/>
        <v>75229.663401664191</v>
      </c>
      <c r="AQ63" s="39">
        <f t="shared" si="23"/>
        <v>67733.01625796064</v>
      </c>
      <c r="AR63" s="40">
        <f>AD62*$AV$4</f>
        <v>17130.975811001525</v>
      </c>
      <c r="AS63" s="41">
        <f>AL63+AM63+AN63+AO63+AP63+AQ63+AR63-AJ63-AK63</f>
        <v>-57200.243604566698</v>
      </c>
      <c r="AT63" s="41">
        <f t="shared" si="32"/>
        <v>-457601948.83653361</v>
      </c>
      <c r="AU63">
        <f>M62</f>
        <v>0.39900333333333332</v>
      </c>
      <c r="BB63" s="31">
        <f t="shared" si="24"/>
        <v>7465.5980499382767</v>
      </c>
      <c r="BC63" s="31">
        <f t="shared" si="25"/>
        <v>2089.5159053716534</v>
      </c>
      <c r="BD63" s="36">
        <f t="shared" si="26"/>
        <v>6513.6790155899334</v>
      </c>
      <c r="BE63" s="31">
        <f t="shared" si="27"/>
        <v>1819.7789889130183</v>
      </c>
    </row>
    <row r="64" spans="1:57" x14ac:dyDescent="0.35">
      <c r="A64">
        <v>58</v>
      </c>
      <c r="B64" t="s">
        <v>54</v>
      </c>
      <c r="C64">
        <v>28.830300000000001</v>
      </c>
      <c r="D64">
        <v>65.587699999999998</v>
      </c>
      <c r="E64">
        <v>360.66199999999998</v>
      </c>
      <c r="F64">
        <v>360.66199999999998</v>
      </c>
      <c r="G64">
        <v>423.95499999999998</v>
      </c>
      <c r="H64">
        <v>1789.13</v>
      </c>
      <c r="I64">
        <v>55.146500000000003</v>
      </c>
      <c r="J64">
        <v>3006.08</v>
      </c>
      <c r="K64">
        <v>1290.95</v>
      </c>
      <c r="M64" s="17">
        <f t="shared" si="5"/>
        <v>0.40362333333333328</v>
      </c>
      <c r="N64" s="18">
        <f t="shared" si="6"/>
        <v>5.4165765111035873E-2</v>
      </c>
      <c r="O64" s="18">
        <f t="shared" si="7"/>
        <v>2.4320162446835747</v>
      </c>
      <c r="P64" s="29">
        <f t="shared" si="8"/>
        <v>1.0661342670972112</v>
      </c>
      <c r="Q64" s="18">
        <f t="shared" si="9"/>
        <v>0.35012429079917745</v>
      </c>
      <c r="R64" s="29">
        <f t="shared" si="10"/>
        <v>0.29785360938829109</v>
      </c>
      <c r="T64" s="30">
        <f t="shared" si="11"/>
        <v>3265.6566761352851</v>
      </c>
      <c r="U64" s="30">
        <f t="shared" si="12"/>
        <v>8090.8520554690895</v>
      </c>
      <c r="V64" s="30">
        <f t="shared" si="13"/>
        <v>8090.8520554690895</v>
      </c>
      <c r="W64" s="30">
        <f t="shared" si="14"/>
        <v>165.11942970345081</v>
      </c>
      <c r="X64" s="30">
        <f t="shared" si="15"/>
        <v>176.88679245283001</v>
      </c>
      <c r="Y64" s="30">
        <f t="shared" si="0"/>
        <v>972.68762800986417</v>
      </c>
      <c r="Z64" s="30">
        <f t="shared" si="16"/>
        <v>972.68762800986417</v>
      </c>
      <c r="AA64" s="30">
        <f t="shared" si="17"/>
        <v>1143.3857277254658</v>
      </c>
      <c r="AB64" s="30">
        <f t="shared" si="1"/>
        <v>8107.2495156238319</v>
      </c>
      <c r="AC64" s="30">
        <f t="shared" si="18"/>
        <v>148.72196954870833</v>
      </c>
      <c r="AD64" s="30">
        <f t="shared" si="2"/>
        <v>3481.628487002607</v>
      </c>
      <c r="AE64" s="30">
        <f t="shared" si="3"/>
        <v>4825.1953793338043</v>
      </c>
      <c r="AI64" s="37"/>
      <c r="AJ64" s="38">
        <f t="shared" si="28"/>
        <v>564775.39810138091</v>
      </c>
      <c r="AK64" s="38">
        <f t="shared" si="29"/>
        <v>95696.809458891134</v>
      </c>
      <c r="AL64" s="39">
        <f t="shared" si="30"/>
        <v>338125.38308931573</v>
      </c>
      <c r="AM64" s="39">
        <f t="shared" si="31"/>
        <v>1860.4891957258744</v>
      </c>
      <c r="AN64" s="39">
        <f t="shared" si="20"/>
        <v>18937.499999999982</v>
      </c>
      <c r="AO64" s="39">
        <f t="shared" si="21"/>
        <v>75834.941134488108</v>
      </c>
      <c r="AP64" s="39">
        <f t="shared" si="22"/>
        <v>77830.597480132536</v>
      </c>
      <c r="AQ64" s="39">
        <f t="shared" si="23"/>
        <v>70907.660003884972</v>
      </c>
      <c r="AR64" s="40">
        <f>AD63*$AV$4</f>
        <v>17723.244502267124</v>
      </c>
      <c r="AS64" s="41">
        <f>AL64+AM64+AN64+AO64+AP64+AQ64+AR64-AJ64-AK64</f>
        <v>-59252.392154457717</v>
      </c>
      <c r="AT64" s="41">
        <f t="shared" si="32"/>
        <v>-474019137.23566175</v>
      </c>
      <c r="AU64">
        <f>M63</f>
        <v>0.40131</v>
      </c>
      <c r="BB64" s="31">
        <f t="shared" si="24"/>
        <v>7704.7639595340552</v>
      </c>
      <c r="BC64" s="31">
        <f t="shared" si="25"/>
        <v>2187.4514317585786</v>
      </c>
      <c r="BD64" s="36">
        <f t="shared" si="26"/>
        <v>6738.8762366034698</v>
      </c>
      <c r="BE64" s="31">
        <f t="shared" si="27"/>
        <v>1882.6946657022868</v>
      </c>
    </row>
    <row r="65" spans="1:57" x14ac:dyDescent="0.35">
      <c r="A65">
        <v>59</v>
      </c>
      <c r="B65" t="s">
        <v>54</v>
      </c>
      <c r="C65">
        <v>29.334299999999999</v>
      </c>
      <c r="D65">
        <v>63.756500000000003</v>
      </c>
      <c r="E65">
        <v>361.88099999999997</v>
      </c>
      <c r="F65">
        <v>361.88099999999997</v>
      </c>
      <c r="G65">
        <v>430.298</v>
      </c>
      <c r="H65">
        <v>1782.18</v>
      </c>
      <c r="I65">
        <v>52.153399999999998</v>
      </c>
      <c r="J65">
        <v>3009.07</v>
      </c>
      <c r="K65">
        <v>1295.31</v>
      </c>
      <c r="M65" s="17">
        <f t="shared" si="5"/>
        <v>0.40593999999999997</v>
      </c>
      <c r="N65" s="18">
        <f t="shared" si="6"/>
        <v>5.2352974988093486E-2</v>
      </c>
      <c r="O65" s="18">
        <f t="shared" si="7"/>
        <v>2.4205921320063726</v>
      </c>
      <c r="P65" s="29">
        <f t="shared" si="8"/>
        <v>1.0636300931172094</v>
      </c>
      <c r="Q65" s="18">
        <f t="shared" si="9"/>
        <v>0.35333464715639423</v>
      </c>
      <c r="R65" s="29">
        <f t="shared" si="10"/>
        <v>0.29715475193378332</v>
      </c>
      <c r="T65" s="30">
        <f t="shared" si="11"/>
        <v>3378.7343029323351</v>
      </c>
      <c r="U65" s="30">
        <f t="shared" si="12"/>
        <v>8323.2357070806902</v>
      </c>
      <c r="V65" s="30">
        <f t="shared" si="13"/>
        <v>8323.2357070806902</v>
      </c>
      <c r="W65" s="30">
        <f t="shared" si="14"/>
        <v>169.86195320572838</v>
      </c>
      <c r="X65" s="30">
        <f t="shared" si="15"/>
        <v>176.88679245283001</v>
      </c>
      <c r="Y65" s="30">
        <f t="shared" si="0"/>
        <v>1004.0069536380223</v>
      </c>
      <c r="Z65" s="30">
        <f t="shared" si="16"/>
        <v>1004.0069536380223</v>
      </c>
      <c r="AA65" s="30">
        <f t="shared" si="17"/>
        <v>1193.8238927618022</v>
      </c>
      <c r="AB65" s="30">
        <f t="shared" si="1"/>
        <v>8348.3996230237753</v>
      </c>
      <c r="AC65" s="30">
        <f t="shared" si="18"/>
        <v>144.69803726264399</v>
      </c>
      <c r="AD65" s="30">
        <f t="shared" si="2"/>
        <v>3593.7234812462289</v>
      </c>
      <c r="AE65" s="30">
        <f t="shared" si="3"/>
        <v>4944.5014041483555</v>
      </c>
      <c r="AI65" s="37"/>
      <c r="AJ65" s="38">
        <f t="shared" si="28"/>
        <v>581546.1731909517</v>
      </c>
      <c r="AK65" s="38">
        <f t="shared" si="29"/>
        <v>98538.487183558042</v>
      </c>
      <c r="AL65" s="39">
        <f t="shared" si="30"/>
        <v>346820.56828037585</v>
      </c>
      <c r="AM65" s="39">
        <f t="shared" si="31"/>
        <v>1811.2848671337188</v>
      </c>
      <c r="AN65" s="39">
        <f t="shared" si="20"/>
        <v>18937.499999999982</v>
      </c>
      <c r="AO65" s="39">
        <f t="shared" si="21"/>
        <v>78359.715312474655</v>
      </c>
      <c r="AP65" s="39">
        <f t="shared" si="22"/>
        <v>80421.813083855581</v>
      </c>
      <c r="AQ65" s="39">
        <f t="shared" si="23"/>
        <v>74127.183129887984</v>
      </c>
      <c r="AR65" s="40">
        <f>AD64*$AV$4</f>
        <v>18313.365841633713</v>
      </c>
      <c r="AS65" s="41">
        <f>AL65+AM65+AN65+AO65+AP65+AQ65+AR65-AJ65-AK65</f>
        <v>-61293.229859148138</v>
      </c>
      <c r="AT65" s="41">
        <f t="shared" si="32"/>
        <v>-490345838.8731851</v>
      </c>
      <c r="AU65">
        <f>M64</f>
        <v>0.40362333333333328</v>
      </c>
      <c r="BB65" s="31">
        <f t="shared" si="24"/>
        <v>7942.1300859203811</v>
      </c>
      <c r="BC65" s="31">
        <f t="shared" si="25"/>
        <v>2286.7714554509316</v>
      </c>
      <c r="BD65" s="36">
        <f t="shared" si="26"/>
        <v>6963.256974005214</v>
      </c>
      <c r="BE65" s="31">
        <f t="shared" si="27"/>
        <v>1945.3752560197283</v>
      </c>
    </row>
    <row r="66" spans="1:57" x14ac:dyDescent="0.35">
      <c r="A66">
        <v>60</v>
      </c>
      <c r="B66" t="s">
        <v>54</v>
      </c>
      <c r="C66">
        <v>29.8384</v>
      </c>
      <c r="D66">
        <v>62.033200000000001</v>
      </c>
      <c r="E66">
        <v>363.06700000000001</v>
      </c>
      <c r="F66">
        <v>363.06700000000001</v>
      </c>
      <c r="G66">
        <v>436.613</v>
      </c>
      <c r="H66">
        <v>1775.22</v>
      </c>
      <c r="I66">
        <v>49.335999999999999</v>
      </c>
      <c r="J66">
        <v>3011.89</v>
      </c>
      <c r="K66">
        <v>1299.56</v>
      </c>
      <c r="M66" s="17">
        <f t="shared" si="5"/>
        <v>0.40826000000000001</v>
      </c>
      <c r="N66" s="18">
        <f t="shared" si="6"/>
        <v>5.0648442985679061E-2</v>
      </c>
      <c r="O66" s="18">
        <f t="shared" si="7"/>
        <v>2.4091392006727741</v>
      </c>
      <c r="P66" s="29">
        <f t="shared" si="8"/>
        <v>1.0610558630937801</v>
      </c>
      <c r="Q66" s="18">
        <f t="shared" si="9"/>
        <v>0.35648279691046558</v>
      </c>
      <c r="R66" s="29">
        <f t="shared" si="10"/>
        <v>0.29643446169924398</v>
      </c>
      <c r="T66" s="30">
        <f t="shared" si="11"/>
        <v>3492.4428477069882</v>
      </c>
      <c r="U66" s="30">
        <f t="shared" si="12"/>
        <v>8554.4575704379276</v>
      </c>
      <c r="V66" s="30">
        <f t="shared" si="13"/>
        <v>8554.4575704379276</v>
      </c>
      <c r="W66" s="30">
        <f t="shared" si="14"/>
        <v>174.58076674363119</v>
      </c>
      <c r="X66" s="30">
        <f t="shared" si="15"/>
        <v>176.88679245283001</v>
      </c>
      <c r="Y66" s="30">
        <f t="shared" si="0"/>
        <v>1035.2804155753959</v>
      </c>
      <c r="Z66" s="30">
        <f t="shared" si="16"/>
        <v>1035.2804155753959</v>
      </c>
      <c r="AA66" s="30">
        <f t="shared" si="17"/>
        <v>1244.9957944005384</v>
      </c>
      <c r="AB66" s="30">
        <f t="shared" si="1"/>
        <v>8588.3617372637909</v>
      </c>
      <c r="AC66" s="30">
        <f t="shared" si="18"/>
        <v>140.67659991776782</v>
      </c>
      <c r="AD66" s="30">
        <f t="shared" si="2"/>
        <v>3705.6769600794373</v>
      </c>
      <c r="AE66" s="30">
        <f t="shared" si="3"/>
        <v>5062.014722730939</v>
      </c>
      <c r="AI66" s="37"/>
      <c r="AJ66" s="38">
        <f t="shared" si="28"/>
        <v>598249.21291783871</v>
      </c>
      <c r="AK66" s="38">
        <f t="shared" si="29"/>
        <v>101368.68767653573</v>
      </c>
      <c r="AL66" s="39">
        <f t="shared" si="30"/>
        <v>355395.92742597131</v>
      </c>
      <c r="AM66" s="39">
        <f t="shared" si="31"/>
        <v>1762.2773958217413</v>
      </c>
      <c r="AN66" s="39">
        <f t="shared" si="20"/>
        <v>18937.499999999982</v>
      </c>
      <c r="AO66" s="39">
        <f t="shared" si="21"/>
        <v>80882.800185079075</v>
      </c>
      <c r="AP66" s="39">
        <f t="shared" si="22"/>
        <v>83011.294926791685</v>
      </c>
      <c r="AQ66" s="39">
        <f t="shared" si="23"/>
        <v>77397.15493880822</v>
      </c>
      <c r="AR66" s="40">
        <f>AD65*$AV$4</f>
        <v>18902.985511355164</v>
      </c>
      <c r="AS66" s="41">
        <f>AL66+AM66+AN66+AO66+AP66+AQ66+AR66-AJ66-AK66</f>
        <v>-63327.960210547244</v>
      </c>
      <c r="AT66" s="41">
        <f t="shared" si="32"/>
        <v>-506623681.68437797</v>
      </c>
      <c r="AU66">
        <f>M65</f>
        <v>0.40593999999999997</v>
      </c>
      <c r="BB66" s="31">
        <f t="shared" si="24"/>
        <v>8178.5376698180462</v>
      </c>
      <c r="BC66" s="31">
        <f t="shared" si="25"/>
        <v>2387.6477855236044</v>
      </c>
      <c r="BD66" s="36">
        <f t="shared" si="26"/>
        <v>7187.4469624924577</v>
      </c>
      <c r="BE66" s="31">
        <f t="shared" si="27"/>
        <v>2008.0139072760446</v>
      </c>
    </row>
    <row r="67" spans="1:57" x14ac:dyDescent="0.35">
      <c r="A67">
        <v>61</v>
      </c>
      <c r="B67" t="s">
        <v>54</v>
      </c>
      <c r="C67">
        <v>30.342400000000001</v>
      </c>
      <c r="D67">
        <v>60.409300000000002</v>
      </c>
      <c r="E67">
        <v>364.22</v>
      </c>
      <c r="F67">
        <v>364.22</v>
      </c>
      <c r="G67">
        <v>442.899</v>
      </c>
      <c r="H67">
        <v>1768.25</v>
      </c>
      <c r="I67">
        <v>46.681399999999996</v>
      </c>
      <c r="J67">
        <v>3014.54</v>
      </c>
      <c r="K67">
        <v>1303.68</v>
      </c>
      <c r="M67" s="17">
        <f t="shared" si="5"/>
        <v>0.41058333333333336</v>
      </c>
      <c r="N67" s="18">
        <f t="shared" si="6"/>
        <v>4.9043474731073677E-2</v>
      </c>
      <c r="O67" s="18">
        <f t="shared" si="7"/>
        <v>2.3976582181449158</v>
      </c>
      <c r="P67" s="29">
        <f t="shared" si="8"/>
        <v>1.0583965902171708</v>
      </c>
      <c r="Q67" s="18">
        <f t="shared" si="9"/>
        <v>0.35956890602800895</v>
      </c>
      <c r="R67" s="29">
        <f t="shared" si="10"/>
        <v>0.29569311954536232</v>
      </c>
      <c r="T67" s="30">
        <f t="shared" si="11"/>
        <v>3606.7345028625286</v>
      </c>
      <c r="U67" s="30">
        <f t="shared" si="12"/>
        <v>8784.4152698092839</v>
      </c>
      <c r="V67" s="30">
        <f t="shared" si="13"/>
        <v>8784.4152698092839</v>
      </c>
      <c r="W67" s="30">
        <f t="shared" si="14"/>
        <v>179.27378101651601</v>
      </c>
      <c r="X67" s="30">
        <f t="shared" si="15"/>
        <v>176.88679245283001</v>
      </c>
      <c r="Y67" s="30">
        <f t="shared" si="0"/>
        <v>1066.4865765233126</v>
      </c>
      <c r="Z67" s="30">
        <f t="shared" si="16"/>
        <v>1066.4865765233126</v>
      </c>
      <c r="AA67" s="30">
        <f t="shared" si="17"/>
        <v>1296.8695795277542</v>
      </c>
      <c r="AB67" s="30">
        <f t="shared" si="1"/>
        <v>8826.9904024716761</v>
      </c>
      <c r="AC67" s="30">
        <f t="shared" si="18"/>
        <v>136.69864835412409</v>
      </c>
      <c r="AD67" s="30">
        <f t="shared" si="2"/>
        <v>3817.3554996483231</v>
      </c>
      <c r="AE67" s="30">
        <f t="shared" si="3"/>
        <v>5177.6807669467553</v>
      </c>
      <c r="AI67" s="37"/>
      <c r="AJ67" s="38">
        <f t="shared" si="28"/>
        <v>614868.74679036683</v>
      </c>
      <c r="AK67" s="38">
        <f t="shared" si="29"/>
        <v>104184.73875036353</v>
      </c>
      <c r="AL67" s="39">
        <f t="shared" si="30"/>
        <v>363842.43222573167</v>
      </c>
      <c r="AM67" s="39">
        <f t="shared" si="31"/>
        <v>1713.3003103984943</v>
      </c>
      <c r="AN67" s="39">
        <f t="shared" si="20"/>
        <v>18937.499999999982</v>
      </c>
      <c r="AO67" s="39">
        <f t="shared" si="21"/>
        <v>83402.1902787539</v>
      </c>
      <c r="AP67" s="39">
        <f t="shared" si="22"/>
        <v>85596.984759773739</v>
      </c>
      <c r="AQ67" s="39">
        <f t="shared" si="23"/>
        <v>80714.695845519629</v>
      </c>
      <c r="AR67" s="40">
        <f>AD66*$AV$4</f>
        <v>19491.860810017839</v>
      </c>
      <c r="AS67" s="41">
        <f>AL67+AM67+AN67+AO67+AP67+AQ67+AR67-AJ67-AK67</f>
        <v>-65354.521310535085</v>
      </c>
      <c r="AT67" s="41">
        <f t="shared" si="32"/>
        <v>-522836170.48428071</v>
      </c>
      <c r="AU67">
        <f>M66</f>
        <v>0.40826000000000001</v>
      </c>
      <c r="BB67" s="31">
        <f t="shared" si="24"/>
        <v>8413.7809705201598</v>
      </c>
      <c r="BC67" s="31">
        <f t="shared" si="25"/>
        <v>2489.9915888010769</v>
      </c>
      <c r="BD67" s="36">
        <f t="shared" si="26"/>
        <v>7411.3539201588746</v>
      </c>
      <c r="BE67" s="31">
        <f t="shared" si="27"/>
        <v>2070.5608311507917</v>
      </c>
    </row>
    <row r="68" spans="1:57" x14ac:dyDescent="0.35">
      <c r="A68">
        <v>62</v>
      </c>
      <c r="B68" t="s">
        <v>54</v>
      </c>
      <c r="C68">
        <v>30.846499999999999</v>
      </c>
      <c r="D68">
        <v>58.876600000000003</v>
      </c>
      <c r="E68">
        <v>365.34399999999999</v>
      </c>
      <c r="F68">
        <v>365.34399999999999</v>
      </c>
      <c r="G68">
        <v>449.15800000000002</v>
      </c>
      <c r="H68">
        <v>1761.28</v>
      </c>
      <c r="I68">
        <v>44.176699999999997</v>
      </c>
      <c r="J68">
        <v>3017.05</v>
      </c>
      <c r="K68">
        <v>1307.71</v>
      </c>
      <c r="M68" s="17">
        <f t="shared" si="5"/>
        <v>0.4129066666666667</v>
      </c>
      <c r="N68" s="18">
        <f t="shared" si="6"/>
        <v>4.7530192456729528E-2</v>
      </c>
      <c r="O68" s="18">
        <f t="shared" si="7"/>
        <v>2.3861934175600621</v>
      </c>
      <c r="P68" s="29">
        <f t="shared" si="8"/>
        <v>1.055694587961767</v>
      </c>
      <c r="Q68" s="18">
        <f t="shared" si="9"/>
        <v>0.36259848876259365</v>
      </c>
      <c r="R68" s="29">
        <f t="shared" si="10"/>
        <v>0.29493670886075946</v>
      </c>
      <c r="T68" s="30">
        <f t="shared" si="11"/>
        <v>3721.5669306170803</v>
      </c>
      <c r="U68" s="30">
        <f t="shared" si="12"/>
        <v>9013.0948009649001</v>
      </c>
      <c r="V68" s="30">
        <f t="shared" si="13"/>
        <v>9013.0948009649001</v>
      </c>
      <c r="W68" s="30">
        <f t="shared" si="14"/>
        <v>183.94071022377346</v>
      </c>
      <c r="X68" s="30">
        <f t="shared" si="15"/>
        <v>176.88679245283001</v>
      </c>
      <c r="Y68" s="30">
        <f t="shared" si="0"/>
        <v>1097.6267023212399</v>
      </c>
      <c r="Z68" s="30">
        <f t="shared" si="16"/>
        <v>1097.6267023212399</v>
      </c>
      <c r="AA68" s="30">
        <f t="shared" si="17"/>
        <v>1349.4345448705976</v>
      </c>
      <c r="AB68" s="30">
        <f t="shared" si="1"/>
        <v>9064.319223071454</v>
      </c>
      <c r="AC68" s="30">
        <f t="shared" si="18"/>
        <v>132.71628811721894</v>
      </c>
      <c r="AD68" s="30">
        <f t="shared" si="2"/>
        <v>3928.8380673899364</v>
      </c>
      <c r="AE68" s="30">
        <f t="shared" si="3"/>
        <v>5291.5278703478198</v>
      </c>
      <c r="AI68" s="37"/>
      <c r="AJ68" s="38">
        <f t="shared" si="28"/>
        <v>631397.4163480819</v>
      </c>
      <c r="AK68" s="38">
        <f t="shared" si="29"/>
        <v>106985.39357100727</v>
      </c>
      <c r="AL68" s="39">
        <f t="shared" si="30"/>
        <v>372156.1604858319</v>
      </c>
      <c r="AM68" s="39">
        <f t="shared" si="31"/>
        <v>1664.8528383048774</v>
      </c>
      <c r="AN68" s="39">
        <f t="shared" si="20"/>
        <v>18937.499999999982</v>
      </c>
      <c r="AO68" s="39">
        <f t="shared" si="21"/>
        <v>85916.158604718061</v>
      </c>
      <c r="AP68" s="39">
        <f t="shared" si="22"/>
        <v>88177.110146947496</v>
      </c>
      <c r="AQ68" s="39">
        <f t="shared" si="23"/>
        <v>84077.740771237688</v>
      </c>
      <c r="AR68" s="40">
        <f>AD67*$AV$4</f>
        <v>20079.289928150178</v>
      </c>
      <c r="AS68" s="41">
        <f>AL68+AM68+AN68+AO68+AP68+AQ68+AR68-AJ68-AK68</f>
        <v>-67373.997143899061</v>
      </c>
      <c r="AT68" s="41">
        <f t="shared" si="32"/>
        <v>-538991977.15119255</v>
      </c>
      <c r="AU68">
        <f>M67</f>
        <v>0.41058333333333336</v>
      </c>
      <c r="BB68" s="31">
        <f t="shared" si="24"/>
        <v>8647.7166214551598</v>
      </c>
      <c r="BC68" s="31">
        <f t="shared" si="25"/>
        <v>2593.7391590555085</v>
      </c>
      <c r="BD68" s="36">
        <f t="shared" si="26"/>
        <v>7634.7109992966462</v>
      </c>
      <c r="BE68" s="31">
        <f t="shared" si="27"/>
        <v>2132.9731530466252</v>
      </c>
    </row>
    <row r="69" spans="1:57" x14ac:dyDescent="0.35">
      <c r="A69">
        <v>63</v>
      </c>
      <c r="B69" t="s">
        <v>54</v>
      </c>
      <c r="C69">
        <v>31.3505</v>
      </c>
      <c r="D69">
        <v>57.436100000000003</v>
      </c>
      <c r="E69">
        <v>366.43900000000002</v>
      </c>
      <c r="F69">
        <v>366.43900000000002</v>
      </c>
      <c r="G69">
        <v>455.38799999999998</v>
      </c>
      <c r="H69">
        <v>1754.3</v>
      </c>
      <c r="I69">
        <v>41.824399999999997</v>
      </c>
      <c r="J69">
        <v>3019.4</v>
      </c>
      <c r="K69">
        <v>1311.63</v>
      </c>
      <c r="M69" s="17">
        <f t="shared" si="5"/>
        <v>0.41523333333333334</v>
      </c>
      <c r="N69" s="18">
        <f t="shared" si="6"/>
        <v>4.6107489764790885E-2</v>
      </c>
      <c r="O69" s="18">
        <f t="shared" si="7"/>
        <v>2.3747094085253271</v>
      </c>
      <c r="P69" s="29">
        <f t="shared" si="8"/>
        <v>1.0529260656658908</v>
      </c>
      <c r="Q69" s="18">
        <f t="shared" si="9"/>
        <v>0.36556795376093759</v>
      </c>
      <c r="R69" s="29">
        <f t="shared" si="10"/>
        <v>0.29416312113671028</v>
      </c>
      <c r="T69" s="30">
        <f t="shared" si="11"/>
        <v>3836.4004059901408</v>
      </c>
      <c r="U69" s="30">
        <f t="shared" si="12"/>
        <v>9239.1436284582342</v>
      </c>
      <c r="V69" s="30">
        <f t="shared" si="13"/>
        <v>9239.1436284582342</v>
      </c>
      <c r="W69" s="30">
        <f t="shared" si="14"/>
        <v>188.55395160118846</v>
      </c>
      <c r="X69" s="30">
        <f t="shared" si="15"/>
        <v>176.88679245283001</v>
      </c>
      <c r="Y69" s="30">
        <f t="shared" si="0"/>
        <v>1128.5275173562022</v>
      </c>
      <c r="Z69" s="30">
        <f t="shared" si="16"/>
        <v>1128.5275173562022</v>
      </c>
      <c r="AA69" s="30">
        <f t="shared" si="17"/>
        <v>1402.465046225446</v>
      </c>
      <c r="AB69" s="30">
        <f t="shared" si="1"/>
        <v>9298.8900905763603</v>
      </c>
      <c r="AC69" s="30">
        <f t="shared" si="18"/>
        <v>128.80748948306245</v>
      </c>
      <c r="AD69" s="30">
        <f t="shared" si="2"/>
        <v>4039.4459857982251</v>
      </c>
      <c r="AE69" s="30">
        <f t="shared" si="3"/>
        <v>5402.7432224680933</v>
      </c>
      <c r="AI69" s="37"/>
      <c r="AJ69" s="38">
        <f t="shared" si="28"/>
        <v>647834.21500895405</v>
      </c>
      <c r="AK69" s="38">
        <f t="shared" si="29"/>
        <v>109770.48158095151</v>
      </c>
      <c r="AL69" s="39">
        <f t="shared" si="30"/>
        <v>380339.14873699023</v>
      </c>
      <c r="AM69" s="39">
        <f t="shared" si="31"/>
        <v>1616.3516729796095</v>
      </c>
      <c r="AN69" s="39">
        <f t="shared" si="20"/>
        <v>18937.499999999982</v>
      </c>
      <c r="AO69" s="39">
        <f t="shared" si="21"/>
        <v>88424.807138999095</v>
      </c>
      <c r="AP69" s="39">
        <f t="shared" si="22"/>
        <v>90751.775747920125</v>
      </c>
      <c r="AQ69" s="39">
        <f t="shared" si="23"/>
        <v>87485.59580886917</v>
      </c>
      <c r="AR69" s="40">
        <f>AD68*$AV$4</f>
        <v>20665.688234471065</v>
      </c>
      <c r="AS69" s="41">
        <f>AL69+AM69+AN69+AO69+AP69+AQ69+AR69-AJ69-AK69</f>
        <v>-69383.829249676346</v>
      </c>
      <c r="AT69" s="41">
        <f t="shared" si="32"/>
        <v>-555070633.99741077</v>
      </c>
      <c r="AU69">
        <f>M68</f>
        <v>0.4129066666666667</v>
      </c>
      <c r="BB69" s="31">
        <f t="shared" si="24"/>
        <v>8880.3785128476811</v>
      </c>
      <c r="BC69" s="31">
        <f t="shared" si="25"/>
        <v>2698.8690897411952</v>
      </c>
      <c r="BD69" s="36">
        <f t="shared" si="26"/>
        <v>7857.6761347798729</v>
      </c>
      <c r="BE69" s="31">
        <f t="shared" si="27"/>
        <v>2195.2534046424798</v>
      </c>
    </row>
    <row r="70" spans="1:57" x14ac:dyDescent="0.35">
      <c r="A70">
        <v>64</v>
      </c>
      <c r="B70" t="s">
        <v>54</v>
      </c>
      <c r="C70">
        <v>31.854500000000002</v>
      </c>
      <c r="D70">
        <v>56.0777</v>
      </c>
      <c r="E70">
        <v>367.50599999999997</v>
      </c>
      <c r="F70">
        <v>367.50599999999997</v>
      </c>
      <c r="G70">
        <v>461.59</v>
      </c>
      <c r="H70">
        <v>1747.32</v>
      </c>
      <c r="I70">
        <v>39.608699999999999</v>
      </c>
      <c r="J70">
        <v>3021.62</v>
      </c>
      <c r="K70">
        <v>1315.45</v>
      </c>
      <c r="M70" s="17">
        <f t="shared" si="5"/>
        <v>0.41756000000000004</v>
      </c>
      <c r="N70" s="18">
        <f t="shared" si="6"/>
        <v>4.4766181307277199E-2</v>
      </c>
      <c r="O70" s="18">
        <f t="shared" si="7"/>
        <v>2.3632496010154229</v>
      </c>
      <c r="P70" s="29">
        <f t="shared" si="8"/>
        <v>1.0501085672318549</v>
      </c>
      <c r="Q70" s="18">
        <f t="shared" si="9"/>
        <v>0.36848197464635818</v>
      </c>
      <c r="R70" s="29">
        <f t="shared" si="10"/>
        <v>0.29337580227991183</v>
      </c>
      <c r="T70" s="30">
        <f t="shared" si="11"/>
        <v>3951.348703135312</v>
      </c>
      <c r="U70" s="30">
        <f t="shared" si="12"/>
        <v>9462.9483263131333</v>
      </c>
      <c r="V70" s="30">
        <f t="shared" si="13"/>
        <v>9462.9483263131333</v>
      </c>
      <c r="W70" s="30">
        <f t="shared" si="14"/>
        <v>193.12139441455375</v>
      </c>
      <c r="X70" s="30">
        <f t="shared" si="15"/>
        <v>176.88679245283001</v>
      </c>
      <c r="Y70" s="30">
        <f t="shared" si="0"/>
        <v>1159.2300958700114</v>
      </c>
      <c r="Z70" s="30">
        <f t="shared" si="16"/>
        <v>1159.2300958700114</v>
      </c>
      <c r="AA70" s="30">
        <f t="shared" si="17"/>
        <v>1456.0007726476263</v>
      </c>
      <c r="AB70" s="30">
        <f t="shared" si="1"/>
        <v>9531.1446405718871</v>
      </c>
      <c r="AC70" s="30">
        <f t="shared" si="18"/>
        <v>124.92508015579915</v>
      </c>
      <c r="AD70" s="30">
        <f t="shared" si="2"/>
        <v>4149.34512528287</v>
      </c>
      <c r="AE70" s="30">
        <f t="shared" si="3"/>
        <v>5511.5996231778208</v>
      </c>
      <c r="AI70" s="37"/>
      <c r="AJ70" s="38">
        <f t="shared" si="28"/>
        <v>664081.92658269242</v>
      </c>
      <c r="AK70" s="38">
        <f t="shared" si="29"/>
        <v>112523.53025099283</v>
      </c>
      <c r="AL70" s="39">
        <f t="shared" si="30"/>
        <v>388332.97460133914</v>
      </c>
      <c r="AM70" s="39">
        <f t="shared" si="31"/>
        <v>1568.7464144142177</v>
      </c>
      <c r="AN70" s="39">
        <f t="shared" si="20"/>
        <v>18937.499999999982</v>
      </c>
      <c r="AO70" s="39">
        <f t="shared" si="21"/>
        <v>90914.17679821566</v>
      </c>
      <c r="AP70" s="39">
        <f t="shared" si="22"/>
        <v>93306.655135010806</v>
      </c>
      <c r="AQ70" s="39">
        <f t="shared" si="23"/>
        <v>90923.632151355763</v>
      </c>
      <c r="AR70" s="40">
        <f>AD69*$AV$4</f>
        <v>21247.485885298662</v>
      </c>
      <c r="AS70" s="41">
        <f>AL70+AM70+AN70+AO70+AP70+AQ70+AR70-AJ70-AK70</f>
        <v>-71374.285848051048</v>
      </c>
      <c r="AT70" s="41">
        <f t="shared" si="32"/>
        <v>-570994286.78440833</v>
      </c>
      <c r="AU70">
        <f>M69</f>
        <v>0.41523333333333334</v>
      </c>
      <c r="BB70" s="31">
        <f t="shared" si="24"/>
        <v>9110.3361389751717</v>
      </c>
      <c r="BC70" s="31">
        <f t="shared" si="25"/>
        <v>2804.9300924508921</v>
      </c>
      <c r="BD70" s="36">
        <f t="shared" si="26"/>
        <v>8078.8919715964503</v>
      </c>
      <c r="BE70" s="31">
        <f t="shared" si="27"/>
        <v>2257.0550347124044</v>
      </c>
    </row>
    <row r="71" spans="1:57" x14ac:dyDescent="0.35">
      <c r="A71">
        <v>65</v>
      </c>
      <c r="B71" t="s">
        <v>54</v>
      </c>
      <c r="C71">
        <v>32.358600000000003</v>
      </c>
      <c r="D71">
        <v>54.795400000000001</v>
      </c>
      <c r="E71">
        <v>368.548</v>
      </c>
      <c r="F71">
        <v>368.548</v>
      </c>
      <c r="G71">
        <v>467.76400000000001</v>
      </c>
      <c r="H71">
        <v>1740.34</v>
      </c>
      <c r="I71">
        <v>37.520299999999999</v>
      </c>
      <c r="J71">
        <v>3023.7</v>
      </c>
      <c r="K71">
        <v>1319.18</v>
      </c>
      <c r="M71" s="17">
        <f t="shared" si="5"/>
        <v>0.41988666666666669</v>
      </c>
      <c r="N71" s="18">
        <f t="shared" si="6"/>
        <v>4.3500150834352123E-2</v>
      </c>
      <c r="O71" s="18">
        <f t="shared" si="7"/>
        <v>2.3518056540653824</v>
      </c>
      <c r="P71" s="29">
        <f t="shared" si="8"/>
        <v>1.0472508454662368</v>
      </c>
      <c r="Q71" s="18">
        <f t="shared" si="9"/>
        <v>0.37134147309591475</v>
      </c>
      <c r="R71" s="29">
        <f t="shared" si="10"/>
        <v>0.2925773621453408</v>
      </c>
      <c r="T71" s="30">
        <f t="shared" si="11"/>
        <v>4066.3489450050893</v>
      </c>
      <c r="U71" s="30">
        <f t="shared" si="12"/>
        <v>9684.3964522293845</v>
      </c>
      <c r="V71" s="30">
        <f t="shared" si="13"/>
        <v>9684.3964522293845</v>
      </c>
      <c r="W71" s="30">
        <f t="shared" si="14"/>
        <v>197.64074392304866</v>
      </c>
      <c r="X71" s="30">
        <f t="shared" si="15"/>
        <v>176.88679245283001</v>
      </c>
      <c r="Y71" s="30">
        <f t="shared" ref="Y71:Y107" si="33">R71*T71</f>
        <v>1189.7216478920784</v>
      </c>
      <c r="Z71" s="30">
        <f t="shared" si="16"/>
        <v>1189.7216478920784</v>
      </c>
      <c r="AA71" s="30">
        <f t="shared" si="17"/>
        <v>1510.0040073602088</v>
      </c>
      <c r="AB71" s="30">
        <f t="shared" ref="AB71:AB107" si="34">O71*T71+(U71/98)*2</f>
        <v>9760.9031841888191</v>
      </c>
      <c r="AC71" s="30">
        <f t="shared" si="18"/>
        <v>121.13401196361337</v>
      </c>
      <c r="AD71" s="30">
        <f t="shared" ref="AD71:AD107" si="35">T71*P71</f>
        <v>4258.4873706173203</v>
      </c>
      <c r="AE71" s="30">
        <f t="shared" ref="AE71:AE107" si="36">U71-T71</f>
        <v>5618.0475072242953</v>
      </c>
      <c r="AI71" s="37"/>
      <c r="AJ71" s="38">
        <f t="shared" si="28"/>
        <v>680168.33685040905</v>
      </c>
      <c r="AK71" s="38">
        <f t="shared" si="29"/>
        <v>115249.24766616765</v>
      </c>
      <c r="AL71" s="39">
        <f t="shared" si="30"/>
        <v>396157.2461151522</v>
      </c>
      <c r="AM71" s="39">
        <f t="shared" si="31"/>
        <v>1521.462551217478</v>
      </c>
      <c r="AN71" s="39">
        <f t="shared" si="20"/>
        <v>18937.499999999982</v>
      </c>
      <c r="AO71" s="39">
        <f t="shared" si="21"/>
        <v>93387.576523288124</v>
      </c>
      <c r="AP71" s="39">
        <f t="shared" si="22"/>
        <v>95845.144326532551</v>
      </c>
      <c r="AQ71" s="39">
        <f t="shared" si="23"/>
        <v>94394.422891750044</v>
      </c>
      <c r="AR71" s="40">
        <f>AD70*$AV$4</f>
        <v>21825.555358987895</v>
      </c>
      <c r="AS71" s="41">
        <f>AL71+AM71+AN71+AO71+AP71+AQ71+AR71-AJ71-AK71</f>
        <v>-73348.676749648381</v>
      </c>
      <c r="AT71" s="41">
        <f t="shared" si="32"/>
        <v>-586789413.99718702</v>
      </c>
      <c r="AU71">
        <f>M70</f>
        <v>0.41756000000000004</v>
      </c>
      <c r="BB71" s="31">
        <f t="shared" si="24"/>
        <v>9338.0232461573341</v>
      </c>
      <c r="BC71" s="31">
        <f t="shared" si="25"/>
        <v>2912.0015452952525</v>
      </c>
      <c r="BD71" s="36">
        <f t="shared" si="26"/>
        <v>8298.6902505657399</v>
      </c>
      <c r="BE71" s="31">
        <f t="shared" si="27"/>
        <v>2318.4601917400228</v>
      </c>
    </row>
    <row r="72" spans="1:57" x14ac:dyDescent="0.35">
      <c r="A72">
        <v>66</v>
      </c>
      <c r="B72" t="s">
        <v>54</v>
      </c>
      <c r="C72">
        <v>32.8626</v>
      </c>
      <c r="D72">
        <v>53.5837</v>
      </c>
      <c r="E72">
        <v>369.56700000000001</v>
      </c>
      <c r="F72">
        <v>369.56700000000001</v>
      </c>
      <c r="G72">
        <v>473.911</v>
      </c>
      <c r="H72">
        <v>1733.37</v>
      </c>
      <c r="I72">
        <v>35.550800000000002</v>
      </c>
      <c r="J72">
        <v>3025.67</v>
      </c>
      <c r="K72">
        <v>1322.82</v>
      </c>
      <c r="M72" s="17">
        <f t="shared" ref="M72:M107" si="37">($M$2-H72)/$M$2</f>
        <v>0.42221000000000003</v>
      </c>
      <c r="N72" s="18">
        <f t="shared" ref="N72:N107" si="38">(D72/($M$2-H72))</f>
        <v>4.2304145646321338E-2</v>
      </c>
      <c r="O72" s="18">
        <f t="shared" ref="O72:O107" si="39">(J72-$M$3)/($M$2-H72)</f>
        <v>2.3404194675635348</v>
      </c>
      <c r="P72" s="29">
        <f t="shared" ref="P72:P107" si="40">K72/($M$2-H72)</f>
        <v>1.0443618104734609</v>
      </c>
      <c r="Q72" s="18">
        <f t="shared" ref="Q72:Q107" si="41">G72/($M$2-H72)</f>
        <v>0.37415109384745343</v>
      </c>
      <c r="R72" s="29">
        <f t="shared" ref="R72:R107" si="42">F72/($M$2-H72)</f>
        <v>0.29177186708036285</v>
      </c>
      <c r="T72" s="30">
        <f t="shared" ref="T72:T107" si="43">$O$3/N72</f>
        <v>4181.3110689356672</v>
      </c>
      <c r="U72" s="30">
        <f t="shared" ref="U72:U107" si="44">T72/M72</f>
        <v>9903.3918404009073</v>
      </c>
      <c r="V72" s="30">
        <f t="shared" ref="V72:V107" si="45">U72</f>
        <v>9903.3918404009073</v>
      </c>
      <c r="W72" s="30">
        <f t="shared" ref="W72:W107" si="46">(U72/98)*2</f>
        <v>202.1100375592022</v>
      </c>
      <c r="X72" s="30">
        <f t="shared" ref="X72:X107" si="47">$O$3</f>
        <v>176.88679245283001</v>
      </c>
      <c r="Y72" s="30">
        <f t="shared" si="33"/>
        <v>1219.9889374271474</v>
      </c>
      <c r="Z72" s="30">
        <f t="shared" ref="Z72:Z107" si="48">Y72</f>
        <v>1219.9889374271474</v>
      </c>
      <c r="AA72" s="30">
        <f t="shared" ref="AA72:AA107" si="49">Q72*T72</f>
        <v>1564.4421101587448</v>
      </c>
      <c r="AB72" s="30">
        <f t="shared" si="34"/>
        <v>9988.1318632351304</v>
      </c>
      <c r="AC72" s="30">
        <f t="shared" ref="AC72:AC107" si="50">U72-O72*T72</f>
        <v>117.37001472497832</v>
      </c>
      <c r="AD72" s="30">
        <f t="shared" si="35"/>
        <v>4366.8015981063754</v>
      </c>
      <c r="AE72" s="30">
        <f t="shared" si="36"/>
        <v>5722.0807714652401</v>
      </c>
      <c r="AI72" s="37"/>
      <c r="AJ72" s="38">
        <f t="shared" si="28"/>
        <v>696085.36379689141</v>
      </c>
      <c r="AK72" s="38">
        <f t="shared" si="29"/>
        <v>117946.26439170168</v>
      </c>
      <c r="AL72" s="39">
        <f t="shared" si="30"/>
        <v>403808.40067676065</v>
      </c>
      <c r="AM72" s="39">
        <f t="shared" si="31"/>
        <v>1475.2911317048474</v>
      </c>
      <c r="AN72" s="39">
        <f t="shared" ref="AN72:AN108" si="51">X71*$AP$4</f>
        <v>18937.499999999982</v>
      </c>
      <c r="AO72" s="39">
        <f t="shared" ref="AO72:AO108" si="52">Y71*$AQ$4</f>
        <v>95843.975954185837</v>
      </c>
      <c r="AP72" s="39">
        <f t="shared" ref="AP72:AP108" si="53">Z71*$AR$4</f>
        <v>98366.185847717046</v>
      </c>
      <c r="AQ72" s="39">
        <f t="shared" ref="AQ72:AQ108" si="54">AA71*$AS$4</f>
        <v>97895.522802371896</v>
      </c>
      <c r="AR72" s="40">
        <f>AD71*$AV$4</f>
        <v>22399.643569447104</v>
      </c>
      <c r="AS72" s="41">
        <f>AL72+AM72+AN72+AO72+AP72+AQ72+AR72-AJ72-AK72</f>
        <v>-75305.108206405668</v>
      </c>
      <c r="AT72" s="41">
        <f t="shared" si="32"/>
        <v>-602440865.65124536</v>
      </c>
      <c r="AU72">
        <f>M71</f>
        <v>0.41988666666666669</v>
      </c>
      <c r="BB72" s="31">
        <f t="shared" ref="BB72:BB108" si="55">U71-AC71</f>
        <v>9563.2624402657711</v>
      </c>
      <c r="BC72" s="31">
        <f t="shared" ref="BC72:BC108" si="56">2*AA71</f>
        <v>3020.0080147204176</v>
      </c>
      <c r="BD72" s="36">
        <f t="shared" ref="BD72:BD108" si="57">2*AD71</f>
        <v>8516.9747412346405</v>
      </c>
      <c r="BE72" s="31">
        <f t="shared" ref="BE72:BE108" si="58">Y71*2</f>
        <v>2379.4432957841568</v>
      </c>
    </row>
    <row r="73" spans="1:57" x14ac:dyDescent="0.35">
      <c r="A73">
        <v>67</v>
      </c>
      <c r="B73" t="s">
        <v>54</v>
      </c>
      <c r="C73">
        <v>33.366700000000002</v>
      </c>
      <c r="D73">
        <v>52.4375</v>
      </c>
      <c r="E73">
        <v>370.56299999999999</v>
      </c>
      <c r="F73">
        <v>370.56299999999999</v>
      </c>
      <c r="G73">
        <v>480.029</v>
      </c>
      <c r="H73">
        <v>1726.41</v>
      </c>
      <c r="I73">
        <v>33.691899999999997</v>
      </c>
      <c r="J73">
        <v>3027.53</v>
      </c>
      <c r="K73">
        <v>1326.39</v>
      </c>
      <c r="M73" s="17">
        <f t="shared" si="37"/>
        <v>0.42452999999999996</v>
      </c>
      <c r="N73" s="18">
        <f t="shared" si="38"/>
        <v>4.1172983456214327E-2</v>
      </c>
      <c r="O73" s="18">
        <f t="shared" si="39"/>
        <v>2.3290898249829226</v>
      </c>
      <c r="P73" s="29">
        <f t="shared" si="40"/>
        <v>1.0414576119473302</v>
      </c>
      <c r="Q73" s="18">
        <f t="shared" si="41"/>
        <v>0.37691015161865282</v>
      </c>
      <c r="R73" s="29">
        <f t="shared" si="42"/>
        <v>0.29095941394012204</v>
      </c>
      <c r="T73" s="30">
        <f t="shared" si="43"/>
        <v>4296.185935637659</v>
      </c>
      <c r="U73" s="30">
        <f t="shared" si="44"/>
        <v>10119.864168934255</v>
      </c>
      <c r="V73" s="30">
        <f t="shared" si="45"/>
        <v>10119.864168934255</v>
      </c>
      <c r="W73" s="30">
        <f t="shared" si="46"/>
        <v>206.52784018233174</v>
      </c>
      <c r="X73" s="30">
        <f t="shared" si="47"/>
        <v>176.88679245283001</v>
      </c>
      <c r="Y73" s="30">
        <f t="shared" si="33"/>
        <v>1250.0157420109281</v>
      </c>
      <c r="Z73" s="30">
        <f t="shared" si="48"/>
        <v>1250.0157420109281</v>
      </c>
      <c r="AA73" s="30">
        <f t="shared" si="49"/>
        <v>1619.2760923831138</v>
      </c>
      <c r="AB73" s="30">
        <f t="shared" si="34"/>
        <v>10212.730789110741</v>
      </c>
      <c r="AC73" s="30">
        <f t="shared" si="50"/>
        <v>113.66122000584619</v>
      </c>
      <c r="AD73" s="30">
        <f t="shared" si="35"/>
        <v>4474.295545010903</v>
      </c>
      <c r="AE73" s="30">
        <f t="shared" si="36"/>
        <v>5823.6782332965959</v>
      </c>
      <c r="AI73" s="37"/>
      <c r="AJ73" s="38">
        <f t="shared" ref="AJ73:AJ108" si="59">U72*$AT$4</f>
        <v>711826.09531249595</v>
      </c>
      <c r="AK73" s="38">
        <f t="shared" ref="AK73:AK108" si="60">V72*$AU$4</f>
        <v>120613.40922424266</v>
      </c>
      <c r="AL73" s="39">
        <f t="shared" ref="AL73:AL108" si="61">AE72*$AT$4</f>
        <v>411285.99961060705</v>
      </c>
      <c r="AM73" s="39">
        <f t="shared" ref="AM73:AM108" si="62">AC72*$AU$4</f>
        <v>1429.4494093355111</v>
      </c>
      <c r="AN73" s="39">
        <f t="shared" si="51"/>
        <v>18937.499999999982</v>
      </c>
      <c r="AO73" s="39">
        <f t="shared" si="52"/>
        <v>98282.308799131002</v>
      </c>
      <c r="AP73" s="39">
        <f t="shared" si="53"/>
        <v>100868.68534647656</v>
      </c>
      <c r="AQ73" s="39">
        <f t="shared" si="54"/>
        <v>101424.81577633462</v>
      </c>
      <c r="AR73" s="40">
        <f>AD72*$AV$4</f>
        <v>22969.376406039533</v>
      </c>
      <c r="AS73" s="41">
        <f>AL73+AM73+AN73+AO73+AP73+AQ73+AR73-AJ73-AK73</f>
        <v>-77241.369188814409</v>
      </c>
      <c r="AT73" s="41">
        <f t="shared" ref="AT73:AT108" si="63">AS73*8000</f>
        <v>-617930953.51051533</v>
      </c>
      <c r="AU73">
        <f>M72</f>
        <v>0.42221000000000003</v>
      </c>
      <c r="BB73" s="31">
        <f t="shared" si="55"/>
        <v>9786.021825675929</v>
      </c>
      <c r="BC73" s="31">
        <f t="shared" si="56"/>
        <v>3128.8842203174895</v>
      </c>
      <c r="BD73" s="36">
        <f t="shared" si="57"/>
        <v>8733.6031962127508</v>
      </c>
      <c r="BE73" s="31">
        <f t="shared" si="58"/>
        <v>2439.9778748542949</v>
      </c>
    </row>
    <row r="74" spans="1:57" x14ac:dyDescent="0.35">
      <c r="A74">
        <v>68</v>
      </c>
      <c r="B74" t="s">
        <v>54</v>
      </c>
      <c r="C74">
        <v>33.870699999999999</v>
      </c>
      <c r="D74">
        <v>51.351700000000001</v>
      </c>
      <c r="E74">
        <v>371.53800000000001</v>
      </c>
      <c r="F74">
        <v>371.53800000000001</v>
      </c>
      <c r="G74">
        <v>486.12099999999998</v>
      </c>
      <c r="H74">
        <v>1719.45</v>
      </c>
      <c r="I74">
        <v>31.9359</v>
      </c>
      <c r="J74">
        <v>3029.29</v>
      </c>
      <c r="K74">
        <v>1329.88</v>
      </c>
      <c r="M74" s="17">
        <f t="shared" si="37"/>
        <v>0.42685000000000001</v>
      </c>
      <c r="N74" s="18">
        <f t="shared" si="38"/>
        <v>4.0101284604271606E-2</v>
      </c>
      <c r="O74" s="18">
        <f t="shared" si="39"/>
        <v>2.3178052479012927</v>
      </c>
      <c r="P74" s="29">
        <f t="shared" si="40"/>
        <v>1.0385225098590452</v>
      </c>
      <c r="Q74" s="18">
        <f t="shared" si="41"/>
        <v>0.37961891374799889</v>
      </c>
      <c r="R74" s="29">
        <f t="shared" si="42"/>
        <v>0.29013939322947174</v>
      </c>
      <c r="T74" s="30">
        <f t="shared" si="43"/>
        <v>4411.0006499389783</v>
      </c>
      <c r="U74" s="30">
        <f t="shared" si="44"/>
        <v>10333.842450366588</v>
      </c>
      <c r="V74" s="30">
        <f t="shared" si="45"/>
        <v>10333.842450366588</v>
      </c>
      <c r="W74" s="30">
        <f t="shared" si="46"/>
        <v>210.89474388503243</v>
      </c>
      <c r="X74" s="30">
        <f t="shared" si="47"/>
        <v>176.88679245283001</v>
      </c>
      <c r="Y74" s="30">
        <f t="shared" si="33"/>
        <v>1279.8050521081007</v>
      </c>
      <c r="Z74" s="30">
        <f t="shared" si="48"/>
        <v>1279.8050521081007</v>
      </c>
      <c r="AA74" s="30">
        <f t="shared" si="49"/>
        <v>1674.4992752715521</v>
      </c>
      <c r="AB74" s="30">
        <f t="shared" si="34"/>
        <v>10434.735198809609</v>
      </c>
      <c r="AC74" s="30">
        <f t="shared" si="50"/>
        <v>110.00199544201132</v>
      </c>
      <c r="AD74" s="30">
        <f t="shared" si="35"/>
        <v>4580.9234659645072</v>
      </c>
      <c r="AE74" s="30">
        <f t="shared" si="36"/>
        <v>5922.84180042761</v>
      </c>
      <c r="AI74" s="37"/>
      <c r="AJ74" s="38">
        <f t="shared" si="59"/>
        <v>727385.47687048744</v>
      </c>
      <c r="AK74" s="38">
        <f t="shared" si="60"/>
        <v>123249.82571345029</v>
      </c>
      <c r="AL74" s="39">
        <f t="shared" si="61"/>
        <v>418588.52037465939</v>
      </c>
      <c r="AM74" s="39">
        <f t="shared" si="62"/>
        <v>1384.2799984512008</v>
      </c>
      <c r="AN74" s="39">
        <f t="shared" si="51"/>
        <v>18937.499999999982</v>
      </c>
      <c r="AO74" s="39">
        <f t="shared" si="52"/>
        <v>100701.26817640036</v>
      </c>
      <c r="AP74" s="39">
        <f t="shared" si="53"/>
        <v>103351.30154946355</v>
      </c>
      <c r="AQ74" s="39">
        <f t="shared" si="54"/>
        <v>104979.77412811737</v>
      </c>
      <c r="AR74" s="40">
        <f>AD73*$AV$4</f>
        <v>23534.794566757348</v>
      </c>
      <c r="AS74" s="41">
        <f>AL74+AM74+AN74+AO74+AP74+AQ74+AR74-AJ74-AK74</f>
        <v>-79157.863790088537</v>
      </c>
      <c r="AT74" s="41">
        <f t="shared" si="63"/>
        <v>-633262910.32070827</v>
      </c>
      <c r="AU74">
        <f>M73</f>
        <v>0.42452999999999996</v>
      </c>
      <c r="BB74" s="31">
        <f t="shared" si="55"/>
        <v>10006.202948928409</v>
      </c>
      <c r="BC74" s="31">
        <f t="shared" si="56"/>
        <v>3238.5521847662276</v>
      </c>
      <c r="BD74" s="36">
        <f t="shared" si="57"/>
        <v>8948.5910900218059</v>
      </c>
      <c r="BE74" s="31">
        <f t="shared" si="58"/>
        <v>2500.0314840218562</v>
      </c>
    </row>
    <row r="75" spans="1:57" x14ac:dyDescent="0.35">
      <c r="A75">
        <v>69</v>
      </c>
      <c r="B75" t="s">
        <v>54</v>
      </c>
      <c r="C75">
        <v>34.374699999999997</v>
      </c>
      <c r="D75">
        <v>50.326599999999999</v>
      </c>
      <c r="E75">
        <v>372.49299999999999</v>
      </c>
      <c r="F75">
        <v>372.49299999999999</v>
      </c>
      <c r="G75">
        <v>492.185</v>
      </c>
      <c r="H75">
        <v>1712.5</v>
      </c>
      <c r="I75">
        <v>30.283300000000001</v>
      </c>
      <c r="J75">
        <v>3030.94</v>
      </c>
      <c r="K75">
        <v>1333.29</v>
      </c>
      <c r="M75" s="17">
        <f t="shared" si="37"/>
        <v>0.42916666666666664</v>
      </c>
      <c r="N75" s="18">
        <f t="shared" si="38"/>
        <v>3.9088621359223301E-2</v>
      </c>
      <c r="O75" s="18">
        <f t="shared" si="39"/>
        <v>2.306575153553398</v>
      </c>
      <c r="P75" s="29">
        <f t="shared" si="40"/>
        <v>1.0355650485436894</v>
      </c>
      <c r="Q75" s="18">
        <f t="shared" si="41"/>
        <v>0.38227961165048546</v>
      </c>
      <c r="R75" s="29">
        <f t="shared" si="42"/>
        <v>0.2893149514563107</v>
      </c>
      <c r="T75" s="30">
        <f t="shared" si="43"/>
        <v>4525.2758041079396</v>
      </c>
      <c r="U75" s="30">
        <f t="shared" si="44"/>
        <v>10544.331970736946</v>
      </c>
      <c r="V75" s="30">
        <f t="shared" si="45"/>
        <v>10544.331970736946</v>
      </c>
      <c r="W75" s="30">
        <f t="shared" si="46"/>
        <v>215.19044838238665</v>
      </c>
      <c r="X75" s="30">
        <f t="shared" si="47"/>
        <v>176.88679245283001</v>
      </c>
      <c r="Y75" s="30">
        <f t="shared" si="33"/>
        <v>1309.229949591906</v>
      </c>
      <c r="Z75" s="30">
        <f t="shared" si="48"/>
        <v>1309.229949591906</v>
      </c>
      <c r="AA75" s="30">
        <f t="shared" si="49"/>
        <v>1729.9206770057215</v>
      </c>
      <c r="AB75" s="30">
        <f t="shared" si="34"/>
        <v>10653.079181114135</v>
      </c>
      <c r="AC75" s="30">
        <f t="shared" si="50"/>
        <v>106.44323800519851</v>
      </c>
      <c r="AD75" s="30">
        <f t="shared" si="35"/>
        <v>4686.2174577546211</v>
      </c>
      <c r="AE75" s="30">
        <f t="shared" si="36"/>
        <v>6019.0561666290068</v>
      </c>
      <c r="AI75" s="37"/>
      <c r="AJ75" s="38">
        <f t="shared" si="59"/>
        <v>742765.59380499925</v>
      </c>
      <c r="AK75" s="38">
        <f t="shared" si="60"/>
        <v>125855.86720301468</v>
      </c>
      <c r="AL75" s="39">
        <f t="shared" si="61"/>
        <v>425716.10008933529</v>
      </c>
      <c r="AM75" s="39">
        <f t="shared" si="62"/>
        <v>1339.714302488256</v>
      </c>
      <c r="AN75" s="39">
        <f t="shared" si="51"/>
        <v>18937.499999999982</v>
      </c>
      <c r="AO75" s="39">
        <f t="shared" si="52"/>
        <v>103101.09499782859</v>
      </c>
      <c r="AP75" s="39">
        <f t="shared" si="53"/>
        <v>105814.28170829777</v>
      </c>
      <c r="AQ75" s="39">
        <f t="shared" si="54"/>
        <v>108559.96486491257</v>
      </c>
      <c r="AR75" s="40">
        <f>AD74*$AV$4</f>
        <v>24095.657430973308</v>
      </c>
      <c r="AS75" s="41">
        <f>AL75+AM75+AN75+AO75+AP75+AQ75+AR75-AJ75-AK75</f>
        <v>-81057.147614178262</v>
      </c>
      <c r="AT75" s="41">
        <f t="shared" si="63"/>
        <v>-648457180.91342604</v>
      </c>
      <c r="AU75">
        <f>M74</f>
        <v>0.42685000000000001</v>
      </c>
      <c r="BB75" s="31">
        <f t="shared" si="55"/>
        <v>10223.840454924577</v>
      </c>
      <c r="BC75" s="31">
        <f t="shared" si="56"/>
        <v>3348.9985505431041</v>
      </c>
      <c r="BD75" s="36">
        <f t="shared" si="57"/>
        <v>9161.8469319290143</v>
      </c>
      <c r="BE75" s="31">
        <f t="shared" si="58"/>
        <v>2559.6101042162013</v>
      </c>
    </row>
    <row r="76" spans="1:57" x14ac:dyDescent="0.35">
      <c r="A76">
        <v>70</v>
      </c>
      <c r="B76" t="s">
        <v>54</v>
      </c>
      <c r="C76">
        <v>34.878799999999998</v>
      </c>
      <c r="D76">
        <v>49.355699999999999</v>
      </c>
      <c r="E76">
        <v>373.428</v>
      </c>
      <c r="F76">
        <v>373.428</v>
      </c>
      <c r="G76">
        <v>498.221</v>
      </c>
      <c r="H76">
        <v>1705.57</v>
      </c>
      <c r="I76">
        <v>28.723500000000001</v>
      </c>
      <c r="J76">
        <v>3032.5</v>
      </c>
      <c r="K76">
        <v>1336.64</v>
      </c>
      <c r="M76" s="17">
        <f t="shared" si="37"/>
        <v>0.43147666666666668</v>
      </c>
      <c r="N76" s="18">
        <f t="shared" si="38"/>
        <v>3.8129292429872605E-2</v>
      </c>
      <c r="O76" s="18">
        <f t="shared" si="39"/>
        <v>2.2954315878031255</v>
      </c>
      <c r="P76" s="29">
        <f t="shared" si="40"/>
        <v>1.0326089475676552</v>
      </c>
      <c r="Q76" s="18">
        <f t="shared" si="41"/>
        <v>0.38489605463408605</v>
      </c>
      <c r="R76" s="29">
        <f t="shared" si="42"/>
        <v>0.28848836939811345</v>
      </c>
      <c r="T76" s="30">
        <f t="shared" si="43"/>
        <v>4639.1312605173616</v>
      </c>
      <c r="U76" s="30">
        <f t="shared" si="44"/>
        <v>10751.754657688778</v>
      </c>
      <c r="V76" s="30">
        <f t="shared" si="45"/>
        <v>10751.754657688778</v>
      </c>
      <c r="W76" s="30">
        <f t="shared" si="46"/>
        <v>219.42356444262813</v>
      </c>
      <c r="X76" s="30">
        <f t="shared" si="47"/>
        <v>176.88679245283001</v>
      </c>
      <c r="Y76" s="30">
        <f t="shared" si="33"/>
        <v>1338.3354127704683</v>
      </c>
      <c r="Z76" s="30">
        <f t="shared" si="48"/>
        <v>1338.3354127704683</v>
      </c>
      <c r="AA76" s="30">
        <f t="shared" si="49"/>
        <v>1785.5833191027868</v>
      </c>
      <c r="AB76" s="30">
        <f t="shared" si="34"/>
        <v>10868.231999799111</v>
      </c>
      <c r="AC76" s="30">
        <f t="shared" si="50"/>
        <v>102.94622233229529</v>
      </c>
      <c r="AD76" s="30">
        <f t="shared" si="35"/>
        <v>4790.4084485510421</v>
      </c>
      <c r="AE76" s="30">
        <f t="shared" si="36"/>
        <v>6112.6233971714164</v>
      </c>
      <c r="AI76" s="37"/>
      <c r="AJ76" s="38">
        <f t="shared" si="59"/>
        <v>757894.94906065951</v>
      </c>
      <c r="AK76" s="38">
        <f t="shared" si="60"/>
        <v>128419.41907160527</v>
      </c>
      <c r="AL76" s="39">
        <f t="shared" si="61"/>
        <v>432631.70008879312</v>
      </c>
      <c r="AM76" s="39">
        <f t="shared" si="62"/>
        <v>1296.3721956653126</v>
      </c>
      <c r="AN76" s="39">
        <f t="shared" si="51"/>
        <v>18937.499999999982</v>
      </c>
      <c r="AO76" s="39">
        <f t="shared" si="52"/>
        <v>105471.56473912395</v>
      </c>
      <c r="AP76" s="39">
        <f t="shared" si="53"/>
        <v>108247.13223225879</v>
      </c>
      <c r="AQ76" s="39">
        <f t="shared" si="54"/>
        <v>112153.00638716103</v>
      </c>
      <c r="AR76" s="40">
        <f>AD75*$AV$4</f>
        <v>24649.503827789307</v>
      </c>
      <c r="AS76" s="41">
        <f>AL76+AM76+AN76+AO76+AP76+AQ76+AR76-AJ76-AK76</f>
        <v>-82927.588661473201</v>
      </c>
      <c r="AT76" s="41">
        <f t="shared" si="63"/>
        <v>-663420709.2917856</v>
      </c>
      <c r="AU76">
        <f>M75</f>
        <v>0.42916666666666664</v>
      </c>
      <c r="BB76" s="31">
        <f t="shared" si="55"/>
        <v>10437.888732731748</v>
      </c>
      <c r="BC76" s="31">
        <f t="shared" si="56"/>
        <v>3459.8413540114429</v>
      </c>
      <c r="BD76" s="36">
        <f t="shared" si="57"/>
        <v>9372.4349155092423</v>
      </c>
      <c r="BE76" s="31">
        <f t="shared" si="58"/>
        <v>2618.459899183812</v>
      </c>
    </row>
    <row r="77" spans="1:57" x14ac:dyDescent="0.35">
      <c r="A77">
        <v>71</v>
      </c>
      <c r="B77" t="s">
        <v>54</v>
      </c>
      <c r="C77">
        <v>35.382800000000003</v>
      </c>
      <c r="D77">
        <v>48.411000000000001</v>
      </c>
      <c r="E77">
        <v>374.35500000000002</v>
      </c>
      <c r="F77">
        <v>374.35500000000002</v>
      </c>
      <c r="G77">
        <v>504.23200000000003</v>
      </c>
      <c r="H77">
        <v>1698.65</v>
      </c>
      <c r="I77">
        <v>27.191600000000001</v>
      </c>
      <c r="J77">
        <v>3034.03</v>
      </c>
      <c r="K77">
        <v>1339.96</v>
      </c>
      <c r="M77" s="17">
        <f t="shared" si="37"/>
        <v>0.4337833333333333</v>
      </c>
      <c r="N77" s="18">
        <f t="shared" si="38"/>
        <v>3.7200599377569449E-2</v>
      </c>
      <c r="O77" s="18">
        <f t="shared" si="39"/>
        <v>2.2844012065931536</v>
      </c>
      <c r="P77" s="29">
        <f t="shared" si="40"/>
        <v>1.0296691896876322</v>
      </c>
      <c r="Q77" s="18">
        <f t="shared" si="41"/>
        <v>0.38746839820186735</v>
      </c>
      <c r="R77" s="29">
        <f t="shared" si="42"/>
        <v>0.28766665385945367</v>
      </c>
      <c r="T77" s="30">
        <f t="shared" si="43"/>
        <v>4754.9446893989034</v>
      </c>
      <c r="U77" s="30">
        <f t="shared" si="44"/>
        <v>10961.566118412964</v>
      </c>
      <c r="V77" s="30">
        <f t="shared" si="45"/>
        <v>10961.566118412964</v>
      </c>
      <c r="W77" s="30">
        <f t="shared" si="46"/>
        <v>223.70543098801969</v>
      </c>
      <c r="X77" s="30">
        <f t="shared" si="47"/>
        <v>176.88679245283001</v>
      </c>
      <c r="Y77" s="30">
        <f t="shared" si="33"/>
        <v>1367.8390280861618</v>
      </c>
      <c r="Z77" s="30">
        <f t="shared" si="48"/>
        <v>1367.8390280861618</v>
      </c>
      <c r="AA77" s="30">
        <f t="shared" si="49"/>
        <v>1842.3908023398687</v>
      </c>
      <c r="AB77" s="30">
        <f t="shared" si="34"/>
        <v>11085.906816734583</v>
      </c>
      <c r="AC77" s="30">
        <f t="shared" si="50"/>
        <v>99.364732666401324</v>
      </c>
      <c r="AD77" s="30">
        <f t="shared" si="35"/>
        <v>4896.0200453428788</v>
      </c>
      <c r="AE77" s="30">
        <f t="shared" si="36"/>
        <v>6206.6214290140606</v>
      </c>
      <c r="AI77" s="37"/>
      <c r="AJ77" s="38">
        <f t="shared" si="59"/>
        <v>772803.86953069631</v>
      </c>
      <c r="AK77" s="38">
        <f t="shared" si="60"/>
        <v>130945.61997599163</v>
      </c>
      <c r="AL77" s="39">
        <f t="shared" si="61"/>
        <v>439357.03191848984</v>
      </c>
      <c r="AM77" s="39">
        <f t="shared" si="62"/>
        <v>1253.7820417850244</v>
      </c>
      <c r="AN77" s="39">
        <f t="shared" si="51"/>
        <v>18937.499999999982</v>
      </c>
      <c r="AO77" s="39">
        <f t="shared" si="52"/>
        <v>107816.30085278893</v>
      </c>
      <c r="AP77" s="39">
        <f t="shared" si="53"/>
        <v>110653.57192786233</v>
      </c>
      <c r="AQ77" s="39">
        <f t="shared" si="54"/>
        <v>115761.6878357485</v>
      </c>
      <c r="AR77" s="40">
        <f>AD76*$AV$4</f>
        <v>25197.548439378479</v>
      </c>
      <c r="AS77" s="41">
        <f>AL77+AM77+AN77+AO77+AP77+AQ77+AR77-AJ77-AK77</f>
        <v>-84772.066490634781</v>
      </c>
      <c r="AT77" s="41">
        <f t="shared" si="63"/>
        <v>-678176531.92507827</v>
      </c>
      <c r="AU77">
        <f>M76</f>
        <v>0.43147666666666668</v>
      </c>
      <c r="BB77" s="31">
        <f t="shared" si="55"/>
        <v>10648.808435356483</v>
      </c>
      <c r="BC77" s="31">
        <f t="shared" si="56"/>
        <v>3571.1666382055737</v>
      </c>
      <c r="BD77" s="36">
        <f t="shared" si="57"/>
        <v>9580.8168971020841</v>
      </c>
      <c r="BE77" s="31">
        <f t="shared" si="58"/>
        <v>2676.6708255409367</v>
      </c>
    </row>
    <row r="78" spans="1:57" x14ac:dyDescent="0.35">
      <c r="A78">
        <v>72</v>
      </c>
      <c r="B78" t="s">
        <v>54</v>
      </c>
      <c r="C78">
        <v>35.886899999999997</v>
      </c>
      <c r="D78">
        <v>47.540199999999999</v>
      </c>
      <c r="E78">
        <v>375.255</v>
      </c>
      <c r="F78">
        <v>375.255</v>
      </c>
      <c r="G78">
        <v>510.214</v>
      </c>
      <c r="H78">
        <v>1691.74</v>
      </c>
      <c r="I78">
        <v>25.800899999999999</v>
      </c>
      <c r="J78">
        <v>3035.42</v>
      </c>
      <c r="K78">
        <v>1343.18</v>
      </c>
      <c r="M78" s="17">
        <f t="shared" si="37"/>
        <v>0.43608666666666668</v>
      </c>
      <c r="N78" s="18">
        <f t="shared" si="38"/>
        <v>3.6338495406111934E-2</v>
      </c>
      <c r="O78" s="18">
        <f t="shared" si="39"/>
        <v>2.2733978797792491</v>
      </c>
      <c r="P78" s="29">
        <f t="shared" si="40"/>
        <v>1.0266919419687219</v>
      </c>
      <c r="Q78" s="18">
        <f t="shared" si="41"/>
        <v>0.38999434363199975</v>
      </c>
      <c r="R78" s="29">
        <f t="shared" si="42"/>
        <v>0.28683518566645771</v>
      </c>
      <c r="T78" s="30">
        <f t="shared" si="43"/>
        <v>4867.7522411420105</v>
      </c>
      <c r="U78" s="30">
        <f t="shared" si="44"/>
        <v>11162.350544559973</v>
      </c>
      <c r="V78" s="30">
        <f t="shared" si="45"/>
        <v>11162.350544559973</v>
      </c>
      <c r="W78" s="30">
        <f t="shared" si="46"/>
        <v>227.80307233795864</v>
      </c>
      <c r="X78" s="30">
        <f t="shared" si="47"/>
        <v>176.88679245283001</v>
      </c>
      <c r="Y78" s="30">
        <f t="shared" si="33"/>
        <v>1396.2426178662843</v>
      </c>
      <c r="Z78" s="30">
        <f t="shared" si="48"/>
        <v>1396.2426178662843</v>
      </c>
      <c r="AA78" s="30">
        <f t="shared" si="49"/>
        <v>1898.3958402473741</v>
      </c>
      <c r="AB78" s="30">
        <f t="shared" si="34"/>
        <v>11294.140696640892</v>
      </c>
      <c r="AC78" s="30">
        <f t="shared" si="50"/>
        <v>96.012920257038786</v>
      </c>
      <c r="AD78" s="30">
        <f t="shared" si="35"/>
        <v>4997.682001480689</v>
      </c>
      <c r="AE78" s="30">
        <f t="shared" si="36"/>
        <v>6294.5983034179626</v>
      </c>
      <c r="AI78" s="37"/>
      <c r="AJ78" s="38">
        <f t="shared" si="59"/>
        <v>787884.48789316858</v>
      </c>
      <c r="AK78" s="38">
        <f t="shared" si="60"/>
        <v>133500.91375615148</v>
      </c>
      <c r="AL78" s="39">
        <f t="shared" si="61"/>
        <v>446113.32845324359</v>
      </c>
      <c r="AM78" s="39">
        <f t="shared" si="62"/>
        <v>1210.1630791441019</v>
      </c>
      <c r="AN78" s="39">
        <f t="shared" si="51"/>
        <v>18937.499999999982</v>
      </c>
      <c r="AO78" s="39">
        <f t="shared" si="52"/>
        <v>110193.11210262119</v>
      </c>
      <c r="AP78" s="39">
        <f t="shared" si="53"/>
        <v>113092.93084216387</v>
      </c>
      <c r="AQ78" s="39">
        <f t="shared" si="54"/>
        <v>119444.59082373673</v>
      </c>
      <c r="AR78" s="40">
        <f>AD77*$AV$4</f>
        <v>25753.065438503541</v>
      </c>
      <c r="AS78" s="41">
        <f>AL78+AM78+AN78+AO78+AP78+AQ78+AR78-AJ78-AK78</f>
        <v>-86640.710909907037</v>
      </c>
      <c r="AT78" s="41">
        <f t="shared" si="63"/>
        <v>-693125687.27925634</v>
      </c>
      <c r="AU78">
        <f>M77</f>
        <v>0.4337833333333333</v>
      </c>
      <c r="BB78" s="31">
        <f t="shared" si="55"/>
        <v>10862.201385746563</v>
      </c>
      <c r="BC78" s="31">
        <f t="shared" si="56"/>
        <v>3684.7816046797375</v>
      </c>
      <c r="BD78" s="36">
        <f t="shared" si="57"/>
        <v>9792.0400906857576</v>
      </c>
      <c r="BE78" s="31">
        <f t="shared" si="58"/>
        <v>2735.6780561723235</v>
      </c>
    </row>
    <row r="79" spans="1:57" x14ac:dyDescent="0.35">
      <c r="A79">
        <v>73</v>
      </c>
      <c r="B79" t="s">
        <v>54</v>
      </c>
      <c r="C79">
        <v>36.390900000000002</v>
      </c>
      <c r="D79">
        <v>46.714300000000001</v>
      </c>
      <c r="E79">
        <v>376.13900000000001</v>
      </c>
      <c r="F79">
        <v>376.13900000000001</v>
      </c>
      <c r="G79">
        <v>516.16899999999998</v>
      </c>
      <c r="H79">
        <v>1684.84</v>
      </c>
      <c r="I79">
        <v>24.4878</v>
      </c>
      <c r="J79">
        <v>3036.74</v>
      </c>
      <c r="K79">
        <v>1346.34</v>
      </c>
      <c r="M79" s="17">
        <f t="shared" si="37"/>
        <v>0.4383866666666667</v>
      </c>
      <c r="N79" s="18">
        <f t="shared" si="38"/>
        <v>3.5519860701359526E-2</v>
      </c>
      <c r="O79" s="18">
        <f t="shared" si="39"/>
        <v>2.2624741553879373</v>
      </c>
      <c r="P79" s="29">
        <f t="shared" si="40"/>
        <v>1.0237081419751208</v>
      </c>
      <c r="Q79" s="18">
        <f t="shared" si="41"/>
        <v>0.39247620061437388</v>
      </c>
      <c r="R79" s="29">
        <f t="shared" si="42"/>
        <v>0.286002463578576</v>
      </c>
      <c r="T79" s="30">
        <f t="shared" si="43"/>
        <v>4979.9404885070298</v>
      </c>
      <c r="U79" s="30">
        <f t="shared" si="44"/>
        <v>11359.698793698934</v>
      </c>
      <c r="V79" s="30">
        <f t="shared" si="45"/>
        <v>11359.698793698934</v>
      </c>
      <c r="W79" s="30">
        <f t="shared" si="46"/>
        <v>231.83058762650884</v>
      </c>
      <c r="X79" s="30">
        <f t="shared" si="47"/>
        <v>176.88679245283001</v>
      </c>
      <c r="Y79" s="30">
        <f t="shared" si="33"/>
        <v>1424.2752481877078</v>
      </c>
      <c r="Z79" s="30">
        <f t="shared" si="48"/>
        <v>1424.2752481877078</v>
      </c>
      <c r="AA79" s="30">
        <f t="shared" si="49"/>
        <v>1954.5081222149281</v>
      </c>
      <c r="AB79" s="30">
        <f t="shared" si="34"/>
        <v>11498.817238243644</v>
      </c>
      <c r="AC79" s="30">
        <f t="shared" si="50"/>
        <v>92.712143081798786</v>
      </c>
      <c r="AD79" s="30">
        <f t="shared" si="35"/>
        <v>5098.0056246362074</v>
      </c>
      <c r="AE79" s="30">
        <f t="shared" si="36"/>
        <v>6379.7583051919037</v>
      </c>
      <c r="AI79" s="37"/>
      <c r="AJ79" s="38">
        <f t="shared" si="59"/>
        <v>802316.27009133715</v>
      </c>
      <c r="AK79" s="38">
        <f t="shared" si="60"/>
        <v>135946.26728219591</v>
      </c>
      <c r="AL79" s="39">
        <f t="shared" si="61"/>
        <v>452436.84225477284</v>
      </c>
      <c r="AM79" s="39">
        <f t="shared" si="62"/>
        <v>1169.3413558104753</v>
      </c>
      <c r="AN79" s="39">
        <f t="shared" si="51"/>
        <v>18937.499999999982</v>
      </c>
      <c r="AO79" s="39">
        <f t="shared" si="52"/>
        <v>112481.30529530786</v>
      </c>
      <c r="AP79" s="39">
        <f t="shared" si="53"/>
        <v>115441.33964518439</v>
      </c>
      <c r="AQ79" s="39">
        <f t="shared" si="54"/>
        <v>123075.47023782958</v>
      </c>
      <c r="AR79" s="40">
        <f>AD78*$AV$4</f>
        <v>26287.807327788421</v>
      </c>
      <c r="AS79" s="41">
        <f>AL79+AM79+AN79+AO79+AP79+AQ79+AR79-AJ79-AK79</f>
        <v>-88432.931256839482</v>
      </c>
      <c r="AT79" s="41">
        <f t="shared" si="63"/>
        <v>-707463450.05471587</v>
      </c>
      <c r="AU79">
        <f>M78</f>
        <v>0.43608666666666668</v>
      </c>
      <c r="BB79" s="31">
        <f t="shared" si="55"/>
        <v>11066.337624302934</v>
      </c>
      <c r="BC79" s="31">
        <f t="shared" si="56"/>
        <v>3796.7916804947481</v>
      </c>
      <c r="BD79" s="36">
        <f t="shared" si="57"/>
        <v>9995.364002961378</v>
      </c>
      <c r="BE79" s="31">
        <f t="shared" si="58"/>
        <v>2792.4852357325685</v>
      </c>
    </row>
    <row r="80" spans="1:57" x14ac:dyDescent="0.35">
      <c r="A80">
        <v>74</v>
      </c>
      <c r="B80" t="s">
        <v>54</v>
      </c>
      <c r="C80">
        <v>36.8949</v>
      </c>
      <c r="D80">
        <v>45.931100000000001</v>
      </c>
      <c r="E80">
        <v>377.00700000000001</v>
      </c>
      <c r="F80">
        <v>377.00700000000001</v>
      </c>
      <c r="G80">
        <v>522.09799999999996</v>
      </c>
      <c r="H80">
        <v>1677.96</v>
      </c>
      <c r="I80">
        <v>23.2485</v>
      </c>
      <c r="J80">
        <v>3037.98</v>
      </c>
      <c r="K80">
        <v>1349.45</v>
      </c>
      <c r="M80" s="17">
        <f t="shared" si="37"/>
        <v>0.44067999999999996</v>
      </c>
      <c r="N80" s="18">
        <f t="shared" si="38"/>
        <v>3.4742594777767692E-2</v>
      </c>
      <c r="O80" s="18">
        <f t="shared" si="39"/>
        <v>2.251638006565611</v>
      </c>
      <c r="P80" s="29">
        <f t="shared" si="40"/>
        <v>1.020733109436931</v>
      </c>
      <c r="Q80" s="18">
        <f t="shared" si="41"/>
        <v>0.39491845935070041</v>
      </c>
      <c r="R80" s="29">
        <f t="shared" si="42"/>
        <v>0.28517064536625214</v>
      </c>
      <c r="T80" s="30">
        <f t="shared" si="43"/>
        <v>5091.352375500247</v>
      </c>
      <c r="U80" s="30">
        <f t="shared" si="44"/>
        <v>11553.400144096051</v>
      </c>
      <c r="V80" s="30">
        <f t="shared" si="45"/>
        <v>11553.400144096051</v>
      </c>
      <c r="W80" s="30">
        <f t="shared" si="46"/>
        <v>235.78367641012349</v>
      </c>
      <c r="X80" s="30">
        <f t="shared" si="47"/>
        <v>176.88679245283001</v>
      </c>
      <c r="Y80" s="30">
        <f t="shared" si="33"/>
        <v>1451.9042427084064</v>
      </c>
      <c r="Z80" s="30">
        <f t="shared" si="48"/>
        <v>1451.9042427084064</v>
      </c>
      <c r="AA80" s="30">
        <f t="shared" si="49"/>
        <v>2010.6690361440862</v>
      </c>
      <c r="AB80" s="30">
        <f t="shared" si="34"/>
        <v>11699.666189904587</v>
      </c>
      <c r="AC80" s="30">
        <f t="shared" si="50"/>
        <v>89.517630601587371</v>
      </c>
      <c r="AD80" s="30">
        <f t="shared" si="35"/>
        <v>5196.9119414834722</v>
      </c>
      <c r="AE80" s="30">
        <f t="shared" si="36"/>
        <v>6462.047768595804</v>
      </c>
      <c r="AI80" s="37"/>
      <c r="AJ80" s="38">
        <f t="shared" si="59"/>
        <v>816501.07019469817</v>
      </c>
      <c r="AK80" s="38">
        <f t="shared" si="60"/>
        <v>138349.77160845933</v>
      </c>
      <c r="AL80" s="39">
        <f t="shared" si="61"/>
        <v>458557.88770227844</v>
      </c>
      <c r="AM80" s="39">
        <f t="shared" si="62"/>
        <v>1129.1411905932275</v>
      </c>
      <c r="AN80" s="39">
        <f t="shared" si="51"/>
        <v>18937.499999999982</v>
      </c>
      <c r="AO80" s="39">
        <f t="shared" si="52"/>
        <v>114739.61399400175</v>
      </c>
      <c r="AP80" s="39">
        <f t="shared" si="53"/>
        <v>117759.07752015968</v>
      </c>
      <c r="AQ80" s="39">
        <f t="shared" si="54"/>
        <v>126713.30242375267</v>
      </c>
      <c r="AR80" s="40">
        <f>AD79*$AV$4</f>
        <v>26815.509585586449</v>
      </c>
      <c r="AS80" s="41">
        <f>AL80+AM80+AN80+AO80+AP80+AQ80+AR80-AJ80-AK80</f>
        <v>-90198.809386785288</v>
      </c>
      <c r="AT80" s="41">
        <f t="shared" si="63"/>
        <v>-721590475.09428227</v>
      </c>
      <c r="AU80">
        <f>M79</f>
        <v>0.4383866666666667</v>
      </c>
      <c r="BB80" s="31">
        <f t="shared" si="55"/>
        <v>11266.986650617135</v>
      </c>
      <c r="BC80" s="31">
        <f t="shared" si="56"/>
        <v>3909.0162444298562</v>
      </c>
      <c r="BD80" s="36">
        <f t="shared" si="57"/>
        <v>10196.011249272415</v>
      </c>
      <c r="BE80" s="31">
        <f t="shared" si="58"/>
        <v>2848.5504963754156</v>
      </c>
    </row>
    <row r="81" spans="1:57" x14ac:dyDescent="0.35">
      <c r="A81">
        <v>75</v>
      </c>
      <c r="B81" t="s">
        <v>54</v>
      </c>
      <c r="C81">
        <v>37.399000000000001</v>
      </c>
      <c r="D81">
        <v>45.291200000000003</v>
      </c>
      <c r="E81">
        <v>377.82299999999998</v>
      </c>
      <c r="F81">
        <v>377.82299999999998</v>
      </c>
      <c r="G81">
        <v>528.00099999999998</v>
      </c>
      <c r="H81">
        <v>1671.06</v>
      </c>
      <c r="I81">
        <v>22.3155</v>
      </c>
      <c r="J81">
        <v>3038.91</v>
      </c>
      <c r="K81">
        <v>1352.37</v>
      </c>
      <c r="M81" s="17">
        <f t="shared" si="37"/>
        <v>0.44298000000000004</v>
      </c>
      <c r="N81" s="18">
        <f t="shared" si="38"/>
        <v>3.4080695892967326E-2</v>
      </c>
      <c r="O81" s="18">
        <f t="shared" si="39"/>
        <v>2.2406470647282797</v>
      </c>
      <c r="P81" s="29">
        <f t="shared" si="40"/>
        <v>1.0176305928032867</v>
      </c>
      <c r="Q81" s="18">
        <f t="shared" si="41"/>
        <v>0.39730988607461581</v>
      </c>
      <c r="R81" s="29">
        <f t="shared" si="42"/>
        <v>0.28430403178473068</v>
      </c>
      <c r="T81" s="30">
        <f t="shared" si="43"/>
        <v>5190.2341726927953</v>
      </c>
      <c r="U81" s="30">
        <f t="shared" si="44"/>
        <v>11716.633194936103</v>
      </c>
      <c r="V81" s="30">
        <f t="shared" si="45"/>
        <v>11716.633194936103</v>
      </c>
      <c r="W81" s="30">
        <f t="shared" si="46"/>
        <v>239.11496316196127</v>
      </c>
      <c r="X81" s="30">
        <f t="shared" si="47"/>
        <v>176.88679245283001</v>
      </c>
      <c r="Y81" s="30">
        <f t="shared" si="33"/>
        <v>1475.6045012034479</v>
      </c>
      <c r="Z81" s="30">
        <f t="shared" si="48"/>
        <v>1475.6045012034479</v>
      </c>
      <c r="AA81" s="30">
        <f t="shared" si="49"/>
        <v>2062.1313478531524</v>
      </c>
      <c r="AB81" s="30">
        <f t="shared" si="34"/>
        <v>11868.597927458484</v>
      </c>
      <c r="AC81" s="30">
        <f t="shared" si="50"/>
        <v>87.150230639579604</v>
      </c>
      <c r="AD81" s="30">
        <f t="shared" si="35"/>
        <v>5281.7410779452457</v>
      </c>
      <c r="AE81" s="30">
        <f t="shared" si="36"/>
        <v>6526.3990222433076</v>
      </c>
      <c r="AI81" s="37"/>
      <c r="AJ81" s="38">
        <f t="shared" si="59"/>
        <v>830423.74215719185</v>
      </c>
      <c r="AK81" s="38">
        <f t="shared" si="60"/>
        <v>140708.86035494582</v>
      </c>
      <c r="AL81" s="39">
        <f t="shared" si="61"/>
        <v>464472.60746336059</v>
      </c>
      <c r="AM81" s="39">
        <f t="shared" si="62"/>
        <v>1090.2352230967326</v>
      </c>
      <c r="AN81" s="39">
        <f t="shared" si="51"/>
        <v>18937.499999999982</v>
      </c>
      <c r="AO81" s="39">
        <f t="shared" si="52"/>
        <v>116965.40579258923</v>
      </c>
      <c r="AP81" s="39">
        <f t="shared" si="53"/>
        <v>120043.44278713105</v>
      </c>
      <c r="AQ81" s="39">
        <f t="shared" si="54"/>
        <v>130354.28748296809</v>
      </c>
      <c r="AR81" s="40">
        <f>AD80*$AV$4</f>
        <v>27335.756812203064</v>
      </c>
      <c r="AS81" s="41">
        <f>AL81+AM81+AN81+AO81+AP81+AQ81+AR81-AJ81-AK81</f>
        <v>-91933.366950788943</v>
      </c>
      <c r="AT81" s="41">
        <f t="shared" si="63"/>
        <v>-735466935.60631156</v>
      </c>
      <c r="AU81">
        <f>M80</f>
        <v>0.44067999999999996</v>
      </c>
      <c r="BB81" s="31">
        <f t="shared" si="55"/>
        <v>11463.882513494464</v>
      </c>
      <c r="BC81" s="31">
        <f t="shared" si="56"/>
        <v>4021.3380722881725</v>
      </c>
      <c r="BD81" s="36">
        <f t="shared" si="57"/>
        <v>10393.823882966944</v>
      </c>
      <c r="BE81" s="31">
        <f t="shared" si="58"/>
        <v>2903.8084854168128</v>
      </c>
    </row>
    <row r="82" spans="1:57" x14ac:dyDescent="0.35">
      <c r="A82">
        <v>76</v>
      </c>
      <c r="B82" t="s">
        <v>54</v>
      </c>
      <c r="C82">
        <v>37.902999999999999</v>
      </c>
      <c r="D82">
        <v>44.585299999999997</v>
      </c>
      <c r="E82">
        <v>378.66199999999998</v>
      </c>
      <c r="F82">
        <v>378.66199999999998</v>
      </c>
      <c r="G82">
        <v>533.87599999999998</v>
      </c>
      <c r="H82">
        <v>1664.21</v>
      </c>
      <c r="I82">
        <v>21.210699999999999</v>
      </c>
      <c r="J82">
        <v>3040.01</v>
      </c>
      <c r="K82">
        <v>1355.38</v>
      </c>
      <c r="M82" s="17">
        <f t="shared" si="37"/>
        <v>0.44526333333333334</v>
      </c>
      <c r="N82" s="18">
        <f t="shared" si="38"/>
        <v>3.3377476998630022E-2</v>
      </c>
      <c r="O82" s="18">
        <f t="shared" si="39"/>
        <v>2.2299803937744707</v>
      </c>
      <c r="P82" s="29">
        <f t="shared" si="40"/>
        <v>1.0146654788552094</v>
      </c>
      <c r="Q82" s="18">
        <f t="shared" si="41"/>
        <v>0.39967060690677425</v>
      </c>
      <c r="R82" s="29">
        <f t="shared" si="42"/>
        <v>0.28347419878873176</v>
      </c>
      <c r="T82" s="30">
        <f t="shared" si="43"/>
        <v>5299.5854797560141</v>
      </c>
      <c r="U82" s="30">
        <f t="shared" si="44"/>
        <v>11902.13764084777</v>
      </c>
      <c r="V82" s="30">
        <f t="shared" si="45"/>
        <v>11902.13764084777</v>
      </c>
      <c r="W82" s="30">
        <f t="shared" si="46"/>
        <v>242.90076818056673</v>
      </c>
      <c r="X82" s="30">
        <f t="shared" si="47"/>
        <v>176.88679245283001</v>
      </c>
      <c r="Y82" s="30">
        <f t="shared" si="33"/>
        <v>1502.2957477862328</v>
      </c>
      <c r="Z82" s="30">
        <f t="shared" si="48"/>
        <v>1502.2957477862328</v>
      </c>
      <c r="AA82" s="30">
        <f t="shared" si="49"/>
        <v>2118.0885450484147</v>
      </c>
      <c r="AB82" s="30">
        <f t="shared" si="34"/>
        <v>12060.87248316835</v>
      </c>
      <c r="AC82" s="30">
        <f t="shared" si="50"/>
        <v>84.165925859986601</v>
      </c>
      <c r="AD82" s="30">
        <f t="shared" si="35"/>
        <v>5377.3064385507505</v>
      </c>
      <c r="AE82" s="30">
        <f t="shared" si="36"/>
        <v>6602.5521610917558</v>
      </c>
      <c r="AI82" s="37"/>
      <c r="AJ82" s="38">
        <f t="shared" si="59"/>
        <v>842156.44415242225</v>
      </c>
      <c r="AK82" s="38">
        <f t="shared" si="60"/>
        <v>142696.87568112681</v>
      </c>
      <c r="AL82" s="39">
        <f t="shared" si="61"/>
        <v>469097.98252178216</v>
      </c>
      <c r="AM82" s="39">
        <f t="shared" si="62"/>
        <v>1061.40265895944</v>
      </c>
      <c r="AN82" s="39">
        <f t="shared" si="51"/>
        <v>18937.499999999982</v>
      </c>
      <c r="AO82" s="39">
        <f t="shared" si="52"/>
        <v>118874.69861694977</v>
      </c>
      <c r="AP82" s="39">
        <f t="shared" si="53"/>
        <v>122002.98015950108</v>
      </c>
      <c r="AQ82" s="39">
        <f t="shared" si="54"/>
        <v>133690.65605207207</v>
      </c>
      <c r="AR82" s="40">
        <f>AD81*$AV$4</f>
        <v>27781.95806999199</v>
      </c>
      <c r="AS82" s="41">
        <f>AL82+AM82+AN82+AO82+AP82+AQ82+AR82-AJ82-AK82</f>
        <v>-93406.141754292505</v>
      </c>
      <c r="AT82" s="41">
        <f t="shared" si="63"/>
        <v>-747249134.03434002</v>
      </c>
      <c r="AU82">
        <f>M81</f>
        <v>0.44298000000000004</v>
      </c>
      <c r="BB82" s="31">
        <f t="shared" si="55"/>
        <v>11629.482964296523</v>
      </c>
      <c r="BC82" s="31">
        <f t="shared" si="56"/>
        <v>4124.2626957063048</v>
      </c>
      <c r="BD82" s="36">
        <f t="shared" si="57"/>
        <v>10563.482155890491</v>
      </c>
      <c r="BE82" s="31">
        <f t="shared" si="58"/>
        <v>2951.2090024068957</v>
      </c>
    </row>
    <row r="83" spans="1:57" x14ac:dyDescent="0.35">
      <c r="A83">
        <v>77</v>
      </c>
      <c r="B83" t="s">
        <v>54</v>
      </c>
      <c r="C83">
        <v>38.4071</v>
      </c>
      <c r="D83">
        <v>43.905900000000003</v>
      </c>
      <c r="E83">
        <v>379.49200000000002</v>
      </c>
      <c r="F83">
        <v>379.49200000000002</v>
      </c>
      <c r="G83">
        <v>539.72500000000002</v>
      </c>
      <c r="H83">
        <v>1657.38</v>
      </c>
      <c r="I83">
        <v>20.138999999999999</v>
      </c>
      <c r="J83">
        <v>3041.09</v>
      </c>
      <c r="K83">
        <v>1358.35</v>
      </c>
      <c r="M83" s="17">
        <f t="shared" si="37"/>
        <v>0.44753999999999994</v>
      </c>
      <c r="N83" s="18">
        <f t="shared" si="38"/>
        <v>3.2701657952361803E-2</v>
      </c>
      <c r="O83" s="18">
        <f t="shared" si="39"/>
        <v>2.2194407279796224</v>
      </c>
      <c r="P83" s="29">
        <f t="shared" si="40"/>
        <v>1.0117158987651012</v>
      </c>
      <c r="Q83" s="18">
        <f t="shared" si="41"/>
        <v>0.40199386274597432</v>
      </c>
      <c r="R83" s="29">
        <f t="shared" si="42"/>
        <v>0.28265034037925851</v>
      </c>
      <c r="T83" s="30">
        <f t="shared" si="43"/>
        <v>5409.1077801165357</v>
      </c>
      <c r="U83" s="30">
        <f t="shared" si="44"/>
        <v>12086.311346732216</v>
      </c>
      <c r="V83" s="30">
        <f t="shared" si="45"/>
        <v>12086.311346732216</v>
      </c>
      <c r="W83" s="30">
        <f t="shared" si="46"/>
        <v>246.65941523943297</v>
      </c>
      <c r="X83" s="30">
        <f t="shared" si="47"/>
        <v>176.88679245283001</v>
      </c>
      <c r="Y83" s="30">
        <f t="shared" si="33"/>
        <v>1528.8861551980342</v>
      </c>
      <c r="Z83" s="30">
        <f t="shared" si="48"/>
        <v>1528.8861551980342</v>
      </c>
      <c r="AA83" s="30">
        <f t="shared" si="49"/>
        <v>2174.4281305383483</v>
      </c>
      <c r="AB83" s="30">
        <f t="shared" si="34"/>
        <v>12251.853524461518</v>
      </c>
      <c r="AC83" s="30">
        <f t="shared" si="50"/>
        <v>81.117237510132327</v>
      </c>
      <c r="AD83" s="30">
        <f t="shared" si="35"/>
        <v>5472.4803392779022</v>
      </c>
      <c r="AE83" s="30">
        <f t="shared" si="36"/>
        <v>6677.2035666156808</v>
      </c>
      <c r="AI83" s="37"/>
      <c r="AJ83" s="38">
        <f t="shared" si="59"/>
        <v>855489.94721121516</v>
      </c>
      <c r="AK83" s="38">
        <f t="shared" si="60"/>
        <v>144956.134327885</v>
      </c>
      <c r="AL83" s="39">
        <f t="shared" si="61"/>
        <v>474571.64168279211</v>
      </c>
      <c r="AM83" s="39">
        <f t="shared" si="62"/>
        <v>1025.0568110487768</v>
      </c>
      <c r="AN83" s="39">
        <f t="shared" si="51"/>
        <v>18937.499999999982</v>
      </c>
      <c r="AO83" s="39">
        <f t="shared" si="52"/>
        <v>121024.94544165891</v>
      </c>
      <c r="AP83" s="39">
        <f t="shared" si="53"/>
        <v>124209.81242696574</v>
      </c>
      <c r="AQ83" s="39">
        <f t="shared" si="54"/>
        <v>137318.43389059728</v>
      </c>
      <c r="AR83" s="40">
        <f>AD82*$AV$4</f>
        <v>28284.631866776945</v>
      </c>
      <c r="AS83" s="41">
        <f>AL83+AM83+AN83+AO83+AP83+AQ83+AR83-AJ83-AK83</f>
        <v>-95074.059419260244</v>
      </c>
      <c r="AT83" s="41">
        <f t="shared" si="63"/>
        <v>-760592475.35408199</v>
      </c>
      <c r="AU83">
        <f>M82</f>
        <v>0.44526333333333334</v>
      </c>
      <c r="BB83" s="31">
        <f t="shared" si="55"/>
        <v>11817.971714987783</v>
      </c>
      <c r="BC83" s="31">
        <f t="shared" si="56"/>
        <v>4236.1770900968295</v>
      </c>
      <c r="BD83" s="36">
        <f t="shared" si="57"/>
        <v>10754.612877101501</v>
      </c>
      <c r="BE83" s="31">
        <f t="shared" si="58"/>
        <v>3004.5914955724656</v>
      </c>
    </row>
    <row r="84" spans="1:57" x14ac:dyDescent="0.35">
      <c r="A84">
        <v>78</v>
      </c>
      <c r="B84" t="s">
        <v>54</v>
      </c>
      <c r="C84">
        <v>38.911099999999998</v>
      </c>
      <c r="D84">
        <v>43.264800000000001</v>
      </c>
      <c r="E84">
        <v>380.30599999999998</v>
      </c>
      <c r="F84">
        <v>380.30599999999998</v>
      </c>
      <c r="G84">
        <v>545.548</v>
      </c>
      <c r="H84">
        <v>1650.58</v>
      </c>
      <c r="I84">
        <v>19.149100000000001</v>
      </c>
      <c r="J84">
        <v>3042.08</v>
      </c>
      <c r="K84">
        <v>1361.26</v>
      </c>
      <c r="M84" s="17">
        <f t="shared" si="37"/>
        <v>0.44980666666666669</v>
      </c>
      <c r="N84" s="18">
        <f t="shared" si="38"/>
        <v>3.2061774688384635E-2</v>
      </c>
      <c r="O84" s="18">
        <f t="shared" si="39"/>
        <v>2.2089901662936668</v>
      </c>
      <c r="P84" s="29">
        <f t="shared" si="40"/>
        <v>1.0087741400008892</v>
      </c>
      <c r="Q84" s="18">
        <f t="shared" si="41"/>
        <v>0.40428332172340709</v>
      </c>
      <c r="R84" s="29">
        <f t="shared" si="42"/>
        <v>0.28182923033599616</v>
      </c>
      <c r="T84" s="30">
        <f t="shared" si="43"/>
        <v>5517.0618024744808</v>
      </c>
      <c r="U84" s="30">
        <f t="shared" si="44"/>
        <v>12265.406921064932</v>
      </c>
      <c r="V84" s="30">
        <f t="shared" si="45"/>
        <v>12265.406921064932</v>
      </c>
      <c r="W84" s="30">
        <f t="shared" si="46"/>
        <v>250.31442696050883</v>
      </c>
      <c r="X84" s="30">
        <f t="shared" si="47"/>
        <v>176.88679245283001</v>
      </c>
      <c r="Y84" s="30">
        <f t="shared" si="33"/>
        <v>1554.8692815075067</v>
      </c>
      <c r="Z84" s="30">
        <f t="shared" si="48"/>
        <v>1554.8692815075067</v>
      </c>
      <c r="AA84" s="30">
        <f t="shared" si="49"/>
        <v>2230.4560716577107</v>
      </c>
      <c r="AB84" s="30">
        <f t="shared" si="34"/>
        <v>12437.449695461049</v>
      </c>
      <c r="AC84" s="30">
        <f t="shared" si="50"/>
        <v>78.271652564391843</v>
      </c>
      <c r="AD84" s="30">
        <f t="shared" si="35"/>
        <v>5565.4692751229495</v>
      </c>
      <c r="AE84" s="30">
        <f t="shared" si="36"/>
        <v>6748.3451185904514</v>
      </c>
      <c r="AI84" s="37"/>
      <c r="AJ84" s="38">
        <f t="shared" si="59"/>
        <v>868727.8006690715</v>
      </c>
      <c r="AK84" s="38">
        <f t="shared" si="60"/>
        <v>147199.18589185167</v>
      </c>
      <c r="AL84" s="39">
        <f t="shared" si="61"/>
        <v>479937.36075763527</v>
      </c>
      <c r="AM84" s="39">
        <f t="shared" si="62"/>
        <v>987.92683563590163</v>
      </c>
      <c r="AN84" s="39">
        <f t="shared" si="51"/>
        <v>18937.499999999982</v>
      </c>
      <c r="AO84" s="39">
        <f t="shared" si="52"/>
        <v>123167.06866275363</v>
      </c>
      <c r="AP84" s="39">
        <f t="shared" si="53"/>
        <v>126408.30731177347</v>
      </c>
      <c r="AQ84" s="39">
        <f t="shared" si="54"/>
        <v>140971.00245937082</v>
      </c>
      <c r="AR84" s="40">
        <f>AD83*$AV$4</f>
        <v>28785.246584601766</v>
      </c>
      <c r="AS84" s="41">
        <f>AL84+AM84+AN84+AO84+AP84+AQ84+AR84-AJ84-AK84</f>
        <v>-96732.573949152371</v>
      </c>
      <c r="AT84" s="41">
        <f t="shared" si="63"/>
        <v>-773860591.59321892</v>
      </c>
      <c r="AU84">
        <f>M83</f>
        <v>0.44753999999999994</v>
      </c>
      <c r="BB84" s="31">
        <f t="shared" si="55"/>
        <v>12005.194109222084</v>
      </c>
      <c r="BC84" s="31">
        <f t="shared" si="56"/>
        <v>4348.8562610766967</v>
      </c>
      <c r="BD84" s="36">
        <f t="shared" si="57"/>
        <v>10944.960678555804</v>
      </c>
      <c r="BE84" s="31">
        <f t="shared" si="58"/>
        <v>3057.7723103960684</v>
      </c>
    </row>
    <row r="85" spans="1:57" x14ac:dyDescent="0.35">
      <c r="A85">
        <v>79</v>
      </c>
      <c r="B85" t="s">
        <v>54</v>
      </c>
      <c r="C85">
        <v>39.415199999999999</v>
      </c>
      <c r="D85">
        <v>42.652500000000003</v>
      </c>
      <c r="E85">
        <v>381.108</v>
      </c>
      <c r="F85">
        <v>381.108</v>
      </c>
      <c r="G85">
        <v>551.34400000000005</v>
      </c>
      <c r="H85">
        <v>1643.79</v>
      </c>
      <c r="I85">
        <v>18.211099999999998</v>
      </c>
      <c r="J85">
        <v>3043.01</v>
      </c>
      <c r="K85">
        <v>1364.13</v>
      </c>
      <c r="M85" s="17">
        <f t="shared" si="37"/>
        <v>0.45207000000000003</v>
      </c>
      <c r="N85" s="18">
        <f t="shared" si="38"/>
        <v>3.1449775477249101E-2</v>
      </c>
      <c r="O85" s="18">
        <f t="shared" si="39"/>
        <v>2.198616372243237</v>
      </c>
      <c r="P85" s="29">
        <f t="shared" si="40"/>
        <v>1.0058398035702436</v>
      </c>
      <c r="Q85" s="18">
        <f t="shared" si="41"/>
        <v>0.40653291156974219</v>
      </c>
      <c r="R85" s="29">
        <f t="shared" si="42"/>
        <v>0.28100957816267391</v>
      </c>
      <c r="T85" s="30">
        <f t="shared" si="43"/>
        <v>5624.4214710146553</v>
      </c>
      <c r="U85" s="30">
        <f t="shared" si="44"/>
        <v>12441.483555676456</v>
      </c>
      <c r="V85" s="30">
        <f t="shared" si="45"/>
        <v>12441.483555676456</v>
      </c>
      <c r="W85" s="30">
        <f t="shared" si="46"/>
        <v>253.90782766686644</v>
      </c>
      <c r="X85" s="30">
        <f t="shared" si="47"/>
        <v>176.88679245283001</v>
      </c>
      <c r="Y85" s="30">
        <f t="shared" si="33"/>
        <v>1580.5163049789141</v>
      </c>
      <c r="Z85" s="30">
        <f t="shared" si="48"/>
        <v>1580.5163049789141</v>
      </c>
      <c r="AA85" s="30">
        <f t="shared" si="49"/>
        <v>2286.5124365069601</v>
      </c>
      <c r="AB85" s="30">
        <f t="shared" si="34"/>
        <v>12619.852958236079</v>
      </c>
      <c r="AC85" s="30">
        <f t="shared" si="50"/>
        <v>75.538425107242801</v>
      </c>
      <c r="AD85" s="30">
        <f t="shared" si="35"/>
        <v>5657.2669876016416</v>
      </c>
      <c r="AE85" s="30">
        <f t="shared" si="36"/>
        <v>6817.0620846618003</v>
      </c>
      <c r="AI85" s="37"/>
      <c r="AJ85" s="38">
        <f t="shared" si="59"/>
        <v>881600.65326538403</v>
      </c>
      <c r="AK85" s="38">
        <f t="shared" si="60"/>
        <v>149380.39089164982</v>
      </c>
      <c r="AL85" s="39">
        <f t="shared" si="61"/>
        <v>485050.80208892585</v>
      </c>
      <c r="AM85" s="39">
        <f t="shared" si="62"/>
        <v>953.27045658172824</v>
      </c>
      <c r="AN85" s="39">
        <f t="shared" si="51"/>
        <v>18937.499999999982</v>
      </c>
      <c r="AO85" s="39">
        <f t="shared" si="52"/>
        <v>125260.26931824474</v>
      </c>
      <c r="AP85" s="39">
        <f t="shared" si="53"/>
        <v>128556.59219504066</v>
      </c>
      <c r="AQ85" s="39">
        <f t="shared" si="54"/>
        <v>144603.36671846255</v>
      </c>
      <c r="AR85" s="40">
        <f>AD84*$AV$4</f>
        <v>29274.368387146715</v>
      </c>
      <c r="AS85" s="41">
        <f>AL85+AM85+AN85+AO85+AP85+AQ85+AR85-AJ85-AK85</f>
        <v>-98344.87499263155</v>
      </c>
      <c r="AT85" s="41">
        <f t="shared" si="63"/>
        <v>-786758999.94105244</v>
      </c>
      <c r="AU85">
        <f>M84</f>
        <v>0.44980666666666669</v>
      </c>
      <c r="BB85" s="31">
        <f t="shared" si="55"/>
        <v>12187.13526850054</v>
      </c>
      <c r="BC85" s="31">
        <f t="shared" si="56"/>
        <v>4460.9121433154214</v>
      </c>
      <c r="BD85" s="36">
        <f t="shared" si="57"/>
        <v>11130.938550245899</v>
      </c>
      <c r="BE85" s="31">
        <f t="shared" si="58"/>
        <v>3109.7385630150134</v>
      </c>
    </row>
    <row r="86" spans="1:57" x14ac:dyDescent="0.35">
      <c r="A86">
        <v>80</v>
      </c>
      <c r="B86" t="s">
        <v>54</v>
      </c>
      <c r="C86">
        <v>39.919199999999996</v>
      </c>
      <c r="D86">
        <v>41.9696</v>
      </c>
      <c r="E86">
        <v>381.93200000000002</v>
      </c>
      <c r="F86">
        <v>381.93200000000002</v>
      </c>
      <c r="G86">
        <v>557.11400000000003</v>
      </c>
      <c r="H86">
        <v>1637.05</v>
      </c>
      <c r="I86">
        <v>17.1127</v>
      </c>
      <c r="J86">
        <v>3044.11</v>
      </c>
      <c r="K86">
        <v>1367.08</v>
      </c>
      <c r="M86" s="17">
        <f t="shared" si="37"/>
        <v>0.4543166666666667</v>
      </c>
      <c r="N86" s="18">
        <f t="shared" si="38"/>
        <v>3.07932059136432E-2</v>
      </c>
      <c r="O86" s="18">
        <f t="shared" si="39"/>
        <v>2.1885509447888771</v>
      </c>
      <c r="P86" s="29">
        <f t="shared" si="40"/>
        <v>1.0030301918632378</v>
      </c>
      <c r="Q86" s="18">
        <f t="shared" si="41"/>
        <v>0.40875600719028576</v>
      </c>
      <c r="R86" s="29">
        <f t="shared" si="42"/>
        <v>0.28022451300487911</v>
      </c>
      <c r="T86" s="30">
        <f t="shared" si="43"/>
        <v>5744.3448060878509</v>
      </c>
      <c r="U86" s="30">
        <f t="shared" si="44"/>
        <v>12643.92268114278</v>
      </c>
      <c r="V86" s="30">
        <f t="shared" si="45"/>
        <v>12643.92268114278</v>
      </c>
      <c r="W86" s="30">
        <f t="shared" si="46"/>
        <v>258.03923839066897</v>
      </c>
      <c r="X86" s="30">
        <f t="shared" si="47"/>
        <v>176.88679245283001</v>
      </c>
      <c r="Y86" s="30">
        <f t="shared" si="33"/>
        <v>1609.7062258180747</v>
      </c>
      <c r="Z86" s="30">
        <f t="shared" si="48"/>
        <v>1609.7062258180747</v>
      </c>
      <c r="AA86" s="30">
        <f t="shared" si="49"/>
        <v>2348.0354468607261</v>
      </c>
      <c r="AB86" s="30">
        <f t="shared" si="34"/>
        <v>12829.830490947314</v>
      </c>
      <c r="AC86" s="30">
        <f t="shared" si="50"/>
        <v>72.131428586135371</v>
      </c>
      <c r="AD86" s="30">
        <f t="shared" si="35"/>
        <v>5761.7512729788905</v>
      </c>
      <c r="AE86" s="30">
        <f t="shared" si="36"/>
        <v>6899.5778750549289</v>
      </c>
      <c r="AI86" s="37"/>
      <c r="AJ86" s="38">
        <f t="shared" si="59"/>
        <v>894256.51353135658</v>
      </c>
      <c r="AK86" s="38">
        <f t="shared" si="60"/>
        <v>151524.82822458356</v>
      </c>
      <c r="AL86" s="39">
        <f t="shared" si="61"/>
        <v>489989.97145923617</v>
      </c>
      <c r="AM86" s="39">
        <f t="shared" si="62"/>
        <v>919.98247938111012</v>
      </c>
      <c r="AN86" s="39">
        <f t="shared" si="51"/>
        <v>18937.499999999982</v>
      </c>
      <c r="AO86" s="39">
        <f t="shared" si="52"/>
        <v>127326.39352910133</v>
      </c>
      <c r="AP86" s="39">
        <f t="shared" si="53"/>
        <v>130677.08809565664</v>
      </c>
      <c r="AQ86" s="39">
        <f t="shared" si="54"/>
        <v>148237.57372491367</v>
      </c>
      <c r="AR86" s="40">
        <f>AD85*$AV$4</f>
        <v>29757.224354784634</v>
      </c>
      <c r="AS86" s="41">
        <f>AL86+AM86+AN86+AO86+AP86+AQ86+AR86-AJ86-AK86</f>
        <v>-99935.60811286667</v>
      </c>
      <c r="AT86" s="41">
        <f t="shared" si="63"/>
        <v>-799484864.90293336</v>
      </c>
      <c r="AU86">
        <f>M85</f>
        <v>0.45207000000000003</v>
      </c>
      <c r="BB86" s="31">
        <f t="shared" si="55"/>
        <v>12365.945130569213</v>
      </c>
      <c r="BC86" s="31">
        <f t="shared" si="56"/>
        <v>4573.0248730139201</v>
      </c>
      <c r="BD86" s="36">
        <f t="shared" si="57"/>
        <v>11314.533975203283</v>
      </c>
      <c r="BE86" s="31">
        <f t="shared" si="58"/>
        <v>3161.0326099578283</v>
      </c>
    </row>
    <row r="87" spans="1:57" x14ac:dyDescent="0.35">
      <c r="A87">
        <v>81</v>
      </c>
      <c r="B87" t="s">
        <v>54</v>
      </c>
      <c r="C87">
        <v>40.423200000000001</v>
      </c>
      <c r="D87">
        <v>41.413400000000003</v>
      </c>
      <c r="E87">
        <v>382.71199999999999</v>
      </c>
      <c r="F87">
        <v>382.71199999999999</v>
      </c>
      <c r="G87">
        <v>562.85799999999995</v>
      </c>
      <c r="H87">
        <v>1630.31</v>
      </c>
      <c r="I87">
        <v>16.275300000000001</v>
      </c>
      <c r="J87">
        <v>3044.95</v>
      </c>
      <c r="K87">
        <v>1369.87</v>
      </c>
      <c r="M87" s="17">
        <f t="shared" si="37"/>
        <v>0.45656333333333338</v>
      </c>
      <c r="N87" s="18">
        <f t="shared" si="38"/>
        <v>3.023560075637553E-2</v>
      </c>
      <c r="O87" s="18">
        <f t="shared" si="39"/>
        <v>2.1783947537033925</v>
      </c>
      <c r="P87" s="29">
        <f t="shared" si="40"/>
        <v>1.0001314165979163</v>
      </c>
      <c r="Q87" s="18">
        <f t="shared" si="41"/>
        <v>0.41093824149990138</v>
      </c>
      <c r="R87" s="29">
        <f t="shared" si="42"/>
        <v>0.27941505012083023</v>
      </c>
      <c r="T87" s="30">
        <f t="shared" si="43"/>
        <v>5850.282052541369</v>
      </c>
      <c r="U87" s="30">
        <f t="shared" si="44"/>
        <v>12813.736069931228</v>
      </c>
      <c r="V87" s="30">
        <f t="shared" si="45"/>
        <v>12813.736069931228</v>
      </c>
      <c r="W87" s="30">
        <f t="shared" si="46"/>
        <v>261.50481775369855</v>
      </c>
      <c r="X87" s="30">
        <f t="shared" si="47"/>
        <v>176.88679245283001</v>
      </c>
      <c r="Y87" s="30">
        <f t="shared" si="33"/>
        <v>1634.6568529318401</v>
      </c>
      <c r="Z87" s="30">
        <f t="shared" si="48"/>
        <v>1634.6568529318401</v>
      </c>
      <c r="AA87" s="30">
        <f t="shared" si="49"/>
        <v>2404.1046189497838</v>
      </c>
      <c r="AB87" s="30">
        <f t="shared" si="34"/>
        <v>13005.728548694933</v>
      </c>
      <c r="AC87" s="30">
        <f t="shared" si="50"/>
        <v>69.512338989994532</v>
      </c>
      <c r="AD87" s="30">
        <f t="shared" si="35"/>
        <v>5851.0508767055644</v>
      </c>
      <c r="AE87" s="30">
        <f t="shared" si="36"/>
        <v>6963.4540173898595</v>
      </c>
      <c r="AI87" s="37"/>
      <c r="AJ87" s="38">
        <f t="shared" si="59"/>
        <v>908807.23055249953</v>
      </c>
      <c r="AK87" s="38">
        <f t="shared" si="60"/>
        <v>153990.3343336379</v>
      </c>
      <c r="AL87" s="39">
        <f t="shared" si="61"/>
        <v>495920.9589253231</v>
      </c>
      <c r="AM87" s="39">
        <f t="shared" si="62"/>
        <v>878.48866875054273</v>
      </c>
      <c r="AN87" s="39">
        <f t="shared" si="51"/>
        <v>18937.499999999982</v>
      </c>
      <c r="AO87" s="39">
        <f t="shared" si="52"/>
        <v>129677.93355190411</v>
      </c>
      <c r="AP87" s="39">
        <f t="shared" si="53"/>
        <v>133090.51075063844</v>
      </c>
      <c r="AQ87" s="39">
        <f t="shared" si="54"/>
        <v>152226.19046606179</v>
      </c>
      <c r="AR87" s="40">
        <f>AD86*$AV$4</f>
        <v>30306.811695868964</v>
      </c>
      <c r="AS87" s="41">
        <f>AL87+AM87+AN87+AO87+AP87+AQ87+AR87-AJ87-AK87</f>
        <v>-101759.17082759045</v>
      </c>
      <c r="AT87" s="41">
        <f t="shared" si="63"/>
        <v>-814073366.62072361</v>
      </c>
      <c r="AU87">
        <f>M86</f>
        <v>0.4543166666666667</v>
      </c>
      <c r="BB87" s="31">
        <f t="shared" si="55"/>
        <v>12571.791252556644</v>
      </c>
      <c r="BC87" s="31">
        <f t="shared" si="56"/>
        <v>4696.0708937214522</v>
      </c>
      <c r="BD87" s="36">
        <f t="shared" si="57"/>
        <v>11523.502545957781</v>
      </c>
      <c r="BE87" s="31">
        <f t="shared" si="58"/>
        <v>3219.4124516361494</v>
      </c>
    </row>
    <row r="88" spans="1:57" x14ac:dyDescent="0.35">
      <c r="A88">
        <v>82</v>
      </c>
      <c r="B88" t="s">
        <v>54</v>
      </c>
      <c r="C88">
        <v>40.927300000000002</v>
      </c>
      <c r="D88">
        <v>40.881999999999998</v>
      </c>
      <c r="E88">
        <v>383.48099999999999</v>
      </c>
      <c r="F88">
        <v>383.48099999999999</v>
      </c>
      <c r="G88">
        <v>568.57600000000002</v>
      </c>
      <c r="H88">
        <v>1623.58</v>
      </c>
      <c r="I88">
        <v>15.4824</v>
      </c>
      <c r="J88">
        <v>3045.74</v>
      </c>
      <c r="K88">
        <v>1372.63</v>
      </c>
      <c r="M88" s="17">
        <f t="shared" si="37"/>
        <v>0.4588066666666667</v>
      </c>
      <c r="N88" s="18">
        <f t="shared" si="38"/>
        <v>2.9701689891166939E-2</v>
      </c>
      <c r="O88" s="18">
        <f t="shared" si="39"/>
        <v>2.1683174541201087</v>
      </c>
      <c r="P88" s="29">
        <f t="shared" si="40"/>
        <v>0.99724647999883764</v>
      </c>
      <c r="Q88" s="18">
        <f t="shared" si="41"/>
        <v>0.4130832158788742</v>
      </c>
      <c r="R88" s="29">
        <f t="shared" si="42"/>
        <v>0.27860754711497943</v>
      </c>
      <c r="T88" s="30">
        <f t="shared" si="43"/>
        <v>5955.4454006145561</v>
      </c>
      <c r="U88" s="30">
        <f t="shared" si="44"/>
        <v>12980.293952313732</v>
      </c>
      <c r="V88" s="30">
        <f t="shared" si="45"/>
        <v>12980.293952313732</v>
      </c>
      <c r="W88" s="30">
        <f t="shared" si="46"/>
        <v>264.90395821048435</v>
      </c>
      <c r="X88" s="30">
        <f t="shared" si="47"/>
        <v>176.88679245283001</v>
      </c>
      <c r="Y88" s="30">
        <f t="shared" si="33"/>
        <v>1659.2320350424075</v>
      </c>
      <c r="Z88" s="30">
        <f t="shared" si="48"/>
        <v>1659.2320350424075</v>
      </c>
      <c r="AA88" s="30">
        <f t="shared" si="49"/>
        <v>2460.0945380769112</v>
      </c>
      <c r="AB88" s="30">
        <f t="shared" si="34"/>
        <v>13178.20016742235</v>
      </c>
      <c r="AC88" s="30">
        <f t="shared" si="50"/>
        <v>66.997743101866945</v>
      </c>
      <c r="AD88" s="30">
        <f t="shared" si="35"/>
        <v>5939.0469625881333</v>
      </c>
      <c r="AE88" s="30">
        <f t="shared" si="36"/>
        <v>7024.8485516991759</v>
      </c>
      <c r="AI88" s="37"/>
      <c r="AJ88" s="38">
        <f t="shared" si="59"/>
        <v>921012.90749844688</v>
      </c>
      <c r="AK88" s="38">
        <f t="shared" si="60"/>
        <v>156058.49159569244</v>
      </c>
      <c r="AL88" s="39">
        <f t="shared" si="61"/>
        <v>500512.18440793088</v>
      </c>
      <c r="AM88" s="39">
        <f t="shared" si="62"/>
        <v>846.59077655914348</v>
      </c>
      <c r="AN88" s="39">
        <f t="shared" si="51"/>
        <v>18937.499999999982</v>
      </c>
      <c r="AO88" s="39">
        <f t="shared" si="52"/>
        <v>131687.95607218906</v>
      </c>
      <c r="AP88" s="39">
        <f t="shared" si="53"/>
        <v>135153.42860040456</v>
      </c>
      <c r="AQ88" s="39">
        <f t="shared" si="54"/>
        <v>155861.22778251913</v>
      </c>
      <c r="AR88" s="40">
        <f>AD87*$AV$4</f>
        <v>30776.527611471269</v>
      </c>
      <c r="AS88" s="41">
        <f>AL88+AM88+AN88+AO88+AP88+AQ88+AR88-AJ88-AK88</f>
        <v>-103295.98384306542</v>
      </c>
      <c r="AT88" s="41">
        <f t="shared" si="63"/>
        <v>-826367870.74452341</v>
      </c>
      <c r="AU88">
        <f>M87</f>
        <v>0.45656333333333338</v>
      </c>
      <c r="BB88" s="31">
        <f t="shared" si="55"/>
        <v>12744.223730941234</v>
      </c>
      <c r="BC88" s="31">
        <f t="shared" si="56"/>
        <v>4808.2092378995676</v>
      </c>
      <c r="BD88" s="36">
        <f t="shared" si="57"/>
        <v>11702.101753411129</v>
      </c>
      <c r="BE88" s="31">
        <f t="shared" si="58"/>
        <v>3269.3137058636803</v>
      </c>
    </row>
    <row r="89" spans="1:57" x14ac:dyDescent="0.35">
      <c r="A89">
        <v>83</v>
      </c>
      <c r="B89" t="s">
        <v>54</v>
      </c>
      <c r="C89">
        <v>41.4313</v>
      </c>
      <c r="D89">
        <v>40.373800000000003</v>
      </c>
      <c r="E89">
        <v>384.24</v>
      </c>
      <c r="F89">
        <v>384.24</v>
      </c>
      <c r="G89">
        <v>574.26900000000001</v>
      </c>
      <c r="H89">
        <v>1616.88</v>
      </c>
      <c r="I89">
        <v>14.731400000000001</v>
      </c>
      <c r="J89">
        <v>3046.49</v>
      </c>
      <c r="K89">
        <v>1375.34</v>
      </c>
      <c r="M89" s="17">
        <f t="shared" si="37"/>
        <v>0.46103999999999995</v>
      </c>
      <c r="N89" s="18">
        <f t="shared" si="38"/>
        <v>2.9190381167216152E-2</v>
      </c>
      <c r="O89" s="18">
        <f t="shared" si="39"/>
        <v>2.158356115304529</v>
      </c>
      <c r="P89" s="29">
        <f t="shared" si="40"/>
        <v>0.99437503615015332</v>
      </c>
      <c r="Q89" s="18">
        <f t="shared" si="41"/>
        <v>0.41519824744056916</v>
      </c>
      <c r="R89" s="29">
        <f t="shared" si="42"/>
        <v>0.27780669790039914</v>
      </c>
      <c r="T89" s="30">
        <f t="shared" si="43"/>
        <v>6059.7630239749096</v>
      </c>
      <c r="U89" s="30">
        <f t="shared" si="44"/>
        <v>13143.681728212108</v>
      </c>
      <c r="V89" s="30">
        <f t="shared" si="45"/>
        <v>13143.681728212108</v>
      </c>
      <c r="W89" s="30">
        <f t="shared" si="46"/>
        <v>268.23840261657364</v>
      </c>
      <c r="X89" s="30">
        <f t="shared" si="47"/>
        <v>176.88679245283001</v>
      </c>
      <c r="Y89" s="30">
        <f t="shared" si="33"/>
        <v>1683.4427557494068</v>
      </c>
      <c r="Z89" s="30">
        <f t="shared" si="48"/>
        <v>1683.4427557494068</v>
      </c>
      <c r="AA89" s="30">
        <f t="shared" si="49"/>
        <v>2516.0029874595461</v>
      </c>
      <c r="AB89" s="30">
        <f t="shared" si="34"/>
        <v>13347.364982709085</v>
      </c>
      <c r="AC89" s="30">
        <f t="shared" si="50"/>
        <v>64.555148119596197</v>
      </c>
      <c r="AD89" s="30">
        <f t="shared" si="35"/>
        <v>6025.6770760264135</v>
      </c>
      <c r="AE89" s="30">
        <f t="shared" si="36"/>
        <v>7083.9187042371987</v>
      </c>
      <c r="AI89" s="37"/>
      <c r="AJ89" s="38">
        <f t="shared" si="59"/>
        <v>932984.5884104541</v>
      </c>
      <c r="AK89" s="38">
        <f t="shared" si="60"/>
        <v>158087.00004522895</v>
      </c>
      <c r="AL89" s="39">
        <f t="shared" si="61"/>
        <v>504925.03935048165</v>
      </c>
      <c r="AM89" s="39">
        <f t="shared" si="62"/>
        <v>815.96551323763754</v>
      </c>
      <c r="AN89" s="39">
        <f t="shared" si="51"/>
        <v>18937.499999999982</v>
      </c>
      <c r="AO89" s="39">
        <f t="shared" si="52"/>
        <v>133667.73274301636</v>
      </c>
      <c r="AP89" s="39">
        <f t="shared" si="53"/>
        <v>137185.30465730626</v>
      </c>
      <c r="AQ89" s="39">
        <f t="shared" si="54"/>
        <v>159491.12702642565</v>
      </c>
      <c r="AR89" s="40">
        <f>AD88*$AV$4</f>
        <v>31239.387023213581</v>
      </c>
      <c r="AS89" s="41">
        <f>AL89+AM89+AN89+AO89+AP89+AQ89+AR89-AJ89-AK89</f>
        <v>-104809.53214200199</v>
      </c>
      <c r="AT89" s="41">
        <f t="shared" si="63"/>
        <v>-838476257.13601589</v>
      </c>
      <c r="AU89">
        <f>M88</f>
        <v>0.4588066666666667</v>
      </c>
      <c r="BB89" s="31">
        <f t="shared" si="55"/>
        <v>12913.296209211865</v>
      </c>
      <c r="BC89" s="31">
        <f t="shared" si="56"/>
        <v>4920.1890761538225</v>
      </c>
      <c r="BD89" s="36">
        <f t="shared" si="57"/>
        <v>11878.093925176267</v>
      </c>
      <c r="BE89" s="31">
        <f t="shared" si="58"/>
        <v>3318.4640700848149</v>
      </c>
    </row>
    <row r="90" spans="1:57" x14ac:dyDescent="0.35">
      <c r="A90">
        <v>84</v>
      </c>
      <c r="B90" t="s">
        <v>54</v>
      </c>
      <c r="C90">
        <v>41.935400000000001</v>
      </c>
      <c r="D90">
        <v>39.887599999999999</v>
      </c>
      <c r="E90">
        <v>384.98899999999998</v>
      </c>
      <c r="F90">
        <v>384.98899999999998</v>
      </c>
      <c r="G90">
        <v>579.93700000000001</v>
      </c>
      <c r="H90">
        <v>1610.2</v>
      </c>
      <c r="I90">
        <v>14.02</v>
      </c>
      <c r="J90">
        <v>3047.2</v>
      </c>
      <c r="K90">
        <v>1378.03</v>
      </c>
      <c r="M90" s="17">
        <f t="shared" si="37"/>
        <v>0.46326666666666666</v>
      </c>
      <c r="N90" s="18">
        <f t="shared" si="38"/>
        <v>2.8700244639516478E-2</v>
      </c>
      <c r="O90" s="18">
        <f t="shared" si="39"/>
        <v>2.1484929559648869</v>
      </c>
      <c r="P90" s="29">
        <f t="shared" si="40"/>
        <v>0.99153115556195137</v>
      </c>
      <c r="Q90" s="18">
        <f t="shared" si="41"/>
        <v>0.41728090372715498</v>
      </c>
      <c r="R90" s="29">
        <f t="shared" si="42"/>
        <v>0.27701036120305078</v>
      </c>
      <c r="T90" s="30">
        <f t="shared" si="43"/>
        <v>6163.2503372211704</v>
      </c>
      <c r="U90" s="30">
        <f t="shared" si="44"/>
        <v>13303.893374344159</v>
      </c>
      <c r="V90" s="30">
        <f t="shared" si="45"/>
        <v>13303.893374344159</v>
      </c>
      <c r="W90" s="30">
        <f t="shared" si="46"/>
        <v>271.50802804784001</v>
      </c>
      <c r="X90" s="30">
        <f t="shared" si="47"/>
        <v>176.88679245283001</v>
      </c>
      <c r="Y90" s="30">
        <f t="shared" si="33"/>
        <v>1707.284202098461</v>
      </c>
      <c r="Z90" s="30">
        <f t="shared" si="48"/>
        <v>1707.284202098461</v>
      </c>
      <c r="AA90" s="30">
        <f t="shared" si="49"/>
        <v>2571.8066706123427</v>
      </c>
      <c r="AB90" s="30">
        <f t="shared" si="34"/>
        <v>13513.207963415738</v>
      </c>
      <c r="AC90" s="30">
        <f t="shared" si="50"/>
        <v>62.19343897626095</v>
      </c>
      <c r="AD90" s="30">
        <f t="shared" si="35"/>
        <v>6111.0547288824937</v>
      </c>
      <c r="AE90" s="30">
        <f t="shared" si="36"/>
        <v>7140.643037122989</v>
      </c>
      <c r="AI90" s="37"/>
      <c r="AJ90" s="38">
        <f t="shared" si="59"/>
        <v>944728.41157870169</v>
      </c>
      <c r="AK90" s="38">
        <f t="shared" si="60"/>
        <v>160076.89976789526</v>
      </c>
      <c r="AL90" s="39">
        <f t="shared" si="61"/>
        <v>509170.82470445707</v>
      </c>
      <c r="AM90" s="39">
        <f t="shared" si="62"/>
        <v>786.21714894856211</v>
      </c>
      <c r="AN90" s="39">
        <f t="shared" si="51"/>
        <v>18937.499999999982</v>
      </c>
      <c r="AO90" s="39">
        <f t="shared" si="52"/>
        <v>135618.14840317221</v>
      </c>
      <c r="AP90" s="39">
        <f t="shared" si="53"/>
        <v>139187.04704536096</v>
      </c>
      <c r="AQ90" s="39">
        <f t="shared" si="54"/>
        <v>163115.74448088606</v>
      </c>
      <c r="AR90" s="40">
        <f>AD89*$AV$4</f>
        <v>31695.061419898935</v>
      </c>
      <c r="AS90" s="41">
        <f>AL90+AM90+AN90+AO90+AP90+AQ90+AR90-AJ90-AK90</f>
        <v>-106294.76814387311</v>
      </c>
      <c r="AT90" s="41">
        <f t="shared" si="63"/>
        <v>-850358145.15098488</v>
      </c>
      <c r="AU90">
        <f>M89</f>
        <v>0.46103999999999995</v>
      </c>
      <c r="BB90" s="31">
        <f t="shared" si="55"/>
        <v>13079.126580092512</v>
      </c>
      <c r="BC90" s="31">
        <f t="shared" si="56"/>
        <v>5032.0059749190923</v>
      </c>
      <c r="BD90" s="36">
        <f t="shared" si="57"/>
        <v>12051.354152052827</v>
      </c>
      <c r="BE90" s="31">
        <f t="shared" si="58"/>
        <v>3366.8855114988137</v>
      </c>
    </row>
    <row r="91" spans="1:57" x14ac:dyDescent="0.35">
      <c r="A91">
        <v>85</v>
      </c>
      <c r="B91" t="s">
        <v>54</v>
      </c>
      <c r="C91">
        <v>42.439399999999999</v>
      </c>
      <c r="D91">
        <v>39.436</v>
      </c>
      <c r="E91">
        <v>385.72399999999999</v>
      </c>
      <c r="F91">
        <v>385.72399999999999</v>
      </c>
      <c r="G91">
        <v>585.58100000000002</v>
      </c>
      <c r="H91">
        <v>1603.54</v>
      </c>
      <c r="I91">
        <v>13.386900000000001</v>
      </c>
      <c r="J91">
        <v>3047.84</v>
      </c>
      <c r="K91">
        <v>1380.65</v>
      </c>
      <c r="M91" s="17">
        <f t="shared" si="37"/>
        <v>0.46548666666666666</v>
      </c>
      <c r="N91" s="18">
        <f t="shared" si="38"/>
        <v>2.8239978230668976E-2</v>
      </c>
      <c r="O91" s="18">
        <f t="shared" si="39"/>
        <v>2.1387046604986897</v>
      </c>
      <c r="P91" s="29">
        <f t="shared" si="40"/>
        <v>0.98867851567535059</v>
      </c>
      <c r="Q91" s="18">
        <f t="shared" si="41"/>
        <v>0.41933245492173066</v>
      </c>
      <c r="R91" s="29">
        <f t="shared" si="42"/>
        <v>0.27621557366483823</v>
      </c>
      <c r="T91" s="30">
        <f t="shared" si="43"/>
        <v>6263.7014450927836</v>
      </c>
      <c r="U91" s="30">
        <f t="shared" si="44"/>
        <v>13456.242452543111</v>
      </c>
      <c r="V91" s="30">
        <f t="shared" si="45"/>
        <v>13456.242452543111</v>
      </c>
      <c r="W91" s="30">
        <f t="shared" si="46"/>
        <v>274.61719290904307</v>
      </c>
      <c r="X91" s="30">
        <f t="shared" si="47"/>
        <v>176.88679245283001</v>
      </c>
      <c r="Y91" s="30">
        <f t="shared" si="33"/>
        <v>1730.1318879215794</v>
      </c>
      <c r="Z91" s="30">
        <f t="shared" si="48"/>
        <v>1730.1318879215794</v>
      </c>
      <c r="AA91" s="30">
        <f t="shared" si="49"/>
        <v>2626.5733038675489</v>
      </c>
      <c r="AB91" s="30">
        <f t="shared" si="34"/>
        <v>13670.824665501357</v>
      </c>
      <c r="AC91" s="30">
        <f t="shared" si="50"/>
        <v>60.034979950796696</v>
      </c>
      <c r="AD91" s="30">
        <f t="shared" si="35"/>
        <v>6192.7870473678822</v>
      </c>
      <c r="AE91" s="30">
        <f t="shared" si="36"/>
        <v>7192.541007450327</v>
      </c>
      <c r="AI91" s="37"/>
      <c r="AJ91" s="38">
        <f t="shared" si="59"/>
        <v>956243.94406773511</v>
      </c>
      <c r="AK91" s="38">
        <f t="shared" si="60"/>
        <v>162028.11740613752</v>
      </c>
      <c r="AL91" s="39">
        <f t="shared" si="61"/>
        <v>513247.99957928905</v>
      </c>
      <c r="AM91" s="39">
        <f t="shared" si="62"/>
        <v>757.45389329188208</v>
      </c>
      <c r="AN91" s="39">
        <f t="shared" si="51"/>
        <v>18937.499999999982</v>
      </c>
      <c r="AO91" s="39">
        <f t="shared" si="52"/>
        <v>137538.81532105204</v>
      </c>
      <c r="AP91" s="39">
        <f t="shared" si="53"/>
        <v>141158.25782950077</v>
      </c>
      <c r="AQ91" s="39">
        <f t="shared" si="54"/>
        <v>166733.56980446997</v>
      </c>
      <c r="AR91" s="40">
        <f>AD90*$AV$4</f>
        <v>32144.147873921916</v>
      </c>
      <c r="AS91" s="41">
        <f>AL91+AM91+AN91+AO91+AP91+AQ91+AR91-AJ91-AK91</f>
        <v>-107754.31717234699</v>
      </c>
      <c r="AT91" s="41">
        <f t="shared" si="63"/>
        <v>-862034537.37877584</v>
      </c>
      <c r="AU91">
        <f>M90</f>
        <v>0.46326666666666666</v>
      </c>
      <c r="BB91" s="31">
        <f t="shared" si="55"/>
        <v>13241.699935367898</v>
      </c>
      <c r="BC91" s="31">
        <f t="shared" si="56"/>
        <v>5143.6133412246854</v>
      </c>
      <c r="BD91" s="36">
        <f t="shared" si="57"/>
        <v>12222.109457764987</v>
      </c>
      <c r="BE91" s="31">
        <f t="shared" si="58"/>
        <v>3414.5684041969221</v>
      </c>
    </row>
    <row r="92" spans="1:57" x14ac:dyDescent="0.35">
      <c r="A92">
        <v>86</v>
      </c>
      <c r="B92" t="s">
        <v>54</v>
      </c>
      <c r="C92">
        <v>42.943399999999997</v>
      </c>
      <c r="D92">
        <v>38.990699999999997</v>
      </c>
      <c r="E92">
        <v>386.45600000000002</v>
      </c>
      <c r="F92">
        <v>386.45600000000002</v>
      </c>
      <c r="G92">
        <v>591.197</v>
      </c>
      <c r="H92">
        <v>1596.9</v>
      </c>
      <c r="I92">
        <v>12.748900000000001</v>
      </c>
      <c r="J92">
        <v>3048.48</v>
      </c>
      <c r="K92">
        <v>1383.27</v>
      </c>
      <c r="M92" s="17">
        <f t="shared" si="37"/>
        <v>0.46769999999999995</v>
      </c>
      <c r="N92" s="18">
        <f t="shared" si="38"/>
        <v>2.7788967286722258E-2</v>
      </c>
      <c r="O92" s="18">
        <f t="shared" si="39"/>
        <v>2.1290396338108475</v>
      </c>
      <c r="P92" s="29">
        <f t="shared" si="40"/>
        <v>0.98586700876630329</v>
      </c>
      <c r="Q92" s="18">
        <f t="shared" si="41"/>
        <v>0.42135058085667454</v>
      </c>
      <c r="R92" s="29">
        <f t="shared" si="42"/>
        <v>0.27543011902216524</v>
      </c>
      <c r="T92" s="30">
        <f t="shared" si="43"/>
        <v>6365.3604190375081</v>
      </c>
      <c r="U92" s="30">
        <f t="shared" si="44"/>
        <v>13609.921785412676</v>
      </c>
      <c r="V92" s="30">
        <f t="shared" si="45"/>
        <v>13609.921785412676</v>
      </c>
      <c r="W92" s="30">
        <f t="shared" si="46"/>
        <v>277.75350582474852</v>
      </c>
      <c r="X92" s="30">
        <f t="shared" si="47"/>
        <v>176.88679245283001</v>
      </c>
      <c r="Y92" s="30">
        <f t="shared" si="33"/>
        <v>1753.2119778344804</v>
      </c>
      <c r="Z92" s="30">
        <f t="shared" si="48"/>
        <v>1753.2119778344804</v>
      </c>
      <c r="AA92" s="30">
        <f t="shared" si="49"/>
        <v>2682.0483099235394</v>
      </c>
      <c r="AB92" s="30">
        <f t="shared" si="34"/>
        <v>13829.858121446428</v>
      </c>
      <c r="AC92" s="30">
        <f t="shared" si="50"/>
        <v>57.817169790996559</v>
      </c>
      <c r="AD92" s="30">
        <f t="shared" si="35"/>
        <v>6275.3988360359308</v>
      </c>
      <c r="AE92" s="30">
        <f t="shared" si="36"/>
        <v>7244.5613663751683</v>
      </c>
      <c r="AI92" s="37"/>
      <c r="AJ92" s="38">
        <f t="shared" si="59"/>
        <v>967194.33876144106</v>
      </c>
      <c r="AK92" s="38">
        <f t="shared" si="60"/>
        <v>163883.57682952256</v>
      </c>
      <c r="AL92" s="39">
        <f t="shared" si="61"/>
        <v>516978.26999250712</v>
      </c>
      <c r="AM92" s="39">
        <f t="shared" si="62"/>
        <v>731.16602082075303</v>
      </c>
      <c r="AN92" s="39">
        <f t="shared" si="51"/>
        <v>18937.499999999982</v>
      </c>
      <c r="AO92" s="39">
        <f t="shared" si="52"/>
        <v>139379.42489096243</v>
      </c>
      <c r="AP92" s="39">
        <f t="shared" si="53"/>
        <v>143047.30449335621</v>
      </c>
      <c r="AQ92" s="39">
        <f t="shared" si="54"/>
        <v>170284.16183502821</v>
      </c>
      <c r="AR92" s="40">
        <f>AD91*$AV$4</f>
        <v>32574.059869155059</v>
      </c>
      <c r="AS92" s="41">
        <f>AL92+AM92+AN92+AO92+AP92+AQ92+AR92-AJ92-AK92</f>
        <v>-109146.02848913398</v>
      </c>
      <c r="AT92" s="41">
        <f t="shared" si="63"/>
        <v>-873168227.91307187</v>
      </c>
      <c r="AU92">
        <f>M91</f>
        <v>0.46548666666666666</v>
      </c>
      <c r="BB92" s="31">
        <f t="shared" si="55"/>
        <v>13396.207472592314</v>
      </c>
      <c r="BC92" s="31">
        <f t="shared" si="56"/>
        <v>5253.1466077350979</v>
      </c>
      <c r="BD92" s="36">
        <f t="shared" si="57"/>
        <v>12385.574094735764</v>
      </c>
      <c r="BE92" s="31">
        <f t="shared" si="58"/>
        <v>3460.2637758431588</v>
      </c>
    </row>
    <row r="93" spans="1:57" x14ac:dyDescent="0.35">
      <c r="A93">
        <v>87</v>
      </c>
      <c r="B93" t="s">
        <v>54</v>
      </c>
      <c r="C93">
        <v>43.447499999999998</v>
      </c>
      <c r="D93">
        <v>38.563499999999998</v>
      </c>
      <c r="E93">
        <v>387.17899999999997</v>
      </c>
      <c r="F93">
        <v>387.17899999999997</v>
      </c>
      <c r="G93">
        <v>596.78899999999999</v>
      </c>
      <c r="H93">
        <v>1590.29</v>
      </c>
      <c r="I93">
        <v>12.143700000000001</v>
      </c>
      <c r="J93">
        <v>3049.08</v>
      </c>
      <c r="K93">
        <v>1385.86</v>
      </c>
      <c r="M93" s="17">
        <f t="shared" si="37"/>
        <v>0.46990333333333334</v>
      </c>
      <c r="N93" s="18">
        <f t="shared" si="38"/>
        <v>2.7355626334494326E-2</v>
      </c>
      <c r="O93" s="18">
        <f t="shared" si="39"/>
        <v>2.1194823830433211</v>
      </c>
      <c r="P93" s="29">
        <f t="shared" si="40"/>
        <v>0.98308162671755173</v>
      </c>
      <c r="Q93" s="18">
        <f t="shared" si="41"/>
        <v>0.42334168020372981</v>
      </c>
      <c r="R93" s="29">
        <f t="shared" si="42"/>
        <v>0.2746515240723269</v>
      </c>
      <c r="T93" s="30">
        <f t="shared" si="43"/>
        <v>6466.1942040706635</v>
      </c>
      <c r="U93" s="30">
        <f t="shared" si="44"/>
        <v>13760.690221543431</v>
      </c>
      <c r="V93" s="30">
        <f t="shared" si="45"/>
        <v>13760.690221543431</v>
      </c>
      <c r="W93" s="30">
        <f t="shared" si="46"/>
        <v>280.8304126845598</v>
      </c>
      <c r="X93" s="30">
        <f t="shared" si="47"/>
        <v>176.88679245283001</v>
      </c>
      <c r="Y93" s="30">
        <f t="shared" si="33"/>
        <v>1775.9500930956544</v>
      </c>
      <c r="Z93" s="30">
        <f t="shared" si="48"/>
        <v>1775.9500930956544</v>
      </c>
      <c r="AA93" s="30">
        <f t="shared" si="49"/>
        <v>2737.4095188748943</v>
      </c>
      <c r="AB93" s="30">
        <f t="shared" si="34"/>
        <v>13985.815113549161</v>
      </c>
      <c r="AC93" s="30">
        <f t="shared" si="50"/>
        <v>55.705520678829998</v>
      </c>
      <c r="AD93" s="30">
        <f t="shared" si="35"/>
        <v>6356.7967168093928</v>
      </c>
      <c r="AE93" s="30">
        <f t="shared" si="36"/>
        <v>7294.4960174727676</v>
      </c>
      <c r="AI93" s="37"/>
      <c r="AJ93" s="38">
        <f t="shared" si="59"/>
        <v>978240.34817010688</v>
      </c>
      <c r="AK93" s="38">
        <f t="shared" si="60"/>
        <v>165755.237424541</v>
      </c>
      <c r="AL93" s="39">
        <f t="shared" si="61"/>
        <v>520717.33733094792</v>
      </c>
      <c r="AM93" s="39">
        <f t="shared" si="62"/>
        <v>704.15531088454713</v>
      </c>
      <c r="AN93" s="39">
        <f t="shared" si="51"/>
        <v>18937.499999999982</v>
      </c>
      <c r="AO93" s="39">
        <f t="shared" si="52"/>
        <v>141238.75693434576</v>
      </c>
      <c r="AP93" s="39">
        <f t="shared" si="53"/>
        <v>144955.56632735484</v>
      </c>
      <c r="AQ93" s="39">
        <f t="shared" si="54"/>
        <v>173880.67859514596</v>
      </c>
      <c r="AR93" s="40">
        <f>AD92*$AV$4</f>
        <v>33008.597877548993</v>
      </c>
      <c r="AS93" s="41">
        <f>AL93+AM93+AN93+AO93+AP93+AQ93+AR93-AJ93-AK93</f>
        <v>-110552.99321841993</v>
      </c>
      <c r="AT93" s="41">
        <f t="shared" si="63"/>
        <v>-884423945.7473594</v>
      </c>
      <c r="AU93">
        <f>M92</f>
        <v>0.46769999999999995</v>
      </c>
      <c r="BB93" s="31">
        <f t="shared" si="55"/>
        <v>13552.10461562168</v>
      </c>
      <c r="BC93" s="31">
        <f t="shared" si="56"/>
        <v>5364.0966198470787</v>
      </c>
      <c r="BD93" s="36">
        <f t="shared" si="57"/>
        <v>12550.797672071862</v>
      </c>
      <c r="BE93" s="31">
        <f t="shared" si="58"/>
        <v>3506.4239556689608</v>
      </c>
    </row>
    <row r="94" spans="1:57" x14ac:dyDescent="0.35">
      <c r="A94">
        <v>88</v>
      </c>
      <c r="B94" t="s">
        <v>54</v>
      </c>
      <c r="C94">
        <v>43.951500000000003</v>
      </c>
      <c r="D94">
        <v>38.153199999999998</v>
      </c>
      <c r="E94">
        <v>387.89400000000001</v>
      </c>
      <c r="F94">
        <v>387.89400000000001</v>
      </c>
      <c r="G94">
        <v>602.35500000000002</v>
      </c>
      <c r="H94">
        <v>1583.7</v>
      </c>
      <c r="I94">
        <v>11.5694</v>
      </c>
      <c r="J94">
        <v>3049.66</v>
      </c>
      <c r="K94">
        <v>1388.42</v>
      </c>
      <c r="M94" s="17">
        <f t="shared" si="37"/>
        <v>0.47209999999999996</v>
      </c>
      <c r="N94" s="18">
        <f t="shared" si="38"/>
        <v>2.6938642942879332E-2</v>
      </c>
      <c r="O94" s="18">
        <f t="shared" si="39"/>
        <v>2.1100300149685802</v>
      </c>
      <c r="P94" s="29">
        <f t="shared" si="40"/>
        <v>0.98031490503424423</v>
      </c>
      <c r="Q94" s="18">
        <f t="shared" si="41"/>
        <v>0.42530184282990896</v>
      </c>
      <c r="R94" s="29">
        <f t="shared" si="42"/>
        <v>0.27387841558991738</v>
      </c>
      <c r="T94" s="30">
        <f t="shared" si="43"/>
        <v>6566.2844571606875</v>
      </c>
      <c r="U94" s="30">
        <f t="shared" si="44"/>
        <v>13908.67285990402</v>
      </c>
      <c r="V94" s="30">
        <f t="shared" si="45"/>
        <v>13908.67285990402</v>
      </c>
      <c r="W94" s="30">
        <f t="shared" si="46"/>
        <v>283.85046652865344</v>
      </c>
      <c r="X94" s="30">
        <f t="shared" si="47"/>
        <v>176.88679245283001</v>
      </c>
      <c r="Y94" s="30">
        <f t="shared" si="33"/>
        <v>1798.3635834398699</v>
      </c>
      <c r="Z94" s="30">
        <f t="shared" si="48"/>
        <v>1798.3635834398699</v>
      </c>
      <c r="AA94" s="30">
        <f t="shared" si="49"/>
        <v>2792.6528801758286</v>
      </c>
      <c r="AB94" s="30">
        <f t="shared" si="34"/>
        <v>14138.907757959374</v>
      </c>
      <c r="AC94" s="30">
        <f t="shared" si="50"/>
        <v>53.615568473298481</v>
      </c>
      <c r="AD94" s="30">
        <f t="shared" si="35"/>
        <v>6437.0265240493136</v>
      </c>
      <c r="AE94" s="30">
        <f t="shared" si="36"/>
        <v>7342.3884027433323</v>
      </c>
      <c r="AI94" s="37"/>
      <c r="AJ94" s="38">
        <f t="shared" si="59"/>
        <v>989077.13105387718</v>
      </c>
      <c r="AK94" s="38">
        <f t="shared" si="60"/>
        <v>167591.44620817745</v>
      </c>
      <c r="AL94" s="39">
        <f t="shared" si="61"/>
        <v>524306.49024789012</v>
      </c>
      <c r="AM94" s="39">
        <f t="shared" si="62"/>
        <v>678.43753634747054</v>
      </c>
      <c r="AN94" s="39">
        <f t="shared" si="51"/>
        <v>18937.499999999982</v>
      </c>
      <c r="AO94" s="39">
        <f t="shared" si="52"/>
        <v>143070.53949978593</v>
      </c>
      <c r="AP94" s="39">
        <f t="shared" si="53"/>
        <v>146835.55369714872</v>
      </c>
      <c r="AQ94" s="39">
        <f t="shared" si="54"/>
        <v>177469.81774103394</v>
      </c>
      <c r="AR94" s="40">
        <f>AD93*$AV$4</f>
        <v>33436.750730417407</v>
      </c>
      <c r="AS94" s="41">
        <f>AL94+AM94+AN94+AO94+AP94+AQ94+AR94-AJ94-AK94</f>
        <v>-111933.48780943101</v>
      </c>
      <c r="AT94" s="41">
        <f t="shared" si="63"/>
        <v>-895467902.47544813</v>
      </c>
      <c r="AU94">
        <f>M93</f>
        <v>0.46990333333333334</v>
      </c>
      <c r="BB94" s="31">
        <f t="shared" si="55"/>
        <v>13704.984700864601</v>
      </c>
      <c r="BC94" s="31">
        <f t="shared" si="56"/>
        <v>5474.8190377497885</v>
      </c>
      <c r="BD94" s="36">
        <f t="shared" si="57"/>
        <v>12713.593433618786</v>
      </c>
      <c r="BE94" s="31">
        <f t="shared" si="58"/>
        <v>3551.9001861913089</v>
      </c>
    </row>
    <row r="95" spans="1:57" x14ac:dyDescent="0.35">
      <c r="A95">
        <v>89</v>
      </c>
      <c r="B95" t="s">
        <v>54</v>
      </c>
      <c r="C95">
        <v>44.455599999999997</v>
      </c>
      <c r="D95">
        <v>37.759300000000003</v>
      </c>
      <c r="E95">
        <v>388.60199999999998</v>
      </c>
      <c r="F95">
        <v>388.60199999999998</v>
      </c>
      <c r="G95">
        <v>607.89599999999996</v>
      </c>
      <c r="H95">
        <v>1577.14</v>
      </c>
      <c r="I95">
        <v>11.024800000000001</v>
      </c>
      <c r="J95">
        <v>3050.2</v>
      </c>
      <c r="K95">
        <v>1390.95</v>
      </c>
      <c r="M95" s="17">
        <f t="shared" si="37"/>
        <v>0.47428666666666663</v>
      </c>
      <c r="N95" s="18">
        <f t="shared" si="38"/>
        <v>2.6537607354202103E-2</v>
      </c>
      <c r="O95" s="18">
        <f t="shared" si="39"/>
        <v>2.1006813813024472</v>
      </c>
      <c r="P95" s="29">
        <f t="shared" si="40"/>
        <v>0.97757333820614833</v>
      </c>
      <c r="Q95" s="18">
        <f t="shared" si="41"/>
        <v>0.4272352866761312</v>
      </c>
      <c r="R95" s="29">
        <f t="shared" si="42"/>
        <v>0.27311330700139158</v>
      </c>
      <c r="T95" s="30">
        <f t="shared" si="43"/>
        <v>6665.5139663456066</v>
      </c>
      <c r="U95" s="30">
        <f t="shared" si="44"/>
        <v>14053.766286940965</v>
      </c>
      <c r="V95" s="30">
        <f t="shared" si="45"/>
        <v>14053.766286940965</v>
      </c>
      <c r="W95" s="30">
        <f t="shared" si="46"/>
        <v>286.81155687634623</v>
      </c>
      <c r="X95" s="30">
        <f t="shared" si="47"/>
        <v>176.88679245283001</v>
      </c>
      <c r="Y95" s="30">
        <f t="shared" si="33"/>
        <v>1820.440562212611</v>
      </c>
      <c r="Z95" s="30">
        <f t="shared" si="48"/>
        <v>1820.440562212611</v>
      </c>
      <c r="AA95" s="30">
        <f t="shared" si="49"/>
        <v>2847.7427702554214</v>
      </c>
      <c r="AB95" s="30">
        <f t="shared" si="34"/>
        <v>14288.932642789989</v>
      </c>
      <c r="AC95" s="30">
        <f t="shared" si="50"/>
        <v>51.6452010273224</v>
      </c>
      <c r="AD95" s="30">
        <f t="shared" si="35"/>
        <v>6516.0287389401792</v>
      </c>
      <c r="AE95" s="30">
        <f t="shared" si="36"/>
        <v>7388.2523205953585</v>
      </c>
      <c r="AI95" s="37"/>
      <c r="AJ95" s="38">
        <f t="shared" si="59"/>
        <v>999713.67915132118</v>
      </c>
      <c r="AK95" s="38">
        <f t="shared" si="60"/>
        <v>169393.72676077107</v>
      </c>
      <c r="AL95" s="39">
        <f t="shared" si="61"/>
        <v>527748.85122398252</v>
      </c>
      <c r="AM95" s="39">
        <f t="shared" si="62"/>
        <v>652.98400843630225</v>
      </c>
      <c r="AN95" s="39">
        <f t="shared" si="51"/>
        <v>18937.499999999982</v>
      </c>
      <c r="AO95" s="39">
        <f t="shared" si="52"/>
        <v>144876.17028191593</v>
      </c>
      <c r="AP95" s="39">
        <f t="shared" si="53"/>
        <v>148688.70107880846</v>
      </c>
      <c r="AQ95" s="39">
        <f t="shared" si="54"/>
        <v>181051.31667054319</v>
      </c>
      <c r="AR95" s="40">
        <f>AD94*$AV$4</f>
        <v>33858.759516499391</v>
      </c>
      <c r="AS95" s="41">
        <f>AL95+AM95+AN95+AO95+AP95+AQ95+AR95-AJ95-AK95</f>
        <v>-113293.12313190644</v>
      </c>
      <c r="AT95" s="41">
        <f t="shared" si="63"/>
        <v>-906344985.05525148</v>
      </c>
      <c r="AU95">
        <f>M94</f>
        <v>0.47209999999999996</v>
      </c>
      <c r="BB95" s="31">
        <f t="shared" si="55"/>
        <v>13855.057291430721</v>
      </c>
      <c r="BC95" s="31">
        <f t="shared" si="56"/>
        <v>5585.3057603516572</v>
      </c>
      <c r="BD95" s="36">
        <f t="shared" si="57"/>
        <v>12874.053048098627</v>
      </c>
      <c r="BE95" s="31">
        <f t="shared" si="58"/>
        <v>3596.7271668797398</v>
      </c>
    </row>
    <row r="96" spans="1:57" x14ac:dyDescent="0.35">
      <c r="A96">
        <v>90</v>
      </c>
      <c r="B96" t="s">
        <v>54</v>
      </c>
      <c r="C96">
        <v>44.959600000000002</v>
      </c>
      <c r="D96">
        <v>37.381700000000002</v>
      </c>
      <c r="E96">
        <v>389.30099999999999</v>
      </c>
      <c r="F96">
        <v>389.30099999999999</v>
      </c>
      <c r="G96">
        <v>613.41300000000001</v>
      </c>
      <c r="H96">
        <v>1570.6</v>
      </c>
      <c r="I96">
        <v>10.509499999999999</v>
      </c>
      <c r="J96">
        <v>3050.72</v>
      </c>
      <c r="K96">
        <v>1393.46</v>
      </c>
      <c r="M96" s="17">
        <f t="shared" si="37"/>
        <v>0.4764666666666667</v>
      </c>
      <c r="N96" s="18">
        <f t="shared" si="38"/>
        <v>2.6152021827340142E-2</v>
      </c>
      <c r="O96" s="18">
        <f t="shared" si="39"/>
        <v>2.0914338255211975</v>
      </c>
      <c r="P96" s="29">
        <f t="shared" si="40"/>
        <v>0.9748565831817545</v>
      </c>
      <c r="Q96" s="18">
        <f t="shared" si="41"/>
        <v>0.42914019868476283</v>
      </c>
      <c r="R96" s="29">
        <f t="shared" si="42"/>
        <v>0.27235273541346017</v>
      </c>
      <c r="T96" s="30">
        <f t="shared" si="43"/>
        <v>6763.7903340959674</v>
      </c>
      <c r="U96" s="30">
        <f t="shared" si="44"/>
        <v>14195.726180416888</v>
      </c>
      <c r="V96" s="30">
        <f t="shared" si="45"/>
        <v>14195.726180416888</v>
      </c>
      <c r="W96" s="30">
        <f t="shared" si="46"/>
        <v>289.70869755952833</v>
      </c>
      <c r="X96" s="30">
        <f t="shared" si="47"/>
        <v>176.88679245283001</v>
      </c>
      <c r="Y96" s="30">
        <f t="shared" si="33"/>
        <v>1842.1367992541584</v>
      </c>
      <c r="Z96" s="30">
        <f t="shared" si="48"/>
        <v>1842.1367992541584</v>
      </c>
      <c r="AA96" s="30">
        <f t="shared" si="49"/>
        <v>2902.6143278360219</v>
      </c>
      <c r="AB96" s="30">
        <f t="shared" si="34"/>
        <v>14435.728591021156</v>
      </c>
      <c r="AC96" s="30">
        <f t="shared" si="50"/>
        <v>49.706286955261021</v>
      </c>
      <c r="AD96" s="30">
        <f t="shared" si="35"/>
        <v>6593.7255344545729</v>
      </c>
      <c r="AE96" s="30">
        <f t="shared" si="36"/>
        <v>7431.935846320921</v>
      </c>
      <c r="AI96" s="37"/>
      <c r="AJ96" s="38">
        <f t="shared" si="59"/>
        <v>1010142.5594064557</v>
      </c>
      <c r="AK96" s="38">
        <f t="shared" si="60"/>
        <v>171160.81960865401</v>
      </c>
      <c r="AL96" s="39">
        <f t="shared" si="61"/>
        <v>531045.4120474325</v>
      </c>
      <c r="AM96" s="39">
        <f t="shared" si="62"/>
        <v>628.98690331175953</v>
      </c>
      <c r="AN96" s="39">
        <f t="shared" si="51"/>
        <v>18937.499999999982</v>
      </c>
      <c r="AO96" s="39">
        <f t="shared" si="52"/>
        <v>146654.69169184795</v>
      </c>
      <c r="AP96" s="39">
        <f t="shared" si="53"/>
        <v>150514.0256837387</v>
      </c>
      <c r="AQ96" s="39">
        <f t="shared" si="54"/>
        <v>184622.8658612603</v>
      </c>
      <c r="AR96" s="40">
        <f>AD95*$AV$4</f>
        <v>34274.31116682534</v>
      </c>
      <c r="AS96" s="41">
        <f>AL96+AM96+AN96+AO96+AP96+AQ96+AR96-AJ96-AK96</f>
        <v>-114625.58566069324</v>
      </c>
      <c r="AT96" s="41">
        <f t="shared" si="63"/>
        <v>-917004685.28554583</v>
      </c>
      <c r="AU96">
        <f>M95</f>
        <v>0.47428666666666663</v>
      </c>
      <c r="BB96" s="31">
        <f t="shared" si="55"/>
        <v>14002.121085913643</v>
      </c>
      <c r="BC96" s="31">
        <f t="shared" si="56"/>
        <v>5695.4855405108428</v>
      </c>
      <c r="BD96" s="36">
        <f t="shared" si="57"/>
        <v>13032.057477880358</v>
      </c>
      <c r="BE96" s="31">
        <f t="shared" si="58"/>
        <v>3640.881124425222</v>
      </c>
    </row>
    <row r="97" spans="1:57" x14ac:dyDescent="0.35">
      <c r="A97">
        <v>91</v>
      </c>
      <c r="B97" t="s">
        <v>54</v>
      </c>
      <c r="C97">
        <v>45.4636</v>
      </c>
      <c r="D97">
        <v>37.018700000000003</v>
      </c>
      <c r="E97">
        <v>389.99400000000003</v>
      </c>
      <c r="F97">
        <v>389.99400000000003</v>
      </c>
      <c r="G97">
        <v>618.904</v>
      </c>
      <c r="H97">
        <v>1564.09</v>
      </c>
      <c r="I97">
        <v>10.0207</v>
      </c>
      <c r="J97">
        <v>3051.2</v>
      </c>
      <c r="K97">
        <v>1395.94</v>
      </c>
      <c r="M97" s="17">
        <f t="shared" si="37"/>
        <v>0.47863666666666671</v>
      </c>
      <c r="N97" s="18">
        <f t="shared" si="38"/>
        <v>2.5780654776413565E-2</v>
      </c>
      <c r="O97" s="18">
        <f t="shared" si="39"/>
        <v>2.0822861531711596</v>
      </c>
      <c r="P97" s="29">
        <f t="shared" si="40"/>
        <v>0.97216399356505634</v>
      </c>
      <c r="Q97" s="18">
        <f t="shared" si="41"/>
        <v>0.43101865715817839</v>
      </c>
      <c r="R97" s="29">
        <f t="shared" si="42"/>
        <v>0.27160058778057122</v>
      </c>
      <c r="T97" s="30">
        <f t="shared" si="43"/>
        <v>6861.2218730247987</v>
      </c>
      <c r="U97" s="30">
        <f t="shared" si="44"/>
        <v>14334.927411240533</v>
      </c>
      <c r="V97" s="30">
        <f t="shared" si="45"/>
        <v>14334.927411240533</v>
      </c>
      <c r="W97" s="30">
        <f t="shared" si="46"/>
        <v>292.54953900490881</v>
      </c>
      <c r="X97" s="30">
        <f t="shared" si="47"/>
        <v>176.88679245283001</v>
      </c>
      <c r="Y97" s="30">
        <f t="shared" si="33"/>
        <v>1863.5118936064471</v>
      </c>
      <c r="Z97" s="30">
        <f t="shared" si="48"/>
        <v>1863.5118936064471</v>
      </c>
      <c r="AA97" s="30">
        <f t="shared" si="49"/>
        <v>2957.3146381754705</v>
      </c>
      <c r="AB97" s="30">
        <f t="shared" si="34"/>
        <v>14579.576839039535</v>
      </c>
      <c r="AC97" s="30">
        <f t="shared" si="50"/>
        <v>47.900111205906796</v>
      </c>
      <c r="AD97" s="30">
        <f t="shared" si="35"/>
        <v>6670.2328568157045</v>
      </c>
      <c r="AE97" s="30">
        <f t="shared" si="36"/>
        <v>7473.7055382157341</v>
      </c>
      <c r="AI97" s="37"/>
      <c r="AJ97" s="38">
        <f t="shared" si="59"/>
        <v>1020346.2106698246</v>
      </c>
      <c r="AK97" s="38">
        <f t="shared" si="60"/>
        <v>172889.74915129729</v>
      </c>
      <c r="AL97" s="39">
        <f t="shared" si="61"/>
        <v>534185.25282600883</v>
      </c>
      <c r="AM97" s="39">
        <f t="shared" si="62"/>
        <v>605.37286882812396</v>
      </c>
      <c r="AN97" s="39">
        <f t="shared" si="51"/>
        <v>18937.499999999982</v>
      </c>
      <c r="AO97" s="39">
        <f t="shared" si="52"/>
        <v>148402.54054791501</v>
      </c>
      <c r="AP97" s="39">
        <f t="shared" si="53"/>
        <v>152307.87056233382</v>
      </c>
      <c r="AQ97" s="39">
        <f t="shared" si="54"/>
        <v>188180.26027223549</v>
      </c>
      <c r="AR97" s="40">
        <f>AD96*$AV$4</f>
        <v>34682.996311231051</v>
      </c>
      <c r="AS97" s="41">
        <f>AL97+AM97+AN97+AO97+AP97+AQ97+AR97-AJ97-AK97</f>
        <v>-115934.16643256941</v>
      </c>
      <c r="AT97" s="41">
        <f t="shared" si="63"/>
        <v>-927473331.46055532</v>
      </c>
      <c r="AU97">
        <f>M96</f>
        <v>0.4764666666666667</v>
      </c>
      <c r="BB97" s="31">
        <f t="shared" si="55"/>
        <v>14146.019893461627</v>
      </c>
      <c r="BC97" s="31">
        <f t="shared" si="56"/>
        <v>5805.2286556720437</v>
      </c>
      <c r="BD97" s="36">
        <f t="shared" si="57"/>
        <v>13187.451068909146</v>
      </c>
      <c r="BE97" s="31">
        <f t="shared" si="58"/>
        <v>3684.2735985083168</v>
      </c>
    </row>
    <row r="98" spans="1:57" x14ac:dyDescent="0.35">
      <c r="A98">
        <v>92</v>
      </c>
      <c r="B98" t="s">
        <v>54</v>
      </c>
      <c r="C98">
        <v>45.967700000000001</v>
      </c>
      <c r="D98">
        <v>36.6693</v>
      </c>
      <c r="E98">
        <v>390.68</v>
      </c>
      <c r="F98">
        <v>390.68</v>
      </c>
      <c r="G98">
        <v>624.37199999999996</v>
      </c>
      <c r="H98">
        <v>1557.6</v>
      </c>
      <c r="I98">
        <v>9.5569100000000002</v>
      </c>
      <c r="J98">
        <v>3051.67</v>
      </c>
      <c r="K98">
        <v>1398.39</v>
      </c>
      <c r="M98" s="17">
        <f t="shared" si="37"/>
        <v>0.48080000000000001</v>
      </c>
      <c r="N98" s="18">
        <f t="shared" si="38"/>
        <v>2.5422420965058236E-2</v>
      </c>
      <c r="O98" s="18">
        <f t="shared" si="39"/>
        <v>2.0732428661952302</v>
      </c>
      <c r="P98" s="29">
        <f t="shared" si="40"/>
        <v>0.96948835274542433</v>
      </c>
      <c r="Q98" s="18">
        <f t="shared" si="41"/>
        <v>0.43287021630615635</v>
      </c>
      <c r="R98" s="29">
        <f t="shared" si="42"/>
        <v>0.27085413200221853</v>
      </c>
      <c r="T98" s="30">
        <f t="shared" si="43"/>
        <v>6957.9050986509701</v>
      </c>
      <c r="U98" s="30">
        <f t="shared" si="44"/>
        <v>14471.516428142617</v>
      </c>
      <c r="V98" s="30">
        <f t="shared" si="45"/>
        <v>14471.516428142617</v>
      </c>
      <c r="W98" s="30">
        <f t="shared" si="46"/>
        <v>295.33706996209423</v>
      </c>
      <c r="X98" s="30">
        <f t="shared" si="47"/>
        <v>176.88679245283001</v>
      </c>
      <c r="Y98" s="30">
        <f t="shared" si="33"/>
        <v>1884.5773460489193</v>
      </c>
      <c r="Z98" s="30">
        <f t="shared" si="48"/>
        <v>1884.5773460489193</v>
      </c>
      <c r="AA98" s="30">
        <f t="shared" si="49"/>
        <v>3011.8698850907535</v>
      </c>
      <c r="AB98" s="30">
        <f t="shared" si="34"/>
        <v>14720.764179403637</v>
      </c>
      <c r="AC98" s="30">
        <f t="shared" si="50"/>
        <v>46.089318701073353</v>
      </c>
      <c r="AD98" s="30">
        <f t="shared" si="35"/>
        <v>6745.607952650118</v>
      </c>
      <c r="AE98" s="30">
        <f t="shared" si="36"/>
        <v>7513.6113294916468</v>
      </c>
      <c r="AI98" s="37"/>
      <c r="AJ98" s="38">
        <f t="shared" si="59"/>
        <v>1030351.5775377357</v>
      </c>
      <c r="AK98" s="38">
        <f t="shared" si="60"/>
        <v>174585.08094149845</v>
      </c>
      <c r="AL98" s="39">
        <f t="shared" si="61"/>
        <v>537187.53297033231</v>
      </c>
      <c r="AM98" s="39">
        <f t="shared" si="62"/>
        <v>583.37545437673884</v>
      </c>
      <c r="AN98" s="39">
        <f t="shared" si="51"/>
        <v>18937.499999999982</v>
      </c>
      <c r="AO98" s="39">
        <f t="shared" si="52"/>
        <v>150124.51814893537</v>
      </c>
      <c r="AP98" s="39">
        <f t="shared" si="53"/>
        <v>154075.16336338106</v>
      </c>
      <c r="AQ98" s="39">
        <f t="shared" si="54"/>
        <v>191726.55250194538</v>
      </c>
      <c r="AR98" s="40">
        <f>AD97*$AV$4</f>
        <v>35085.424826850605</v>
      </c>
      <c r="AS98" s="41">
        <f>AL98+AM98+AN98+AO98+AP98+AQ98+AR98-AJ98-AK98</f>
        <v>-117216.59121341276</v>
      </c>
      <c r="AT98" s="41">
        <f t="shared" si="63"/>
        <v>-937732729.70730209</v>
      </c>
      <c r="AU98">
        <f>M97</f>
        <v>0.47863666666666671</v>
      </c>
      <c r="BB98" s="31">
        <f t="shared" si="55"/>
        <v>14287.027300034626</v>
      </c>
      <c r="BC98" s="31">
        <f t="shared" si="56"/>
        <v>5914.6292763509409</v>
      </c>
      <c r="BD98" s="36">
        <f t="shared" si="57"/>
        <v>13340.465713631409</v>
      </c>
      <c r="BE98" s="31">
        <f t="shared" si="58"/>
        <v>3727.0237872128941</v>
      </c>
    </row>
    <row r="99" spans="1:57" x14ac:dyDescent="0.35">
      <c r="A99">
        <v>93</v>
      </c>
      <c r="B99" t="s">
        <v>54</v>
      </c>
      <c r="C99">
        <v>46.471699999999998</v>
      </c>
      <c r="D99">
        <v>36.332799999999999</v>
      </c>
      <c r="E99">
        <v>391.35899999999998</v>
      </c>
      <c r="F99">
        <v>391.35899999999998</v>
      </c>
      <c r="G99">
        <v>629.81399999999996</v>
      </c>
      <c r="H99">
        <v>1551.14</v>
      </c>
      <c r="I99">
        <v>9.1167899999999999</v>
      </c>
      <c r="J99">
        <v>3052.11</v>
      </c>
      <c r="K99">
        <v>1400.82</v>
      </c>
      <c r="M99" s="17">
        <f t="shared" si="37"/>
        <v>0.48295333333333329</v>
      </c>
      <c r="N99" s="18">
        <f t="shared" si="38"/>
        <v>2.507681901633008E-2</v>
      </c>
      <c r="O99" s="18">
        <f t="shared" si="39"/>
        <v>2.0643026311720942</v>
      </c>
      <c r="P99" s="29">
        <f t="shared" si="40"/>
        <v>0.96684289717433014</v>
      </c>
      <c r="Q99" s="18">
        <f t="shared" si="41"/>
        <v>0.43469624394351419</v>
      </c>
      <c r="R99" s="29">
        <f t="shared" si="42"/>
        <v>0.27011512499482354</v>
      </c>
      <c r="T99" s="30">
        <f t="shared" si="43"/>
        <v>7053.7970680268872</v>
      </c>
      <c r="U99" s="30">
        <f t="shared" si="44"/>
        <v>14605.545880264941</v>
      </c>
      <c r="V99" s="30">
        <f t="shared" si="45"/>
        <v>14605.545880264941</v>
      </c>
      <c r="W99" s="30">
        <f t="shared" si="46"/>
        <v>298.07236490336612</v>
      </c>
      <c r="X99" s="30">
        <f t="shared" si="47"/>
        <v>176.88679245283001</v>
      </c>
      <c r="Y99" s="30">
        <f t="shared" si="33"/>
        <v>1905.3372767182025</v>
      </c>
      <c r="Z99" s="30">
        <f t="shared" si="48"/>
        <v>1905.3372767182025</v>
      </c>
      <c r="AA99" s="30">
        <f t="shared" si="49"/>
        <v>3066.2590910110612</v>
      </c>
      <c r="AB99" s="30">
        <f t="shared" si="34"/>
        <v>14859.244212185273</v>
      </c>
      <c r="AC99" s="30">
        <f t="shared" si="50"/>
        <v>44.37403298303434</v>
      </c>
      <c r="AD99" s="30">
        <f t="shared" si="35"/>
        <v>6819.9135933309108</v>
      </c>
      <c r="AE99" s="30">
        <f t="shared" si="36"/>
        <v>7551.7488122380537</v>
      </c>
      <c r="AI99" s="37"/>
      <c r="AJ99" s="38">
        <f t="shared" si="59"/>
        <v>1040169.1863056069</v>
      </c>
      <c r="AK99" s="38">
        <f t="shared" si="60"/>
        <v>176248.59857834893</v>
      </c>
      <c r="AL99" s="39">
        <f t="shared" si="61"/>
        <v>540055.8415298711</v>
      </c>
      <c r="AM99" s="39">
        <f t="shared" si="62"/>
        <v>561.32181246037237</v>
      </c>
      <c r="AN99" s="39">
        <f t="shared" si="51"/>
        <v>18937.499999999982</v>
      </c>
      <c r="AO99" s="39">
        <f t="shared" si="52"/>
        <v>151821.55099770095</v>
      </c>
      <c r="AP99" s="39">
        <f t="shared" si="53"/>
        <v>155816.85497132465</v>
      </c>
      <c r="AQ99" s="39">
        <f t="shared" si="54"/>
        <v>195263.44008128418</v>
      </c>
      <c r="AR99" s="40">
        <f>AD98*$AV$4</f>
        <v>35481.897830939619</v>
      </c>
      <c r="AS99" s="41">
        <f>AL99+AM99+AN99+AO99+AP99+AQ99+AR99-AJ99-AK99</f>
        <v>-118479.37766037491</v>
      </c>
      <c r="AT99" s="41">
        <f t="shared" si="63"/>
        <v>-947835021.28299928</v>
      </c>
      <c r="AU99">
        <f>M98</f>
        <v>0.48080000000000001</v>
      </c>
      <c r="BB99" s="31">
        <f t="shared" si="55"/>
        <v>14425.427109441544</v>
      </c>
      <c r="BC99" s="31">
        <f t="shared" si="56"/>
        <v>6023.7397701815071</v>
      </c>
      <c r="BD99" s="36">
        <f t="shared" si="57"/>
        <v>13491.215905300236</v>
      </c>
      <c r="BE99" s="31">
        <f t="shared" si="58"/>
        <v>3769.1546920978385</v>
      </c>
    </row>
    <row r="100" spans="1:57" x14ac:dyDescent="0.35">
      <c r="A100">
        <v>94</v>
      </c>
      <c r="B100" t="s">
        <v>54</v>
      </c>
      <c r="C100">
        <v>46.9758</v>
      </c>
      <c r="D100">
        <v>36.008400000000002</v>
      </c>
      <c r="E100">
        <v>392.03100000000001</v>
      </c>
      <c r="F100">
        <v>392.03100000000001</v>
      </c>
      <c r="G100">
        <v>635.23299999999995</v>
      </c>
      <c r="H100">
        <v>1544.7</v>
      </c>
      <c r="I100">
        <v>8.6988800000000008</v>
      </c>
      <c r="J100">
        <v>3052.53</v>
      </c>
      <c r="K100">
        <v>1403.23</v>
      </c>
      <c r="M100" s="17">
        <f t="shared" si="37"/>
        <v>0.48509999999999998</v>
      </c>
      <c r="N100" s="18">
        <f t="shared" si="38"/>
        <v>2.4742939600082458E-2</v>
      </c>
      <c r="O100" s="18">
        <f t="shared" si="39"/>
        <v>2.0554562703222707</v>
      </c>
      <c r="P100" s="29">
        <f t="shared" si="40"/>
        <v>0.96422043564900717</v>
      </c>
      <c r="Q100" s="18">
        <f t="shared" si="41"/>
        <v>0.43649625506768364</v>
      </c>
      <c r="R100" s="29">
        <f t="shared" si="42"/>
        <v>0.26938157081014225</v>
      </c>
      <c r="T100" s="30">
        <f t="shared" si="43"/>
        <v>7148.980489458113</v>
      </c>
      <c r="U100" s="30">
        <f t="shared" si="44"/>
        <v>14737.127374681742</v>
      </c>
      <c r="V100" s="30">
        <f t="shared" si="45"/>
        <v>14737.127374681742</v>
      </c>
      <c r="W100" s="30">
        <f t="shared" si="46"/>
        <v>300.75770152411718</v>
      </c>
      <c r="X100" s="30">
        <f t="shared" si="47"/>
        <v>176.88679245283001</v>
      </c>
      <c r="Y100" s="30">
        <f t="shared" si="33"/>
        <v>1925.803593941286</v>
      </c>
      <c r="Z100" s="30">
        <f t="shared" si="48"/>
        <v>1925.803593941286</v>
      </c>
      <c r="AA100" s="30">
        <f t="shared" si="49"/>
        <v>3120.5032112004023</v>
      </c>
      <c r="AB100" s="30">
        <f t="shared" si="34"/>
        <v>14995.174474992371</v>
      </c>
      <c r="AC100" s="30">
        <f t="shared" si="50"/>
        <v>42.710601213488189</v>
      </c>
      <c r="AD100" s="30">
        <f t="shared" si="35"/>
        <v>6893.1930819915542</v>
      </c>
      <c r="AE100" s="30">
        <f t="shared" si="36"/>
        <v>7588.1468852236294</v>
      </c>
      <c r="AI100" s="37"/>
      <c r="AJ100" s="38">
        <f t="shared" si="59"/>
        <v>1049802.8212358032</v>
      </c>
      <c r="AK100" s="38">
        <f t="shared" si="60"/>
        <v>177880.94327574671</v>
      </c>
      <c r="AL100" s="39">
        <f t="shared" si="61"/>
        <v>542797.04937723454</v>
      </c>
      <c r="AM100" s="39">
        <f t="shared" si="62"/>
        <v>540.43134770037523</v>
      </c>
      <c r="AN100" s="39">
        <f t="shared" si="51"/>
        <v>18937.499999999982</v>
      </c>
      <c r="AO100" s="39">
        <f t="shared" si="52"/>
        <v>153493.97101241839</v>
      </c>
      <c r="AP100" s="39">
        <f t="shared" si="53"/>
        <v>157533.286039061</v>
      </c>
      <c r="AQ100" s="39">
        <f t="shared" si="54"/>
        <v>198789.56300706542</v>
      </c>
      <c r="AR100" s="40">
        <f>AD99*$AV$4</f>
        <v>35872.745500920588</v>
      </c>
      <c r="AS100" s="41">
        <f>AL100+AM100+AN100+AO100+AP100+AQ100+AR100-AJ100-AK100</f>
        <v>-119719.21822714951</v>
      </c>
      <c r="AT100" s="41">
        <f t="shared" si="63"/>
        <v>-957753745.81719613</v>
      </c>
      <c r="AU100">
        <f>M99</f>
        <v>0.48295333333333329</v>
      </c>
      <c r="BB100" s="31">
        <f t="shared" si="55"/>
        <v>14561.171847281907</v>
      </c>
      <c r="BC100" s="31">
        <f t="shared" si="56"/>
        <v>6132.5181820221223</v>
      </c>
      <c r="BD100" s="36">
        <f t="shared" si="57"/>
        <v>13639.827186661822</v>
      </c>
      <c r="BE100" s="31">
        <f t="shared" si="58"/>
        <v>3810.6745534364049</v>
      </c>
    </row>
    <row r="101" spans="1:57" x14ac:dyDescent="0.35">
      <c r="A101">
        <v>95</v>
      </c>
      <c r="B101" t="s">
        <v>54</v>
      </c>
      <c r="C101">
        <v>47.479799999999997</v>
      </c>
      <c r="D101">
        <v>35.788699999999999</v>
      </c>
      <c r="E101">
        <v>392.65899999999999</v>
      </c>
      <c r="F101">
        <v>392.65899999999999</v>
      </c>
      <c r="G101">
        <v>640.62900000000002</v>
      </c>
      <c r="H101">
        <v>1538.26</v>
      </c>
      <c r="I101">
        <v>8.5629000000000008</v>
      </c>
      <c r="J101">
        <v>3052.66</v>
      </c>
      <c r="K101">
        <v>1405.48</v>
      </c>
      <c r="M101" s="17">
        <f t="shared" si="37"/>
        <v>0.48724666666666666</v>
      </c>
      <c r="N101" s="18">
        <f t="shared" si="38"/>
        <v>2.4483629099566268E-2</v>
      </c>
      <c r="O101" s="18">
        <f t="shared" si="39"/>
        <v>2.0464894647474927</v>
      </c>
      <c r="P101" s="29">
        <f t="shared" si="40"/>
        <v>0.96151162313407312</v>
      </c>
      <c r="Q101" s="18">
        <f t="shared" si="41"/>
        <v>0.43826467087170085</v>
      </c>
      <c r="R101" s="29">
        <f t="shared" si="42"/>
        <v>0.26862437916455728</v>
      </c>
      <c r="T101" s="30">
        <f t="shared" si="43"/>
        <v>7224.6966221181483</v>
      </c>
      <c r="U101" s="30">
        <f t="shared" si="44"/>
        <v>14827.595787454982</v>
      </c>
      <c r="V101" s="30">
        <f t="shared" si="45"/>
        <v>14827.595787454982</v>
      </c>
      <c r="W101" s="30">
        <f t="shared" si="46"/>
        <v>302.60399566234656</v>
      </c>
      <c r="X101" s="30">
        <f t="shared" si="47"/>
        <v>176.88679245283001</v>
      </c>
      <c r="Y101" s="30">
        <f t="shared" si="33"/>
        <v>1940.7296447687618</v>
      </c>
      <c r="Z101" s="30">
        <f t="shared" si="48"/>
        <v>1940.7296447687618</v>
      </c>
      <c r="AA101" s="30">
        <f t="shared" si="49"/>
        <v>3166.3292872404991</v>
      </c>
      <c r="AB101" s="30">
        <f t="shared" si="34"/>
        <v>15087.869518823934</v>
      </c>
      <c r="AC101" s="30">
        <f t="shared" si="50"/>
        <v>42.330264293394066</v>
      </c>
      <c r="AD101" s="30">
        <f t="shared" si="35"/>
        <v>6946.6297757840757</v>
      </c>
      <c r="AE101" s="30">
        <f t="shared" si="36"/>
        <v>7602.8991653368339</v>
      </c>
      <c r="AI101" s="37"/>
      <c r="AJ101" s="38">
        <f t="shared" si="59"/>
        <v>1059260.5043099995</v>
      </c>
      <c r="AK101" s="38">
        <f t="shared" si="60"/>
        <v>179483.47429624895</v>
      </c>
      <c r="AL101" s="39">
        <f t="shared" si="61"/>
        <v>545413.23366921872</v>
      </c>
      <c r="AM101" s="39">
        <f t="shared" si="62"/>
        <v>520.17241217907269</v>
      </c>
      <c r="AN101" s="39">
        <f t="shared" si="51"/>
        <v>18937.499999999982</v>
      </c>
      <c r="AO101" s="39">
        <f t="shared" si="52"/>
        <v>155142.73752791001</v>
      </c>
      <c r="AP101" s="39">
        <f t="shared" si="53"/>
        <v>159225.44114706555</v>
      </c>
      <c r="AQ101" s="39">
        <f t="shared" si="54"/>
        <v>202306.27983629663</v>
      </c>
      <c r="AR101" s="40">
        <f>AD100*$AV$4</f>
        <v>36258.195611275572</v>
      </c>
      <c r="AS101" s="41">
        <f>AL101+AM101+AN101+AO101+AP101+AQ101+AR101-AJ101-AK101</f>
        <v>-120940.41840230298</v>
      </c>
      <c r="AT101" s="41">
        <f t="shared" si="63"/>
        <v>-967523347.21842384</v>
      </c>
      <c r="AU101">
        <f>M100</f>
        <v>0.48509999999999998</v>
      </c>
      <c r="BB101" s="31">
        <f t="shared" si="55"/>
        <v>14694.416773468254</v>
      </c>
      <c r="BC101" s="31">
        <f t="shared" si="56"/>
        <v>6241.0064224008047</v>
      </c>
      <c r="BD101" s="36">
        <f t="shared" si="57"/>
        <v>13786.386163983108</v>
      </c>
      <c r="BE101" s="31">
        <f t="shared" si="58"/>
        <v>3851.6071878825719</v>
      </c>
    </row>
    <row r="102" spans="1:57" x14ac:dyDescent="0.35">
      <c r="A102">
        <v>96</v>
      </c>
      <c r="B102" t="s">
        <v>54</v>
      </c>
      <c r="C102">
        <v>47.983800000000002</v>
      </c>
      <c r="D102">
        <v>35.479900000000001</v>
      </c>
      <c r="E102">
        <v>393.32100000000003</v>
      </c>
      <c r="F102">
        <v>393.32100000000003</v>
      </c>
      <c r="G102">
        <v>645.99900000000002</v>
      </c>
      <c r="H102">
        <v>1531.88</v>
      </c>
      <c r="I102">
        <v>8.1787700000000001</v>
      </c>
      <c r="J102">
        <v>3053.05</v>
      </c>
      <c r="K102">
        <v>1407.85</v>
      </c>
      <c r="M102" s="17">
        <f t="shared" si="37"/>
        <v>0.48937333333333327</v>
      </c>
      <c r="N102" s="18">
        <f t="shared" si="38"/>
        <v>2.4166893714410269E-2</v>
      </c>
      <c r="O102" s="18">
        <f t="shared" si="39"/>
        <v>2.0378616940032153</v>
      </c>
      <c r="P102" s="29">
        <f t="shared" si="40"/>
        <v>0.95894749747977004</v>
      </c>
      <c r="Q102" s="18">
        <f t="shared" si="41"/>
        <v>0.44001784595264698</v>
      </c>
      <c r="R102" s="29">
        <f t="shared" si="42"/>
        <v>0.26790793668092533</v>
      </c>
      <c r="T102" s="30">
        <f t="shared" si="43"/>
        <v>7319.3847146088001</v>
      </c>
      <c r="U102" s="30">
        <f t="shared" si="44"/>
        <v>14956.648055898975</v>
      </c>
      <c r="V102" s="30">
        <f t="shared" si="45"/>
        <v>14956.648055898975</v>
      </c>
      <c r="W102" s="30">
        <f t="shared" si="46"/>
        <v>305.23771542650968</v>
      </c>
      <c r="X102" s="30">
        <f t="shared" si="47"/>
        <v>176.88679245283001</v>
      </c>
      <c r="Y102" s="30">
        <f t="shared" si="33"/>
        <v>1960.921256664747</v>
      </c>
      <c r="Z102" s="30">
        <f t="shared" si="48"/>
        <v>1960.921256664747</v>
      </c>
      <c r="AA102" s="30">
        <f t="shared" si="49"/>
        <v>3220.6598958208938</v>
      </c>
      <c r="AB102" s="30">
        <f t="shared" si="34"/>
        <v>15221.131449000441</v>
      </c>
      <c r="AC102" s="30">
        <f t="shared" si="50"/>
        <v>40.754322325044996</v>
      </c>
      <c r="AD102" s="30">
        <f t="shared" si="35"/>
        <v>7018.9056551657895</v>
      </c>
      <c r="AE102" s="30">
        <f t="shared" si="36"/>
        <v>7637.263341290175</v>
      </c>
      <c r="AI102" s="37"/>
      <c r="AJ102" s="38">
        <f t="shared" si="59"/>
        <v>1065763.1024149016</v>
      </c>
      <c r="AK102" s="38">
        <f t="shared" si="60"/>
        <v>180585.28909541422</v>
      </c>
      <c r="AL102" s="39">
        <f t="shared" si="61"/>
        <v>546473.58330691559</v>
      </c>
      <c r="AM102" s="39">
        <f t="shared" si="62"/>
        <v>515.54028882924638</v>
      </c>
      <c r="AN102" s="39">
        <f t="shared" si="51"/>
        <v>18937.499999999982</v>
      </c>
      <c r="AO102" s="39">
        <f t="shared" si="52"/>
        <v>156345.18018257146</v>
      </c>
      <c r="AP102" s="39">
        <f t="shared" si="53"/>
        <v>160459.52702948125</v>
      </c>
      <c r="AQ102" s="39">
        <f t="shared" si="54"/>
        <v>205277.24391987498</v>
      </c>
      <c r="AR102" s="40">
        <f>AD101*$AV$4</f>
        <v>36539.272620624237</v>
      </c>
      <c r="AS102" s="41">
        <f>AL102+AM102+AN102+AO102+AP102+AQ102+AR102-AJ102-AK102</f>
        <v>-121800.54416201904</v>
      </c>
      <c r="AT102" s="41">
        <f t="shared" si="63"/>
        <v>-974404353.29615235</v>
      </c>
      <c r="AU102">
        <f>M101</f>
        <v>0.48724666666666666</v>
      </c>
      <c r="BB102" s="31">
        <f t="shared" si="55"/>
        <v>14785.265523161588</v>
      </c>
      <c r="BC102" s="31">
        <f t="shared" si="56"/>
        <v>6332.6585744809981</v>
      </c>
      <c r="BD102" s="36">
        <f t="shared" si="57"/>
        <v>13893.259551568151</v>
      </c>
      <c r="BE102" s="31">
        <f t="shared" si="58"/>
        <v>3881.4592895375235</v>
      </c>
    </row>
    <row r="103" spans="1:57" x14ac:dyDescent="0.35">
      <c r="A103">
        <v>97</v>
      </c>
      <c r="B103" t="s">
        <v>54</v>
      </c>
      <c r="C103">
        <v>48.487900000000003</v>
      </c>
      <c r="D103">
        <v>35.080100000000002</v>
      </c>
      <c r="E103">
        <v>394.01799999999997</v>
      </c>
      <c r="F103">
        <v>394.01799999999997</v>
      </c>
      <c r="G103">
        <v>651.34100000000001</v>
      </c>
      <c r="H103">
        <v>1525.54</v>
      </c>
      <c r="I103">
        <v>7.53756</v>
      </c>
      <c r="J103">
        <v>3053.69</v>
      </c>
      <c r="K103">
        <v>1410.34</v>
      </c>
      <c r="M103" s="17">
        <f t="shared" si="37"/>
        <v>0.49148666666666668</v>
      </c>
      <c r="N103" s="18">
        <f t="shared" si="38"/>
        <v>2.3791828872943316E-2</v>
      </c>
      <c r="O103" s="18">
        <f t="shared" si="39"/>
        <v>2.0295331919482389</v>
      </c>
      <c r="P103" s="29">
        <f t="shared" si="40"/>
        <v>0.95651289285568941</v>
      </c>
      <c r="Q103" s="18">
        <f t="shared" si="41"/>
        <v>0.44174884364445288</v>
      </c>
      <c r="R103" s="29">
        <f t="shared" si="42"/>
        <v>0.26722868033042602</v>
      </c>
      <c r="T103" s="30">
        <f t="shared" si="43"/>
        <v>7434.7707104597685</v>
      </c>
      <c r="U103" s="30">
        <f t="shared" si="44"/>
        <v>15127.105605699242</v>
      </c>
      <c r="V103" s="30">
        <f t="shared" si="45"/>
        <v>15127.105605699242</v>
      </c>
      <c r="W103" s="30">
        <f t="shared" si="46"/>
        <v>308.71644093263757</v>
      </c>
      <c r="X103" s="30">
        <f t="shared" si="47"/>
        <v>176.88679245283001</v>
      </c>
      <c r="Y103" s="30">
        <f t="shared" si="33"/>
        <v>1986.7839655154678</v>
      </c>
      <c r="Z103" s="30">
        <f t="shared" si="48"/>
        <v>1986.7839655154678</v>
      </c>
      <c r="AA103" s="30">
        <f t="shared" si="49"/>
        <v>3284.3013641072503</v>
      </c>
      <c r="AB103" s="30">
        <f t="shared" si="34"/>
        <v>15397.830372335327</v>
      </c>
      <c r="AC103" s="30">
        <f t="shared" si="50"/>
        <v>37.991674296552446</v>
      </c>
      <c r="AD103" s="30">
        <f t="shared" si="35"/>
        <v>7111.4540399806219</v>
      </c>
      <c r="AE103" s="30">
        <f t="shared" si="36"/>
        <v>7692.3348952394736</v>
      </c>
      <c r="AI103" s="37"/>
      <c r="AJ103" s="38">
        <f t="shared" si="59"/>
        <v>1075038.9923138507</v>
      </c>
      <c r="AK103" s="38">
        <f t="shared" si="60"/>
        <v>182157.01667279363</v>
      </c>
      <c r="AL103" s="39">
        <f t="shared" si="61"/>
        <v>548943.57718191389</v>
      </c>
      <c r="AM103" s="39">
        <f t="shared" si="62"/>
        <v>496.34689159672303</v>
      </c>
      <c r="AN103" s="39">
        <f t="shared" si="51"/>
        <v>18937.499999999982</v>
      </c>
      <c r="AO103" s="39">
        <f t="shared" si="52"/>
        <v>157971.81643691202</v>
      </c>
      <c r="AP103" s="39">
        <f t="shared" si="53"/>
        <v>162128.96950104131</v>
      </c>
      <c r="AQ103" s="39">
        <f t="shared" si="54"/>
        <v>208799.56790393312</v>
      </c>
      <c r="AR103" s="40">
        <f>AD102*$AV$4</f>
        <v>36919.443746172052</v>
      </c>
      <c r="AS103" s="41">
        <f>AL103+AM103+AN103+AO103+AP103+AQ103+AR103-AJ103-AK103</f>
        <v>-122998.78732507498</v>
      </c>
      <c r="AT103" s="41">
        <f t="shared" si="63"/>
        <v>-983990298.60059988</v>
      </c>
      <c r="AU103">
        <f>M102</f>
        <v>0.48937333333333327</v>
      </c>
      <c r="BB103" s="31">
        <f t="shared" si="55"/>
        <v>14915.89373357393</v>
      </c>
      <c r="BC103" s="31">
        <f t="shared" si="56"/>
        <v>6441.3197916417876</v>
      </c>
      <c r="BD103" s="36">
        <f t="shared" si="57"/>
        <v>14037.811310331579</v>
      </c>
      <c r="BE103" s="31">
        <f t="shared" si="58"/>
        <v>3921.8425133294941</v>
      </c>
    </row>
    <row r="104" spans="1:57" x14ac:dyDescent="0.35">
      <c r="A104">
        <v>98</v>
      </c>
      <c r="B104" t="s">
        <v>54</v>
      </c>
      <c r="C104">
        <v>48.991900000000001</v>
      </c>
      <c r="D104">
        <v>34.795200000000001</v>
      </c>
      <c r="E104">
        <v>394.66800000000001</v>
      </c>
      <c r="F104">
        <v>394.66800000000001</v>
      </c>
      <c r="G104">
        <v>656.66300000000001</v>
      </c>
      <c r="H104">
        <v>1519.21</v>
      </c>
      <c r="I104">
        <v>7.1981700000000002</v>
      </c>
      <c r="J104">
        <v>3054.03</v>
      </c>
      <c r="K104">
        <v>1412.67</v>
      </c>
      <c r="M104" s="17">
        <f t="shared" si="37"/>
        <v>0.49359666666666663</v>
      </c>
      <c r="N104" s="18">
        <f t="shared" si="38"/>
        <v>2.3497727564340657E-2</v>
      </c>
      <c r="O104" s="18">
        <f t="shared" si="39"/>
        <v>2.0210870617710821</v>
      </c>
      <c r="P104" s="29">
        <f t="shared" si="40"/>
        <v>0.95399752834635576</v>
      </c>
      <c r="Q104" s="18">
        <f t="shared" si="41"/>
        <v>0.44345450739132491</v>
      </c>
      <c r="R104" s="29">
        <f t="shared" si="42"/>
        <v>0.2665253006840943</v>
      </c>
      <c r="T104" s="30">
        <f t="shared" si="43"/>
        <v>7527.8254873150936</v>
      </c>
      <c r="U104" s="30">
        <f t="shared" si="44"/>
        <v>15250.964999726688</v>
      </c>
      <c r="V104" s="30">
        <f t="shared" si="45"/>
        <v>15250.964999726688</v>
      </c>
      <c r="W104" s="30">
        <f t="shared" si="46"/>
        <v>311.2441836678916</v>
      </c>
      <c r="X104" s="30">
        <f t="shared" si="47"/>
        <v>176.88679245283001</v>
      </c>
      <c r="Y104" s="30">
        <f t="shared" si="33"/>
        <v>2006.355951504044</v>
      </c>
      <c r="Z104" s="30">
        <f t="shared" si="48"/>
        <v>2006.355951504044</v>
      </c>
      <c r="AA104" s="30">
        <f t="shared" si="49"/>
        <v>3338.2481432051754</v>
      </c>
      <c r="AB104" s="30">
        <f t="shared" si="34"/>
        <v>15525.634879351019</v>
      </c>
      <c r="AC104" s="30">
        <f t="shared" si="50"/>
        <v>36.574304043560915</v>
      </c>
      <c r="AD104" s="30">
        <f t="shared" si="35"/>
        <v>7181.5269087213001</v>
      </c>
      <c r="AE104" s="30">
        <f t="shared" si="36"/>
        <v>7723.1395124115943</v>
      </c>
      <c r="AI104" s="37"/>
      <c r="AJ104" s="38">
        <f t="shared" si="59"/>
        <v>1087290.9696208443</v>
      </c>
      <c r="AK104" s="38">
        <f t="shared" si="60"/>
        <v>184233.01917181106</v>
      </c>
      <c r="AL104" s="39">
        <f t="shared" si="61"/>
        <v>552901.95526512759</v>
      </c>
      <c r="AM104" s="39">
        <f t="shared" si="62"/>
        <v>462.70060125771226</v>
      </c>
      <c r="AN104" s="39">
        <f t="shared" si="51"/>
        <v>18937.499999999982</v>
      </c>
      <c r="AO104" s="39">
        <f t="shared" si="52"/>
        <v>160055.31626192608</v>
      </c>
      <c r="AP104" s="39">
        <f t="shared" si="53"/>
        <v>164267.29826881888</v>
      </c>
      <c r="AQ104" s="39">
        <f t="shared" si="54"/>
        <v>212925.52702684636</v>
      </c>
      <c r="AR104" s="40">
        <f>AD103*$AV$4</f>
        <v>37406.248250298071</v>
      </c>
      <c r="AS104" s="41">
        <f>AL104+AM104+AN104+AO104+AP104+AQ104+AR104-AJ104-AK104</f>
        <v>-124567.44311838073</v>
      </c>
      <c r="AT104" s="41">
        <f t="shared" si="63"/>
        <v>-996539544.9470458</v>
      </c>
      <c r="AU104">
        <f>M103</f>
        <v>0.49148666666666668</v>
      </c>
      <c r="BB104" s="31">
        <f t="shared" si="55"/>
        <v>15089.11393140269</v>
      </c>
      <c r="BC104" s="31">
        <f t="shared" si="56"/>
        <v>6568.6027282145005</v>
      </c>
      <c r="BD104" s="36">
        <f t="shared" si="57"/>
        <v>14222.908079961244</v>
      </c>
      <c r="BE104" s="31">
        <f t="shared" si="58"/>
        <v>3973.5679310309356</v>
      </c>
    </row>
    <row r="105" spans="1:57" x14ac:dyDescent="0.35">
      <c r="A105">
        <v>99</v>
      </c>
      <c r="B105" t="s">
        <v>54</v>
      </c>
      <c r="C105">
        <v>49.496000000000002</v>
      </c>
      <c r="D105">
        <v>34.5184</v>
      </c>
      <c r="E105">
        <v>395.31200000000001</v>
      </c>
      <c r="F105">
        <v>395.31200000000001</v>
      </c>
      <c r="G105">
        <v>661.96100000000001</v>
      </c>
      <c r="H105">
        <v>1512.9</v>
      </c>
      <c r="I105">
        <v>6.8749500000000001</v>
      </c>
      <c r="J105">
        <v>3054.35</v>
      </c>
      <c r="K105">
        <v>1414.97</v>
      </c>
      <c r="M105" s="17">
        <f t="shared" si="37"/>
        <v>0.49569999999999997</v>
      </c>
      <c r="N105" s="18">
        <f t="shared" si="38"/>
        <v>2.3211888911303883E-2</v>
      </c>
      <c r="O105" s="18">
        <f t="shared" si="39"/>
        <v>2.0127264543070407</v>
      </c>
      <c r="P105" s="29">
        <f t="shared" si="40"/>
        <v>0.95149620065900087</v>
      </c>
      <c r="Q105" s="18">
        <f t="shared" si="41"/>
        <v>0.44513549862147805</v>
      </c>
      <c r="R105" s="29">
        <f t="shared" si="42"/>
        <v>0.2658274493981575</v>
      </c>
      <c r="T105" s="30">
        <f t="shared" si="43"/>
        <v>7620.5255474356709</v>
      </c>
      <c r="U105" s="30">
        <f t="shared" si="44"/>
        <v>15373.261140681201</v>
      </c>
      <c r="V105" s="30">
        <f t="shared" si="45"/>
        <v>15373.261140681201</v>
      </c>
      <c r="W105" s="30">
        <f t="shared" si="46"/>
        <v>313.74002327920817</v>
      </c>
      <c r="X105" s="30">
        <f t="shared" si="47"/>
        <v>176.88679245283001</v>
      </c>
      <c r="Y105" s="30">
        <f t="shared" si="33"/>
        <v>2025.7448693483223</v>
      </c>
      <c r="Z105" s="30">
        <f t="shared" si="48"/>
        <v>2025.7448693483223</v>
      </c>
      <c r="AA105" s="30">
        <f t="shared" si="49"/>
        <v>3392.1664393154892</v>
      </c>
      <c r="AB105" s="30">
        <f t="shared" si="34"/>
        <v>15651.773388325626</v>
      </c>
      <c r="AC105" s="30">
        <f t="shared" si="50"/>
        <v>35.227775634783029</v>
      </c>
      <c r="AD105" s="30">
        <f t="shared" si="35"/>
        <v>7250.9011054098937</v>
      </c>
      <c r="AE105" s="30">
        <f t="shared" si="36"/>
        <v>7752.7355932455303</v>
      </c>
      <c r="AI105" s="37"/>
      <c r="AJ105" s="38">
        <f t="shared" si="59"/>
        <v>1096193.6112853552</v>
      </c>
      <c r="AK105" s="38">
        <f t="shared" si="60"/>
        <v>185741.50273167132</v>
      </c>
      <c r="AL105" s="39">
        <f t="shared" si="61"/>
        <v>555116.09873360815</v>
      </c>
      <c r="AM105" s="39">
        <f t="shared" si="62"/>
        <v>445.43844894652841</v>
      </c>
      <c r="AN105" s="39">
        <f t="shared" si="51"/>
        <v>18937.499999999982</v>
      </c>
      <c r="AO105" s="39">
        <f t="shared" si="52"/>
        <v>161632.03545316579</v>
      </c>
      <c r="AP105" s="39">
        <f t="shared" si="53"/>
        <v>165885.51007035439</v>
      </c>
      <c r="AQ105" s="39">
        <f t="shared" si="54"/>
        <v>216422.96684657768</v>
      </c>
      <c r="AR105" s="40">
        <f>AD104*$AV$4</f>
        <v>37774.831539874038</v>
      </c>
      <c r="AS105" s="41">
        <f>AL105+AM105+AN105+AO105+AP105+AQ105+AR105-AJ105-AK105</f>
        <v>-125720.73292450001</v>
      </c>
      <c r="AT105" s="41">
        <f t="shared" si="63"/>
        <v>-1005765863.3960001</v>
      </c>
      <c r="AU105">
        <f>M104</f>
        <v>0.49359666666666663</v>
      </c>
      <c r="BB105" s="31">
        <f t="shared" si="55"/>
        <v>15214.390695683127</v>
      </c>
      <c r="BC105" s="31">
        <f t="shared" si="56"/>
        <v>6676.4962864103509</v>
      </c>
      <c r="BD105" s="36">
        <f t="shared" si="57"/>
        <v>14363.0538174426</v>
      </c>
      <c r="BE105" s="31">
        <f t="shared" si="58"/>
        <v>4012.711903008088</v>
      </c>
    </row>
    <row r="106" spans="1:57" x14ac:dyDescent="0.35">
      <c r="A106">
        <v>100</v>
      </c>
      <c r="B106" t="s">
        <v>54</v>
      </c>
      <c r="C106">
        <v>50</v>
      </c>
      <c r="D106">
        <v>34.252200000000002</v>
      </c>
      <c r="E106">
        <v>395.95</v>
      </c>
      <c r="F106">
        <v>395.95</v>
      </c>
      <c r="G106">
        <v>667.23599999999999</v>
      </c>
      <c r="H106">
        <v>1506.61</v>
      </c>
      <c r="I106">
        <v>6.5698800000000004</v>
      </c>
      <c r="J106">
        <v>3054.65</v>
      </c>
      <c r="K106">
        <v>1417.26</v>
      </c>
      <c r="M106" s="17">
        <f t="shared" si="37"/>
        <v>0.49779666666666672</v>
      </c>
      <c r="N106" s="18">
        <f t="shared" si="38"/>
        <v>2.2935870737047923E-2</v>
      </c>
      <c r="O106" s="18">
        <f t="shared" si="39"/>
        <v>2.0044499495778063</v>
      </c>
      <c r="P106" s="29">
        <f t="shared" si="40"/>
        <v>0.94902202371784994</v>
      </c>
      <c r="Q106" s="18">
        <f t="shared" si="41"/>
        <v>0.44679286723494865</v>
      </c>
      <c r="R106" s="29">
        <f t="shared" si="42"/>
        <v>0.26513502835829889</v>
      </c>
      <c r="T106" s="30">
        <f t="shared" si="43"/>
        <v>7712.2335786060985</v>
      </c>
      <c r="U106" s="30">
        <f t="shared" si="44"/>
        <v>15492.738491498063</v>
      </c>
      <c r="V106" s="30">
        <f t="shared" si="45"/>
        <v>15492.738491498063</v>
      </c>
      <c r="W106" s="30">
        <f t="shared" si="46"/>
        <v>316.17833656118495</v>
      </c>
      <c r="X106" s="30">
        <f t="shared" si="47"/>
        <v>176.88679245283001</v>
      </c>
      <c r="Y106" s="30">
        <f t="shared" si="33"/>
        <v>2044.7832685695528</v>
      </c>
      <c r="Z106" s="30">
        <f t="shared" si="48"/>
        <v>2044.7832685695528</v>
      </c>
      <c r="AA106" s="30">
        <f t="shared" si="49"/>
        <v>3445.7709533710677</v>
      </c>
      <c r="AB106" s="30">
        <f t="shared" si="34"/>
        <v>15774.964544330443</v>
      </c>
      <c r="AC106" s="30">
        <f t="shared" si="50"/>
        <v>33.952283728804105</v>
      </c>
      <c r="AD106" s="30">
        <f t="shared" si="35"/>
        <v>7319.0795181535159</v>
      </c>
      <c r="AE106" s="30">
        <f t="shared" si="36"/>
        <v>7780.5049128919645</v>
      </c>
      <c r="AI106" s="37"/>
      <c r="AJ106" s="38">
        <f t="shared" si="59"/>
        <v>1104983.8910087426</v>
      </c>
      <c r="AK106" s="38">
        <f t="shared" si="60"/>
        <v>187230.94743235636</v>
      </c>
      <c r="AL106" s="39">
        <f t="shared" si="61"/>
        <v>557243.37623570894</v>
      </c>
      <c r="AM106" s="39">
        <f t="shared" si="62"/>
        <v>429.03907945602253</v>
      </c>
      <c r="AN106" s="39">
        <f t="shared" si="51"/>
        <v>18937.499999999982</v>
      </c>
      <c r="AO106" s="39">
        <f t="shared" si="52"/>
        <v>163194.00667470085</v>
      </c>
      <c r="AP106" s="39">
        <f t="shared" si="53"/>
        <v>167488.58579771931</v>
      </c>
      <c r="AQ106" s="39">
        <f t="shared" si="54"/>
        <v>219918.56007719427</v>
      </c>
      <c r="AR106" s="40">
        <f>AD105*$AV$4</f>
        <v>38139.739814456043</v>
      </c>
      <c r="AS106" s="41">
        <f>AL106+AM106+AN106+AO106+AP106+AQ106+AR106-AJ106-AK106</f>
        <v>-126864.03076186351</v>
      </c>
      <c r="AT106" s="41">
        <f t="shared" si="63"/>
        <v>-1014912246.0949081</v>
      </c>
      <c r="AU106">
        <f>M105</f>
        <v>0.49569999999999997</v>
      </c>
      <c r="BB106" s="31">
        <f t="shared" si="55"/>
        <v>15338.033365046418</v>
      </c>
      <c r="BC106" s="31">
        <f t="shared" si="56"/>
        <v>6784.3328786309785</v>
      </c>
      <c r="BD106" s="36">
        <f t="shared" si="57"/>
        <v>14501.802210819787</v>
      </c>
      <c r="BE106" s="31">
        <f t="shared" si="58"/>
        <v>4051.4897386966445</v>
      </c>
    </row>
    <row r="107" spans="1:57" x14ac:dyDescent="0.35">
      <c r="A107">
        <v>101</v>
      </c>
      <c r="B107" t="s">
        <v>54</v>
      </c>
      <c r="C107">
        <v>300</v>
      </c>
      <c r="D107">
        <v>4.2957400000000003</v>
      </c>
      <c r="E107">
        <v>518.64599999999996</v>
      </c>
      <c r="F107">
        <v>518.64599999999996</v>
      </c>
      <c r="G107">
        <v>1754.38</v>
      </c>
      <c r="H107">
        <v>204.03</v>
      </c>
      <c r="I107">
        <v>0</v>
      </c>
      <c r="J107">
        <v>3061.29</v>
      </c>
      <c r="K107">
        <v>1856.43</v>
      </c>
      <c r="M107" s="17">
        <f t="shared" si="37"/>
        <v>0.93198999999999999</v>
      </c>
      <c r="N107" s="18">
        <f t="shared" si="38"/>
        <v>1.5364041817329944E-3</v>
      </c>
      <c r="O107" s="18">
        <f t="shared" si="39"/>
        <v>1.0729963161979565</v>
      </c>
      <c r="P107" s="29">
        <f t="shared" si="40"/>
        <v>0.66396635157029593</v>
      </c>
      <c r="Q107" s="18">
        <f t="shared" si="41"/>
        <v>0.62746739056570711</v>
      </c>
      <c r="R107" s="29">
        <f t="shared" si="42"/>
        <v>0.18549769847315958</v>
      </c>
      <c r="T107" s="30">
        <f t="shared" si="43"/>
        <v>115130.37686041032</v>
      </c>
      <c r="U107" s="30">
        <f t="shared" si="44"/>
        <v>123531.77272332356</v>
      </c>
      <c r="V107" s="30">
        <f t="shared" si="45"/>
        <v>123531.77272332356</v>
      </c>
      <c r="W107" s="30">
        <f t="shared" si="46"/>
        <v>2521.0565861902769</v>
      </c>
      <c r="X107" s="30">
        <f t="shared" si="47"/>
        <v>176.88679245283001</v>
      </c>
      <c r="Y107" s="30">
        <f t="shared" si="33"/>
        <v>21356.419931953624</v>
      </c>
      <c r="Z107" s="30">
        <f t="shared" si="48"/>
        <v>21356.419931953624</v>
      </c>
      <c r="AA107" s="30">
        <f t="shared" si="49"/>
        <v>72240.557143448139</v>
      </c>
      <c r="AB107" s="30">
        <f t="shared" si="34"/>
        <v>126055.52683989301</v>
      </c>
      <c r="AC107" s="30">
        <f t="shared" si="50"/>
        <v>-2.6975303791696206</v>
      </c>
      <c r="AD107" s="30">
        <f t="shared" si="35"/>
        <v>76442.696278919859</v>
      </c>
      <c r="AE107" s="30">
        <f t="shared" si="36"/>
        <v>8401.3958629132394</v>
      </c>
      <c r="AI107" s="37"/>
      <c r="AJ107" s="38">
        <f t="shared" si="59"/>
        <v>1113571.5645534061</v>
      </c>
      <c r="AK107" s="38">
        <f t="shared" si="60"/>
        <v>188686.06208795492</v>
      </c>
      <c r="AL107" s="39">
        <f t="shared" si="61"/>
        <v>559239.35162393574</v>
      </c>
      <c r="AM107" s="39">
        <f t="shared" si="62"/>
        <v>413.50486353310521</v>
      </c>
      <c r="AN107" s="39">
        <f t="shared" si="51"/>
        <v>18937.499999999982</v>
      </c>
      <c r="AO107" s="39">
        <f t="shared" si="52"/>
        <v>164727.74011596318</v>
      </c>
      <c r="AP107" s="39">
        <f t="shared" si="53"/>
        <v>169062.68064533063</v>
      </c>
      <c r="AQ107" s="39">
        <f t="shared" si="54"/>
        <v>223393.81040928568</v>
      </c>
      <c r="AR107" s="40">
        <f>AD106*$AV$4</f>
        <v>38498.358265487492</v>
      </c>
      <c r="AS107" s="41">
        <f>AL107+AM107+AN107+AO107+AP107+AQ107+AR107-AJ107-AK107</f>
        <v>-127984.68071782539</v>
      </c>
      <c r="AT107" s="41">
        <f t="shared" si="63"/>
        <v>-1023877445.7426032</v>
      </c>
      <c r="AU107">
        <f>M106</f>
        <v>0.49779666666666672</v>
      </c>
      <c r="BB107" s="31">
        <f t="shared" si="55"/>
        <v>15458.786207769259</v>
      </c>
      <c r="BC107" s="31">
        <f t="shared" si="56"/>
        <v>6891.5419067421353</v>
      </c>
      <c r="BD107" s="36">
        <f t="shared" si="57"/>
        <v>14638.159036307032</v>
      </c>
      <c r="BE107" s="31">
        <f t="shared" si="58"/>
        <v>4089.5665371391055</v>
      </c>
    </row>
    <row r="108" spans="1:57" x14ac:dyDescent="0.35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37"/>
      <c r="AJ108" s="38">
        <f t="shared" si="59"/>
        <v>8879093.2280343268</v>
      </c>
      <c r="AK108" s="38">
        <f t="shared" si="60"/>
        <v>1504493.4599973578</v>
      </c>
      <c r="AL108" s="39">
        <f t="shared" si="61"/>
        <v>603867.13043861487</v>
      </c>
      <c r="AM108" s="39">
        <f t="shared" si="62"/>
        <v>-32.853222487906812</v>
      </c>
      <c r="AN108" s="39">
        <f t="shared" si="51"/>
        <v>18937.499999999982</v>
      </c>
      <c r="AO108" s="39">
        <f t="shared" si="52"/>
        <v>1720473.1897181841</v>
      </c>
      <c r="AP108" s="39">
        <f t="shared" si="53"/>
        <v>1765748.7999739258</v>
      </c>
      <c r="AQ108" s="39">
        <f t="shared" si="54"/>
        <v>4683449.2323340289</v>
      </c>
      <c r="AR108" s="40">
        <f>AD107*$AV$4</f>
        <v>402088.58242711844</v>
      </c>
      <c r="AS108" s="41">
        <f>AL108+AM108+AN108+AO108+AP108+AQ108+AR108-AJ108-AK108</f>
        <v>-1189055.1063623019</v>
      </c>
      <c r="AT108" s="41">
        <f t="shared" si="63"/>
        <v>-9512440850.8984146</v>
      </c>
      <c r="AU108">
        <f>M107</f>
        <v>0.93198999999999999</v>
      </c>
      <c r="BB108" s="31">
        <f t="shared" si="55"/>
        <v>123534.47025370273</v>
      </c>
      <c r="BC108" s="31">
        <f t="shared" si="56"/>
        <v>144481.11428689628</v>
      </c>
      <c r="BD108" s="36">
        <f t="shared" si="57"/>
        <v>152885.39255783972</v>
      </c>
      <c r="BE108" s="31">
        <f t="shared" si="58"/>
        <v>42712.839863907247</v>
      </c>
    </row>
    <row r="109" spans="1:57" x14ac:dyDescent="0.35">
      <c r="AJ109" s="42"/>
      <c r="AK109" s="42"/>
      <c r="AL109" s="42"/>
      <c r="AM109" s="42"/>
      <c r="AN109" s="42"/>
      <c r="AO109" s="42"/>
      <c r="AP109" s="43"/>
      <c r="AQ109" s="42"/>
      <c r="AR109" s="42"/>
      <c r="AS109" s="42"/>
    </row>
  </sheetData>
  <mergeCells count="6">
    <mergeCell ref="T4:AE4"/>
    <mergeCell ref="N5:R5"/>
    <mergeCell ref="U5:W5"/>
    <mergeCell ref="X5:AE5"/>
    <mergeCell ref="AG5:AH5"/>
    <mergeCell ref="AL6:A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5710-0D37-407F-A599-61E963EE4593}">
  <dimension ref="A1:BE111"/>
  <sheetViews>
    <sheetView topLeftCell="AH1" workbookViewId="0">
      <selection activeCell="E11" sqref="E11"/>
    </sheetView>
  </sheetViews>
  <sheetFormatPr defaultRowHeight="14.5" x14ac:dyDescent="0.35"/>
  <sheetData>
    <row r="1" spans="1:57" x14ac:dyDescent="0.35">
      <c r="A1" t="s">
        <v>0</v>
      </c>
      <c r="B1" t="s">
        <v>1</v>
      </c>
      <c r="U1" s="1">
        <f>U7+V7+U7*0.02</f>
        <v>55629.684949694056</v>
      </c>
      <c r="W1" s="1">
        <f>SUM(X7:AE7)</f>
        <v>55641.257779366933</v>
      </c>
      <c r="AO1" s="2"/>
      <c r="AP1" s="2" t="s">
        <v>2</v>
      </c>
      <c r="AQ1" s="2" t="s">
        <v>3</v>
      </c>
      <c r="AR1" s="2" t="s">
        <v>4</v>
      </c>
      <c r="AS1" s="2" t="s">
        <v>5</v>
      </c>
      <c r="AT1" s="2" t="s">
        <v>6</v>
      </c>
      <c r="AU1" s="2" t="s">
        <v>7</v>
      </c>
      <c r="AV1" s="3" t="s">
        <v>64</v>
      </c>
    </row>
    <row r="2" spans="1:57" x14ac:dyDescent="0.3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4">
        <f>U11*8000</f>
        <v>5833323.7407565098</v>
      </c>
      <c r="U2" s="1">
        <f>T3+U3</f>
        <v>1765278.6164729646</v>
      </c>
      <c r="W2" s="1">
        <f>SUM(W3:AD3)</f>
        <v>3430483.5733937686</v>
      </c>
      <c r="Z2" s="5">
        <f>AA11*8000</f>
        <v>101430.61098077295</v>
      </c>
      <c r="AA2" s="5">
        <f>X7*8000</f>
        <v>1415094.3396226401</v>
      </c>
      <c r="AO2" s="2" t="s">
        <v>18</v>
      </c>
      <c r="AP2" s="2">
        <v>1.01</v>
      </c>
      <c r="AQ2" s="2">
        <v>0.76</v>
      </c>
      <c r="AR2" s="2">
        <v>0.78</v>
      </c>
      <c r="AS2" s="2">
        <v>0.83</v>
      </c>
      <c r="AT2" s="2">
        <v>0.78</v>
      </c>
      <c r="AU2" s="2">
        <v>0.38</v>
      </c>
    </row>
    <row r="3" spans="1:57" x14ac:dyDescent="0.35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882639.30823648232</v>
      </c>
      <c r="U3" s="1">
        <f>V7*AU3</f>
        <v>882639.30823648232</v>
      </c>
      <c r="W3" s="1">
        <f>X7*AP3</f>
        <v>18749.999999999982</v>
      </c>
      <c r="X3" s="1">
        <f>AQ3*Y7</f>
        <v>12.065658230015918</v>
      </c>
      <c r="Y3" s="1">
        <f>Z7*AR3</f>
        <v>12.065658230015918</v>
      </c>
      <c r="Z3" s="1">
        <f>AS3*AA7</f>
        <v>559.01946229925397</v>
      </c>
      <c r="AA3" s="1">
        <f>AB7*18</f>
        <v>13186.565169703426</v>
      </c>
      <c r="AB3" s="1">
        <f>AC7*AU3</f>
        <v>877172.9434717386</v>
      </c>
      <c r="AC3" s="1">
        <f>AD7*28</f>
        <v>8.3965316745756589</v>
      </c>
      <c r="AD3" s="1">
        <f>AE7*AT3</f>
        <v>2520782.5174418925</v>
      </c>
      <c r="AO3" s="2" t="s">
        <v>22</v>
      </c>
      <c r="AP3" s="2">
        <v>106</v>
      </c>
      <c r="AQ3" s="2">
        <v>106</v>
      </c>
      <c r="AR3" s="2">
        <v>106</v>
      </c>
      <c r="AS3" s="2">
        <v>78.11</v>
      </c>
      <c r="AT3" s="2">
        <v>92.15</v>
      </c>
      <c r="AU3" s="2">
        <v>32.049999999999997</v>
      </c>
    </row>
    <row r="4" spans="1:57" x14ac:dyDescent="0.35">
      <c r="C4" t="s">
        <v>23</v>
      </c>
      <c r="T4" s="6" t="s">
        <v>24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O4" s="2" t="s">
        <v>25</v>
      </c>
      <c r="AP4" s="2">
        <f>AP3*AP2</f>
        <v>107.06</v>
      </c>
      <c r="AQ4" s="2">
        <v>80.56</v>
      </c>
      <c r="AR4" s="2">
        <v>82.68</v>
      </c>
      <c r="AS4" s="2">
        <v>64.831299999999999</v>
      </c>
      <c r="AT4" s="2">
        <v>71.876999999999995</v>
      </c>
      <c r="AU4" s="2">
        <v>12.179</v>
      </c>
      <c r="AV4" s="3">
        <v>21</v>
      </c>
    </row>
    <row r="5" spans="1:57" x14ac:dyDescent="0.35">
      <c r="C5" t="s">
        <v>26</v>
      </c>
      <c r="N5" s="8" t="s">
        <v>27</v>
      </c>
      <c r="O5" s="9"/>
      <c r="P5" s="9"/>
      <c r="Q5" s="9"/>
      <c r="R5" s="10"/>
      <c r="T5" s="11" t="s">
        <v>28</v>
      </c>
      <c r="U5" s="12" t="s">
        <v>29</v>
      </c>
      <c r="V5" s="13"/>
      <c r="W5" s="14"/>
      <c r="X5" s="12" t="s">
        <v>30</v>
      </c>
      <c r="Y5" s="13"/>
      <c r="Z5" s="13"/>
      <c r="AA5" s="13"/>
      <c r="AB5" s="13"/>
      <c r="AC5" s="13"/>
      <c r="AD5" s="13"/>
      <c r="AE5" s="14"/>
      <c r="AG5" s="15" t="s">
        <v>31</v>
      </c>
      <c r="AH5" s="16"/>
    </row>
    <row r="6" spans="1:57" x14ac:dyDescent="0.35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17" t="s">
        <v>34</v>
      </c>
      <c r="N6" s="18" t="s">
        <v>35</v>
      </c>
      <c r="O6" s="18" t="s">
        <v>36</v>
      </c>
      <c r="P6" s="18" t="s">
        <v>37</v>
      </c>
      <c r="Q6" s="18" t="s">
        <v>38</v>
      </c>
      <c r="R6" s="18" t="s">
        <v>39</v>
      </c>
      <c r="T6" s="19" t="s">
        <v>40</v>
      </c>
      <c r="U6" s="19" t="s">
        <v>41</v>
      </c>
      <c r="V6" s="19" t="s">
        <v>42</v>
      </c>
      <c r="W6" s="19" t="s">
        <v>43</v>
      </c>
      <c r="X6" s="20" t="s">
        <v>2</v>
      </c>
      <c r="Y6" s="19" t="s">
        <v>44</v>
      </c>
      <c r="Z6" s="19" t="s">
        <v>45</v>
      </c>
      <c r="AA6" s="19" t="s">
        <v>5</v>
      </c>
      <c r="AB6" s="19" t="s">
        <v>46</v>
      </c>
      <c r="AC6" s="19" t="s">
        <v>7</v>
      </c>
      <c r="AD6" s="19" t="s">
        <v>47</v>
      </c>
      <c r="AE6" s="19" t="s">
        <v>6</v>
      </c>
      <c r="AG6" s="21" t="s">
        <v>48</v>
      </c>
      <c r="AH6" s="22" t="s">
        <v>49</v>
      </c>
      <c r="AI6" s="23"/>
      <c r="AJ6" s="24" t="s">
        <v>50</v>
      </c>
      <c r="AK6" s="25"/>
      <c r="AL6" s="44" t="s">
        <v>51</v>
      </c>
      <c r="AM6" s="45"/>
      <c r="AN6" s="45"/>
      <c r="AO6" s="45"/>
      <c r="AP6" s="45"/>
      <c r="AQ6" s="46"/>
      <c r="AR6" s="47" t="s">
        <v>52</v>
      </c>
      <c r="AS6" s="47"/>
      <c r="BB6" s="28" t="s">
        <v>53</v>
      </c>
      <c r="BC6" s="28"/>
      <c r="BD6" s="28"/>
      <c r="BE6" s="28"/>
    </row>
    <row r="7" spans="1:57" x14ac:dyDescent="0.35">
      <c r="A7">
        <v>1</v>
      </c>
      <c r="B7" t="s">
        <v>54</v>
      </c>
      <c r="C7">
        <v>0.01</v>
      </c>
      <c r="D7">
        <v>19.269100000000002</v>
      </c>
      <c r="E7" s="1">
        <v>1.23997E-2</v>
      </c>
      <c r="F7" s="1">
        <v>1.23997E-2</v>
      </c>
      <c r="G7">
        <v>0.77962600000000004</v>
      </c>
      <c r="H7">
        <v>2979.93</v>
      </c>
      <c r="I7">
        <v>2981.42</v>
      </c>
      <c r="J7">
        <v>79.804100000000005</v>
      </c>
      <c r="K7" s="1">
        <v>3.2666899999999999E-2</v>
      </c>
      <c r="M7" s="17">
        <f>($M$2-H7)/$M$2</f>
        <v>6.6900000000000544E-3</v>
      </c>
      <c r="N7" s="18">
        <f>(D7/($M$2-H7))</f>
        <v>0.96009466865968329</v>
      </c>
      <c r="O7" s="18">
        <f>(J7-$M$3)/($M$2-H7)</f>
        <v>0.92574041853511979</v>
      </c>
      <c r="P7" s="29">
        <f>K7/($M$2-H7)</f>
        <v>1.6276482311908186E-3</v>
      </c>
      <c r="Q7" s="18">
        <f>G7/($M$2-H7)</f>
        <v>3.8845341305430679E-2</v>
      </c>
      <c r="R7" s="29">
        <f>F7/($M$2-H7)</f>
        <v>6.1782262082710009E-4</v>
      </c>
      <c r="T7" s="30">
        <f>$O$3/N7</f>
        <v>184.23890708586944</v>
      </c>
      <c r="U7" s="30">
        <f>T7/M7</f>
        <v>27539.447994898048</v>
      </c>
      <c r="V7" s="30">
        <f>U7</f>
        <v>27539.447994898048</v>
      </c>
      <c r="W7" s="30">
        <f>(U7/98)*2</f>
        <v>562.02955091628667</v>
      </c>
      <c r="X7" s="30">
        <f>$O$3</f>
        <v>176.88679245283001</v>
      </c>
      <c r="Y7" s="30">
        <f t="shared" ref="Y7:Y70" si="0">R7*T7</f>
        <v>0.11382696443411244</v>
      </c>
      <c r="Z7" s="30">
        <f>Y7</f>
        <v>0.11382696443411244</v>
      </c>
      <c r="AA7" s="30">
        <f>Q7*T7</f>
        <v>7.1568232274901291</v>
      </c>
      <c r="AB7" s="30">
        <f t="shared" ref="AB7:AB70" si="1">O7*T7+(U7/98)*2</f>
        <v>732.58695387241255</v>
      </c>
      <c r="AC7" s="30">
        <f>U7-O7*T7</f>
        <v>27368.890591941923</v>
      </c>
      <c r="AD7" s="30">
        <f t="shared" ref="AD7:AD70" si="2">T7*P7</f>
        <v>0.29987613123484497</v>
      </c>
      <c r="AE7" s="30">
        <f t="shared" ref="AE7:AE70" si="3">U7-T7</f>
        <v>27355.209087812178</v>
      </c>
      <c r="AG7" s="31">
        <f t="shared" ref="AG7:AG22" si="4">U7*$AT$3+V7*$AU$3+W7*18</f>
        <v>3430515.972882831</v>
      </c>
      <c r="AH7" s="32">
        <f>SUM(X7:Z7)*106+AA7*$AS$3+AB7*18+AC7*$AU$3+AD7*28+AE7*$AT$3</f>
        <v>3430483.5733937686</v>
      </c>
      <c r="AI7" s="23"/>
      <c r="AJ7" s="33" t="s">
        <v>55</v>
      </c>
      <c r="AK7" s="33" t="s">
        <v>56</v>
      </c>
      <c r="AL7" s="35" t="s">
        <v>55</v>
      </c>
      <c r="AM7" s="35" t="s">
        <v>56</v>
      </c>
      <c r="AN7" s="35" t="s">
        <v>57</v>
      </c>
      <c r="AO7" s="35" t="s">
        <v>3</v>
      </c>
      <c r="AP7" s="35" t="s">
        <v>4</v>
      </c>
      <c r="AQ7" s="35" t="s">
        <v>5</v>
      </c>
      <c r="AR7" s="27" t="s">
        <v>58</v>
      </c>
      <c r="AS7" s="27" t="s">
        <v>59</v>
      </c>
      <c r="BB7" s="36" t="s">
        <v>60</v>
      </c>
      <c r="BC7" s="36" t="s">
        <v>61</v>
      </c>
      <c r="BD7" s="36" t="s">
        <v>62</v>
      </c>
      <c r="BE7" s="36" t="s">
        <v>63</v>
      </c>
    </row>
    <row r="8" spans="1:57" x14ac:dyDescent="0.35">
      <c r="A8">
        <v>2</v>
      </c>
      <c r="B8" t="s">
        <v>54</v>
      </c>
      <c r="C8">
        <v>0.211919</v>
      </c>
      <c r="D8">
        <v>331.23899999999998</v>
      </c>
      <c r="E8">
        <v>4.5810300000000002</v>
      </c>
      <c r="F8">
        <v>4.5810300000000002</v>
      </c>
      <c r="G8">
        <v>15.525600000000001</v>
      </c>
      <c r="H8">
        <v>2644.07</v>
      </c>
      <c r="I8">
        <v>2650.99</v>
      </c>
      <c r="J8">
        <v>410.23700000000002</v>
      </c>
      <c r="K8">
        <v>12.0687</v>
      </c>
      <c r="M8" s="17">
        <f t="shared" ref="M8:M71" si="5">($M$2-H8)/$M$2</f>
        <v>0.11864333333333328</v>
      </c>
      <c r="N8" s="18">
        <f t="shared" ref="N8:N71" si="6">(D8/($M$2-H8))</f>
        <v>0.93062961818335099</v>
      </c>
      <c r="O8" s="18">
        <f t="shared" ref="O8:O71" si="7">(J8-$M$3)/($M$2-H8)</f>
        <v>0.9805650273930272</v>
      </c>
      <c r="P8" s="29">
        <f t="shared" ref="P8:P71" si="8">K8/($M$2-H8)</f>
        <v>3.3907509903632754E-2</v>
      </c>
      <c r="Q8" s="18">
        <f t="shared" ref="Q8:Q71" si="9">G8/($M$2-H8)</f>
        <v>4.3619812884555971E-2</v>
      </c>
      <c r="R8" s="29">
        <f t="shared" ref="R8:R71" si="10">F8/($M$2-H8)</f>
        <v>1.2870592532239492E-2</v>
      </c>
      <c r="T8" s="30">
        <f t="shared" ref="T8:T71" si="11">$O$3/N8</f>
        <v>190.07217156716376</v>
      </c>
      <c r="U8" s="30">
        <f t="shared" ref="U8:U71" si="12">T8/M8</f>
        <v>1602.0467920700462</v>
      </c>
      <c r="V8" s="30">
        <f t="shared" ref="V8:V71" si="13">U8</f>
        <v>1602.0467920700462</v>
      </c>
      <c r="W8" s="30">
        <f t="shared" ref="W8:W71" si="14">(U8/98)*2</f>
        <v>32.694832491225434</v>
      </c>
      <c r="X8" s="30">
        <f t="shared" ref="X8:X71" si="15">$O$3</f>
        <v>176.88679245283001</v>
      </c>
      <c r="Y8" s="30">
        <f t="shared" si="0"/>
        <v>2.4463414719588816</v>
      </c>
      <c r="Z8" s="30">
        <f t="shared" ref="Z8:Z71" si="16">Y8</f>
        <v>2.4463414719588816</v>
      </c>
      <c r="AA8" s="30">
        <f t="shared" ref="AA8:AA71" si="17">Q8*T8</f>
        <v>8.2909125583209029</v>
      </c>
      <c r="AB8" s="30">
        <f t="shared" si="1"/>
        <v>219.07295661063355</v>
      </c>
      <c r="AC8" s="30">
        <f t="shared" ref="AC8:AC71" si="18">U8-O8*T8</f>
        <v>1415.6686679506381</v>
      </c>
      <c r="AD8" s="30">
        <f t="shared" si="2"/>
        <v>6.4448740398185898</v>
      </c>
      <c r="AE8" s="30">
        <f t="shared" si="3"/>
        <v>1411.9746205028823</v>
      </c>
      <c r="AG8" s="31">
        <f>U8*$AT$3+V8*$AU$3+W8*18</f>
        <v>199562.7185599418</v>
      </c>
      <c r="AH8" s="32">
        <f t="shared" ref="AH8:AH22" si="19">SUM(X8:Z8)*106+AA8*$AS$3+AB8*18+AC8*$AU$3+AD8*28+AE8*$AT$3</f>
        <v>199525.6393512506</v>
      </c>
      <c r="AI8" s="37"/>
      <c r="AJ8" s="38">
        <f>U7*$AT$4</f>
        <v>1979452.9035292869</v>
      </c>
      <c r="AK8" s="38">
        <f>V7*$AU$4</f>
        <v>335402.93712986331</v>
      </c>
      <c r="AL8" s="39">
        <f>AE7*$AT$4</f>
        <v>1966210.3636046757</v>
      </c>
      <c r="AM8" s="39">
        <f>AC7*$AU$4</f>
        <v>333325.7185192607</v>
      </c>
      <c r="AN8" s="39">
        <f t="shared" ref="AN8:AN71" si="20">X7*$AP$4</f>
        <v>18937.499999999982</v>
      </c>
      <c r="AO8" s="39">
        <f t="shared" ref="AO8:AO71" si="21">Y7*$AQ$4</f>
        <v>9.1699002548120987</v>
      </c>
      <c r="AP8" s="39">
        <f t="shared" ref="AP8:AP71" si="22">Z7*$AR$4</f>
        <v>9.4112134194124177</v>
      </c>
      <c r="AQ8" s="39">
        <f t="shared" ref="AQ8:AQ71" si="23">AA7*$AS$4</f>
        <v>463.98615370838081</v>
      </c>
      <c r="AR8" s="41">
        <f>AL8+AM8+AN8+AO8+AP8+AQ8-AJ8-AK8</f>
        <v>4100.3087321689818</v>
      </c>
      <c r="AS8" s="41">
        <f>AR8*8000</f>
        <v>32802469.857351854</v>
      </c>
      <c r="AT8">
        <f>M7</f>
        <v>6.6900000000000544E-3</v>
      </c>
      <c r="AU8" s="1"/>
      <c r="AV8" s="1"/>
      <c r="AW8" s="1"/>
      <c r="AX8" s="1"/>
      <c r="BB8" s="31">
        <f t="shared" ref="BB8:BB71" si="24">U7-AC7</f>
        <v>170.55740295612486</v>
      </c>
      <c r="BC8" s="31">
        <f t="shared" ref="BC8:BC71" si="25">2*AA7</f>
        <v>14.313646454980258</v>
      </c>
      <c r="BD8" s="36">
        <f t="shared" ref="BD8:BD71" si="26">2*AD7</f>
        <v>0.59975226246968993</v>
      </c>
      <c r="BE8" s="31">
        <f t="shared" ref="BE8:BE71" si="27">Y7*2</f>
        <v>0.22765392886822489</v>
      </c>
    </row>
    <row r="9" spans="1:57" x14ac:dyDescent="0.35">
      <c r="A9">
        <v>3</v>
      </c>
      <c r="B9" t="s">
        <v>54</v>
      </c>
      <c r="C9">
        <v>0.41383799999999998</v>
      </c>
      <c r="D9">
        <v>530.34900000000005</v>
      </c>
      <c r="E9">
        <v>15.3179</v>
      </c>
      <c r="F9">
        <v>15.3179</v>
      </c>
      <c r="G9">
        <v>28.741599999999998</v>
      </c>
      <c r="H9">
        <v>2410.27</v>
      </c>
      <c r="I9">
        <v>2387.0500000000002</v>
      </c>
      <c r="J9">
        <v>674.178</v>
      </c>
      <c r="K9">
        <v>40.354999999999997</v>
      </c>
      <c r="M9" s="17">
        <f t="shared" si="5"/>
        <v>0.19657666666666668</v>
      </c>
      <c r="N9" s="18">
        <f t="shared" si="6"/>
        <v>0.89930815797059671</v>
      </c>
      <c r="O9" s="18">
        <f t="shared" si="7"/>
        <v>1.0393799030064605</v>
      </c>
      <c r="P9" s="29">
        <f t="shared" si="8"/>
        <v>6.8429620334729449E-2</v>
      </c>
      <c r="Q9" s="18">
        <f t="shared" si="9"/>
        <v>4.8736879588964437E-2</v>
      </c>
      <c r="R9" s="29">
        <f t="shared" si="10"/>
        <v>2.5974428975972054E-2</v>
      </c>
      <c r="T9" s="30">
        <f t="shared" si="11"/>
        <v>196.69208033428447</v>
      </c>
      <c r="U9" s="30">
        <f t="shared" si="12"/>
        <v>1000.5871178384233</v>
      </c>
      <c r="V9" s="30">
        <f t="shared" si="13"/>
        <v>1000.5871178384233</v>
      </c>
      <c r="W9" s="30">
        <f t="shared" si="14"/>
        <v>20.420145262008639</v>
      </c>
      <c r="X9" s="30">
        <f t="shared" si="15"/>
        <v>176.88679245283001</v>
      </c>
      <c r="Y9" s="30">
        <f t="shared" si="0"/>
        <v>5.1089644707790614</v>
      </c>
      <c r="Z9" s="30">
        <f t="shared" si="16"/>
        <v>5.1089644707790614</v>
      </c>
      <c r="AA9" s="30">
        <f t="shared" si="17"/>
        <v>9.5861582353549419</v>
      </c>
      <c r="AB9" s="30">
        <f t="shared" si="1"/>
        <v>224.85794064199618</v>
      </c>
      <c r="AC9" s="30">
        <f t="shared" si="18"/>
        <v>796.14932245843579</v>
      </c>
      <c r="AD9" s="30">
        <f t="shared" si="2"/>
        <v>13.45956438012319</v>
      </c>
      <c r="AE9" s="30">
        <f t="shared" si="3"/>
        <v>803.89503750413883</v>
      </c>
      <c r="AG9" s="31">
        <f t="shared" si="4"/>
        <v>124640.48265024833</v>
      </c>
      <c r="AH9" s="32">
        <f t="shared" si="19"/>
        <v>124601.69951256734</v>
      </c>
      <c r="AI9" s="37"/>
      <c r="AJ9" s="38">
        <f t="shared" ref="AJ9:AJ72" si="28">U8*$AT$4</f>
        <v>115150.3172736187</v>
      </c>
      <c r="AK9" s="38">
        <f t="shared" ref="AK9:AK72" si="29">V8*$AU$4</f>
        <v>19511.327880621095</v>
      </c>
      <c r="AL9" s="39">
        <f t="shared" ref="AL9:AL72" si="30">AE8*$AT$4</f>
        <v>101488.49979788567</v>
      </c>
      <c r="AM9" s="39">
        <f t="shared" ref="AM9:AM72" si="31">AC8*$AU$4</f>
        <v>17241.428706970823</v>
      </c>
      <c r="AN9" s="39">
        <f t="shared" si="20"/>
        <v>18937.499999999982</v>
      </c>
      <c r="AO9" s="39">
        <f t="shared" si="21"/>
        <v>197.07726898100751</v>
      </c>
      <c r="AP9" s="39">
        <f t="shared" si="22"/>
        <v>202.26351290156035</v>
      </c>
      <c r="AQ9" s="39">
        <f t="shared" si="23"/>
        <v>537.51063934227</v>
      </c>
      <c r="AR9" s="41">
        <f t="shared" ref="AR9:AR72" si="32">AL9+AM9+AN9+AO9+AP9+AQ9-AJ9-AK9-AI9</f>
        <v>3942.6347718415127</v>
      </c>
      <c r="AS9" s="41">
        <f t="shared" ref="AS9:AS72" si="33">AR9*8000</f>
        <v>31541078.1747321</v>
      </c>
      <c r="AT9">
        <f t="shared" ref="AT9:AT72" si="34">M8</f>
        <v>0.11864333333333328</v>
      </c>
      <c r="AU9" s="1"/>
      <c r="BB9" s="31">
        <f t="shared" si="24"/>
        <v>186.37812411940808</v>
      </c>
      <c r="BC9" s="31">
        <f t="shared" si="25"/>
        <v>16.581825116641806</v>
      </c>
      <c r="BD9" s="36">
        <f t="shared" si="26"/>
        <v>12.88974807963718</v>
      </c>
      <c r="BE9" s="31">
        <f t="shared" si="27"/>
        <v>4.8926829439177633</v>
      </c>
    </row>
    <row r="10" spans="1:57" x14ac:dyDescent="0.35">
      <c r="A10">
        <v>4</v>
      </c>
      <c r="B10" t="s">
        <v>54</v>
      </c>
      <c r="C10">
        <v>0.61575800000000003</v>
      </c>
      <c r="D10">
        <v>654.274</v>
      </c>
      <c r="E10">
        <v>29.8706</v>
      </c>
      <c r="F10">
        <v>29.8706</v>
      </c>
      <c r="G10">
        <v>40.8553</v>
      </c>
      <c r="H10">
        <v>2245.13</v>
      </c>
      <c r="I10">
        <v>2169.4499999999998</v>
      </c>
      <c r="J10">
        <v>891.77200000000005</v>
      </c>
      <c r="K10">
        <v>78.693899999999999</v>
      </c>
      <c r="M10" s="17">
        <f t="shared" si="5"/>
        <v>0.25162333333333331</v>
      </c>
      <c r="N10" s="18">
        <f t="shared" si="6"/>
        <v>0.86673731900857109</v>
      </c>
      <c r="O10" s="18">
        <f t="shared" si="7"/>
        <v>1.1002523748460002</v>
      </c>
      <c r="P10" s="29">
        <f t="shared" si="8"/>
        <v>0.10424828116099462</v>
      </c>
      <c r="Q10" s="18">
        <f t="shared" si="9"/>
        <v>5.4122299203836433E-2</v>
      </c>
      <c r="R10" s="29">
        <f t="shared" si="10"/>
        <v>3.9570522076648962E-2</v>
      </c>
      <c r="T10" s="30">
        <f t="shared" si="11"/>
        <v>204.08350785583374</v>
      </c>
      <c r="U10" s="30">
        <f t="shared" si="12"/>
        <v>811.06749979135657</v>
      </c>
      <c r="V10" s="30">
        <f t="shared" si="13"/>
        <v>811.06749979135657</v>
      </c>
      <c r="W10" s="30">
        <f t="shared" si="14"/>
        <v>16.552397954925645</v>
      </c>
      <c r="X10" s="30">
        <f t="shared" si="15"/>
        <v>176.88679245283001</v>
      </c>
      <c r="Y10" s="30">
        <f t="shared" si="0"/>
        <v>8.0756909530892305</v>
      </c>
      <c r="Z10" s="30">
        <f t="shared" si="16"/>
        <v>8.0756909530892305</v>
      </c>
      <c r="AA10" s="30">
        <f t="shared" si="17"/>
        <v>11.045468674741937</v>
      </c>
      <c r="AB10" s="30">
        <f t="shared" si="1"/>
        <v>241.09576214020908</v>
      </c>
      <c r="AC10" s="30">
        <f t="shared" si="18"/>
        <v>586.52413560607317</v>
      </c>
      <c r="AD10" s="30">
        <f t="shared" si="2"/>
        <v>21.275354907277009</v>
      </c>
      <c r="AE10" s="30">
        <f t="shared" si="3"/>
        <v>606.98399193552279</v>
      </c>
      <c r="AG10" s="31">
        <f t="shared" si="4"/>
        <v>101032.52663727515</v>
      </c>
      <c r="AH10" s="32">
        <f t="shared" si="19"/>
        <v>100991.91509919958</v>
      </c>
      <c r="AI10" s="37"/>
      <c r="AJ10" s="38">
        <f t="shared" si="28"/>
        <v>71919.200268872344</v>
      </c>
      <c r="AK10" s="38">
        <f t="shared" si="29"/>
        <v>12186.150508154158</v>
      </c>
      <c r="AL10" s="39">
        <f t="shared" si="30"/>
        <v>57781.563610684985</v>
      </c>
      <c r="AM10" s="39">
        <f t="shared" si="31"/>
        <v>9696.3025982212894</v>
      </c>
      <c r="AN10" s="39">
        <f t="shared" si="20"/>
        <v>18937.499999999982</v>
      </c>
      <c r="AO10" s="39">
        <f t="shared" si="21"/>
        <v>411.57817776596119</v>
      </c>
      <c r="AP10" s="39">
        <f t="shared" si="22"/>
        <v>422.4091824440128</v>
      </c>
      <c r="AQ10" s="39">
        <f t="shared" si="23"/>
        <v>621.4831004037668</v>
      </c>
      <c r="AR10" s="41">
        <f t="shared" si="32"/>
        <v>3765.4858924934924</v>
      </c>
      <c r="AS10" s="41">
        <f t="shared" si="33"/>
        <v>30123887.13994794</v>
      </c>
      <c r="AT10">
        <f t="shared" si="34"/>
        <v>0.19657666666666668</v>
      </c>
      <c r="BB10" s="31">
        <f t="shared" si="24"/>
        <v>204.43779537998751</v>
      </c>
      <c r="BC10" s="31">
        <f t="shared" si="25"/>
        <v>19.172316470709884</v>
      </c>
      <c r="BD10" s="36">
        <f t="shared" si="26"/>
        <v>26.91912876024638</v>
      </c>
      <c r="BE10" s="31">
        <f t="shared" si="27"/>
        <v>10.217928941558123</v>
      </c>
    </row>
    <row r="11" spans="1:57" x14ac:dyDescent="0.35">
      <c r="A11">
        <v>5</v>
      </c>
      <c r="B11" t="s">
        <v>54</v>
      </c>
      <c r="C11">
        <v>0.81767699999999999</v>
      </c>
      <c r="D11">
        <v>727.76400000000001</v>
      </c>
      <c r="E11">
        <v>46.652700000000003</v>
      </c>
      <c r="F11">
        <v>46.652700000000003</v>
      </c>
      <c r="G11">
        <v>52.164400000000001</v>
      </c>
      <c r="H11">
        <v>2126.77</v>
      </c>
      <c r="I11">
        <v>1985.28</v>
      </c>
      <c r="J11">
        <v>1075.94</v>
      </c>
      <c r="K11">
        <v>122.90600000000001</v>
      </c>
      <c r="M11" s="17">
        <f t="shared" si="5"/>
        <v>0.29107666666666665</v>
      </c>
      <c r="N11" s="18">
        <f>(D11/($M$2-H11))</f>
        <v>0.83341616756181069</v>
      </c>
      <c r="O11" s="18">
        <f t="shared" si="7"/>
        <v>1.1620254803430941</v>
      </c>
      <c r="P11" s="29">
        <f t="shared" si="8"/>
        <v>0.14074871454256038</v>
      </c>
      <c r="Q11" s="18">
        <f t="shared" si="9"/>
        <v>5.9737297161114485E-2</v>
      </c>
      <c r="R11" s="29">
        <f t="shared" si="10"/>
        <v>5.3425443468501997E-2</v>
      </c>
      <c r="T11" s="30">
        <f t="shared" si="11"/>
        <v>212.24305375586695</v>
      </c>
      <c r="U11" s="30">
        <f t="shared" si="12"/>
        <v>729.16546759456378</v>
      </c>
      <c r="V11" s="30">
        <f t="shared" si="13"/>
        <v>729.16546759456378</v>
      </c>
      <c r="W11" s="30">
        <f t="shared" si="14"/>
        <v>14.880927910093138</v>
      </c>
      <c r="X11" s="30">
        <f t="shared" si="15"/>
        <v>176.88679245283001</v>
      </c>
      <c r="Y11" s="30">
        <f t="shared" si="0"/>
        <v>11.339179270016301</v>
      </c>
      <c r="Z11" s="30">
        <f t="shared" si="16"/>
        <v>11.339179270016301</v>
      </c>
      <c r="AA11" s="30">
        <f t="shared" si="17"/>
        <v>12.678826372596619</v>
      </c>
      <c r="AB11" s="30">
        <f t="shared" si="1"/>
        <v>261.51276440023958</v>
      </c>
      <c r="AC11" s="30">
        <f t="shared" si="18"/>
        <v>482.53363110441734</v>
      </c>
      <c r="AD11" s="30">
        <f t="shared" si="2"/>
        <v>29.872936986725815</v>
      </c>
      <c r="AE11" s="30">
        <f t="shared" si="3"/>
        <v>516.9224138386968</v>
      </c>
      <c r="AG11" s="31">
        <f t="shared" si="4"/>
        <v>90830.207777626492</v>
      </c>
      <c r="AH11" s="32">
        <f t="shared" si="19"/>
        <v>90787.524440172085</v>
      </c>
      <c r="AI11" s="37"/>
      <c r="AJ11" s="38">
        <f t="shared" si="28"/>
        <v>58297.098682503332</v>
      </c>
      <c r="AK11" s="38">
        <f t="shared" si="29"/>
        <v>9877.9910799589325</v>
      </c>
      <c r="AL11" s="39">
        <f t="shared" si="30"/>
        <v>43628.188388349568</v>
      </c>
      <c r="AM11" s="39">
        <f t="shared" si="31"/>
        <v>7143.2774475463657</v>
      </c>
      <c r="AN11" s="39">
        <f t="shared" si="20"/>
        <v>18937.499999999982</v>
      </c>
      <c r="AO11" s="39">
        <f t="shared" si="21"/>
        <v>650.5776631808684</v>
      </c>
      <c r="AP11" s="39">
        <f t="shared" si="22"/>
        <v>667.69812800141767</v>
      </c>
      <c r="AQ11" s="39">
        <f t="shared" si="23"/>
        <v>716.0920932927969</v>
      </c>
      <c r="AR11" s="41">
        <f t="shared" si="32"/>
        <v>3568.2439579087313</v>
      </c>
      <c r="AS11" s="41">
        <f t="shared" si="33"/>
        <v>28545951.663269851</v>
      </c>
      <c r="AT11">
        <f t="shared" si="34"/>
        <v>0.25162333333333331</v>
      </c>
      <c r="BB11" s="31">
        <f t="shared" si="24"/>
        <v>224.54336418528339</v>
      </c>
      <c r="BC11" s="31">
        <f t="shared" si="25"/>
        <v>22.090937349483873</v>
      </c>
      <c r="BD11" s="36">
        <f t="shared" si="26"/>
        <v>42.550709814554018</v>
      </c>
      <c r="BE11" s="31">
        <f t="shared" si="27"/>
        <v>16.151381906178461</v>
      </c>
    </row>
    <row r="12" spans="1:57" x14ac:dyDescent="0.35">
      <c r="A12">
        <v>6</v>
      </c>
      <c r="B12" t="s">
        <v>54</v>
      </c>
      <c r="C12">
        <v>1.0196000000000001</v>
      </c>
      <c r="D12">
        <v>766.66</v>
      </c>
      <c r="E12">
        <v>64.627700000000004</v>
      </c>
      <c r="F12">
        <v>64.627700000000004</v>
      </c>
      <c r="G12">
        <v>62.870899999999999</v>
      </c>
      <c r="H12">
        <v>2041.21</v>
      </c>
      <c r="I12">
        <v>1826.43</v>
      </c>
      <c r="J12">
        <v>1234.79</v>
      </c>
      <c r="K12">
        <v>170.261</v>
      </c>
      <c r="M12" s="17">
        <f t="shared" si="5"/>
        <v>0.31959666666666664</v>
      </c>
      <c r="N12" s="18">
        <f t="shared" si="6"/>
        <v>0.79961201097216283</v>
      </c>
      <c r="O12" s="18">
        <f t="shared" si="7"/>
        <v>1.2240068317358339</v>
      </c>
      <c r="P12" s="29">
        <f t="shared" si="8"/>
        <v>0.17757903190479668</v>
      </c>
      <c r="Q12" s="18">
        <f t="shared" si="9"/>
        <v>6.5573170350128815E-2</v>
      </c>
      <c r="R12" s="29">
        <f t="shared" si="10"/>
        <v>6.7405479823527584E-2</v>
      </c>
      <c r="T12" s="30">
        <f t="shared" si="11"/>
        <v>221.21577718395233</v>
      </c>
      <c r="U12" s="30">
        <f t="shared" si="12"/>
        <v>692.17172848262601</v>
      </c>
      <c r="V12" s="30">
        <f t="shared" si="13"/>
        <v>692.17172848262601</v>
      </c>
      <c r="W12" s="30">
        <f t="shared" si="14"/>
        <v>14.125953642502571</v>
      </c>
      <c r="X12" s="30">
        <f t="shared" si="15"/>
        <v>176.88679245283001</v>
      </c>
      <c r="Y12" s="30">
        <f t="shared" si="0"/>
        <v>14.911155605618871</v>
      </c>
      <c r="Z12" s="30">
        <f t="shared" si="16"/>
        <v>14.911155605618871</v>
      </c>
      <c r="AA12" s="30">
        <f t="shared" si="17"/>
        <v>14.505819841419445</v>
      </c>
      <c r="AB12" s="30">
        <f t="shared" si="1"/>
        <v>284.89557620341225</v>
      </c>
      <c r="AC12" s="30">
        <f t="shared" si="18"/>
        <v>421.40210592171633</v>
      </c>
      <c r="AD12" s="30">
        <f t="shared" si="2"/>
        <v>39.283283554393464</v>
      </c>
      <c r="AE12" s="30">
        <f t="shared" si="3"/>
        <v>470.95595129867365</v>
      </c>
      <c r="AG12" s="31">
        <f t="shared" si="4"/>
        <v>86221.995843107201</v>
      </c>
      <c r="AH12" s="32">
        <f t="shared" si="19"/>
        <v>86176.795294352676</v>
      </c>
      <c r="AI12" s="37"/>
      <c r="AJ12" s="38">
        <f t="shared" si="28"/>
        <v>52410.226314294458</v>
      </c>
      <c r="AK12" s="38">
        <f t="shared" si="29"/>
        <v>8880.5062298341927</v>
      </c>
      <c r="AL12" s="39">
        <f t="shared" si="30"/>
        <v>37154.832339484004</v>
      </c>
      <c r="AM12" s="39">
        <f t="shared" si="31"/>
        <v>5876.7770932206986</v>
      </c>
      <c r="AN12" s="39">
        <f t="shared" si="20"/>
        <v>18937.499999999982</v>
      </c>
      <c r="AO12" s="39">
        <f t="shared" si="21"/>
        <v>913.48428199251316</v>
      </c>
      <c r="AP12" s="39">
        <f t="shared" si="22"/>
        <v>937.52334204494775</v>
      </c>
      <c r="AQ12" s="39">
        <f t="shared" si="23"/>
        <v>821.98479620972319</v>
      </c>
      <c r="AR12" s="41">
        <f t="shared" si="32"/>
        <v>3351.3693088232267</v>
      </c>
      <c r="AS12" s="41">
        <f t="shared" si="33"/>
        <v>26810954.470585812</v>
      </c>
      <c r="AT12">
        <f t="shared" si="34"/>
        <v>0.29107666666666665</v>
      </c>
      <c r="BB12" s="31">
        <f t="shared" si="24"/>
        <v>246.63183649014644</v>
      </c>
      <c r="BC12" s="31">
        <f t="shared" si="25"/>
        <v>25.357652745193239</v>
      </c>
      <c r="BD12" s="36">
        <f t="shared" si="26"/>
        <v>59.74587397345163</v>
      </c>
      <c r="BE12" s="31">
        <f t="shared" si="27"/>
        <v>22.678358540032601</v>
      </c>
    </row>
    <row r="13" spans="1:57" x14ac:dyDescent="0.35">
      <c r="A13">
        <v>7</v>
      </c>
      <c r="B13" t="s">
        <v>54</v>
      </c>
      <c r="C13">
        <v>1.2215199999999999</v>
      </c>
      <c r="D13">
        <v>781.721</v>
      </c>
      <c r="E13">
        <v>83.094999999999999</v>
      </c>
      <c r="F13">
        <v>83.094999999999999</v>
      </c>
      <c r="G13">
        <v>73.120400000000004</v>
      </c>
      <c r="H13">
        <v>1978.97</v>
      </c>
      <c r="I13">
        <v>1687.38</v>
      </c>
      <c r="J13">
        <v>1373.84</v>
      </c>
      <c r="K13">
        <v>218.91300000000001</v>
      </c>
      <c r="M13" s="17">
        <f t="shared" si="5"/>
        <v>0.34034333333333333</v>
      </c>
      <c r="N13" s="18">
        <f t="shared" si="6"/>
        <v>0.76562001116519596</v>
      </c>
      <c r="O13" s="18">
        <f t="shared" si="7"/>
        <v>1.2855797676855725</v>
      </c>
      <c r="P13" s="29">
        <f t="shared" si="8"/>
        <v>0.21440408215233639</v>
      </c>
      <c r="Q13" s="18">
        <f t="shared" si="9"/>
        <v>7.1614350214979E-2</v>
      </c>
      <c r="R13" s="29">
        <f t="shared" si="10"/>
        <v>8.1383504892118749E-2</v>
      </c>
      <c r="T13" s="30">
        <f t="shared" si="11"/>
        <v>231.03731599651667</v>
      </c>
      <c r="U13" s="30">
        <f t="shared" si="12"/>
        <v>678.83602635529815</v>
      </c>
      <c r="V13" s="30">
        <f t="shared" si="13"/>
        <v>678.83602635529815</v>
      </c>
      <c r="W13" s="30">
        <f t="shared" si="14"/>
        <v>13.853796456230574</v>
      </c>
      <c r="X13" s="30">
        <f t="shared" si="15"/>
        <v>176.88679245283001</v>
      </c>
      <c r="Y13" s="30">
        <f t="shared" si="0"/>
        <v>18.802626536664501</v>
      </c>
      <c r="Z13" s="30">
        <f t="shared" si="16"/>
        <v>18.802626536664501</v>
      </c>
      <c r="AA13" s="30">
        <f t="shared" si="17"/>
        <v>16.545587260503314</v>
      </c>
      <c r="AB13" s="30">
        <f t="shared" si="1"/>
        <v>310.87069548173065</v>
      </c>
      <c r="AC13" s="30">
        <f t="shared" si="18"/>
        <v>381.81912732979805</v>
      </c>
      <c r="AD13" s="30">
        <f t="shared" si="2"/>
        <v>49.535343679172463</v>
      </c>
      <c r="AE13" s="30">
        <f t="shared" si="3"/>
        <v>447.79871035878148</v>
      </c>
      <c r="AG13" s="31">
        <f t="shared" si="4"/>
        <v>84560.802809540182</v>
      </c>
      <c r="AH13" s="32">
        <f t="shared" si="19"/>
        <v>84513.148978860496</v>
      </c>
      <c r="AI13" s="37"/>
      <c r="AJ13" s="38">
        <f t="shared" si="28"/>
        <v>49751.227328145709</v>
      </c>
      <c r="AK13" s="38">
        <f t="shared" si="29"/>
        <v>8429.9594811899024</v>
      </c>
      <c r="AL13" s="39">
        <f t="shared" si="30"/>
        <v>33850.900911494762</v>
      </c>
      <c r="AM13" s="39">
        <f t="shared" si="31"/>
        <v>5132.2562480205834</v>
      </c>
      <c r="AN13" s="39">
        <f t="shared" si="20"/>
        <v>18937.499999999982</v>
      </c>
      <c r="AO13" s="39">
        <f t="shared" si="21"/>
        <v>1201.2426955886563</v>
      </c>
      <c r="AP13" s="39">
        <f t="shared" si="22"/>
        <v>1232.8543454725684</v>
      </c>
      <c r="AQ13" s="39">
        <f t="shared" si="23"/>
        <v>940.43115788501643</v>
      </c>
      <c r="AR13" s="41">
        <f t="shared" si="32"/>
        <v>3113.9985491259486</v>
      </c>
      <c r="AS13" s="41">
        <f t="shared" si="33"/>
        <v>24911988.393007588</v>
      </c>
      <c r="AT13">
        <f t="shared" si="34"/>
        <v>0.31959666666666664</v>
      </c>
      <c r="BB13" s="31">
        <f t="shared" si="24"/>
        <v>270.76962256090968</v>
      </c>
      <c r="BC13" s="31">
        <f t="shared" si="25"/>
        <v>29.01163968283889</v>
      </c>
      <c r="BD13" s="36">
        <f t="shared" si="26"/>
        <v>78.566567108786927</v>
      </c>
      <c r="BE13" s="31">
        <f t="shared" si="27"/>
        <v>29.822311211237743</v>
      </c>
    </row>
    <row r="14" spans="1:57" x14ac:dyDescent="0.35">
      <c r="A14">
        <v>8</v>
      </c>
      <c r="B14" t="s">
        <v>54</v>
      </c>
      <c r="C14">
        <v>1.42343</v>
      </c>
      <c r="D14">
        <v>780.596</v>
      </c>
      <c r="E14">
        <v>101.574</v>
      </c>
      <c r="F14">
        <v>101.574</v>
      </c>
      <c r="G14">
        <v>83.019199999999998</v>
      </c>
      <c r="H14">
        <v>1933.24</v>
      </c>
      <c r="I14">
        <v>1564.08</v>
      </c>
      <c r="J14">
        <v>1497.14</v>
      </c>
      <c r="K14">
        <v>267.596</v>
      </c>
      <c r="M14" s="17">
        <f t="shared" si="5"/>
        <v>0.35558666666666666</v>
      </c>
      <c r="N14" s="18">
        <f t="shared" si="6"/>
        <v>0.73174472233679555</v>
      </c>
      <c r="O14" s="18">
        <f t="shared" si="7"/>
        <v>1.3460530111740225</v>
      </c>
      <c r="P14" s="29">
        <f t="shared" si="8"/>
        <v>0.25084930068618999</v>
      </c>
      <c r="Q14" s="18">
        <f t="shared" si="9"/>
        <v>7.782369042708763E-2</v>
      </c>
      <c r="R14" s="29">
        <f t="shared" si="10"/>
        <v>9.5217293486819898E-2</v>
      </c>
      <c r="T14" s="30">
        <f t="shared" si="11"/>
        <v>241.73292550433379</v>
      </c>
      <c r="U14" s="30">
        <f t="shared" si="12"/>
        <v>679.81436922363173</v>
      </c>
      <c r="V14" s="30">
        <f t="shared" si="13"/>
        <v>679.81436922363173</v>
      </c>
      <c r="W14" s="30">
        <f t="shared" si="14"/>
        <v>13.873762637216974</v>
      </c>
      <c r="X14" s="30">
        <f t="shared" si="15"/>
        <v>176.88679245283001</v>
      </c>
      <c r="Y14" s="30">
        <f t="shared" si="0"/>
        <v>23.017154913173723</v>
      </c>
      <c r="Z14" s="30">
        <f t="shared" si="16"/>
        <v>23.017154913173723</v>
      </c>
      <c r="AA14" s="30">
        <f t="shared" si="17"/>
        <v>18.812548360483508</v>
      </c>
      <c r="AB14" s="30">
        <f t="shared" si="1"/>
        <v>339.25909491223115</v>
      </c>
      <c r="AC14" s="30">
        <f t="shared" si="18"/>
        <v>354.42903694861758</v>
      </c>
      <c r="AD14" s="30">
        <f t="shared" si="2"/>
        <v>60.638535315588996</v>
      </c>
      <c r="AE14" s="30">
        <f t="shared" si="3"/>
        <v>438.08144371929791</v>
      </c>
      <c r="AG14" s="31">
        <f t="shared" si="4"/>
        <v>84682.672385044963</v>
      </c>
      <c r="AH14" s="32">
        <f t="shared" si="19"/>
        <v>84632.283364223331</v>
      </c>
      <c r="AI14" s="37"/>
      <c r="AJ14" s="38">
        <f t="shared" si="28"/>
        <v>48792.697066339759</v>
      </c>
      <c r="AK14" s="38">
        <f t="shared" si="29"/>
        <v>8267.543964981176</v>
      </c>
      <c r="AL14" s="39">
        <f t="shared" si="30"/>
        <v>32186.427904458134</v>
      </c>
      <c r="AM14" s="39">
        <f t="shared" si="31"/>
        <v>4650.1751517496104</v>
      </c>
      <c r="AN14" s="39">
        <f t="shared" si="20"/>
        <v>18937.499999999982</v>
      </c>
      <c r="AO14" s="39">
        <f t="shared" si="21"/>
        <v>1514.7395937936922</v>
      </c>
      <c r="AP14" s="39">
        <f t="shared" si="22"/>
        <v>1554.6011620514212</v>
      </c>
      <c r="AQ14" s="39">
        <f t="shared" si="23"/>
        <v>1072.6719313618685</v>
      </c>
      <c r="AR14" s="41">
        <f t="shared" si="32"/>
        <v>2855.8747120937605</v>
      </c>
      <c r="AS14" s="41">
        <f t="shared" si="33"/>
        <v>22846997.696750086</v>
      </c>
      <c r="AT14">
        <f t="shared" si="34"/>
        <v>0.34034333333333333</v>
      </c>
      <c r="BB14" s="31">
        <f t="shared" si="24"/>
        <v>297.01689902550009</v>
      </c>
      <c r="BC14" s="31">
        <f t="shared" si="25"/>
        <v>33.091174521006629</v>
      </c>
      <c r="BD14" s="36">
        <f t="shared" si="26"/>
        <v>99.070687358344927</v>
      </c>
      <c r="BE14" s="31">
        <f t="shared" si="27"/>
        <v>37.605253073329003</v>
      </c>
    </row>
    <row r="15" spans="1:57" x14ac:dyDescent="0.35">
      <c r="A15">
        <v>9</v>
      </c>
      <c r="B15" t="s">
        <v>54</v>
      </c>
      <c r="C15">
        <v>1.6253500000000001</v>
      </c>
      <c r="D15">
        <v>768.32500000000005</v>
      </c>
      <c r="E15">
        <v>119.76</v>
      </c>
      <c r="F15">
        <v>119.76</v>
      </c>
      <c r="G15">
        <v>92.642799999999994</v>
      </c>
      <c r="H15">
        <v>1899.51</v>
      </c>
      <c r="I15">
        <v>1453.79</v>
      </c>
      <c r="J15">
        <v>1607.44</v>
      </c>
      <c r="K15">
        <v>315.50599999999997</v>
      </c>
      <c r="M15" s="17">
        <f t="shared" si="5"/>
        <v>0.36682999999999999</v>
      </c>
      <c r="N15" s="18">
        <f t="shared" si="6"/>
        <v>0.69816627138819987</v>
      </c>
      <c r="O15" s="18">
        <f t="shared" si="7"/>
        <v>1.4050245892284348</v>
      </c>
      <c r="P15" s="29">
        <f t="shared" si="8"/>
        <v>0.28669592636007596</v>
      </c>
      <c r="Q15" s="18">
        <f t="shared" si="9"/>
        <v>8.41832274713991E-2</v>
      </c>
      <c r="R15" s="29">
        <f t="shared" si="10"/>
        <v>0.10882425101545676</v>
      </c>
      <c r="T15" s="30">
        <f t="shared" si="11"/>
        <v>253.35912045867943</v>
      </c>
      <c r="U15" s="30">
        <f t="shared" si="12"/>
        <v>690.67175655938559</v>
      </c>
      <c r="V15" s="30">
        <f t="shared" si="13"/>
        <v>690.67175655938559</v>
      </c>
      <c r="W15" s="30">
        <f t="shared" si="14"/>
        <v>14.095341970599705</v>
      </c>
      <c r="X15" s="30">
        <f t="shared" si="15"/>
        <v>176.88679245283001</v>
      </c>
      <c r="Y15" s="30">
        <f t="shared" si="0"/>
        <v>27.571616521850675</v>
      </c>
      <c r="Z15" s="30">
        <f t="shared" si="16"/>
        <v>27.571616521850675</v>
      </c>
      <c r="AA15" s="30">
        <f t="shared" si="17"/>
        <v>21.328588469526615</v>
      </c>
      <c r="AB15" s="30">
        <f t="shared" si="1"/>
        <v>370.07113612033328</v>
      </c>
      <c r="AC15" s="30">
        <f t="shared" si="18"/>
        <v>334.695962409652</v>
      </c>
      <c r="AD15" s="30">
        <f t="shared" si="2"/>
        <v>72.637027741675169</v>
      </c>
      <c r="AE15" s="30">
        <f t="shared" si="3"/>
        <v>437.31263610070619</v>
      </c>
      <c r="AG15" s="31">
        <f t="shared" si="4"/>
        <v>86035.148320146487</v>
      </c>
      <c r="AH15" s="32">
        <f t="shared" si="19"/>
        <v>85981.640986829385</v>
      </c>
      <c r="AI15" s="37"/>
      <c r="AJ15" s="38">
        <f t="shared" si="28"/>
        <v>48863.017416686977</v>
      </c>
      <c r="AK15" s="38">
        <f t="shared" si="29"/>
        <v>8279.4592027746112</v>
      </c>
      <c r="AL15" s="39">
        <f t="shared" si="30"/>
        <v>31487.979930211975</v>
      </c>
      <c r="AM15" s="39">
        <f t="shared" si="31"/>
        <v>4316.5912409972134</v>
      </c>
      <c r="AN15" s="39">
        <f t="shared" si="20"/>
        <v>18937.499999999982</v>
      </c>
      <c r="AO15" s="39">
        <f t="shared" si="21"/>
        <v>1854.2619998052751</v>
      </c>
      <c r="AP15" s="39">
        <f t="shared" si="22"/>
        <v>1903.0583682212036</v>
      </c>
      <c r="AQ15" s="39">
        <f t="shared" si="23"/>
        <v>1219.6419665230144</v>
      </c>
      <c r="AR15" s="41">
        <f t="shared" si="32"/>
        <v>2576.5568862970758</v>
      </c>
      <c r="AS15" s="41">
        <f t="shared" si="33"/>
        <v>20612455.090376608</v>
      </c>
      <c r="AT15">
        <f t="shared" si="34"/>
        <v>0.35558666666666666</v>
      </c>
      <c r="BB15" s="31">
        <f t="shared" si="24"/>
        <v>325.38533227501415</v>
      </c>
      <c r="BC15" s="31">
        <f t="shared" si="25"/>
        <v>37.625096720967015</v>
      </c>
      <c r="BD15" s="36">
        <f t="shared" si="26"/>
        <v>121.27707063117799</v>
      </c>
      <c r="BE15" s="31">
        <f t="shared" si="27"/>
        <v>46.034309826347446</v>
      </c>
    </row>
    <row r="16" spans="1:57" x14ac:dyDescent="0.35">
      <c r="A16">
        <v>10</v>
      </c>
      <c r="B16" t="s">
        <v>54</v>
      </c>
      <c r="C16">
        <v>1.8272699999999999</v>
      </c>
      <c r="D16">
        <v>748.91399999999999</v>
      </c>
      <c r="E16">
        <v>137.43199999999999</v>
      </c>
      <c r="F16">
        <v>137.43199999999999</v>
      </c>
      <c r="G16">
        <v>102.05</v>
      </c>
      <c r="H16">
        <v>1874.17</v>
      </c>
      <c r="I16">
        <v>1354.15</v>
      </c>
      <c r="J16">
        <v>1707.08</v>
      </c>
      <c r="K16">
        <v>362.06299999999999</v>
      </c>
      <c r="M16" s="17">
        <f t="shared" si="5"/>
        <v>0.37527666666666665</v>
      </c>
      <c r="N16" s="18">
        <f t="shared" si="6"/>
        <v>0.66521055576774468</v>
      </c>
      <c r="O16" s="18">
        <f t="shared" si="7"/>
        <v>1.4619041153637762</v>
      </c>
      <c r="P16" s="29">
        <f t="shared" si="8"/>
        <v>0.32159651101853742</v>
      </c>
      <c r="Q16" s="18">
        <f t="shared" si="9"/>
        <v>9.0644235808248139E-2</v>
      </c>
      <c r="R16" s="29">
        <f t="shared" si="10"/>
        <v>0.12207171597843369</v>
      </c>
      <c r="T16" s="30">
        <f t="shared" si="11"/>
        <v>265.91098249888455</v>
      </c>
      <c r="U16" s="30">
        <f t="shared" si="12"/>
        <v>708.57318378143566</v>
      </c>
      <c r="V16" s="30">
        <f t="shared" si="13"/>
        <v>708.57318378143566</v>
      </c>
      <c r="W16" s="30">
        <f t="shared" si="14"/>
        <v>14.460677220029298</v>
      </c>
      <c r="X16" s="30">
        <f t="shared" si="15"/>
        <v>176.88679245283001</v>
      </c>
      <c r="Y16" s="30">
        <f t="shared" si="0"/>
        <v>32.460209931150089</v>
      </c>
      <c r="Z16" s="30">
        <f t="shared" si="16"/>
        <v>32.460209931150089</v>
      </c>
      <c r="AA16" s="30">
        <f t="shared" si="17"/>
        <v>24.103297801631836</v>
      </c>
      <c r="AB16" s="30">
        <f t="shared" si="1"/>
        <v>403.19703685557369</v>
      </c>
      <c r="AC16" s="30">
        <f t="shared" si="18"/>
        <v>319.83682414589128</v>
      </c>
      <c r="AD16" s="30">
        <f t="shared" si="2"/>
        <v>85.516044213152639</v>
      </c>
      <c r="AE16" s="30">
        <f t="shared" si="3"/>
        <v>442.66220128255111</v>
      </c>
      <c r="AG16" s="31">
        <f t="shared" si="4"/>
        <v>88265.081615614836</v>
      </c>
      <c r="AH16" s="32">
        <f t="shared" si="19"/>
        <v>88208.361060120747</v>
      </c>
      <c r="AI16" s="37"/>
      <c r="AJ16" s="38">
        <f t="shared" si="28"/>
        <v>49643.413846218951</v>
      </c>
      <c r="AK16" s="38">
        <f t="shared" si="29"/>
        <v>8411.691323136758</v>
      </c>
      <c r="AL16" s="39">
        <f t="shared" si="30"/>
        <v>31432.720345010457</v>
      </c>
      <c r="AM16" s="39">
        <f t="shared" si="31"/>
        <v>4076.2621261871518</v>
      </c>
      <c r="AN16" s="39">
        <f t="shared" si="20"/>
        <v>18937.499999999982</v>
      </c>
      <c r="AO16" s="39">
        <f t="shared" si="21"/>
        <v>2221.1694270002904</v>
      </c>
      <c r="AP16" s="39">
        <f t="shared" si="22"/>
        <v>2279.6212540266142</v>
      </c>
      <c r="AQ16" s="39">
        <f t="shared" si="23"/>
        <v>1382.7601176444207</v>
      </c>
      <c r="AR16" s="41">
        <f t="shared" si="32"/>
        <v>2274.9281005132143</v>
      </c>
      <c r="AS16" s="41">
        <f t="shared" si="33"/>
        <v>18199424.804105714</v>
      </c>
      <c r="AT16">
        <f t="shared" si="34"/>
        <v>0.36682999999999999</v>
      </c>
      <c r="BB16" s="31">
        <f t="shared" si="24"/>
        <v>355.97579414973359</v>
      </c>
      <c r="BC16" s="31">
        <f t="shared" si="25"/>
        <v>42.65717693905323</v>
      </c>
      <c r="BD16" s="36">
        <f t="shared" si="26"/>
        <v>145.27405548335034</v>
      </c>
      <c r="BE16" s="31">
        <f t="shared" si="27"/>
        <v>55.14323304370135</v>
      </c>
    </row>
    <row r="17" spans="1:57" x14ac:dyDescent="0.35">
      <c r="A17">
        <v>11</v>
      </c>
      <c r="B17" t="s">
        <v>54</v>
      </c>
      <c r="C17">
        <v>2.0291899999999998</v>
      </c>
      <c r="D17">
        <v>724.73099999999999</v>
      </c>
      <c r="E17">
        <v>154.458</v>
      </c>
      <c r="F17">
        <v>154.458</v>
      </c>
      <c r="G17">
        <v>111.28400000000001</v>
      </c>
      <c r="H17">
        <v>1855.07</v>
      </c>
      <c r="I17">
        <v>1263.8</v>
      </c>
      <c r="J17">
        <v>1797.42</v>
      </c>
      <c r="K17">
        <v>406.91800000000001</v>
      </c>
      <c r="M17" s="17">
        <f t="shared" si="5"/>
        <v>0.38164333333333333</v>
      </c>
      <c r="N17" s="18">
        <f t="shared" si="6"/>
        <v>0.63299153660049079</v>
      </c>
      <c r="O17" s="18">
        <f t="shared" si="7"/>
        <v>1.5164206634466737</v>
      </c>
      <c r="P17" s="29">
        <f t="shared" si="8"/>
        <v>0.3554086276016874</v>
      </c>
      <c r="Q17" s="18">
        <f t="shared" si="9"/>
        <v>9.7197208562968915E-2</v>
      </c>
      <c r="R17" s="29">
        <f t="shared" si="10"/>
        <v>0.13490606412619111</v>
      </c>
      <c r="T17" s="30">
        <f t="shared" si="11"/>
        <v>279.44574646733571</v>
      </c>
      <c r="U17" s="30">
        <f t="shared" si="12"/>
        <v>732.21702584612785</v>
      </c>
      <c r="V17" s="30">
        <f t="shared" si="13"/>
        <v>732.21702584612785</v>
      </c>
      <c r="W17" s="30">
        <f t="shared" si="14"/>
        <v>14.943204609104651</v>
      </c>
      <c r="X17" s="30">
        <f t="shared" si="15"/>
        <v>176.88679245283001</v>
      </c>
      <c r="Y17" s="30">
        <f t="shared" si="0"/>
        <v>37.69892579271373</v>
      </c>
      <c r="Z17" s="30">
        <f t="shared" si="16"/>
        <v>37.69892579271373</v>
      </c>
      <c r="AA17" s="30">
        <f t="shared" si="17"/>
        <v>27.161346501420162</v>
      </c>
      <c r="AB17" s="30">
        <f t="shared" si="1"/>
        <v>438.70050886445284</v>
      </c>
      <c r="AC17" s="30">
        <f t="shared" si="18"/>
        <v>308.45972159077968</v>
      </c>
      <c r="AD17" s="30">
        <f t="shared" si="2"/>
        <v>99.317429241084866</v>
      </c>
      <c r="AE17" s="30">
        <f t="shared" si="3"/>
        <v>452.77127937879214</v>
      </c>
      <c r="AG17" s="31">
        <f t="shared" si="4"/>
        <v>91210.332293052968</v>
      </c>
      <c r="AH17" s="32">
        <f t="shared" si="19"/>
        <v>91150.249693331934</v>
      </c>
      <c r="AI17" s="37"/>
      <c r="AJ17" s="38">
        <f t="shared" si="28"/>
        <v>50930.11473065825</v>
      </c>
      <c r="AK17" s="38">
        <f t="shared" si="29"/>
        <v>8629.7128052741045</v>
      </c>
      <c r="AL17" s="39">
        <f t="shared" si="30"/>
        <v>31817.231041585925</v>
      </c>
      <c r="AM17" s="39">
        <f t="shared" si="31"/>
        <v>3895.2926812728101</v>
      </c>
      <c r="AN17" s="39">
        <f t="shared" si="20"/>
        <v>18937.499999999982</v>
      </c>
      <c r="AO17" s="39">
        <f t="shared" si="21"/>
        <v>2614.9945120534512</v>
      </c>
      <c r="AP17" s="39">
        <f t="shared" si="22"/>
        <v>2683.8101571074894</v>
      </c>
      <c r="AQ17" s="39">
        <f t="shared" si="23"/>
        <v>1562.6481307669339</v>
      </c>
      <c r="AR17" s="41">
        <f t="shared" si="32"/>
        <v>1951.6489868542394</v>
      </c>
      <c r="AS17" s="41">
        <f t="shared" si="33"/>
        <v>15613191.894833915</v>
      </c>
      <c r="AT17">
        <f t="shared" si="34"/>
        <v>0.37527666666666665</v>
      </c>
      <c r="BB17" s="31">
        <f t="shared" si="24"/>
        <v>388.73635963554437</v>
      </c>
      <c r="BC17" s="31">
        <f t="shared" si="25"/>
        <v>48.206595603263672</v>
      </c>
      <c r="BD17" s="36">
        <f t="shared" si="26"/>
        <v>171.03208842630528</v>
      </c>
      <c r="BE17" s="31">
        <f t="shared" si="27"/>
        <v>64.920419862300179</v>
      </c>
    </row>
    <row r="18" spans="1:57" x14ac:dyDescent="0.35">
      <c r="A18">
        <v>12</v>
      </c>
      <c r="B18" t="s">
        <v>54</v>
      </c>
      <c r="C18">
        <v>2.2311100000000001</v>
      </c>
      <c r="D18">
        <v>697.74</v>
      </c>
      <c r="E18">
        <v>170.80699999999999</v>
      </c>
      <c r="F18">
        <v>170.80699999999999</v>
      </c>
      <c r="G18">
        <v>120.366</v>
      </c>
      <c r="H18">
        <v>1840.28</v>
      </c>
      <c r="I18">
        <v>1181.03</v>
      </c>
      <c r="J18">
        <v>1880.19</v>
      </c>
      <c r="K18">
        <v>449.99</v>
      </c>
      <c r="M18" s="17">
        <f t="shared" si="5"/>
        <v>0.38657333333333332</v>
      </c>
      <c r="N18" s="18">
        <f t="shared" si="6"/>
        <v>0.60164522470941262</v>
      </c>
      <c r="O18" s="18">
        <f t="shared" si="7"/>
        <v>1.5684523076259789</v>
      </c>
      <c r="P18" s="29">
        <f t="shared" si="8"/>
        <v>0.38801607284516954</v>
      </c>
      <c r="Q18" s="18">
        <f t="shared" si="9"/>
        <v>0.10378884558341668</v>
      </c>
      <c r="R18" s="29">
        <f t="shared" si="10"/>
        <v>0.14728296485358533</v>
      </c>
      <c r="T18" s="30">
        <f t="shared" si="11"/>
        <v>294.00514653509333</v>
      </c>
      <c r="U18" s="30">
        <f t="shared" si="12"/>
        <v>760.5417166258062</v>
      </c>
      <c r="V18" s="30">
        <f t="shared" si="13"/>
        <v>760.5417166258062</v>
      </c>
      <c r="W18" s="30">
        <f t="shared" si="14"/>
        <v>15.521259522975637</v>
      </c>
      <c r="X18" s="30">
        <f t="shared" si="15"/>
        <v>176.88679245283001</v>
      </c>
      <c r="Y18" s="30">
        <f t="shared" si="0"/>
        <v>43.301949663901354</v>
      </c>
      <c r="Z18" s="30">
        <f t="shared" si="16"/>
        <v>43.301949663901354</v>
      </c>
      <c r="AA18" s="30">
        <f t="shared" si="17"/>
        <v>30.514454754460594</v>
      </c>
      <c r="AB18" s="30">
        <f t="shared" si="1"/>
        <v>476.65431005985687</v>
      </c>
      <c r="AC18" s="30">
        <f t="shared" si="18"/>
        <v>299.40866608892497</v>
      </c>
      <c r="AD18" s="30">
        <f t="shared" si="2"/>
        <v>114.07872235481551</v>
      </c>
      <c r="AE18" s="30">
        <f t="shared" si="3"/>
        <v>466.53657009071287</v>
      </c>
      <c r="AG18" s="31">
        <f t="shared" si="4"/>
        <v>94738.663876338702</v>
      </c>
      <c r="AH18" s="32">
        <f t="shared" si="19"/>
        <v>94674.871878639475</v>
      </c>
      <c r="AI18" s="37"/>
      <c r="AJ18" s="38">
        <f t="shared" si="28"/>
        <v>52629.563166742126</v>
      </c>
      <c r="AK18" s="38">
        <f t="shared" si="29"/>
        <v>8917.6711577799906</v>
      </c>
      <c r="AL18" s="39">
        <f t="shared" si="30"/>
        <v>32543.84124790944</v>
      </c>
      <c r="AM18" s="39">
        <f t="shared" si="31"/>
        <v>3756.7309492541058</v>
      </c>
      <c r="AN18" s="39">
        <f t="shared" si="20"/>
        <v>18937.499999999982</v>
      </c>
      <c r="AO18" s="39">
        <f t="shared" si="21"/>
        <v>3037.0254618610184</v>
      </c>
      <c r="AP18" s="39">
        <f t="shared" si="22"/>
        <v>3116.9471845415715</v>
      </c>
      <c r="AQ18" s="39">
        <f t="shared" si="23"/>
        <v>1760.905403437521</v>
      </c>
      <c r="AR18" s="41">
        <f t="shared" si="32"/>
        <v>1605.715922481515</v>
      </c>
      <c r="AS18" s="41">
        <f t="shared" si="33"/>
        <v>12845727.37985212</v>
      </c>
      <c r="AT18">
        <f t="shared" si="34"/>
        <v>0.38164333333333333</v>
      </c>
      <c r="BB18" s="31">
        <f t="shared" si="24"/>
        <v>423.75730425534817</v>
      </c>
      <c r="BC18" s="31">
        <f t="shared" si="25"/>
        <v>54.322693002840325</v>
      </c>
      <c r="BD18" s="36">
        <f t="shared" si="26"/>
        <v>198.63485848216973</v>
      </c>
      <c r="BE18" s="31">
        <f t="shared" si="27"/>
        <v>75.39785158542746</v>
      </c>
    </row>
    <row r="19" spans="1:57" x14ac:dyDescent="0.35">
      <c r="A19">
        <v>13</v>
      </c>
      <c r="B19" t="s">
        <v>54</v>
      </c>
      <c r="C19">
        <v>2.43303</v>
      </c>
      <c r="D19">
        <v>669.17100000000005</v>
      </c>
      <c r="E19">
        <v>186.37899999999999</v>
      </c>
      <c r="F19">
        <v>186.37899999999999</v>
      </c>
      <c r="G19">
        <v>129.334</v>
      </c>
      <c r="H19">
        <v>1828.74</v>
      </c>
      <c r="I19">
        <v>1105.3699999999999</v>
      </c>
      <c r="J19">
        <v>1955.85</v>
      </c>
      <c r="K19">
        <v>491.01499999999999</v>
      </c>
      <c r="M19" s="17">
        <f t="shared" si="5"/>
        <v>0.39041999999999999</v>
      </c>
      <c r="N19" s="18">
        <f t="shared" si="6"/>
        <v>0.57132575175452083</v>
      </c>
      <c r="O19" s="18">
        <f t="shared" si="7"/>
        <v>1.6175960164267542</v>
      </c>
      <c r="P19" s="29">
        <f t="shared" si="8"/>
        <v>0.41921947304612128</v>
      </c>
      <c r="Q19" s="18">
        <f t="shared" si="9"/>
        <v>0.11042296330447553</v>
      </c>
      <c r="R19" s="29">
        <f t="shared" si="10"/>
        <v>0.15912692314259858</v>
      </c>
      <c r="T19" s="30">
        <f t="shared" si="11"/>
        <v>309.60759585860961</v>
      </c>
      <c r="U19" s="30">
        <f t="shared" si="12"/>
        <v>793.01161789511195</v>
      </c>
      <c r="V19" s="30">
        <f t="shared" si="13"/>
        <v>793.01161789511195</v>
      </c>
      <c r="W19" s="30">
        <f t="shared" si="14"/>
        <v>16.183910569287999</v>
      </c>
      <c r="X19" s="30">
        <f t="shared" si="15"/>
        <v>176.88679245283001</v>
      </c>
      <c r="Y19" s="30">
        <f t="shared" si="0"/>
        <v>49.266904110557689</v>
      </c>
      <c r="Z19" s="30">
        <f t="shared" si="16"/>
        <v>49.266904110557689</v>
      </c>
      <c r="AA19" s="30">
        <f t="shared" si="17"/>
        <v>34.187788196282142</v>
      </c>
      <c r="AB19" s="30">
        <f t="shared" si="1"/>
        <v>517.0039242856393</v>
      </c>
      <c r="AC19" s="30">
        <f t="shared" si="18"/>
        <v>292.1916041787606</v>
      </c>
      <c r="AD19" s="30">
        <f t="shared" si="2"/>
        <v>129.79353318692282</v>
      </c>
      <c r="AE19" s="30">
        <f t="shared" si="3"/>
        <v>483.40402203650234</v>
      </c>
      <c r="AG19" s="31">
        <f t="shared" si="4"/>
        <v>98783.353332820087</v>
      </c>
      <c r="AH19" s="32">
        <f t="shared" si="19"/>
        <v>98715.702918418116</v>
      </c>
      <c r="AI19" s="37"/>
      <c r="AJ19" s="38">
        <f t="shared" si="28"/>
        <v>54665.456965913072</v>
      </c>
      <c r="AK19" s="38">
        <f t="shared" si="29"/>
        <v>9262.6375667856937</v>
      </c>
      <c r="AL19" s="39">
        <f t="shared" si="30"/>
        <v>33533.249048410165</v>
      </c>
      <c r="AM19" s="39">
        <f t="shared" si="31"/>
        <v>3646.4981442970175</v>
      </c>
      <c r="AN19" s="39">
        <f t="shared" si="20"/>
        <v>18937.499999999982</v>
      </c>
      <c r="AO19" s="39">
        <f t="shared" si="21"/>
        <v>3488.405064923893</v>
      </c>
      <c r="AP19" s="39">
        <f t="shared" si="22"/>
        <v>3580.2051982113644</v>
      </c>
      <c r="AQ19" s="39">
        <f t="shared" si="23"/>
        <v>1978.291770522861</v>
      </c>
      <c r="AR19" s="41">
        <f t="shared" si="32"/>
        <v>1236.0546936665105</v>
      </c>
      <c r="AS19" s="41">
        <f t="shared" si="33"/>
        <v>9888437.5493320841</v>
      </c>
      <c r="AT19">
        <f t="shared" si="34"/>
        <v>0.38657333333333332</v>
      </c>
      <c r="BB19" s="31">
        <f t="shared" si="24"/>
        <v>461.13305053688123</v>
      </c>
      <c r="BC19" s="31">
        <f t="shared" si="25"/>
        <v>61.028909508921188</v>
      </c>
      <c r="BD19" s="36">
        <f t="shared" si="26"/>
        <v>228.15744470963102</v>
      </c>
      <c r="BE19" s="31">
        <f t="shared" si="27"/>
        <v>86.603899327802708</v>
      </c>
    </row>
    <row r="20" spans="1:57" x14ac:dyDescent="0.35">
      <c r="A20">
        <v>14</v>
      </c>
      <c r="B20" t="s">
        <v>54</v>
      </c>
      <c r="C20">
        <v>2.6349499999999999</v>
      </c>
      <c r="D20">
        <v>639.85199999999998</v>
      </c>
      <c r="E20">
        <v>201.215</v>
      </c>
      <c r="F20">
        <v>201.215</v>
      </c>
      <c r="G20">
        <v>138.19300000000001</v>
      </c>
      <c r="H20">
        <v>1819.53</v>
      </c>
      <c r="I20">
        <v>1035.71</v>
      </c>
      <c r="J20">
        <v>2025.51</v>
      </c>
      <c r="K20">
        <v>530.09900000000005</v>
      </c>
      <c r="M20" s="17">
        <f t="shared" si="5"/>
        <v>0.39349000000000001</v>
      </c>
      <c r="N20" s="18">
        <f t="shared" si="6"/>
        <v>0.54203156369920447</v>
      </c>
      <c r="O20" s="18">
        <f t="shared" si="7"/>
        <v>1.6639859633874643</v>
      </c>
      <c r="P20" s="29">
        <f t="shared" si="8"/>
        <v>0.449057578761002</v>
      </c>
      <c r="Q20" s="18">
        <f t="shared" si="9"/>
        <v>0.11706608384795887</v>
      </c>
      <c r="R20" s="29">
        <f t="shared" si="10"/>
        <v>0.17045329402695536</v>
      </c>
      <c r="T20" s="30">
        <f t="shared" si="11"/>
        <v>326.34039103854059</v>
      </c>
      <c r="U20" s="30">
        <f t="shared" si="12"/>
        <v>829.34862649251716</v>
      </c>
      <c r="V20" s="30">
        <f t="shared" si="13"/>
        <v>829.34862649251716</v>
      </c>
      <c r="W20" s="30">
        <f t="shared" si="14"/>
        <v>16.925482173316677</v>
      </c>
      <c r="X20" s="30">
        <f t="shared" si="15"/>
        <v>176.88679245283001</v>
      </c>
      <c r="Y20" s="30">
        <f t="shared" si="0"/>
        <v>55.625794626563945</v>
      </c>
      <c r="Z20" s="30">
        <f t="shared" si="16"/>
        <v>55.625794626563945</v>
      </c>
      <c r="AA20" s="30">
        <f t="shared" si="17"/>
        <v>38.203391580293477</v>
      </c>
      <c r="AB20" s="30">
        <f t="shared" si="1"/>
        <v>559.95131214782452</v>
      </c>
      <c r="AC20" s="30">
        <f t="shared" si="18"/>
        <v>286.32279651800934</v>
      </c>
      <c r="AD20" s="30">
        <f t="shared" si="2"/>
        <v>146.54562585168563</v>
      </c>
      <c r="AE20" s="30">
        <f t="shared" si="3"/>
        <v>503.00823545397657</v>
      </c>
      <c r="AG20" s="31">
        <f t="shared" si="4"/>
        <v>103309.75808949034</v>
      </c>
      <c r="AH20" s="32">
        <f t="shared" si="19"/>
        <v>103237.99104516245</v>
      </c>
      <c r="AI20" s="37"/>
      <c r="AJ20" s="38">
        <f t="shared" si="28"/>
        <v>56999.296059446955</v>
      </c>
      <c r="AK20" s="38">
        <f t="shared" si="29"/>
        <v>9658.088494344569</v>
      </c>
      <c r="AL20" s="39">
        <f t="shared" si="30"/>
        <v>34745.630891917674</v>
      </c>
      <c r="AM20" s="39">
        <f t="shared" si="31"/>
        <v>3558.6015472931253</v>
      </c>
      <c r="AN20" s="39">
        <f t="shared" si="20"/>
        <v>18937.499999999982</v>
      </c>
      <c r="AO20" s="39">
        <f t="shared" si="21"/>
        <v>3968.9417951465275</v>
      </c>
      <c r="AP20" s="39">
        <f t="shared" si="22"/>
        <v>4073.38763186091</v>
      </c>
      <c r="AQ20" s="39">
        <f t="shared" si="23"/>
        <v>2216.4387528896264</v>
      </c>
      <c r="AR20" s="41">
        <f t="shared" si="32"/>
        <v>843.11606531633333</v>
      </c>
      <c r="AS20" s="41">
        <f t="shared" si="33"/>
        <v>6744928.5225306666</v>
      </c>
      <c r="AT20">
        <f t="shared" si="34"/>
        <v>0.39041999999999999</v>
      </c>
      <c r="BB20" s="31">
        <f t="shared" si="24"/>
        <v>500.82001371635135</v>
      </c>
      <c r="BC20" s="31">
        <f t="shared" si="25"/>
        <v>68.375576392564284</v>
      </c>
      <c r="BD20" s="36">
        <f t="shared" si="26"/>
        <v>259.58706637384563</v>
      </c>
      <c r="BE20" s="31">
        <f t="shared" si="27"/>
        <v>98.533808221115379</v>
      </c>
    </row>
    <row r="21" spans="1:57" x14ac:dyDescent="0.35">
      <c r="A21">
        <v>15</v>
      </c>
      <c r="B21" t="s">
        <v>54</v>
      </c>
      <c r="C21">
        <v>2.8368699999999998</v>
      </c>
      <c r="D21">
        <v>610.33900000000006</v>
      </c>
      <c r="E21">
        <v>215.31800000000001</v>
      </c>
      <c r="F21">
        <v>215.31800000000001</v>
      </c>
      <c r="G21">
        <v>146.958</v>
      </c>
      <c r="H21">
        <v>1812.07</v>
      </c>
      <c r="I21">
        <v>971.47799999999995</v>
      </c>
      <c r="J21">
        <v>2089.75</v>
      </c>
      <c r="K21">
        <v>567.25300000000004</v>
      </c>
      <c r="M21" s="17">
        <f t="shared" si="5"/>
        <v>0.3959766666666667</v>
      </c>
      <c r="N21" s="18">
        <f t="shared" si="6"/>
        <v>0.51378364045019487</v>
      </c>
      <c r="O21" s="18">
        <f t="shared" si="7"/>
        <v>1.7076136726911517</v>
      </c>
      <c r="P21" s="29">
        <f t="shared" si="8"/>
        <v>0.47751382657227281</v>
      </c>
      <c r="Q21" s="18">
        <f t="shared" si="9"/>
        <v>0.12370930947109678</v>
      </c>
      <c r="R21" s="29">
        <f t="shared" si="10"/>
        <v>0.18125478774001835</v>
      </c>
      <c r="T21" s="30">
        <f t="shared" si="11"/>
        <v>344.28264842733358</v>
      </c>
      <c r="U21" s="30">
        <f t="shared" si="12"/>
        <v>869.45185767006535</v>
      </c>
      <c r="V21" s="30">
        <f t="shared" si="13"/>
        <v>869.45185767006535</v>
      </c>
      <c r="W21" s="30">
        <f t="shared" si="14"/>
        <v>17.743915462654396</v>
      </c>
      <c r="X21" s="30">
        <f t="shared" si="15"/>
        <v>176.88679245283001</v>
      </c>
      <c r="Y21" s="30">
        <f t="shared" si="0"/>
        <v>62.40287836326771</v>
      </c>
      <c r="Z21" s="30">
        <f t="shared" si="16"/>
        <v>62.40287836326771</v>
      </c>
      <c r="AA21" s="30">
        <f t="shared" si="17"/>
        <v>42.590968699825822</v>
      </c>
      <c r="AB21" s="30">
        <f t="shared" si="1"/>
        <v>605.64567318749005</v>
      </c>
      <c r="AC21" s="30">
        <f t="shared" si="18"/>
        <v>281.5500999452297</v>
      </c>
      <c r="AD21" s="30">
        <f t="shared" si="2"/>
        <v>164.39972487297254</v>
      </c>
      <c r="AE21" s="30">
        <f t="shared" si="3"/>
        <v>525.16920924273177</v>
      </c>
      <c r="AG21" s="31">
        <f t="shared" si="4"/>
        <v>108305.31120094989</v>
      </c>
      <c r="AH21" s="32">
        <f t="shared" si="19"/>
        <v>108229.02852693653</v>
      </c>
      <c r="AI21" s="37"/>
      <c r="AJ21" s="38">
        <f t="shared" si="28"/>
        <v>59611.091226402648</v>
      </c>
      <c r="AK21" s="38">
        <f t="shared" si="29"/>
        <v>10100.636922052367</v>
      </c>
      <c r="AL21" s="39">
        <f t="shared" si="30"/>
        <v>36154.72293972547</v>
      </c>
      <c r="AM21" s="39">
        <f t="shared" si="31"/>
        <v>3487.1253387928359</v>
      </c>
      <c r="AN21" s="39">
        <f t="shared" si="20"/>
        <v>18937.499999999982</v>
      </c>
      <c r="AO21" s="39">
        <f t="shared" si="21"/>
        <v>4481.2140151159911</v>
      </c>
      <c r="AP21" s="39">
        <f t="shared" si="22"/>
        <v>4599.1406997243075</v>
      </c>
      <c r="AQ21" s="39">
        <f t="shared" si="23"/>
        <v>2476.7755405594803</v>
      </c>
      <c r="AR21" s="41">
        <f t="shared" si="32"/>
        <v>424.75038546305223</v>
      </c>
      <c r="AS21" s="41">
        <f t="shared" si="33"/>
        <v>3398003.0837044176</v>
      </c>
      <c r="AT21">
        <f t="shared" si="34"/>
        <v>0.39349000000000001</v>
      </c>
      <c r="BB21" s="31">
        <f t="shared" si="24"/>
        <v>543.02582997450781</v>
      </c>
      <c r="BC21" s="31">
        <f t="shared" si="25"/>
        <v>76.406783160586954</v>
      </c>
      <c r="BD21" s="36">
        <f t="shared" si="26"/>
        <v>293.09125170337126</v>
      </c>
      <c r="BE21" s="31">
        <f t="shared" si="27"/>
        <v>111.25158925312789</v>
      </c>
    </row>
    <row r="22" spans="1:57" x14ac:dyDescent="0.35">
      <c r="A22">
        <v>16</v>
      </c>
      <c r="B22" t="s">
        <v>54</v>
      </c>
      <c r="C22">
        <v>3.0387900000000001</v>
      </c>
      <c r="D22">
        <v>581.39099999999996</v>
      </c>
      <c r="E22">
        <v>228.67400000000001</v>
      </c>
      <c r="F22">
        <v>228.67400000000001</v>
      </c>
      <c r="G22">
        <v>155.64500000000001</v>
      </c>
      <c r="H22">
        <v>1805.62</v>
      </c>
      <c r="I22">
        <v>912.024</v>
      </c>
      <c r="J22">
        <v>2149.1999999999998</v>
      </c>
      <c r="K22">
        <v>602.44100000000003</v>
      </c>
      <c r="M22" s="17">
        <f t="shared" si="5"/>
        <v>0.39812666666666668</v>
      </c>
      <c r="N22" s="18">
        <f t="shared" si="6"/>
        <v>0.48677221654749736</v>
      </c>
      <c r="O22" s="18">
        <f t="shared" si="7"/>
        <v>1.748166839866709</v>
      </c>
      <c r="P22" s="29">
        <f t="shared" si="8"/>
        <v>0.50439642324888223</v>
      </c>
      <c r="Q22" s="18">
        <f t="shared" si="9"/>
        <v>0.130314472780857</v>
      </c>
      <c r="R22" s="29">
        <f t="shared" si="10"/>
        <v>0.19145832984477301</v>
      </c>
      <c r="T22" s="30">
        <f t="shared" si="11"/>
        <v>363.38719926832567</v>
      </c>
      <c r="U22" s="30">
        <f t="shared" si="12"/>
        <v>912.7426763718222</v>
      </c>
      <c r="V22" s="30">
        <f t="shared" si="13"/>
        <v>912.7426763718222</v>
      </c>
      <c r="W22" s="30">
        <f t="shared" si="14"/>
        <v>18.627401558608618</v>
      </c>
      <c r="X22" s="30">
        <f t="shared" si="15"/>
        <v>176.88679245283001</v>
      </c>
      <c r="Y22" s="30">
        <f t="shared" si="0"/>
        <v>69.573506258883356</v>
      </c>
      <c r="Z22" s="30">
        <f t="shared" si="16"/>
        <v>69.573506258883356</v>
      </c>
      <c r="AA22" s="30">
        <f t="shared" si="17"/>
        <v>47.354611287964083</v>
      </c>
      <c r="AB22" s="30">
        <f t="shared" si="1"/>
        <v>653.88885335153157</v>
      </c>
      <c r="AC22" s="30">
        <f t="shared" si="18"/>
        <v>277.48122457889929</v>
      </c>
      <c r="AD22" s="30">
        <f t="shared" si="2"/>
        <v>183.29120356537231</v>
      </c>
      <c r="AE22" s="30">
        <f t="shared" si="3"/>
        <v>549.35547710349647</v>
      </c>
      <c r="AG22" s="31">
        <f t="shared" si="4"/>
        <v>113697.93363343527</v>
      </c>
      <c r="AH22" s="32">
        <f t="shared" si="19"/>
        <v>113616.98553758505</v>
      </c>
      <c r="AI22" s="37"/>
      <c r="AJ22" s="38">
        <f t="shared" si="28"/>
        <v>62493.59117375128</v>
      </c>
      <c r="AK22" s="38">
        <f t="shared" si="29"/>
        <v>10589.054174563726</v>
      </c>
      <c r="AL22" s="39">
        <f t="shared" si="30"/>
        <v>37747.587252739831</v>
      </c>
      <c r="AM22" s="39">
        <f t="shared" si="31"/>
        <v>3428.9986672329528</v>
      </c>
      <c r="AN22" s="39">
        <f t="shared" si="20"/>
        <v>18937.499999999982</v>
      </c>
      <c r="AO22" s="39">
        <f t="shared" si="21"/>
        <v>5027.1758809448465</v>
      </c>
      <c r="AP22" s="39">
        <f t="shared" si="22"/>
        <v>5159.4699830749751</v>
      </c>
      <c r="AQ22" s="39">
        <f t="shared" si="23"/>
        <v>2761.2278690690177</v>
      </c>
      <c r="AR22" s="41">
        <f t="shared" si="32"/>
        <v>-20.685695253394442</v>
      </c>
      <c r="AS22" s="41">
        <f t="shared" si="33"/>
        <v>-165485.56202715554</v>
      </c>
      <c r="AT22">
        <f t="shared" si="34"/>
        <v>0.3959766666666667</v>
      </c>
      <c r="BB22" s="31">
        <f t="shared" si="24"/>
        <v>587.90175772483565</v>
      </c>
      <c r="BC22" s="31">
        <f t="shared" si="25"/>
        <v>85.181937399651645</v>
      </c>
      <c r="BD22" s="36">
        <f t="shared" si="26"/>
        <v>328.79944974594508</v>
      </c>
      <c r="BE22" s="31">
        <f t="shared" si="27"/>
        <v>124.80575672653542</v>
      </c>
    </row>
    <row r="23" spans="1:57" x14ac:dyDescent="0.35">
      <c r="A23">
        <v>17</v>
      </c>
      <c r="B23" t="s">
        <v>54</v>
      </c>
      <c r="C23">
        <v>3.24071</v>
      </c>
      <c r="D23">
        <v>553.10699999999997</v>
      </c>
      <c r="E23">
        <v>241.32599999999999</v>
      </c>
      <c r="F23">
        <v>241.32599999999999</v>
      </c>
      <c r="G23">
        <v>164.25800000000001</v>
      </c>
      <c r="H23">
        <v>1799.98</v>
      </c>
      <c r="I23">
        <v>856.95799999999997</v>
      </c>
      <c r="J23">
        <v>2204.27</v>
      </c>
      <c r="K23">
        <v>635.77</v>
      </c>
      <c r="M23" s="17">
        <f t="shared" si="5"/>
        <v>0.40000666666666668</v>
      </c>
      <c r="N23" s="18">
        <f t="shared" si="6"/>
        <v>0.4609148180863652</v>
      </c>
      <c r="O23" s="18">
        <f t="shared" si="7"/>
        <v>1.7858414944750922</v>
      </c>
      <c r="P23" s="29">
        <f t="shared" si="8"/>
        <v>0.52979950334161097</v>
      </c>
      <c r="Q23" s="18">
        <f t="shared" si="9"/>
        <v>0.13687938534357763</v>
      </c>
      <c r="R23" s="29">
        <f t="shared" si="10"/>
        <v>0.20110164830586158</v>
      </c>
      <c r="T23" s="30">
        <f t="shared" si="11"/>
        <v>383.77328198566477</v>
      </c>
      <c r="U23" s="30">
        <f t="shared" si="12"/>
        <v>959.41721467725063</v>
      </c>
      <c r="V23" s="30">
        <f t="shared" si="13"/>
        <v>959.41721467725063</v>
      </c>
      <c r="W23" s="30">
        <f t="shared" si="14"/>
        <v>19.579943156678585</v>
      </c>
      <c r="X23" s="30">
        <f t="shared" si="15"/>
        <v>176.88679245283001</v>
      </c>
      <c r="Y23" s="30">
        <f t="shared" si="0"/>
        <v>77.177439583067397</v>
      </c>
      <c r="Z23" s="30">
        <f t="shared" si="16"/>
        <v>77.177439583067397</v>
      </c>
      <c r="AA23" s="30">
        <f t="shared" si="17"/>
        <v>52.530650949485285</v>
      </c>
      <c r="AB23" s="30">
        <f t="shared" si="1"/>
        <v>704.93819459756912</v>
      </c>
      <c r="AC23" s="30">
        <f t="shared" si="18"/>
        <v>274.05896323636011</v>
      </c>
      <c r="AD23" s="30">
        <f t="shared" si="2"/>
        <v>203.3228941917852</v>
      </c>
      <c r="AE23" s="30">
        <f t="shared" si="3"/>
        <v>575.64393269158586</v>
      </c>
      <c r="AI23" s="37"/>
      <c r="AJ23" s="38">
        <f t="shared" si="28"/>
        <v>65605.20534957746</v>
      </c>
      <c r="AK23" s="38">
        <f t="shared" si="29"/>
        <v>11116.293055532422</v>
      </c>
      <c r="AL23" s="39">
        <f t="shared" si="30"/>
        <v>39486.023627768016</v>
      </c>
      <c r="AM23" s="39">
        <f t="shared" si="31"/>
        <v>3379.4438341464147</v>
      </c>
      <c r="AN23" s="39">
        <f t="shared" si="20"/>
        <v>18937.499999999982</v>
      </c>
      <c r="AO23" s="39">
        <f t="shared" si="21"/>
        <v>5604.8416642156435</v>
      </c>
      <c r="AP23" s="39">
        <f t="shared" si="22"/>
        <v>5752.3374974844764</v>
      </c>
      <c r="AQ23" s="39">
        <f t="shared" si="23"/>
        <v>3070.0610107933858</v>
      </c>
      <c r="AR23" s="41">
        <f t="shared" si="32"/>
        <v>-491.29077070197127</v>
      </c>
      <c r="AS23" s="41">
        <f t="shared" si="33"/>
        <v>-3930326.16561577</v>
      </c>
      <c r="AT23">
        <f t="shared" si="34"/>
        <v>0.39812666666666668</v>
      </c>
      <c r="BB23" s="31">
        <f t="shared" si="24"/>
        <v>635.26145179292291</v>
      </c>
      <c r="BC23" s="31">
        <f t="shared" si="25"/>
        <v>94.709222575928166</v>
      </c>
      <c r="BD23" s="36">
        <f t="shared" si="26"/>
        <v>366.58240713074463</v>
      </c>
      <c r="BE23" s="31">
        <f t="shared" si="27"/>
        <v>139.14701251776671</v>
      </c>
    </row>
    <row r="24" spans="1:57" x14ac:dyDescent="0.35">
      <c r="A24">
        <v>18</v>
      </c>
      <c r="B24" t="s">
        <v>54</v>
      </c>
      <c r="C24">
        <v>3.4426299999999999</v>
      </c>
      <c r="D24">
        <v>525.74199999999996</v>
      </c>
      <c r="E24">
        <v>253.298</v>
      </c>
      <c r="F24">
        <v>253.298</v>
      </c>
      <c r="G24">
        <v>172.803</v>
      </c>
      <c r="H24">
        <v>1794.86</v>
      </c>
      <c r="I24">
        <v>805.846</v>
      </c>
      <c r="J24">
        <v>2255.38</v>
      </c>
      <c r="K24">
        <v>667.31</v>
      </c>
      <c r="M24" s="17">
        <f t="shared" si="5"/>
        <v>0.40171333333333337</v>
      </c>
      <c r="N24" s="18">
        <f t="shared" si="6"/>
        <v>0.43624973032178826</v>
      </c>
      <c r="O24" s="18">
        <f t="shared" si="7"/>
        <v>1.8206644125993661</v>
      </c>
      <c r="P24" s="29">
        <f t="shared" si="8"/>
        <v>0.5537198997626831</v>
      </c>
      <c r="Q24" s="18">
        <f t="shared" si="9"/>
        <v>0.1433883200292082</v>
      </c>
      <c r="R24" s="29">
        <f t="shared" si="10"/>
        <v>0.21018138971405811</v>
      </c>
      <c r="T24" s="30">
        <f t="shared" si="11"/>
        <v>405.47140813669745</v>
      </c>
      <c r="U24" s="30">
        <f t="shared" si="12"/>
        <v>1009.3551159285164</v>
      </c>
      <c r="V24" s="30">
        <f t="shared" si="13"/>
        <v>1009.3551159285164</v>
      </c>
      <c r="W24" s="30">
        <f t="shared" si="14"/>
        <v>20.59908399854115</v>
      </c>
      <c r="X24" s="30">
        <f t="shared" si="15"/>
        <v>176.88679245283001</v>
      </c>
      <c r="Y24" s="30">
        <f t="shared" si="0"/>
        <v>85.22254405148712</v>
      </c>
      <c r="Z24" s="30">
        <f t="shared" si="16"/>
        <v>85.22254405148712</v>
      </c>
      <c r="AA24" s="30">
        <f t="shared" si="17"/>
        <v>58.139864032598467</v>
      </c>
      <c r="AB24" s="30">
        <f t="shared" si="1"/>
        <v>758.82644711957914</v>
      </c>
      <c r="AC24" s="30">
        <f t="shared" si="18"/>
        <v>271.12775280747837</v>
      </c>
      <c r="AD24" s="30">
        <f t="shared" si="2"/>
        <v>224.51758747008608</v>
      </c>
      <c r="AE24" s="30">
        <f t="shared" si="3"/>
        <v>603.88370779181901</v>
      </c>
      <c r="AI24" s="37"/>
      <c r="AJ24" s="38">
        <f t="shared" si="28"/>
        <v>68960.031139356739</v>
      </c>
      <c r="AK24" s="38">
        <f t="shared" si="29"/>
        <v>11684.742257554235</v>
      </c>
      <c r="AL24" s="39">
        <f t="shared" si="30"/>
        <v>41375.558950073115</v>
      </c>
      <c r="AM24" s="39">
        <f t="shared" si="31"/>
        <v>3337.76411325563</v>
      </c>
      <c r="AN24" s="39">
        <f t="shared" si="20"/>
        <v>18937.499999999982</v>
      </c>
      <c r="AO24" s="39">
        <f t="shared" si="21"/>
        <v>6217.4145328119093</v>
      </c>
      <c r="AP24" s="39">
        <f t="shared" si="22"/>
        <v>6381.030704728013</v>
      </c>
      <c r="AQ24" s="39">
        <f t="shared" si="23"/>
        <v>3405.6303909013654</v>
      </c>
      <c r="AR24" s="41">
        <f t="shared" si="32"/>
        <v>-989.87470514096458</v>
      </c>
      <c r="AS24" s="41">
        <f t="shared" si="33"/>
        <v>-7918997.6411277167</v>
      </c>
      <c r="AT24">
        <f t="shared" si="34"/>
        <v>0.40000666666666668</v>
      </c>
      <c r="BB24" s="31">
        <f t="shared" si="24"/>
        <v>685.35825144089051</v>
      </c>
      <c r="BC24" s="31">
        <f t="shared" si="25"/>
        <v>105.06130189897057</v>
      </c>
      <c r="BD24" s="36">
        <f t="shared" si="26"/>
        <v>406.64578838357039</v>
      </c>
      <c r="BE24" s="31">
        <f t="shared" si="27"/>
        <v>154.35487916613479</v>
      </c>
    </row>
    <row r="25" spans="1:57" x14ac:dyDescent="0.35">
      <c r="A25">
        <v>19</v>
      </c>
      <c r="B25" t="s">
        <v>54</v>
      </c>
      <c r="C25">
        <v>3.6445500000000002</v>
      </c>
      <c r="D25">
        <v>499.428</v>
      </c>
      <c r="E25">
        <v>264.62200000000001</v>
      </c>
      <c r="F25">
        <v>264.62200000000001</v>
      </c>
      <c r="G25">
        <v>181.28700000000001</v>
      </c>
      <c r="H25">
        <v>1790.04</v>
      </c>
      <c r="I25">
        <v>758.32899999999995</v>
      </c>
      <c r="J25">
        <v>2302.9</v>
      </c>
      <c r="K25">
        <v>697.14400000000001</v>
      </c>
      <c r="M25" s="17">
        <f t="shared" si="5"/>
        <v>0.40332000000000001</v>
      </c>
      <c r="N25" s="18">
        <f t="shared" si="6"/>
        <v>0.4127640583159774</v>
      </c>
      <c r="O25" s="18">
        <f t="shared" si="7"/>
        <v>1.8526856344011373</v>
      </c>
      <c r="P25" s="29">
        <f t="shared" si="8"/>
        <v>0.57617111309464775</v>
      </c>
      <c r="Q25" s="18">
        <f t="shared" si="9"/>
        <v>0.14982891996429634</v>
      </c>
      <c r="R25" s="29">
        <f t="shared" si="10"/>
        <v>0.21870309762306192</v>
      </c>
      <c r="T25" s="30">
        <f t="shared" si="11"/>
        <v>428.5421389994678</v>
      </c>
      <c r="U25" s="30">
        <f t="shared" si="12"/>
        <v>1062.5362962398785</v>
      </c>
      <c r="V25" s="30">
        <f t="shared" si="13"/>
        <v>1062.5362962398785</v>
      </c>
      <c r="W25" s="30">
        <f t="shared" si="14"/>
        <v>21.684414208977113</v>
      </c>
      <c r="X25" s="30">
        <f t="shared" si="15"/>
        <v>176.88679245283001</v>
      </c>
      <c r="Y25" s="30">
        <f t="shared" si="0"/>
        <v>93.723493261196381</v>
      </c>
      <c r="Z25" s="30">
        <f t="shared" si="16"/>
        <v>93.723493261196381</v>
      </c>
      <c r="AA25" s="30">
        <f t="shared" si="17"/>
        <v>64.208005845479619</v>
      </c>
      <c r="AB25" s="30">
        <f t="shared" si="1"/>
        <v>815.63827886882655</v>
      </c>
      <c r="AC25" s="30">
        <f t="shared" si="18"/>
        <v>268.58243158002915</v>
      </c>
      <c r="AD25" s="30">
        <f t="shared" si="2"/>
        <v>246.9136012352846</v>
      </c>
      <c r="AE25" s="30">
        <f t="shared" si="3"/>
        <v>633.99415724041069</v>
      </c>
      <c r="AI25" s="37"/>
      <c r="AJ25" s="38">
        <f t="shared" si="28"/>
        <v>72549.417667593967</v>
      </c>
      <c r="AK25" s="38">
        <f t="shared" si="29"/>
        <v>12292.935956893401</v>
      </c>
      <c r="AL25" s="39">
        <f t="shared" si="30"/>
        <v>43405.349264952572</v>
      </c>
      <c r="AM25" s="39">
        <f t="shared" si="31"/>
        <v>3302.0649014422793</v>
      </c>
      <c r="AN25" s="39">
        <f t="shared" si="20"/>
        <v>18937.499999999982</v>
      </c>
      <c r="AO25" s="39">
        <f t="shared" si="21"/>
        <v>6865.5281487878028</v>
      </c>
      <c r="AP25" s="39">
        <f t="shared" si="22"/>
        <v>7046.199942176956</v>
      </c>
      <c r="AQ25" s="39">
        <f t="shared" si="23"/>
        <v>3769.2829670566011</v>
      </c>
      <c r="AR25" s="41">
        <f t="shared" si="32"/>
        <v>-1516.4284000711632</v>
      </c>
      <c r="AS25" s="41">
        <f t="shared" si="33"/>
        <v>-12131427.200569306</v>
      </c>
      <c r="AT25">
        <f t="shared" si="34"/>
        <v>0.40171333333333337</v>
      </c>
      <c r="BB25" s="31">
        <f t="shared" si="24"/>
        <v>738.22736312103802</v>
      </c>
      <c r="BC25" s="31">
        <f t="shared" si="25"/>
        <v>116.27972806519693</v>
      </c>
      <c r="BD25" s="36">
        <f t="shared" si="26"/>
        <v>449.03517494017217</v>
      </c>
      <c r="BE25" s="31">
        <f t="shared" si="27"/>
        <v>170.44508810297424</v>
      </c>
    </row>
    <row r="26" spans="1:57" x14ac:dyDescent="0.35">
      <c r="A26">
        <v>20</v>
      </c>
      <c r="B26" t="s">
        <v>54</v>
      </c>
      <c r="C26">
        <v>3.84646</v>
      </c>
      <c r="D26">
        <v>474.25599999999997</v>
      </c>
      <c r="E26">
        <v>275.34500000000003</v>
      </c>
      <c r="F26">
        <v>275.34500000000003</v>
      </c>
      <c r="G26">
        <v>189.70599999999999</v>
      </c>
      <c r="H26">
        <v>1785.35</v>
      </c>
      <c r="I26">
        <v>713.97400000000005</v>
      </c>
      <c r="J26">
        <v>2347.25</v>
      </c>
      <c r="K26">
        <v>725.39400000000001</v>
      </c>
      <c r="M26" s="17">
        <f t="shared" si="5"/>
        <v>0.40488333333333337</v>
      </c>
      <c r="N26" s="18">
        <f t="shared" si="6"/>
        <v>0.3904466307166673</v>
      </c>
      <c r="O26" s="18">
        <f t="shared" si="7"/>
        <v>1.882044630305026</v>
      </c>
      <c r="P26" s="29">
        <f t="shared" si="8"/>
        <v>0.59720413287778373</v>
      </c>
      <c r="Q26" s="18">
        <f t="shared" si="9"/>
        <v>0.15618161610340425</v>
      </c>
      <c r="R26" s="29">
        <f t="shared" si="10"/>
        <v>0.22668669987239123</v>
      </c>
      <c r="T26" s="30">
        <f t="shared" si="11"/>
        <v>453.03705689085643</v>
      </c>
      <c r="U26" s="30">
        <f t="shared" si="12"/>
        <v>1118.9323432038605</v>
      </c>
      <c r="V26" s="30">
        <f t="shared" si="13"/>
        <v>1118.9323432038605</v>
      </c>
      <c r="W26" s="30">
        <f t="shared" si="14"/>
        <v>22.835353942935928</v>
      </c>
      <c r="X26" s="30">
        <f t="shared" si="15"/>
        <v>176.88679245283001</v>
      </c>
      <c r="Y26" s="30">
        <f t="shared" si="0"/>
        <v>102.697475346489</v>
      </c>
      <c r="Z26" s="30">
        <f t="shared" si="16"/>
        <v>102.697475346489</v>
      </c>
      <c r="AA26" s="30">
        <f t="shared" si="17"/>
        <v>70.756059699943847</v>
      </c>
      <c r="AB26" s="30">
        <f t="shared" si="1"/>
        <v>875.47131419356492</v>
      </c>
      <c r="AC26" s="30">
        <f t="shared" si="18"/>
        <v>266.2963829532315</v>
      </c>
      <c r="AD26" s="30">
        <f t="shared" si="2"/>
        <v>270.55560272200711</v>
      </c>
      <c r="AE26" s="30">
        <f t="shared" si="3"/>
        <v>665.89528631300402</v>
      </c>
      <c r="AI26" s="37"/>
      <c r="AJ26" s="38">
        <f t="shared" si="28"/>
        <v>76371.921364833746</v>
      </c>
      <c r="AK26" s="38">
        <f t="shared" si="29"/>
        <v>12940.62955190548</v>
      </c>
      <c r="AL26" s="39">
        <f t="shared" si="30"/>
        <v>45569.598039968994</v>
      </c>
      <c r="AM26" s="39">
        <f t="shared" si="31"/>
        <v>3271.0654342131752</v>
      </c>
      <c r="AN26" s="39">
        <f t="shared" si="20"/>
        <v>18937.499999999982</v>
      </c>
      <c r="AO26" s="39">
        <f t="shared" si="21"/>
        <v>7550.3646171219807</v>
      </c>
      <c r="AP26" s="39">
        <f t="shared" si="22"/>
        <v>7749.0584228357175</v>
      </c>
      <c r="AQ26" s="39">
        <f t="shared" si="23"/>
        <v>4162.6884893700426</v>
      </c>
      <c r="AR26" s="41">
        <f t="shared" si="32"/>
        <v>-2072.2759132293395</v>
      </c>
      <c r="AS26" s="41">
        <f t="shared" si="33"/>
        <v>-16578207.305834716</v>
      </c>
      <c r="AT26">
        <f t="shared" si="34"/>
        <v>0.40332000000000001</v>
      </c>
      <c r="BB26" s="31">
        <f t="shared" si="24"/>
        <v>793.95386465984939</v>
      </c>
      <c r="BC26" s="31">
        <f t="shared" si="25"/>
        <v>128.41601169095924</v>
      </c>
      <c r="BD26" s="36">
        <f t="shared" si="26"/>
        <v>493.8272024705692</v>
      </c>
      <c r="BE26" s="31">
        <f t="shared" si="27"/>
        <v>187.44698652239276</v>
      </c>
    </row>
    <row r="27" spans="1:57" x14ac:dyDescent="0.35">
      <c r="A27">
        <v>21</v>
      </c>
      <c r="B27" t="s">
        <v>54</v>
      </c>
      <c r="C27">
        <v>4.0483799999999999</v>
      </c>
      <c r="D27">
        <v>450.18900000000002</v>
      </c>
      <c r="E27">
        <v>285.476</v>
      </c>
      <c r="F27">
        <v>285.476</v>
      </c>
      <c r="G27">
        <v>198.07400000000001</v>
      </c>
      <c r="H27">
        <v>1780.78</v>
      </c>
      <c r="I27">
        <v>672.76900000000001</v>
      </c>
      <c r="J27">
        <v>2388.46</v>
      </c>
      <c r="K27">
        <v>752.08299999999997</v>
      </c>
      <c r="M27" s="17">
        <f t="shared" si="5"/>
        <v>0.40640666666666669</v>
      </c>
      <c r="N27" s="18">
        <f t="shared" si="6"/>
        <v>0.36924345073079512</v>
      </c>
      <c r="O27" s="18">
        <f t="shared" si="7"/>
        <v>1.9087904645593086</v>
      </c>
      <c r="P27" s="29">
        <f t="shared" si="8"/>
        <v>0.61685585866373582</v>
      </c>
      <c r="Q27" s="18">
        <f t="shared" si="9"/>
        <v>0.16245960532143502</v>
      </c>
      <c r="R27" s="29">
        <f t="shared" si="10"/>
        <v>0.23414642148258721</v>
      </c>
      <c r="T27" s="30">
        <f t="shared" si="11"/>
        <v>479.05194283809556</v>
      </c>
      <c r="U27" s="30">
        <f t="shared" si="12"/>
        <v>1178.7502079315354</v>
      </c>
      <c r="V27" s="30">
        <f t="shared" si="13"/>
        <v>1178.7502079315354</v>
      </c>
      <c r="W27" s="30">
        <f t="shared" si="14"/>
        <v>24.056126692480316</v>
      </c>
      <c r="X27" s="30">
        <f t="shared" si="15"/>
        <v>176.88679245283001</v>
      </c>
      <c r="Y27" s="30">
        <f t="shared" si="0"/>
        <v>112.168298119821</v>
      </c>
      <c r="Z27" s="30">
        <f t="shared" si="16"/>
        <v>112.168298119821</v>
      </c>
      <c r="AA27" s="30">
        <f t="shared" si="17"/>
        <v>77.826589561943649</v>
      </c>
      <c r="AB27" s="30">
        <f t="shared" si="1"/>
        <v>938.46590721044811</v>
      </c>
      <c r="AC27" s="30">
        <f t="shared" si="18"/>
        <v>264.34042741356768</v>
      </c>
      <c r="AD27" s="30">
        <f t="shared" si="2"/>
        <v>295.50599754392431</v>
      </c>
      <c r="AE27" s="30">
        <f t="shared" si="3"/>
        <v>699.69826509343989</v>
      </c>
      <c r="AI27" s="37"/>
      <c r="AJ27" s="38">
        <f t="shared" si="28"/>
        <v>80425.500032463868</v>
      </c>
      <c r="AK27" s="38">
        <f t="shared" si="29"/>
        <v>13627.477007879817</v>
      </c>
      <c r="AL27" s="39">
        <f t="shared" si="30"/>
        <v>47862.555494319786</v>
      </c>
      <c r="AM27" s="39">
        <f t="shared" si="31"/>
        <v>3243.2236479874064</v>
      </c>
      <c r="AN27" s="39">
        <f t="shared" si="20"/>
        <v>18937.499999999982</v>
      </c>
      <c r="AO27" s="39">
        <f t="shared" si="21"/>
        <v>8273.3086139131537</v>
      </c>
      <c r="AP27" s="39">
        <f t="shared" si="22"/>
        <v>8491.0272616477105</v>
      </c>
      <c r="AQ27" s="39">
        <f t="shared" si="23"/>
        <v>4587.2073332249693</v>
      </c>
      <c r="AR27" s="41">
        <f t="shared" si="32"/>
        <v>-2658.154689250674</v>
      </c>
      <c r="AS27" s="41">
        <f t="shared" si="33"/>
        <v>-21265237.514005393</v>
      </c>
      <c r="AT27">
        <f t="shared" si="34"/>
        <v>0.40488333333333337</v>
      </c>
      <c r="BB27" s="31">
        <f t="shared" si="24"/>
        <v>852.63596025062895</v>
      </c>
      <c r="BC27" s="31">
        <f t="shared" si="25"/>
        <v>141.51211939988769</v>
      </c>
      <c r="BD27" s="36">
        <f t="shared" si="26"/>
        <v>541.11120544401422</v>
      </c>
      <c r="BE27" s="31">
        <f t="shared" si="27"/>
        <v>205.394950692978</v>
      </c>
    </row>
    <row r="28" spans="1:57" x14ac:dyDescent="0.35">
      <c r="A28">
        <v>22</v>
      </c>
      <c r="B28" t="s">
        <v>54</v>
      </c>
      <c r="C28">
        <v>4.2503000000000002</v>
      </c>
      <c r="D28">
        <v>427.315</v>
      </c>
      <c r="E28">
        <v>295.05200000000002</v>
      </c>
      <c r="F28">
        <v>295.05200000000002</v>
      </c>
      <c r="G28">
        <v>206.39</v>
      </c>
      <c r="H28">
        <v>1776.19</v>
      </c>
      <c r="I28">
        <v>634.34699999999998</v>
      </c>
      <c r="J28">
        <v>2426.88</v>
      </c>
      <c r="K28">
        <v>777.31200000000001</v>
      </c>
      <c r="M28" s="17">
        <f t="shared" si="5"/>
        <v>0.40793666666666667</v>
      </c>
      <c r="N28" s="18">
        <f t="shared" si="6"/>
        <v>0.34916776296974206</v>
      </c>
      <c r="O28" s="18">
        <f t="shared" si="7"/>
        <v>1.9330251511264005</v>
      </c>
      <c r="P28" s="29">
        <f t="shared" si="8"/>
        <v>0.63515741822668559</v>
      </c>
      <c r="Q28" s="18">
        <f t="shared" si="9"/>
        <v>0.16864545967102737</v>
      </c>
      <c r="R28" s="29">
        <f t="shared" si="10"/>
        <v>0.24109298011946301</v>
      </c>
      <c r="T28" s="30">
        <f t="shared" si="11"/>
        <v>506.59542836478448</v>
      </c>
      <c r="U28" s="30">
        <f t="shared" si="12"/>
        <v>1241.8482322373191</v>
      </c>
      <c r="V28" s="30">
        <f t="shared" si="13"/>
        <v>1241.8482322373191</v>
      </c>
      <c r="W28" s="30">
        <f t="shared" si="14"/>
        <v>25.343841474231002</v>
      </c>
      <c r="X28" s="30">
        <f t="shared" si="15"/>
        <v>176.88679245283001</v>
      </c>
      <c r="Y28" s="30">
        <f t="shared" si="0"/>
        <v>122.13660153936183</v>
      </c>
      <c r="Z28" s="30">
        <f t="shared" si="16"/>
        <v>122.13660153936183</v>
      </c>
      <c r="AA28" s="30">
        <f t="shared" si="17"/>
        <v>85.435018883820092</v>
      </c>
      <c r="AB28" s="30">
        <f t="shared" si="1"/>
        <v>1004.6055459490121</v>
      </c>
      <c r="AC28" s="30">
        <f t="shared" si="18"/>
        <v>262.58652776253791</v>
      </c>
      <c r="AD28" s="30">
        <f t="shared" si="2"/>
        <v>321.76784436561837</v>
      </c>
      <c r="AE28" s="30">
        <f t="shared" si="3"/>
        <v>735.25280387253451</v>
      </c>
      <c r="AI28" s="37"/>
      <c r="AJ28" s="38">
        <f t="shared" si="28"/>
        <v>84725.02869549497</v>
      </c>
      <c r="AK28" s="38">
        <f t="shared" si="29"/>
        <v>14355.99878239817</v>
      </c>
      <c r="AL28" s="39">
        <f t="shared" si="30"/>
        <v>50292.212200121176</v>
      </c>
      <c r="AM28" s="39">
        <f t="shared" si="31"/>
        <v>3219.4020654698411</v>
      </c>
      <c r="AN28" s="39">
        <f t="shared" si="20"/>
        <v>18937.499999999982</v>
      </c>
      <c r="AO28" s="39">
        <f t="shared" si="21"/>
        <v>9036.2780965327802</v>
      </c>
      <c r="AP28" s="39">
        <f t="shared" si="22"/>
        <v>9274.074888546802</v>
      </c>
      <c r="AQ28" s="39">
        <f t="shared" si="23"/>
        <v>5045.5989758672376</v>
      </c>
      <c r="AR28" s="41">
        <f t="shared" si="32"/>
        <v>-3275.9612513553202</v>
      </c>
      <c r="AS28" s="41">
        <f t="shared" si="33"/>
        <v>-26207690.010842562</v>
      </c>
      <c r="AT28">
        <f t="shared" si="34"/>
        <v>0.40640666666666669</v>
      </c>
      <c r="BB28" s="31">
        <f t="shared" si="24"/>
        <v>914.40978051796776</v>
      </c>
      <c r="BC28" s="31">
        <f t="shared" si="25"/>
        <v>155.6531791238873</v>
      </c>
      <c r="BD28" s="36">
        <f t="shared" si="26"/>
        <v>591.01199508784862</v>
      </c>
      <c r="BE28" s="31">
        <f t="shared" si="27"/>
        <v>224.33659623964201</v>
      </c>
    </row>
    <row r="29" spans="1:57" x14ac:dyDescent="0.35">
      <c r="A29">
        <v>23</v>
      </c>
      <c r="B29" t="s">
        <v>54</v>
      </c>
      <c r="C29">
        <v>4.4522199999999996</v>
      </c>
      <c r="D29">
        <v>405.67500000000001</v>
      </c>
      <c r="E29">
        <v>304.11099999999999</v>
      </c>
      <c r="F29">
        <v>304.11099999999999</v>
      </c>
      <c r="G29">
        <v>214.654</v>
      </c>
      <c r="H29">
        <v>1771.45</v>
      </c>
      <c r="I29">
        <v>598.399</v>
      </c>
      <c r="J29">
        <v>2462.83</v>
      </c>
      <c r="K29">
        <v>801.17899999999997</v>
      </c>
      <c r="M29" s="17">
        <f t="shared" si="5"/>
        <v>0.40951666666666664</v>
      </c>
      <c r="N29" s="18">
        <f t="shared" si="6"/>
        <v>0.33020634080826994</v>
      </c>
      <c r="O29" s="18">
        <f t="shared" si="7"/>
        <v>1.9548292785804404</v>
      </c>
      <c r="P29" s="29">
        <f t="shared" si="8"/>
        <v>0.65213381628749334</v>
      </c>
      <c r="Q29" s="18">
        <f t="shared" si="9"/>
        <v>0.17472141955964349</v>
      </c>
      <c r="R29" s="29">
        <f t="shared" si="10"/>
        <v>0.24753652679988605</v>
      </c>
      <c r="T29" s="30">
        <f t="shared" si="11"/>
        <v>535.68563226209233</v>
      </c>
      <c r="U29" s="30">
        <f t="shared" si="12"/>
        <v>1308.0923827164356</v>
      </c>
      <c r="V29" s="30">
        <f t="shared" si="13"/>
        <v>1308.0923827164356</v>
      </c>
      <c r="W29" s="30">
        <f t="shared" si="14"/>
        <v>26.695762912580317</v>
      </c>
      <c r="X29" s="30">
        <f t="shared" si="15"/>
        <v>176.88679245283001</v>
      </c>
      <c r="Y29" s="30">
        <f t="shared" si="0"/>
        <v>132.60176086675932</v>
      </c>
      <c r="Z29" s="30">
        <f t="shared" si="16"/>
        <v>132.60176086675932</v>
      </c>
      <c r="AA29" s="30">
        <f t="shared" si="17"/>
        <v>93.595754106537925</v>
      </c>
      <c r="AB29" s="30">
        <f t="shared" si="1"/>
        <v>1073.8697209733932</v>
      </c>
      <c r="AC29" s="30">
        <f t="shared" si="18"/>
        <v>260.91842465562263</v>
      </c>
      <c r="AD29" s="30">
        <f t="shared" si="2"/>
        <v>349.33871569745702</v>
      </c>
      <c r="AE29" s="30">
        <f t="shared" si="3"/>
        <v>772.4067504543433</v>
      </c>
      <c r="AI29" s="37"/>
      <c r="AJ29" s="38">
        <f t="shared" si="28"/>
        <v>89260.325388521771</v>
      </c>
      <c r="AK29" s="38">
        <f t="shared" si="29"/>
        <v>15124.469620418309</v>
      </c>
      <c r="AL29" s="39">
        <f t="shared" si="30"/>
        <v>52847.765783946161</v>
      </c>
      <c r="AM29" s="39">
        <f t="shared" si="31"/>
        <v>3198.0413216199495</v>
      </c>
      <c r="AN29" s="39">
        <f t="shared" si="20"/>
        <v>18937.499999999982</v>
      </c>
      <c r="AO29" s="39">
        <f t="shared" si="21"/>
        <v>9839.3246200109897</v>
      </c>
      <c r="AP29" s="39">
        <f t="shared" si="22"/>
        <v>10098.254215274437</v>
      </c>
      <c r="AQ29" s="39">
        <f t="shared" si="23"/>
        <v>5538.8633397626054</v>
      </c>
      <c r="AR29" s="41">
        <f t="shared" si="32"/>
        <v>-3925.045728325942</v>
      </c>
      <c r="AS29" s="41">
        <f t="shared" si="33"/>
        <v>-31400365.826607537</v>
      </c>
      <c r="AT29">
        <f t="shared" si="34"/>
        <v>0.40793666666666667</v>
      </c>
      <c r="BB29" s="31">
        <f t="shared" si="24"/>
        <v>979.26170447478114</v>
      </c>
      <c r="BC29" s="31">
        <f t="shared" si="25"/>
        <v>170.87003776764018</v>
      </c>
      <c r="BD29" s="36">
        <f t="shared" si="26"/>
        <v>643.53568873123675</v>
      </c>
      <c r="BE29" s="31">
        <f t="shared" si="27"/>
        <v>244.27320307872367</v>
      </c>
    </row>
    <row r="30" spans="1:57" x14ac:dyDescent="0.35">
      <c r="A30">
        <v>24</v>
      </c>
      <c r="B30" t="s">
        <v>54</v>
      </c>
      <c r="C30">
        <v>4.6541399999999999</v>
      </c>
      <c r="D30">
        <v>385.11900000000003</v>
      </c>
      <c r="E30">
        <v>312.68</v>
      </c>
      <c r="F30">
        <v>312.68</v>
      </c>
      <c r="G30">
        <v>222.869</v>
      </c>
      <c r="H30">
        <v>1766.65</v>
      </c>
      <c r="I30">
        <v>564.88099999999997</v>
      </c>
      <c r="J30">
        <v>2496.34</v>
      </c>
      <c r="K30">
        <v>823.75400000000002</v>
      </c>
      <c r="M30" s="17">
        <f t="shared" si="5"/>
        <v>0.41111666666666663</v>
      </c>
      <c r="N30" s="18">
        <f t="shared" si="6"/>
        <v>0.3122544289942028</v>
      </c>
      <c r="O30" s="18">
        <f t="shared" si="7"/>
        <v>1.9743913002797262</v>
      </c>
      <c r="P30" s="29">
        <f t="shared" si="8"/>
        <v>0.66789962297806793</v>
      </c>
      <c r="Q30" s="18">
        <f t="shared" si="9"/>
        <v>0.18070215267361253</v>
      </c>
      <c r="R30" s="29">
        <f t="shared" si="10"/>
        <v>0.25352089836623831</v>
      </c>
      <c r="T30" s="30">
        <f t="shared" si="11"/>
        <v>566.48289352563199</v>
      </c>
      <c r="U30" s="30">
        <f t="shared" si="12"/>
        <v>1377.9127421874539</v>
      </c>
      <c r="V30" s="30">
        <f t="shared" si="13"/>
        <v>1377.9127421874539</v>
      </c>
      <c r="W30" s="30">
        <f t="shared" si="14"/>
        <v>28.120668207907222</v>
      </c>
      <c r="X30" s="30">
        <f t="shared" si="15"/>
        <v>176.88679245283001</v>
      </c>
      <c r="Y30" s="30">
        <f t="shared" si="0"/>
        <v>143.61525207572436</v>
      </c>
      <c r="Z30" s="30">
        <f t="shared" si="16"/>
        <v>143.61525207572436</v>
      </c>
      <c r="AA30" s="30">
        <f t="shared" si="17"/>
        <v>102.36467831285854</v>
      </c>
      <c r="AB30" s="30">
        <f t="shared" si="1"/>
        <v>1146.5795649422016</v>
      </c>
      <c r="AC30" s="30">
        <f t="shared" si="18"/>
        <v>259.4538454531596</v>
      </c>
      <c r="AD30" s="30">
        <f t="shared" si="2"/>
        <v>378.35371100929461</v>
      </c>
      <c r="AE30" s="30">
        <f t="shared" si="3"/>
        <v>811.42984866182189</v>
      </c>
      <c r="AI30" s="37"/>
      <c r="AJ30" s="38">
        <f t="shared" si="28"/>
        <v>94021.75619250923</v>
      </c>
      <c r="AK30" s="38">
        <f t="shared" si="29"/>
        <v>15931.257129103469</v>
      </c>
      <c r="AL30" s="39">
        <f t="shared" si="30"/>
        <v>55518.280002406827</v>
      </c>
      <c r="AM30" s="39">
        <f t="shared" si="31"/>
        <v>3177.7254938808283</v>
      </c>
      <c r="AN30" s="39">
        <f t="shared" si="20"/>
        <v>18937.499999999982</v>
      </c>
      <c r="AO30" s="39">
        <f t="shared" si="21"/>
        <v>10682.397855426132</v>
      </c>
      <c r="AP30" s="39">
        <f t="shared" si="22"/>
        <v>10963.513588463662</v>
      </c>
      <c r="AQ30" s="39">
        <f t="shared" si="23"/>
        <v>6067.9344132071919</v>
      </c>
      <c r="AR30" s="41">
        <f t="shared" si="32"/>
        <v>-4605.6619682281016</v>
      </c>
      <c r="AS30" s="41">
        <f t="shared" si="33"/>
        <v>-36845295.745824814</v>
      </c>
      <c r="AT30">
        <f t="shared" si="34"/>
        <v>0.40951666666666664</v>
      </c>
      <c r="BB30" s="31">
        <f t="shared" si="24"/>
        <v>1047.173958060813</v>
      </c>
      <c r="BC30" s="31">
        <f t="shared" si="25"/>
        <v>187.19150821307585</v>
      </c>
      <c r="BD30" s="36">
        <f t="shared" si="26"/>
        <v>698.67743139491404</v>
      </c>
      <c r="BE30" s="31">
        <f t="shared" si="27"/>
        <v>265.20352173351864</v>
      </c>
    </row>
    <row r="31" spans="1:57" x14ac:dyDescent="0.35">
      <c r="A31">
        <v>25</v>
      </c>
      <c r="B31" t="s">
        <v>54</v>
      </c>
      <c r="C31">
        <v>4.8560600000000003</v>
      </c>
      <c r="D31">
        <v>365.71300000000002</v>
      </c>
      <c r="E31">
        <v>320.79199999999997</v>
      </c>
      <c r="F31">
        <v>320.79199999999997</v>
      </c>
      <c r="G31">
        <v>231.03399999999999</v>
      </c>
      <c r="H31">
        <v>1761.67</v>
      </c>
      <c r="I31">
        <v>533.48900000000003</v>
      </c>
      <c r="J31">
        <v>2527.7399999999998</v>
      </c>
      <c r="K31">
        <v>845.12400000000002</v>
      </c>
      <c r="M31" s="17">
        <f t="shared" si="5"/>
        <v>0.41277666666666663</v>
      </c>
      <c r="N31" s="18">
        <f t="shared" si="6"/>
        <v>0.29532757827073564</v>
      </c>
      <c r="O31" s="18">
        <f t="shared" si="7"/>
        <v>1.9918079269661562</v>
      </c>
      <c r="P31" s="29">
        <f t="shared" si="8"/>
        <v>0.68247074689299303</v>
      </c>
      <c r="Q31" s="18">
        <f t="shared" si="9"/>
        <v>0.18656900826112588</v>
      </c>
      <c r="R31" s="29">
        <f t="shared" si="10"/>
        <v>0.25905211050366217</v>
      </c>
      <c r="T31" s="30">
        <f t="shared" si="11"/>
        <v>598.95114939341215</v>
      </c>
      <c r="U31" s="30">
        <f t="shared" si="12"/>
        <v>1451.0295706154552</v>
      </c>
      <c r="V31" s="30">
        <f t="shared" si="13"/>
        <v>1451.0295706154552</v>
      </c>
      <c r="W31" s="30">
        <f t="shared" si="14"/>
        <v>29.612848379907248</v>
      </c>
      <c r="X31" s="30">
        <f t="shared" si="15"/>
        <v>176.88679245283001</v>
      </c>
      <c r="Y31" s="30">
        <f t="shared" si="0"/>
        <v>155.15955933895768</v>
      </c>
      <c r="Z31" s="30">
        <f t="shared" si="16"/>
        <v>155.15955933895768</v>
      </c>
      <c r="AA31" s="30">
        <f t="shared" si="17"/>
        <v>111.74572193919035</v>
      </c>
      <c r="AB31" s="30">
        <f t="shared" si="1"/>
        <v>1222.6084956071961</v>
      </c>
      <c r="AC31" s="30">
        <f t="shared" si="18"/>
        <v>258.03392338816639</v>
      </c>
      <c r="AD31" s="30">
        <f t="shared" si="2"/>
        <v>408.76663827893861</v>
      </c>
      <c r="AE31" s="30">
        <f t="shared" si="3"/>
        <v>852.07842122204306</v>
      </c>
      <c r="AI31" s="37"/>
      <c r="AJ31" s="38">
        <f t="shared" si="28"/>
        <v>99040.234170207623</v>
      </c>
      <c r="AK31" s="38">
        <f t="shared" si="29"/>
        <v>16781.599287101002</v>
      </c>
      <c r="AL31" s="39">
        <f t="shared" si="30"/>
        <v>58323.143232265771</v>
      </c>
      <c r="AM31" s="39">
        <f t="shared" si="31"/>
        <v>3159.8883837740309</v>
      </c>
      <c r="AN31" s="39">
        <f t="shared" si="20"/>
        <v>18937.499999999982</v>
      </c>
      <c r="AO31" s="39">
        <f t="shared" si="21"/>
        <v>11569.644707220354</v>
      </c>
      <c r="AP31" s="39">
        <f t="shared" si="22"/>
        <v>11874.10904162089</v>
      </c>
      <c r="AQ31" s="39">
        <f t="shared" si="23"/>
        <v>6636.4351691044258</v>
      </c>
      <c r="AR31" s="41">
        <f t="shared" si="32"/>
        <v>-5321.1129233231695</v>
      </c>
      <c r="AS31" s="41">
        <f t="shared" si="33"/>
        <v>-42568903.386585355</v>
      </c>
      <c r="AT31">
        <f t="shared" si="34"/>
        <v>0.41111666666666663</v>
      </c>
      <c r="BB31" s="31">
        <f t="shared" si="24"/>
        <v>1118.4588967342943</v>
      </c>
      <c r="BC31" s="31">
        <f t="shared" si="25"/>
        <v>204.72935662571709</v>
      </c>
      <c r="BD31" s="36">
        <f t="shared" si="26"/>
        <v>756.70742201858923</v>
      </c>
      <c r="BE31" s="31">
        <f t="shared" si="27"/>
        <v>287.23050415144871</v>
      </c>
    </row>
    <row r="32" spans="1:57" x14ac:dyDescent="0.35">
      <c r="A32">
        <v>26</v>
      </c>
      <c r="B32" t="s">
        <v>54</v>
      </c>
      <c r="C32">
        <v>5.0579799999999997</v>
      </c>
      <c r="D32">
        <v>347.40899999999999</v>
      </c>
      <c r="E32">
        <v>328.47500000000002</v>
      </c>
      <c r="F32">
        <v>328.47500000000002</v>
      </c>
      <c r="G32">
        <v>239.15100000000001</v>
      </c>
      <c r="H32">
        <v>1756.49</v>
      </c>
      <c r="I32">
        <v>504.06599999999997</v>
      </c>
      <c r="J32">
        <v>2557.16</v>
      </c>
      <c r="K32">
        <v>865.36300000000006</v>
      </c>
      <c r="M32" s="17">
        <f t="shared" si="5"/>
        <v>0.41450333333333333</v>
      </c>
      <c r="N32" s="18">
        <f t="shared" si="6"/>
        <v>0.27937772916984988</v>
      </c>
      <c r="O32" s="18">
        <f t="shared" si="7"/>
        <v>2.0071696328939854</v>
      </c>
      <c r="P32" s="29">
        <f t="shared" si="8"/>
        <v>0.69590353113364589</v>
      </c>
      <c r="Q32" s="18">
        <f t="shared" si="9"/>
        <v>0.19231932191940557</v>
      </c>
      <c r="R32" s="29">
        <f t="shared" si="10"/>
        <v>0.26415147445537229</v>
      </c>
      <c r="T32" s="30">
        <f t="shared" si="11"/>
        <v>633.14564470989126</v>
      </c>
      <c r="U32" s="30">
        <f t="shared" si="12"/>
        <v>1527.480224630018</v>
      </c>
      <c r="V32" s="30">
        <f t="shared" si="13"/>
        <v>1527.480224630018</v>
      </c>
      <c r="W32" s="30">
        <f t="shared" si="14"/>
        <v>31.173065808775878</v>
      </c>
      <c r="X32" s="30">
        <f t="shared" si="15"/>
        <v>176.88679245283001</v>
      </c>
      <c r="Y32" s="30">
        <f t="shared" si="0"/>
        <v>167.24635559511506</v>
      </c>
      <c r="Z32" s="30">
        <f t="shared" si="16"/>
        <v>167.24635559511506</v>
      </c>
      <c r="AA32" s="30">
        <f t="shared" si="17"/>
        <v>121.76614106683115</v>
      </c>
      <c r="AB32" s="30">
        <f t="shared" si="1"/>
        <v>1302.003777069554</v>
      </c>
      <c r="AC32" s="30">
        <f t="shared" si="18"/>
        <v>256.64951336923991</v>
      </c>
      <c r="AD32" s="30">
        <f t="shared" si="2"/>
        <v>440.60828987550212</v>
      </c>
      <c r="AE32" s="30">
        <f t="shared" si="3"/>
        <v>894.33457992012677</v>
      </c>
      <c r="AI32" s="37"/>
      <c r="AJ32" s="38">
        <f t="shared" si="28"/>
        <v>104295.65244712707</v>
      </c>
      <c r="AK32" s="38">
        <f t="shared" si="29"/>
        <v>17672.08914052563</v>
      </c>
      <c r="AL32" s="39">
        <f t="shared" si="30"/>
        <v>61244.840682176786</v>
      </c>
      <c r="AM32" s="39">
        <f t="shared" si="31"/>
        <v>3142.5951529444783</v>
      </c>
      <c r="AN32" s="39">
        <f t="shared" si="20"/>
        <v>18937.499999999982</v>
      </c>
      <c r="AO32" s="39">
        <f t="shared" si="21"/>
        <v>12499.654100346432</v>
      </c>
      <c r="AP32" s="39">
        <f t="shared" si="22"/>
        <v>12828.592366145022</v>
      </c>
      <c r="AQ32" s="39">
        <f t="shared" si="23"/>
        <v>7244.6204227562312</v>
      </c>
      <c r="AR32" s="41">
        <f t="shared" si="32"/>
        <v>-6069.938863283769</v>
      </c>
      <c r="AS32" s="41">
        <f t="shared" si="33"/>
        <v>-48559510.906270154</v>
      </c>
      <c r="AT32">
        <f t="shared" si="34"/>
        <v>0.41277666666666663</v>
      </c>
      <c r="BB32" s="31">
        <f t="shared" si="24"/>
        <v>1192.9956472272888</v>
      </c>
      <c r="BC32" s="31">
        <f t="shared" si="25"/>
        <v>223.49144387838069</v>
      </c>
      <c r="BD32" s="36">
        <f t="shared" si="26"/>
        <v>817.53327655787723</v>
      </c>
      <c r="BE32" s="31">
        <f t="shared" si="27"/>
        <v>310.31911867791536</v>
      </c>
    </row>
    <row r="33" spans="1:57" x14ac:dyDescent="0.35">
      <c r="A33">
        <v>27</v>
      </c>
      <c r="B33" t="s">
        <v>54</v>
      </c>
      <c r="C33">
        <v>5.2599</v>
      </c>
      <c r="D33">
        <v>330.22</v>
      </c>
      <c r="E33">
        <v>335.74400000000003</v>
      </c>
      <c r="F33">
        <v>335.74400000000003</v>
      </c>
      <c r="G33">
        <v>247.22300000000001</v>
      </c>
      <c r="H33">
        <v>1751.07</v>
      </c>
      <c r="I33">
        <v>476.48899999999998</v>
      </c>
      <c r="J33">
        <v>2584.7399999999998</v>
      </c>
      <c r="K33">
        <v>884.51300000000003</v>
      </c>
      <c r="M33" s="17">
        <f t="shared" si="5"/>
        <v>0.41631000000000001</v>
      </c>
      <c r="N33" s="18">
        <f t="shared" si="6"/>
        <v>0.26440232839310451</v>
      </c>
      <c r="O33" s="18">
        <f t="shared" si="7"/>
        <v>2.0205419921052421</v>
      </c>
      <c r="P33" s="29">
        <f t="shared" si="8"/>
        <v>0.70821663343822316</v>
      </c>
      <c r="Q33" s="18">
        <f t="shared" si="9"/>
        <v>0.19794784335391094</v>
      </c>
      <c r="R33" s="29">
        <f t="shared" si="10"/>
        <v>0.26882531446918562</v>
      </c>
      <c r="T33" s="30">
        <f t="shared" si="11"/>
        <v>669.00618284208394</v>
      </c>
      <c r="U33" s="30">
        <f t="shared" si="12"/>
        <v>1606.9904226227666</v>
      </c>
      <c r="V33" s="30">
        <f t="shared" si="13"/>
        <v>1606.9904226227666</v>
      </c>
      <c r="W33" s="30">
        <f t="shared" si="14"/>
        <v>32.795722910668708</v>
      </c>
      <c r="X33" s="30">
        <f t="shared" si="15"/>
        <v>176.88679245283001</v>
      </c>
      <c r="Y33" s="30">
        <f t="shared" si="0"/>
        <v>179.84579748435272</v>
      </c>
      <c r="Z33" s="30">
        <f t="shared" si="16"/>
        <v>179.84579748435272</v>
      </c>
      <c r="AA33" s="30">
        <f t="shared" si="17"/>
        <v>132.42833108402274</v>
      </c>
      <c r="AB33" s="30">
        <f t="shared" si="1"/>
        <v>1384.5508083211369</v>
      </c>
      <c r="AC33" s="30">
        <f t="shared" si="18"/>
        <v>255.23533721229842</v>
      </c>
      <c r="AD33" s="30">
        <f t="shared" si="2"/>
        <v>473.8013065617771</v>
      </c>
      <c r="AE33" s="30">
        <f t="shared" si="3"/>
        <v>937.98423978068263</v>
      </c>
      <c r="AI33" s="37"/>
      <c r="AJ33" s="38">
        <f t="shared" si="28"/>
        <v>109790.6961057318</v>
      </c>
      <c r="AK33" s="38">
        <f t="shared" si="29"/>
        <v>18603.181655768989</v>
      </c>
      <c r="AL33" s="39">
        <f t="shared" si="30"/>
        <v>64282.086600918949</v>
      </c>
      <c r="AM33" s="39">
        <f t="shared" si="31"/>
        <v>3125.7344233239728</v>
      </c>
      <c r="AN33" s="39">
        <f t="shared" si="20"/>
        <v>18937.499999999982</v>
      </c>
      <c r="AO33" s="39">
        <f t="shared" si="21"/>
        <v>13473.366406742471</v>
      </c>
      <c r="AP33" s="39">
        <f t="shared" si="22"/>
        <v>13827.928680604115</v>
      </c>
      <c r="AQ33" s="39">
        <f t="shared" si="23"/>
        <v>7894.2572213460508</v>
      </c>
      <c r="AR33" s="41">
        <f t="shared" si="32"/>
        <v>-6853.0044285652402</v>
      </c>
      <c r="AS33" s="41">
        <f t="shared" si="33"/>
        <v>-54824035.428521924</v>
      </c>
      <c r="AT33">
        <f t="shared" si="34"/>
        <v>0.41450333333333333</v>
      </c>
      <c r="BB33" s="31">
        <f t="shared" si="24"/>
        <v>1270.8307112607781</v>
      </c>
      <c r="BC33" s="31">
        <f t="shared" si="25"/>
        <v>243.53228213366231</v>
      </c>
      <c r="BD33" s="36">
        <f t="shared" si="26"/>
        <v>881.21657975100425</v>
      </c>
      <c r="BE33" s="31">
        <f t="shared" si="27"/>
        <v>334.49271119023012</v>
      </c>
    </row>
    <row r="34" spans="1:57" x14ac:dyDescent="0.35">
      <c r="A34">
        <v>28</v>
      </c>
      <c r="B34" t="s">
        <v>54</v>
      </c>
      <c r="C34">
        <v>5.4618200000000003</v>
      </c>
      <c r="D34">
        <v>313.84199999999998</v>
      </c>
      <c r="E34">
        <v>342.64499999999998</v>
      </c>
      <c r="F34">
        <v>342.64499999999998</v>
      </c>
      <c r="G34">
        <v>255.24600000000001</v>
      </c>
      <c r="H34">
        <v>1745.62</v>
      </c>
      <c r="I34">
        <v>450.72300000000001</v>
      </c>
      <c r="J34">
        <v>2610.5</v>
      </c>
      <c r="K34">
        <v>902.69500000000005</v>
      </c>
      <c r="M34" s="17">
        <f t="shared" si="5"/>
        <v>0.4181266666666667</v>
      </c>
      <c r="N34" s="18">
        <f t="shared" si="6"/>
        <v>0.25019691002726441</v>
      </c>
      <c r="O34" s="18">
        <f t="shared" si="7"/>
        <v>2.0322992316522903</v>
      </c>
      <c r="P34" s="29">
        <f t="shared" si="8"/>
        <v>0.71963440105869037</v>
      </c>
      <c r="Q34" s="18">
        <f t="shared" si="9"/>
        <v>0.20348379279006359</v>
      </c>
      <c r="R34" s="29">
        <f t="shared" si="10"/>
        <v>0.27315885138474783</v>
      </c>
      <c r="T34" s="30">
        <f t="shared" si="11"/>
        <v>706.99031588181617</v>
      </c>
      <c r="U34" s="30">
        <f t="shared" si="12"/>
        <v>1690.8520126639842</v>
      </c>
      <c r="V34" s="30">
        <f t="shared" si="13"/>
        <v>1690.8520126639842</v>
      </c>
      <c r="W34" s="30">
        <f t="shared" si="14"/>
        <v>34.507183931918043</v>
      </c>
      <c r="X34" s="30">
        <f t="shared" si="15"/>
        <v>176.88679245283001</v>
      </c>
      <c r="Y34" s="30">
        <f t="shared" si="0"/>
        <v>193.12066262641693</v>
      </c>
      <c r="Z34" s="30">
        <f t="shared" si="16"/>
        <v>193.12066262641693</v>
      </c>
      <c r="AA34" s="30">
        <f t="shared" si="17"/>
        <v>143.8610709414771</v>
      </c>
      <c r="AB34" s="30">
        <f t="shared" si="1"/>
        <v>1471.3230596841431</v>
      </c>
      <c r="AC34" s="30">
        <f t="shared" si="18"/>
        <v>254.03613691175906</v>
      </c>
      <c r="AD34" s="30">
        <f t="shared" si="2"/>
        <v>508.77455252390507</v>
      </c>
      <c r="AE34" s="30">
        <f t="shared" si="3"/>
        <v>983.861696782168</v>
      </c>
      <c r="AI34" s="37"/>
      <c r="AJ34" s="38">
        <f t="shared" si="28"/>
        <v>115505.65060685658</v>
      </c>
      <c r="AK34" s="38">
        <f t="shared" si="29"/>
        <v>19571.536357122674</v>
      </c>
      <c r="AL34" s="39">
        <f t="shared" si="30"/>
        <v>67419.493202716127</v>
      </c>
      <c r="AM34" s="39">
        <f t="shared" si="31"/>
        <v>3108.5111719085826</v>
      </c>
      <c r="AN34" s="39">
        <f t="shared" si="20"/>
        <v>18937.499999999982</v>
      </c>
      <c r="AO34" s="39">
        <f t="shared" si="21"/>
        <v>14488.377445339454</v>
      </c>
      <c r="AP34" s="39">
        <f t="shared" si="22"/>
        <v>14869.650536006284</v>
      </c>
      <c r="AQ34" s="39">
        <f t="shared" si="23"/>
        <v>8585.5008610076038</v>
      </c>
      <c r="AR34" s="41">
        <f t="shared" si="32"/>
        <v>-7668.1537470012081</v>
      </c>
      <c r="AS34" s="41">
        <f t="shared" si="33"/>
        <v>-61345229.976009667</v>
      </c>
      <c r="AT34">
        <f t="shared" si="34"/>
        <v>0.41631000000000001</v>
      </c>
      <c r="BB34" s="31">
        <f t="shared" si="24"/>
        <v>1351.7550854104682</v>
      </c>
      <c r="BC34" s="31">
        <f t="shared" si="25"/>
        <v>264.85666216804549</v>
      </c>
      <c r="BD34" s="36">
        <f t="shared" si="26"/>
        <v>947.60261312355419</v>
      </c>
      <c r="BE34" s="31">
        <f t="shared" si="27"/>
        <v>359.69159496870543</v>
      </c>
    </row>
    <row r="35" spans="1:57" x14ac:dyDescent="0.35">
      <c r="A35">
        <v>29</v>
      </c>
      <c r="B35" t="s">
        <v>54</v>
      </c>
      <c r="C35">
        <v>5.6637399999999998</v>
      </c>
      <c r="D35">
        <v>298.57600000000002</v>
      </c>
      <c r="E35">
        <v>349.18299999999999</v>
      </c>
      <c r="F35">
        <v>349.18299999999999</v>
      </c>
      <c r="G35">
        <v>263.22500000000002</v>
      </c>
      <c r="H35">
        <v>1739.83</v>
      </c>
      <c r="I35">
        <v>426.44099999999997</v>
      </c>
      <c r="J35">
        <v>2634.78</v>
      </c>
      <c r="K35">
        <v>919.92</v>
      </c>
      <c r="M35" s="17">
        <f t="shared" si="5"/>
        <v>0.42005666666666669</v>
      </c>
      <c r="N35" s="18">
        <f t="shared" si="6"/>
        <v>0.23693311219914773</v>
      </c>
      <c r="O35" s="18">
        <f t="shared" si="7"/>
        <v>2.0422288343636179</v>
      </c>
      <c r="P35" s="29">
        <f t="shared" si="8"/>
        <v>0.72999674647071422</v>
      </c>
      <c r="Q35" s="18">
        <f t="shared" si="9"/>
        <v>0.20888054786258997</v>
      </c>
      <c r="R35" s="29">
        <f t="shared" si="10"/>
        <v>0.27709197965353877</v>
      </c>
      <c r="T35" s="30">
        <f t="shared" si="11"/>
        <v>746.56847584964225</v>
      </c>
      <c r="U35" s="30">
        <f t="shared" si="12"/>
        <v>1777.3041951077446</v>
      </c>
      <c r="V35" s="30">
        <f t="shared" si="13"/>
        <v>1777.3041951077446</v>
      </c>
      <c r="W35" s="30">
        <f t="shared" si="14"/>
        <v>36.271514185872341</v>
      </c>
      <c r="X35" s="30">
        <f t="shared" si="15"/>
        <v>176.88679245283001</v>
      </c>
      <c r="Y35" s="30">
        <f t="shared" si="0"/>
        <v>206.86813692010253</v>
      </c>
      <c r="Z35" s="30">
        <f t="shared" si="16"/>
        <v>206.86813692010253</v>
      </c>
      <c r="AA35" s="30">
        <f t="shared" si="17"/>
        <v>155.94363225241204</v>
      </c>
      <c r="AB35" s="30">
        <f t="shared" si="1"/>
        <v>1560.9351823929101</v>
      </c>
      <c r="AC35" s="30">
        <f t="shared" si="18"/>
        <v>252.64052690070685</v>
      </c>
      <c r="AD35" s="30">
        <f t="shared" si="2"/>
        <v>544.99255838783881</v>
      </c>
      <c r="AE35" s="30">
        <f t="shared" si="3"/>
        <v>1030.7357192581023</v>
      </c>
      <c r="AI35" s="37"/>
      <c r="AJ35" s="38">
        <f t="shared" si="28"/>
        <v>121533.37011424918</v>
      </c>
      <c r="AK35" s="38">
        <f t="shared" si="29"/>
        <v>20592.886662234665</v>
      </c>
      <c r="AL35" s="39">
        <f t="shared" si="30"/>
        <v>70717.02717961189</v>
      </c>
      <c r="AM35" s="39">
        <f t="shared" si="31"/>
        <v>3093.9061114483138</v>
      </c>
      <c r="AN35" s="39">
        <f t="shared" si="20"/>
        <v>18937.499999999982</v>
      </c>
      <c r="AO35" s="39">
        <f t="shared" si="21"/>
        <v>15557.800581184149</v>
      </c>
      <c r="AP35" s="39">
        <f t="shared" si="22"/>
        <v>15967.216385952153</v>
      </c>
      <c r="AQ35" s="39">
        <f t="shared" si="23"/>
        <v>9326.7002485281846</v>
      </c>
      <c r="AR35" s="41">
        <f t="shared" si="32"/>
        <v>-8526.1062697591806</v>
      </c>
      <c r="AS35" s="41">
        <f t="shared" si="33"/>
        <v>-68208850.15807344</v>
      </c>
      <c r="AT35">
        <f t="shared" si="34"/>
        <v>0.4181266666666667</v>
      </c>
      <c r="BB35" s="31">
        <f t="shared" si="24"/>
        <v>1436.8158757522251</v>
      </c>
      <c r="BC35" s="31">
        <f t="shared" si="25"/>
        <v>287.72214188295419</v>
      </c>
      <c r="BD35" s="36">
        <f t="shared" si="26"/>
        <v>1017.5491050478101</v>
      </c>
      <c r="BE35" s="31">
        <f t="shared" si="27"/>
        <v>386.24132525283386</v>
      </c>
    </row>
    <row r="36" spans="1:57" x14ac:dyDescent="0.35">
      <c r="A36">
        <v>30</v>
      </c>
      <c r="B36" t="s">
        <v>54</v>
      </c>
      <c r="C36">
        <v>5.8656600000000001</v>
      </c>
      <c r="D36">
        <v>284.11900000000003</v>
      </c>
      <c r="E36">
        <v>355.38200000000001</v>
      </c>
      <c r="F36">
        <v>355.38200000000001</v>
      </c>
      <c r="G36">
        <v>271.16300000000001</v>
      </c>
      <c r="H36">
        <v>1733.95</v>
      </c>
      <c r="I36">
        <v>403.78100000000001</v>
      </c>
      <c r="J36">
        <v>2657.44</v>
      </c>
      <c r="K36">
        <v>936.25</v>
      </c>
      <c r="M36" s="17">
        <f t="shared" si="5"/>
        <v>0.42201666666666665</v>
      </c>
      <c r="N36" s="18">
        <f t="shared" si="6"/>
        <v>0.22441372773587145</v>
      </c>
      <c r="O36" s="18">
        <f t="shared" si="7"/>
        <v>2.0506421627897793</v>
      </c>
      <c r="P36" s="29">
        <f t="shared" si="8"/>
        <v>0.73950475889577827</v>
      </c>
      <c r="Q36" s="18">
        <f t="shared" si="9"/>
        <v>0.21418032463172862</v>
      </c>
      <c r="R36" s="29">
        <f t="shared" si="10"/>
        <v>0.28070139409975908</v>
      </c>
      <c r="T36" s="30">
        <f t="shared" si="11"/>
        <v>788.21734408788359</v>
      </c>
      <c r="U36" s="30">
        <f t="shared" si="12"/>
        <v>1867.7398461858938</v>
      </c>
      <c r="V36" s="30">
        <f t="shared" si="13"/>
        <v>1867.7398461858938</v>
      </c>
      <c r="W36" s="30">
        <f t="shared" si="14"/>
        <v>38.117139718079464</v>
      </c>
      <c r="X36" s="30">
        <f t="shared" si="15"/>
        <v>176.88679245283001</v>
      </c>
      <c r="Y36" s="30">
        <f t="shared" si="0"/>
        <v>221.25370733907843</v>
      </c>
      <c r="Z36" s="30">
        <f t="shared" si="16"/>
        <v>221.25370733907843</v>
      </c>
      <c r="AA36" s="30">
        <f t="shared" si="17"/>
        <v>168.82064663710185</v>
      </c>
      <c r="AB36" s="30">
        <f t="shared" si="1"/>
        <v>1654.4688589468726</v>
      </c>
      <c r="AC36" s="30">
        <f t="shared" si="18"/>
        <v>251.38812695710067</v>
      </c>
      <c r="AD36" s="30">
        <f t="shared" si="2"/>
        <v>582.89047699718105</v>
      </c>
      <c r="AE36" s="30">
        <f t="shared" si="3"/>
        <v>1079.5225020980101</v>
      </c>
      <c r="AI36" s="37"/>
      <c r="AJ36" s="38">
        <f t="shared" si="28"/>
        <v>127747.29363175936</v>
      </c>
      <c r="AK36" s="38">
        <f t="shared" si="29"/>
        <v>21645.787792217223</v>
      </c>
      <c r="AL36" s="39">
        <f t="shared" si="30"/>
        <v>74086.191293114622</v>
      </c>
      <c r="AM36" s="39">
        <f t="shared" si="31"/>
        <v>3076.9089771237086</v>
      </c>
      <c r="AN36" s="39">
        <f t="shared" si="20"/>
        <v>18937.499999999982</v>
      </c>
      <c r="AO36" s="39">
        <f t="shared" si="21"/>
        <v>16665.29711028346</v>
      </c>
      <c r="AP36" s="39">
        <f t="shared" si="22"/>
        <v>17103.857560554079</v>
      </c>
      <c r="AQ36" s="39">
        <f t="shared" si="23"/>
        <v>10110.0284056458</v>
      </c>
      <c r="AR36" s="41">
        <f t="shared" si="32"/>
        <v>-9413.2980772549381</v>
      </c>
      <c r="AS36" s="41">
        <f t="shared" si="33"/>
        <v>-75306384.618039504</v>
      </c>
      <c r="AT36">
        <f t="shared" si="34"/>
        <v>0.42005666666666669</v>
      </c>
      <c r="BB36" s="31">
        <f t="shared" si="24"/>
        <v>1524.6636682070377</v>
      </c>
      <c r="BC36" s="31">
        <f t="shared" si="25"/>
        <v>311.88726450482409</v>
      </c>
      <c r="BD36" s="36">
        <f t="shared" si="26"/>
        <v>1089.9851167756776</v>
      </c>
      <c r="BE36" s="31">
        <f t="shared" si="27"/>
        <v>413.73627384020506</v>
      </c>
    </row>
    <row r="37" spans="1:57" x14ac:dyDescent="0.35">
      <c r="A37">
        <v>31</v>
      </c>
      <c r="B37" t="s">
        <v>54</v>
      </c>
      <c r="C37">
        <v>6.0675800000000004</v>
      </c>
      <c r="D37">
        <v>270.50799999999998</v>
      </c>
      <c r="E37">
        <v>361.27800000000002</v>
      </c>
      <c r="F37">
        <v>361.27800000000002</v>
      </c>
      <c r="G37">
        <v>279.05</v>
      </c>
      <c r="H37">
        <v>1727.89</v>
      </c>
      <c r="I37">
        <v>382.41899999999998</v>
      </c>
      <c r="J37">
        <v>2678.81</v>
      </c>
      <c r="K37">
        <v>951.78399999999999</v>
      </c>
      <c r="M37" s="17">
        <f t="shared" si="5"/>
        <v>0.42403666666666662</v>
      </c>
      <c r="N37" s="18">
        <f t="shared" si="6"/>
        <v>0.21264513288945139</v>
      </c>
      <c r="O37" s="18">
        <f t="shared" si="7"/>
        <v>2.0576723005086039</v>
      </c>
      <c r="P37" s="29">
        <f t="shared" si="8"/>
        <v>0.74819315939659314</v>
      </c>
      <c r="Q37" s="18">
        <f t="shared" si="9"/>
        <v>0.21935996100966115</v>
      </c>
      <c r="R37" s="29">
        <f t="shared" si="10"/>
        <v>0.28399902524152787</v>
      </c>
      <c r="T37" s="30">
        <f t="shared" si="11"/>
        <v>831.84030619120165</v>
      </c>
      <c r="U37" s="30">
        <f t="shared" si="12"/>
        <v>1961.717869188675</v>
      </c>
      <c r="V37" s="30">
        <f t="shared" si="13"/>
        <v>1961.717869188675</v>
      </c>
      <c r="W37" s="30">
        <f t="shared" si="14"/>
        <v>40.035058554870915</v>
      </c>
      <c r="X37" s="30">
        <f t="shared" si="15"/>
        <v>176.88679245283001</v>
      </c>
      <c r="Y37" s="30">
        <f t="shared" si="0"/>
        <v>236.24183611491534</v>
      </c>
      <c r="Z37" s="30">
        <f t="shared" si="16"/>
        <v>236.24183611491534</v>
      </c>
      <c r="AA37" s="30">
        <f t="shared" si="17"/>
        <v>182.4724571323666</v>
      </c>
      <c r="AB37" s="30">
        <f t="shared" si="1"/>
        <v>1751.6898150511022</v>
      </c>
      <c r="AC37" s="30">
        <f t="shared" si="18"/>
        <v>250.06311269244361</v>
      </c>
      <c r="AD37" s="30">
        <f t="shared" si="2"/>
        <v>622.37722680262459</v>
      </c>
      <c r="AE37" s="30">
        <f t="shared" si="3"/>
        <v>1129.8775629974734</v>
      </c>
      <c r="AI37" s="37"/>
      <c r="AJ37" s="38">
        <f t="shared" si="28"/>
        <v>134247.53692430348</v>
      </c>
      <c r="AK37" s="38">
        <f t="shared" si="29"/>
        <v>22747.203586698</v>
      </c>
      <c r="AL37" s="39">
        <f t="shared" si="30"/>
        <v>77592.838883298667</v>
      </c>
      <c r="AM37" s="39">
        <f t="shared" si="31"/>
        <v>3061.6559982105291</v>
      </c>
      <c r="AN37" s="39">
        <f t="shared" si="20"/>
        <v>18937.499999999982</v>
      </c>
      <c r="AO37" s="39">
        <f t="shared" si="21"/>
        <v>17824.198663236159</v>
      </c>
      <c r="AP37" s="39">
        <f t="shared" si="22"/>
        <v>18293.256522795007</v>
      </c>
      <c r="AQ37" s="39">
        <f t="shared" si="23"/>
        <v>10944.861988323941</v>
      </c>
      <c r="AR37" s="41">
        <f t="shared" si="32"/>
        <v>-10340.428455137197</v>
      </c>
      <c r="AS37" s="41">
        <f t="shared" si="33"/>
        <v>-82723427.641097575</v>
      </c>
      <c r="AT37">
        <f t="shared" si="34"/>
        <v>0.42201666666666665</v>
      </c>
      <c r="BB37" s="31">
        <f t="shared" si="24"/>
        <v>1616.3517192287932</v>
      </c>
      <c r="BC37" s="31">
        <f t="shared" si="25"/>
        <v>337.64129327420369</v>
      </c>
      <c r="BD37" s="36">
        <f t="shared" si="26"/>
        <v>1165.7809539943621</v>
      </c>
      <c r="BE37" s="31">
        <f t="shared" si="27"/>
        <v>442.50741467815686</v>
      </c>
    </row>
    <row r="38" spans="1:57" x14ac:dyDescent="0.35">
      <c r="A38">
        <v>32</v>
      </c>
      <c r="B38" t="s">
        <v>54</v>
      </c>
      <c r="C38">
        <v>6.2694900000000002</v>
      </c>
      <c r="D38">
        <v>257.714</v>
      </c>
      <c r="E38">
        <v>366.88400000000001</v>
      </c>
      <c r="F38">
        <v>366.88400000000001</v>
      </c>
      <c r="G38">
        <v>286.89100000000002</v>
      </c>
      <c r="H38">
        <v>1721.63</v>
      </c>
      <c r="I38">
        <v>362.30200000000002</v>
      </c>
      <c r="J38">
        <v>2698.92</v>
      </c>
      <c r="K38">
        <v>966.553</v>
      </c>
      <c r="M38" s="17">
        <f t="shared" si="5"/>
        <v>0.4261233333333333</v>
      </c>
      <c r="N38" s="18">
        <f t="shared" si="6"/>
        <v>0.20159578212880466</v>
      </c>
      <c r="O38" s="18">
        <f t="shared" si="7"/>
        <v>2.0633271354928544</v>
      </c>
      <c r="P38" s="29">
        <f t="shared" si="8"/>
        <v>0.75608235487378461</v>
      </c>
      <c r="Q38" s="18">
        <f t="shared" si="9"/>
        <v>0.22441937780141902</v>
      </c>
      <c r="R38" s="29">
        <f t="shared" si="10"/>
        <v>0.28699359340410058</v>
      </c>
      <c r="T38" s="30">
        <f t="shared" si="11"/>
        <v>877.43300273917703</v>
      </c>
      <c r="U38" s="30">
        <f t="shared" si="12"/>
        <v>2059.1057426390885</v>
      </c>
      <c r="V38" s="30">
        <f t="shared" si="13"/>
        <v>2059.1057426390885</v>
      </c>
      <c r="W38" s="30">
        <f t="shared" si="14"/>
        <v>42.022566176307926</v>
      </c>
      <c r="X38" s="30">
        <f t="shared" si="15"/>
        <v>176.88679245283001</v>
      </c>
      <c r="Y38" s="30">
        <f t="shared" si="0"/>
        <v>251.81765042746645</v>
      </c>
      <c r="Z38" s="30">
        <f t="shared" si="16"/>
        <v>251.81765042746645</v>
      </c>
      <c r="AA38" s="30">
        <f t="shared" si="17"/>
        <v>196.9129685371569</v>
      </c>
      <c r="AB38" s="30">
        <f t="shared" si="1"/>
        <v>1852.4538903050279</v>
      </c>
      <c r="AC38" s="30">
        <f t="shared" si="18"/>
        <v>248.67441851036847</v>
      </c>
      <c r="AD38" s="30">
        <f t="shared" si="2"/>
        <v>663.41161095501286</v>
      </c>
      <c r="AE38" s="30">
        <f t="shared" si="3"/>
        <v>1181.6727398999114</v>
      </c>
      <c r="AI38" s="37"/>
      <c r="AJ38" s="38">
        <f t="shared" si="28"/>
        <v>141002.39528367438</v>
      </c>
      <c r="AK38" s="38">
        <f t="shared" si="29"/>
        <v>23891.761928848871</v>
      </c>
      <c r="AL38" s="39">
        <f t="shared" si="30"/>
        <v>81212.209595569395</v>
      </c>
      <c r="AM38" s="39">
        <f t="shared" si="31"/>
        <v>3045.5186494812706</v>
      </c>
      <c r="AN38" s="39">
        <f t="shared" si="20"/>
        <v>18937.499999999982</v>
      </c>
      <c r="AO38" s="39">
        <f t="shared" si="21"/>
        <v>19031.64231741758</v>
      </c>
      <c r="AP38" s="39">
        <f t="shared" si="22"/>
        <v>19532.475009981201</v>
      </c>
      <c r="AQ38" s="39">
        <f t="shared" si="23"/>
        <v>11829.926610085598</v>
      </c>
      <c r="AR38" s="41">
        <f t="shared" si="32"/>
        <v>-11304.885029988254</v>
      </c>
      <c r="AS38" s="41">
        <f t="shared" si="33"/>
        <v>-90439080.239906028</v>
      </c>
      <c r="AT38">
        <f t="shared" si="34"/>
        <v>0.42403666666666662</v>
      </c>
      <c r="BB38" s="31">
        <f t="shared" si="24"/>
        <v>1711.6547564962314</v>
      </c>
      <c r="BC38" s="31">
        <f t="shared" si="25"/>
        <v>364.9449142647332</v>
      </c>
      <c r="BD38" s="36">
        <f t="shared" si="26"/>
        <v>1244.7544536052492</v>
      </c>
      <c r="BE38" s="31">
        <f t="shared" si="27"/>
        <v>472.48367222983069</v>
      </c>
    </row>
    <row r="39" spans="1:57" x14ac:dyDescent="0.35">
      <c r="A39">
        <v>33</v>
      </c>
      <c r="B39" t="s">
        <v>54</v>
      </c>
      <c r="C39">
        <v>6.4714099999999997</v>
      </c>
      <c r="D39">
        <v>245.64500000000001</v>
      </c>
      <c r="E39">
        <v>372.21800000000002</v>
      </c>
      <c r="F39">
        <v>372.21800000000002</v>
      </c>
      <c r="G39">
        <v>294.68400000000003</v>
      </c>
      <c r="H39">
        <v>1715.24</v>
      </c>
      <c r="I39">
        <v>343.39400000000001</v>
      </c>
      <c r="J39">
        <v>2717.83</v>
      </c>
      <c r="K39">
        <v>980.60500000000002</v>
      </c>
      <c r="M39" s="17">
        <f t="shared" si="5"/>
        <v>0.42825333333333332</v>
      </c>
      <c r="N39" s="18">
        <f t="shared" si="6"/>
        <v>0.19119913446869455</v>
      </c>
      <c r="O39" s="18">
        <f t="shared" si="7"/>
        <v>2.0677834850088734</v>
      </c>
      <c r="P39" s="29">
        <f t="shared" si="8"/>
        <v>0.76325928578100188</v>
      </c>
      <c r="Q39" s="18">
        <f t="shared" si="9"/>
        <v>0.22936890936828672</v>
      </c>
      <c r="R39" s="29">
        <f t="shared" si="10"/>
        <v>0.28971792397023571</v>
      </c>
      <c r="T39" s="30">
        <f t="shared" si="11"/>
        <v>925.14431586923354</v>
      </c>
      <c r="U39" s="30">
        <f t="shared" si="12"/>
        <v>2160.2734733395346</v>
      </c>
      <c r="V39" s="30">
        <f t="shared" si="13"/>
        <v>2160.2734733395346</v>
      </c>
      <c r="W39" s="30">
        <f t="shared" si="14"/>
        <v>44.087213741623152</v>
      </c>
      <c r="X39" s="30">
        <f t="shared" si="15"/>
        <v>176.88679245283001</v>
      </c>
      <c r="Y39" s="30">
        <f t="shared" si="0"/>
        <v>268.03089056649833</v>
      </c>
      <c r="Z39" s="30">
        <f t="shared" si="16"/>
        <v>268.03089056649833</v>
      </c>
      <c r="AA39" s="30">
        <f t="shared" si="17"/>
        <v>212.19934273919586</v>
      </c>
      <c r="AB39" s="30">
        <f t="shared" si="1"/>
        <v>1957.0853513458569</v>
      </c>
      <c r="AC39" s="30">
        <f t="shared" si="18"/>
        <v>247.27533573530081</v>
      </c>
      <c r="AD39" s="30">
        <f t="shared" si="2"/>
        <v>706.12498977470477</v>
      </c>
      <c r="AE39" s="30">
        <f t="shared" si="3"/>
        <v>1235.1291574703009</v>
      </c>
      <c r="AI39" s="37"/>
      <c r="AJ39" s="38">
        <f t="shared" si="28"/>
        <v>148002.34346366976</v>
      </c>
      <c r="AK39" s="38">
        <f t="shared" si="29"/>
        <v>25077.848839601458</v>
      </c>
      <c r="AL39" s="39">
        <f t="shared" si="30"/>
        <v>84935.091525785931</v>
      </c>
      <c r="AM39" s="39">
        <f t="shared" si="31"/>
        <v>3028.6057430377778</v>
      </c>
      <c r="AN39" s="39">
        <f t="shared" si="20"/>
        <v>18937.499999999982</v>
      </c>
      <c r="AO39" s="39">
        <f t="shared" si="21"/>
        <v>20286.429918436697</v>
      </c>
      <c r="AP39" s="39">
        <f t="shared" si="22"/>
        <v>20820.283337342928</v>
      </c>
      <c r="AQ39" s="39">
        <f t="shared" si="23"/>
        <v>12766.12373712298</v>
      </c>
      <c r="AR39" s="41">
        <f t="shared" si="32"/>
        <v>-12306.158041544913</v>
      </c>
      <c r="AS39" s="41">
        <f t="shared" si="33"/>
        <v>-98449264.332359314</v>
      </c>
      <c r="AT39">
        <f t="shared" si="34"/>
        <v>0.4261233333333333</v>
      </c>
      <c r="BB39" s="31">
        <f t="shared" si="24"/>
        <v>1810.43132412872</v>
      </c>
      <c r="BC39" s="31">
        <f t="shared" si="25"/>
        <v>393.8259370743138</v>
      </c>
      <c r="BD39" s="36">
        <f t="shared" si="26"/>
        <v>1326.8232219100257</v>
      </c>
      <c r="BE39" s="31">
        <f t="shared" si="27"/>
        <v>503.63530085493289</v>
      </c>
    </row>
    <row r="40" spans="1:57" x14ac:dyDescent="0.35">
      <c r="A40">
        <v>34</v>
      </c>
      <c r="B40" t="s">
        <v>54</v>
      </c>
      <c r="C40">
        <v>6.67333</v>
      </c>
      <c r="D40">
        <v>234.3</v>
      </c>
      <c r="E40">
        <v>377.28899999999999</v>
      </c>
      <c r="F40">
        <v>377.28899999999999</v>
      </c>
      <c r="G40">
        <v>302.43599999999998</v>
      </c>
      <c r="H40">
        <v>1708.68</v>
      </c>
      <c r="I40">
        <v>325.62700000000001</v>
      </c>
      <c r="J40">
        <v>2735.6</v>
      </c>
      <c r="K40">
        <v>993.96500000000003</v>
      </c>
      <c r="M40" s="17">
        <f t="shared" si="5"/>
        <v>0.43043999999999999</v>
      </c>
      <c r="N40" s="18">
        <f t="shared" si="6"/>
        <v>0.18144224514450333</v>
      </c>
      <c r="O40" s="18">
        <f t="shared" si="7"/>
        <v>2.0710401064027506</v>
      </c>
      <c r="P40" s="29">
        <f t="shared" si="8"/>
        <v>0.76972787535235265</v>
      </c>
      <c r="Q40" s="18">
        <f t="shared" si="9"/>
        <v>0.23420685809868971</v>
      </c>
      <c r="R40" s="29">
        <f t="shared" si="10"/>
        <v>0.29217312517424032</v>
      </c>
      <c r="T40" s="30">
        <f t="shared" si="11"/>
        <v>974.89309786678791</v>
      </c>
      <c r="U40" s="30">
        <f t="shared" si="12"/>
        <v>2264.8757036213824</v>
      </c>
      <c r="V40" s="30">
        <f t="shared" si="13"/>
        <v>2264.8757036213824</v>
      </c>
      <c r="W40" s="30">
        <f t="shared" si="14"/>
        <v>46.221953135130256</v>
      </c>
      <c r="X40" s="30">
        <f t="shared" si="15"/>
        <v>176.88679245283001</v>
      </c>
      <c r="Y40" s="30">
        <f t="shared" si="0"/>
        <v>284.83756311453595</v>
      </c>
      <c r="Z40" s="30">
        <f t="shared" si="16"/>
        <v>284.83756311453595</v>
      </c>
      <c r="AA40" s="30">
        <f t="shared" si="17"/>
        <v>228.32664943347882</v>
      </c>
      <c r="AB40" s="30">
        <f t="shared" si="1"/>
        <v>2065.2646582724701</v>
      </c>
      <c r="AC40" s="30">
        <f t="shared" si="18"/>
        <v>245.83299848404272</v>
      </c>
      <c r="AD40" s="30">
        <f t="shared" si="2"/>
        <v>750.40239291667581</v>
      </c>
      <c r="AE40" s="30">
        <f t="shared" si="3"/>
        <v>1289.9826057545945</v>
      </c>
      <c r="AI40" s="37"/>
      <c r="AJ40" s="38">
        <f t="shared" si="28"/>
        <v>155273.97644322572</v>
      </c>
      <c r="AK40" s="38">
        <f t="shared" si="29"/>
        <v>26309.970631802193</v>
      </c>
      <c r="AL40" s="39">
        <f t="shared" si="30"/>
        <v>88777.378451492812</v>
      </c>
      <c r="AM40" s="39">
        <f t="shared" si="31"/>
        <v>3011.5663139202288</v>
      </c>
      <c r="AN40" s="39">
        <f t="shared" si="20"/>
        <v>18937.499999999982</v>
      </c>
      <c r="AO40" s="39">
        <f t="shared" si="21"/>
        <v>21592.568544037105</v>
      </c>
      <c r="AP40" s="39">
        <f t="shared" si="22"/>
        <v>22160.794032038084</v>
      </c>
      <c r="AQ40" s="39">
        <f t="shared" si="23"/>
        <v>13757.159248927628</v>
      </c>
      <c r="AR40" s="41">
        <f t="shared" si="32"/>
        <v>-13346.980484612082</v>
      </c>
      <c r="AS40" s="41">
        <f t="shared" si="33"/>
        <v>-106775843.87689666</v>
      </c>
      <c r="AT40">
        <f t="shared" si="34"/>
        <v>0.42825333333333332</v>
      </c>
      <c r="BB40" s="31">
        <f t="shared" si="24"/>
        <v>1912.9981376042338</v>
      </c>
      <c r="BC40" s="31">
        <f t="shared" si="25"/>
        <v>424.39868547839171</v>
      </c>
      <c r="BD40" s="36">
        <f t="shared" si="26"/>
        <v>1412.2499795494095</v>
      </c>
      <c r="BE40" s="31">
        <f t="shared" si="27"/>
        <v>536.06178113299666</v>
      </c>
    </row>
    <row r="41" spans="1:57" x14ac:dyDescent="0.35">
      <c r="A41">
        <v>35</v>
      </c>
      <c r="B41" t="s">
        <v>54</v>
      </c>
      <c r="C41">
        <v>6.8752500000000003</v>
      </c>
      <c r="D41">
        <v>223.64599999999999</v>
      </c>
      <c r="E41">
        <v>382.11399999999998</v>
      </c>
      <c r="F41">
        <v>382.11399999999998</v>
      </c>
      <c r="G41">
        <v>310.14800000000002</v>
      </c>
      <c r="H41">
        <v>1701.98</v>
      </c>
      <c r="I41">
        <v>308.92399999999998</v>
      </c>
      <c r="J41">
        <v>2752.3</v>
      </c>
      <c r="K41">
        <v>1006.68</v>
      </c>
      <c r="M41" s="17">
        <f t="shared" si="5"/>
        <v>0.43267333333333335</v>
      </c>
      <c r="N41" s="18">
        <f t="shared" si="6"/>
        <v>0.17229780742977766</v>
      </c>
      <c r="O41" s="18">
        <f t="shared" si="7"/>
        <v>2.0732157518374144</v>
      </c>
      <c r="P41" s="29">
        <f t="shared" si="8"/>
        <v>0.77555045376804665</v>
      </c>
      <c r="Q41" s="18">
        <f t="shared" si="9"/>
        <v>0.23893930756074638</v>
      </c>
      <c r="R41" s="29">
        <f t="shared" si="10"/>
        <v>0.29438221290889199</v>
      </c>
      <c r="T41" s="30">
        <f t="shared" si="11"/>
        <v>1026.6340302961933</v>
      </c>
      <c r="U41" s="30">
        <f t="shared" si="12"/>
        <v>2372.7693647929768</v>
      </c>
      <c r="V41" s="30">
        <f t="shared" si="13"/>
        <v>2372.7693647929768</v>
      </c>
      <c r="W41" s="30">
        <f t="shared" si="14"/>
        <v>48.423864587611774</v>
      </c>
      <c r="X41" s="30">
        <f t="shared" si="15"/>
        <v>176.88679245283001</v>
      </c>
      <c r="Y41" s="30">
        <f t="shared" si="0"/>
        <v>302.22279768616784</v>
      </c>
      <c r="Z41" s="30">
        <f t="shared" si="16"/>
        <v>302.22279768616784</v>
      </c>
      <c r="AA41" s="30">
        <f t="shared" si="17"/>
        <v>245.30322431727075</v>
      </c>
      <c r="AB41" s="30">
        <f t="shared" si="1"/>
        <v>2176.8577075700086</v>
      </c>
      <c r="AC41" s="30">
        <f t="shared" si="18"/>
        <v>244.33552181057985</v>
      </c>
      <c r="AD41" s="30">
        <f t="shared" si="2"/>
        <v>796.20648804993129</v>
      </c>
      <c r="AE41" s="30">
        <f t="shared" si="3"/>
        <v>1346.1353344967836</v>
      </c>
      <c r="AI41" s="37"/>
      <c r="AJ41" s="38">
        <f t="shared" si="28"/>
        <v>162792.4709491941</v>
      </c>
      <c r="AK41" s="38">
        <f t="shared" si="29"/>
        <v>27583.921194404818</v>
      </c>
      <c r="AL41" s="39">
        <f t="shared" si="30"/>
        <v>92720.079753822982</v>
      </c>
      <c r="AM41" s="39">
        <f t="shared" si="31"/>
        <v>2994.0000885371564</v>
      </c>
      <c r="AN41" s="39">
        <f t="shared" si="20"/>
        <v>18937.499999999982</v>
      </c>
      <c r="AO41" s="39">
        <f t="shared" si="21"/>
        <v>22946.514084507016</v>
      </c>
      <c r="AP41" s="39">
        <f t="shared" si="22"/>
        <v>23550.369718309834</v>
      </c>
      <c r="AQ41" s="39">
        <f t="shared" si="23"/>
        <v>14802.713507416694</v>
      </c>
      <c r="AR41" s="41">
        <f t="shared" si="32"/>
        <v>-14425.214991005243</v>
      </c>
      <c r="AS41" s="41">
        <f t="shared" si="33"/>
        <v>-115401719.92804195</v>
      </c>
      <c r="AT41">
        <f t="shared" si="34"/>
        <v>0.43043999999999999</v>
      </c>
      <c r="BB41" s="31">
        <f t="shared" si="24"/>
        <v>2019.0427051373397</v>
      </c>
      <c r="BC41" s="31">
        <f t="shared" si="25"/>
        <v>456.65329886695764</v>
      </c>
      <c r="BD41" s="36">
        <f t="shared" si="26"/>
        <v>1500.8047858333516</v>
      </c>
      <c r="BE41" s="31">
        <f t="shared" si="27"/>
        <v>569.67512622907191</v>
      </c>
    </row>
    <row r="42" spans="1:57" x14ac:dyDescent="0.35">
      <c r="A42">
        <v>36</v>
      </c>
      <c r="B42" t="s">
        <v>54</v>
      </c>
      <c r="C42">
        <v>7.0771699999999997</v>
      </c>
      <c r="D42">
        <v>213.59700000000001</v>
      </c>
      <c r="E42">
        <v>386.71699999999998</v>
      </c>
      <c r="F42">
        <v>386.71699999999998</v>
      </c>
      <c r="G42">
        <v>317.81200000000001</v>
      </c>
      <c r="H42">
        <v>1695.16</v>
      </c>
      <c r="I42">
        <v>293.17399999999998</v>
      </c>
      <c r="J42">
        <v>2768.05</v>
      </c>
      <c r="K42">
        <v>1018.8</v>
      </c>
      <c r="M42" s="17">
        <f t="shared" si="5"/>
        <v>0.43494666666666665</v>
      </c>
      <c r="N42" s="18">
        <f t="shared" si="6"/>
        <v>0.16369593206829958</v>
      </c>
      <c r="O42" s="18">
        <f t="shared" si="7"/>
        <v>2.0744501319702038</v>
      </c>
      <c r="P42" s="29">
        <f t="shared" si="8"/>
        <v>0.78078538364856998</v>
      </c>
      <c r="Q42" s="18">
        <f t="shared" si="9"/>
        <v>0.24356396186505627</v>
      </c>
      <c r="R42" s="29">
        <f t="shared" si="10"/>
        <v>0.29637120259955246</v>
      </c>
      <c r="T42" s="30">
        <f t="shared" si="11"/>
        <v>1080.5814794409598</v>
      </c>
      <c r="U42" s="30">
        <f t="shared" si="12"/>
        <v>2484.3999557975535</v>
      </c>
      <c r="V42" s="30">
        <f t="shared" si="13"/>
        <v>2484.3999557975535</v>
      </c>
      <c r="W42" s="30">
        <f t="shared" si="14"/>
        <v>50.702039914235783</v>
      </c>
      <c r="X42" s="30">
        <f t="shared" si="15"/>
        <v>176.88679245283001</v>
      </c>
      <c r="Y42" s="30">
        <f t="shared" si="0"/>
        <v>320.25323256872082</v>
      </c>
      <c r="Z42" s="30">
        <f t="shared" si="16"/>
        <v>320.25323256872082</v>
      </c>
      <c r="AA42" s="30">
        <f t="shared" si="17"/>
        <v>263.19070625064404</v>
      </c>
      <c r="AB42" s="30">
        <f t="shared" si="1"/>
        <v>2292.3144325450926</v>
      </c>
      <c r="AC42" s="30">
        <f t="shared" si="18"/>
        <v>242.7875631666966</v>
      </c>
      <c r="AD42" s="30">
        <f t="shared" si="2"/>
        <v>843.70222498884914</v>
      </c>
      <c r="AE42" s="30">
        <f t="shared" si="3"/>
        <v>1403.8184763565937</v>
      </c>
      <c r="AI42" s="37"/>
      <c r="AJ42" s="38">
        <f t="shared" si="28"/>
        <v>170547.54363322479</v>
      </c>
      <c r="AK42" s="38">
        <f t="shared" si="29"/>
        <v>28897.958093813664</v>
      </c>
      <c r="AL42" s="39">
        <f t="shared" si="30"/>
        <v>96756.1694376253</v>
      </c>
      <c r="AM42" s="39">
        <f t="shared" si="31"/>
        <v>2975.7623201310521</v>
      </c>
      <c r="AN42" s="39">
        <f t="shared" si="20"/>
        <v>18937.499999999982</v>
      </c>
      <c r="AO42" s="39">
        <f t="shared" si="21"/>
        <v>24347.068581597683</v>
      </c>
      <c r="AP42" s="39">
        <f t="shared" si="22"/>
        <v>24987.78091269236</v>
      </c>
      <c r="AQ42" s="39">
        <f t="shared" si="23"/>
        <v>15903.326926680274</v>
      </c>
      <c r="AR42" s="41">
        <f t="shared" si="32"/>
        <v>-15537.893548311797</v>
      </c>
      <c r="AS42" s="41">
        <f t="shared" si="33"/>
        <v>-124303148.38649437</v>
      </c>
      <c r="AT42">
        <f t="shared" si="34"/>
        <v>0.43267333333333335</v>
      </c>
      <c r="BB42" s="31">
        <f t="shared" si="24"/>
        <v>2128.433842982397</v>
      </c>
      <c r="BC42" s="31">
        <f t="shared" si="25"/>
        <v>490.60644863454149</v>
      </c>
      <c r="BD42" s="36">
        <f t="shared" si="26"/>
        <v>1592.4129760998626</v>
      </c>
      <c r="BE42" s="31">
        <f t="shared" si="27"/>
        <v>604.44559537233567</v>
      </c>
    </row>
    <row r="43" spans="1:57" x14ac:dyDescent="0.35">
      <c r="A43">
        <v>37</v>
      </c>
      <c r="B43" t="s">
        <v>54</v>
      </c>
      <c r="C43">
        <v>7.2790900000000001</v>
      </c>
      <c r="D43">
        <v>204.14</v>
      </c>
      <c r="E43">
        <v>391.108</v>
      </c>
      <c r="F43">
        <v>391.108</v>
      </c>
      <c r="G43">
        <v>325.43299999999999</v>
      </c>
      <c r="H43">
        <v>1688.21</v>
      </c>
      <c r="I43">
        <v>278.33600000000001</v>
      </c>
      <c r="J43">
        <v>2782.89</v>
      </c>
      <c r="K43">
        <v>1030.3699999999999</v>
      </c>
      <c r="M43" s="17">
        <f t="shared" si="5"/>
        <v>0.43726333333333334</v>
      </c>
      <c r="N43" s="18">
        <f t="shared" si="6"/>
        <v>0.15561942079143765</v>
      </c>
      <c r="O43" s="18">
        <f t="shared" si="7"/>
        <v>2.074772265530306</v>
      </c>
      <c r="P43" s="29">
        <f t="shared" si="8"/>
        <v>0.78546871069302249</v>
      </c>
      <c r="Q43" s="18">
        <f t="shared" si="9"/>
        <v>0.24808315355354135</v>
      </c>
      <c r="R43" s="29">
        <f t="shared" si="10"/>
        <v>0.29814833166894095</v>
      </c>
      <c r="T43" s="30">
        <f t="shared" si="11"/>
        <v>1136.6627092764666</v>
      </c>
      <c r="U43" s="30">
        <f t="shared" si="12"/>
        <v>2599.492394231851</v>
      </c>
      <c r="V43" s="30">
        <f t="shared" si="13"/>
        <v>2599.492394231851</v>
      </c>
      <c r="W43" s="30">
        <f t="shared" si="14"/>
        <v>53.050865188405119</v>
      </c>
      <c r="X43" s="30">
        <f t="shared" si="15"/>
        <v>176.88679245283001</v>
      </c>
      <c r="Y43" s="30">
        <f t="shared" si="0"/>
        <v>338.89409044107697</v>
      </c>
      <c r="Z43" s="30">
        <f t="shared" si="16"/>
        <v>338.89409044107697</v>
      </c>
      <c r="AA43" s="30">
        <f t="shared" si="17"/>
        <v>281.986869444018</v>
      </c>
      <c r="AB43" s="30">
        <f t="shared" si="1"/>
        <v>2411.3671296577554</v>
      </c>
      <c r="AC43" s="30">
        <f t="shared" si="18"/>
        <v>241.17612976250075</v>
      </c>
      <c r="AD43" s="30">
        <f t="shared" si="2"/>
        <v>892.81299274822402</v>
      </c>
      <c r="AE43" s="30">
        <f t="shared" si="3"/>
        <v>1462.8296849553844</v>
      </c>
      <c r="AI43" s="37"/>
      <c r="AJ43" s="38">
        <f t="shared" si="28"/>
        <v>178571.21562286073</v>
      </c>
      <c r="AK43" s="38">
        <f t="shared" si="29"/>
        <v>30257.507061658405</v>
      </c>
      <c r="AL43" s="39">
        <f t="shared" si="30"/>
        <v>100902.26062508288</v>
      </c>
      <c r="AM43" s="39">
        <f t="shared" si="31"/>
        <v>2956.9097318071981</v>
      </c>
      <c r="AN43" s="39">
        <f t="shared" si="20"/>
        <v>18937.499999999982</v>
      </c>
      <c r="AO43" s="39">
        <f t="shared" si="21"/>
        <v>25799.600415736149</v>
      </c>
      <c r="AP43" s="39">
        <f t="shared" si="22"/>
        <v>26478.537268781838</v>
      </c>
      <c r="AQ43" s="39">
        <f t="shared" si="23"/>
        <v>17062.995634147377</v>
      </c>
      <c r="AR43" s="41">
        <f t="shared" si="32"/>
        <v>-16690.91900896372</v>
      </c>
      <c r="AS43" s="41">
        <f t="shared" si="33"/>
        <v>-133527352.07170975</v>
      </c>
      <c r="AT43">
        <f t="shared" si="34"/>
        <v>0.43494666666666665</v>
      </c>
      <c r="BB43" s="31">
        <f t="shared" si="24"/>
        <v>2241.6123926308569</v>
      </c>
      <c r="BC43" s="31">
        <f t="shared" si="25"/>
        <v>526.38141250128808</v>
      </c>
      <c r="BD43" s="36">
        <f t="shared" si="26"/>
        <v>1687.4044499776983</v>
      </c>
      <c r="BE43" s="31">
        <f t="shared" si="27"/>
        <v>640.50646513744164</v>
      </c>
    </row>
    <row r="44" spans="1:57" x14ac:dyDescent="0.35">
      <c r="A44">
        <v>38</v>
      </c>
      <c r="B44" t="s">
        <v>54</v>
      </c>
      <c r="C44">
        <v>7.4810100000000004</v>
      </c>
      <c r="D44">
        <v>195.23099999999999</v>
      </c>
      <c r="E44">
        <v>395.29899999999998</v>
      </c>
      <c r="F44">
        <v>395.29899999999998</v>
      </c>
      <c r="G44">
        <v>333.00900000000001</v>
      </c>
      <c r="H44">
        <v>1681.16</v>
      </c>
      <c r="I44">
        <v>264.35399999999998</v>
      </c>
      <c r="J44">
        <v>2796.87</v>
      </c>
      <c r="K44">
        <v>1041.4100000000001</v>
      </c>
      <c r="M44" s="17">
        <f t="shared" si="5"/>
        <v>0.4396133333333333</v>
      </c>
      <c r="N44" s="18">
        <f t="shared" si="6"/>
        <v>0.14803236177246673</v>
      </c>
      <c r="O44" s="18">
        <f t="shared" si="7"/>
        <v>2.0742815733523399</v>
      </c>
      <c r="P44" s="29">
        <f t="shared" si="8"/>
        <v>0.78964089654544911</v>
      </c>
      <c r="Q44" s="18">
        <f t="shared" si="9"/>
        <v>0.25250144065997393</v>
      </c>
      <c r="R44" s="29">
        <f t="shared" si="10"/>
        <v>0.29973234054168812</v>
      </c>
      <c r="T44" s="30">
        <f t="shared" si="11"/>
        <v>1194.9197481879942</v>
      </c>
      <c r="U44" s="30">
        <f t="shared" si="12"/>
        <v>2718.115347247568</v>
      </c>
      <c r="V44" s="30">
        <f t="shared" si="13"/>
        <v>2718.115347247568</v>
      </c>
      <c r="W44" s="30">
        <f t="shared" si="14"/>
        <v>55.47174178056261</v>
      </c>
      <c r="X44" s="30">
        <f t="shared" si="15"/>
        <v>176.88679245283001</v>
      </c>
      <c r="Y44" s="30">
        <f t="shared" si="0"/>
        <v>358.15609288387208</v>
      </c>
      <c r="Z44" s="30">
        <f t="shared" si="16"/>
        <v>358.15609288387208</v>
      </c>
      <c r="AA44" s="30">
        <f t="shared" si="17"/>
        <v>301.71895789052178</v>
      </c>
      <c r="AB44" s="30">
        <f t="shared" si="1"/>
        <v>2534.0717570817369</v>
      </c>
      <c r="AC44" s="30">
        <f t="shared" si="18"/>
        <v>239.51533194639387</v>
      </c>
      <c r="AD44" s="30">
        <f t="shared" si="2"/>
        <v>943.55750125903</v>
      </c>
      <c r="AE44" s="30">
        <f t="shared" si="3"/>
        <v>1523.1955990595739</v>
      </c>
      <c r="AI44" s="37"/>
      <c r="AJ44" s="38">
        <f t="shared" si="28"/>
        <v>186843.71482020273</v>
      </c>
      <c r="AK44" s="38">
        <f t="shared" si="29"/>
        <v>31659.217869349715</v>
      </c>
      <c r="AL44" s="39">
        <f t="shared" si="30"/>
        <v>105143.80926553816</v>
      </c>
      <c r="AM44" s="39">
        <f t="shared" si="31"/>
        <v>2937.2840843774966</v>
      </c>
      <c r="AN44" s="39">
        <f t="shared" si="20"/>
        <v>18937.499999999982</v>
      </c>
      <c r="AO44" s="39">
        <f t="shared" si="21"/>
        <v>27301.307925933161</v>
      </c>
      <c r="AP44" s="39">
        <f t="shared" si="22"/>
        <v>28019.763397668245</v>
      </c>
      <c r="AQ44" s="39">
        <f t="shared" si="23"/>
        <v>18281.575328985964</v>
      </c>
      <c r="AR44" s="41">
        <f t="shared" si="32"/>
        <v>-17881.692687049439</v>
      </c>
      <c r="AS44" s="41">
        <f t="shared" si="33"/>
        <v>-143053541.4963955</v>
      </c>
      <c r="AT44">
        <f t="shared" si="34"/>
        <v>0.43726333333333334</v>
      </c>
      <c r="BB44" s="31">
        <f t="shared" si="24"/>
        <v>2358.3162644693502</v>
      </c>
      <c r="BC44" s="31">
        <f t="shared" si="25"/>
        <v>563.973738888036</v>
      </c>
      <c r="BD44" s="36">
        <f t="shared" si="26"/>
        <v>1785.625985496448</v>
      </c>
      <c r="BE44" s="31">
        <f t="shared" si="27"/>
        <v>677.78818088215394</v>
      </c>
    </row>
    <row r="45" spans="1:57" x14ac:dyDescent="0.35">
      <c r="A45">
        <v>39</v>
      </c>
      <c r="B45" t="s">
        <v>54</v>
      </c>
      <c r="C45">
        <v>7.6829299999999998</v>
      </c>
      <c r="D45">
        <v>186.85300000000001</v>
      </c>
      <c r="E45">
        <v>399.303</v>
      </c>
      <c r="F45">
        <v>399.303</v>
      </c>
      <c r="G45">
        <v>340.54199999999997</v>
      </c>
      <c r="H45">
        <v>1674</v>
      </c>
      <c r="I45">
        <v>251.16300000000001</v>
      </c>
      <c r="J45">
        <v>2810.06</v>
      </c>
      <c r="K45">
        <v>1051.96</v>
      </c>
      <c r="M45" s="17">
        <f t="shared" si="5"/>
        <v>0.442</v>
      </c>
      <c r="N45" s="18">
        <f t="shared" si="6"/>
        <v>0.14091478129713425</v>
      </c>
      <c r="O45" s="18">
        <f t="shared" si="7"/>
        <v>2.0730282882352942</v>
      </c>
      <c r="P45" s="29">
        <f t="shared" si="8"/>
        <v>0.79333333333333333</v>
      </c>
      <c r="Q45" s="18">
        <f t="shared" si="9"/>
        <v>0.25681900452488687</v>
      </c>
      <c r="R45" s="29">
        <f t="shared" si="10"/>
        <v>0.30113348416289593</v>
      </c>
      <c r="T45" s="30">
        <f t="shared" si="11"/>
        <v>1255.2749315903548</v>
      </c>
      <c r="U45" s="30">
        <f t="shared" si="12"/>
        <v>2839.9885330098523</v>
      </c>
      <c r="V45" s="30">
        <f t="shared" si="13"/>
        <v>2839.9885330098523</v>
      </c>
      <c r="W45" s="30">
        <f t="shared" si="14"/>
        <v>57.958949653262295</v>
      </c>
      <c r="X45" s="30">
        <f t="shared" si="15"/>
        <v>176.88679245283001</v>
      </c>
      <c r="Y45" s="30">
        <f t="shared" si="0"/>
        <v>378.00531373214437</v>
      </c>
      <c r="Z45" s="30">
        <f t="shared" si="16"/>
        <v>378.00531373214437</v>
      </c>
      <c r="AA45" s="30">
        <f t="shared" si="17"/>
        <v>322.37845833608037</v>
      </c>
      <c r="AB45" s="30">
        <f t="shared" si="1"/>
        <v>2660.1793923526911</v>
      </c>
      <c r="AC45" s="30">
        <f t="shared" si="18"/>
        <v>237.7680903104233</v>
      </c>
      <c r="AD45" s="30">
        <f t="shared" si="2"/>
        <v>995.85144572834815</v>
      </c>
      <c r="AE45" s="30">
        <f t="shared" si="3"/>
        <v>1584.7136014194975</v>
      </c>
      <c r="AI45" s="37"/>
      <c r="AJ45" s="38">
        <f t="shared" si="28"/>
        <v>195369.97681411344</v>
      </c>
      <c r="AK45" s="38">
        <f t="shared" si="29"/>
        <v>33103.926814128128</v>
      </c>
      <c r="AL45" s="39">
        <f t="shared" si="30"/>
        <v>109482.73007360498</v>
      </c>
      <c r="AM45" s="39">
        <f t="shared" si="31"/>
        <v>2917.0572277751312</v>
      </c>
      <c r="AN45" s="39">
        <f t="shared" si="20"/>
        <v>18937.499999999982</v>
      </c>
      <c r="AO45" s="39">
        <f t="shared" si="21"/>
        <v>28853.054842724734</v>
      </c>
      <c r="AP45" s="39">
        <f t="shared" si="22"/>
        <v>29612.345759638545</v>
      </c>
      <c r="AQ45" s="39">
        <f t="shared" si="23"/>
        <v>19560.832274687786</v>
      </c>
      <c r="AR45" s="41">
        <f t="shared" si="32"/>
        <v>-19110.38344981039</v>
      </c>
      <c r="AS45" s="41">
        <f t="shared" si="33"/>
        <v>-152883067.59848312</v>
      </c>
      <c r="AT45">
        <f t="shared" si="34"/>
        <v>0.4396133333333333</v>
      </c>
      <c r="BB45" s="31">
        <f t="shared" si="24"/>
        <v>2478.6000153011742</v>
      </c>
      <c r="BC45" s="31">
        <f t="shared" si="25"/>
        <v>603.43791578104356</v>
      </c>
      <c r="BD45" s="36">
        <f t="shared" si="26"/>
        <v>1887.11500251806</v>
      </c>
      <c r="BE45" s="31">
        <f t="shared" si="27"/>
        <v>716.31218576774415</v>
      </c>
    </row>
    <row r="46" spans="1:57" x14ac:dyDescent="0.35">
      <c r="A46">
        <v>40</v>
      </c>
      <c r="B46" t="s">
        <v>54</v>
      </c>
      <c r="C46">
        <v>7.8848500000000001</v>
      </c>
      <c r="D46">
        <v>178.96600000000001</v>
      </c>
      <c r="E46">
        <v>403.13</v>
      </c>
      <c r="F46">
        <v>403.13</v>
      </c>
      <c r="G46">
        <v>348.03199999999998</v>
      </c>
      <c r="H46">
        <v>1666.74</v>
      </c>
      <c r="I46">
        <v>238.71899999999999</v>
      </c>
      <c r="J46">
        <v>2822.51</v>
      </c>
      <c r="K46">
        <v>1062.04</v>
      </c>
      <c r="M46" s="17">
        <f t="shared" si="5"/>
        <v>0.44441999999999998</v>
      </c>
      <c r="N46" s="18">
        <f t="shared" si="6"/>
        <v>0.13423188275355144</v>
      </c>
      <c r="O46" s="18">
        <f t="shared" si="7"/>
        <v>2.0710780419423069</v>
      </c>
      <c r="P46" s="29">
        <f t="shared" si="8"/>
        <v>0.7965738115596358</v>
      </c>
      <c r="Q46" s="18">
        <f t="shared" si="9"/>
        <v>0.26103835710964102</v>
      </c>
      <c r="R46" s="29">
        <f t="shared" si="10"/>
        <v>0.30236413002715151</v>
      </c>
      <c r="T46" s="30">
        <f t="shared" si="11"/>
        <v>1317.770330150197</v>
      </c>
      <c r="U46" s="30">
        <f t="shared" si="12"/>
        <v>2965.1463258858671</v>
      </c>
      <c r="V46" s="30">
        <f t="shared" si="13"/>
        <v>2965.1463258858671</v>
      </c>
      <c r="W46" s="30">
        <f t="shared" si="14"/>
        <v>60.513190324201368</v>
      </c>
      <c r="X46" s="30">
        <f t="shared" si="15"/>
        <v>176.88679245283001</v>
      </c>
      <c r="Y46" s="30">
        <f t="shared" si="0"/>
        <v>398.44647945145653</v>
      </c>
      <c r="Z46" s="30">
        <f t="shared" si="16"/>
        <v>398.44647945145653</v>
      </c>
      <c r="AA46" s="30">
        <f t="shared" si="17"/>
        <v>343.98860203023668</v>
      </c>
      <c r="AB46" s="30">
        <f t="shared" si="1"/>
        <v>2789.7183854213386</v>
      </c>
      <c r="AC46" s="30">
        <f t="shared" si="18"/>
        <v>235.94113078872988</v>
      </c>
      <c r="AD46" s="30">
        <f t="shared" si="2"/>
        <v>1049.7013346479421</v>
      </c>
      <c r="AE46" s="30">
        <f t="shared" si="3"/>
        <v>1647.3759957356701</v>
      </c>
      <c r="AI46" s="37"/>
      <c r="AJ46" s="38">
        <f t="shared" si="28"/>
        <v>204129.85578714914</v>
      </c>
      <c r="AK46" s="38">
        <f t="shared" si="29"/>
        <v>34588.220343526991</v>
      </c>
      <c r="AL46" s="39">
        <f t="shared" si="30"/>
        <v>113904.45952922922</v>
      </c>
      <c r="AM46" s="39">
        <f t="shared" si="31"/>
        <v>2895.7775718906455</v>
      </c>
      <c r="AN46" s="39">
        <f t="shared" si="20"/>
        <v>18937.499999999982</v>
      </c>
      <c r="AO46" s="39">
        <f t="shared" si="21"/>
        <v>30452.108074261552</v>
      </c>
      <c r="AP46" s="39">
        <f t="shared" si="22"/>
        <v>31253.479339373698</v>
      </c>
      <c r="AQ46" s="39">
        <f t="shared" si="23"/>
        <v>20900.214545923925</v>
      </c>
      <c r="AR46" s="41">
        <f t="shared" si="32"/>
        <v>-20374.537069997095</v>
      </c>
      <c r="AS46" s="41">
        <f t="shared" si="33"/>
        <v>-162996296.55997676</v>
      </c>
      <c r="AT46">
        <f t="shared" si="34"/>
        <v>0.442</v>
      </c>
      <c r="BB46" s="31">
        <f t="shared" si="24"/>
        <v>2602.220442699429</v>
      </c>
      <c r="BC46" s="31">
        <f t="shared" si="25"/>
        <v>644.75691667216074</v>
      </c>
      <c r="BD46" s="36">
        <f t="shared" si="26"/>
        <v>1991.7028914566963</v>
      </c>
      <c r="BE46" s="31">
        <f t="shared" si="27"/>
        <v>756.01062746428875</v>
      </c>
    </row>
    <row r="47" spans="1:57" x14ac:dyDescent="0.35">
      <c r="A47">
        <v>41</v>
      </c>
      <c r="B47" t="s">
        <v>54</v>
      </c>
      <c r="C47">
        <v>8.0867699999999996</v>
      </c>
      <c r="D47">
        <v>171.53700000000001</v>
      </c>
      <c r="E47">
        <v>406.79300000000001</v>
      </c>
      <c r="F47">
        <v>406.79300000000001</v>
      </c>
      <c r="G47">
        <v>355.47899999999998</v>
      </c>
      <c r="H47">
        <v>1659.4</v>
      </c>
      <c r="I47">
        <v>226.97499999999999</v>
      </c>
      <c r="J47">
        <v>2834.25</v>
      </c>
      <c r="K47">
        <v>1071.69</v>
      </c>
      <c r="M47" s="17">
        <f t="shared" si="5"/>
        <v>0.44686666666666663</v>
      </c>
      <c r="N47" s="18">
        <f t="shared" si="6"/>
        <v>0.12795539310756379</v>
      </c>
      <c r="O47" s="18">
        <f t="shared" si="7"/>
        <v>2.0684958303744594</v>
      </c>
      <c r="P47" s="29">
        <f t="shared" si="8"/>
        <v>0.799410711621662</v>
      </c>
      <c r="Q47" s="18">
        <f t="shared" si="9"/>
        <v>0.26516410562434733</v>
      </c>
      <c r="R47" s="29">
        <f t="shared" si="10"/>
        <v>0.3034409965687006</v>
      </c>
      <c r="T47" s="30">
        <f t="shared" si="11"/>
        <v>1382.4098238995896</v>
      </c>
      <c r="U47" s="30">
        <f t="shared" si="12"/>
        <v>3093.5621898394515</v>
      </c>
      <c r="V47" s="30">
        <f t="shared" si="13"/>
        <v>3093.5621898394515</v>
      </c>
      <c r="W47" s="30">
        <f t="shared" si="14"/>
        <v>63.133922241621462</v>
      </c>
      <c r="X47" s="30">
        <f t="shared" si="15"/>
        <v>176.88679245283001</v>
      </c>
      <c r="Y47" s="30">
        <f t="shared" si="0"/>
        <v>419.47981463045335</v>
      </c>
      <c r="Z47" s="30">
        <f t="shared" si="16"/>
        <v>419.47981463045335</v>
      </c>
      <c r="AA47" s="30">
        <f t="shared" si="17"/>
        <v>366.56546456064615</v>
      </c>
      <c r="AB47" s="30">
        <f t="shared" si="1"/>
        <v>2922.6428788466133</v>
      </c>
      <c r="AC47" s="30">
        <f t="shared" si="18"/>
        <v>234.05323323445964</v>
      </c>
      <c r="AD47" s="30">
        <f t="shared" si="2"/>
        <v>1105.1132210763474</v>
      </c>
      <c r="AE47" s="30">
        <f t="shared" si="3"/>
        <v>1711.152365939862</v>
      </c>
      <c r="AI47" s="37"/>
      <c r="AJ47" s="38">
        <f t="shared" si="28"/>
        <v>213125.82246569847</v>
      </c>
      <c r="AK47" s="38">
        <f t="shared" si="29"/>
        <v>36112.517102963975</v>
      </c>
      <c r="AL47" s="39">
        <f t="shared" si="30"/>
        <v>118408.44444549276</v>
      </c>
      <c r="AM47" s="39">
        <f t="shared" si="31"/>
        <v>2873.5270318759412</v>
      </c>
      <c r="AN47" s="39">
        <f t="shared" si="20"/>
        <v>18937.499999999982</v>
      </c>
      <c r="AO47" s="39">
        <f t="shared" si="21"/>
        <v>32098.848384609337</v>
      </c>
      <c r="AP47" s="39">
        <f t="shared" si="22"/>
        <v>32943.554921046431</v>
      </c>
      <c r="AQ47" s="39">
        <f t="shared" si="23"/>
        <v>22301.228254802882</v>
      </c>
      <c r="AR47" s="41">
        <f t="shared" si="32"/>
        <v>-21675.236530835144</v>
      </c>
      <c r="AS47" s="41">
        <f t="shared" si="33"/>
        <v>-173401892.24668115</v>
      </c>
      <c r="AT47">
        <f t="shared" si="34"/>
        <v>0.44441999999999998</v>
      </c>
      <c r="BB47" s="31">
        <f t="shared" si="24"/>
        <v>2729.2051950971372</v>
      </c>
      <c r="BC47" s="31">
        <f t="shared" si="25"/>
        <v>687.97720406047335</v>
      </c>
      <c r="BD47" s="36">
        <f t="shared" si="26"/>
        <v>2099.4026692958842</v>
      </c>
      <c r="BE47" s="31">
        <f t="shared" si="27"/>
        <v>796.89295890291305</v>
      </c>
    </row>
    <row r="48" spans="1:57" x14ac:dyDescent="0.35">
      <c r="A48">
        <v>42</v>
      </c>
      <c r="B48" t="s">
        <v>54</v>
      </c>
      <c r="C48">
        <v>8.2886900000000008</v>
      </c>
      <c r="D48">
        <v>164.541</v>
      </c>
      <c r="E48">
        <v>410.29899999999998</v>
      </c>
      <c r="F48">
        <v>410.29899999999998</v>
      </c>
      <c r="G48">
        <v>362.88299999999998</v>
      </c>
      <c r="H48">
        <v>1651.98</v>
      </c>
      <c r="I48">
        <v>215.88399999999999</v>
      </c>
      <c r="J48">
        <v>2845.34</v>
      </c>
      <c r="K48">
        <v>1080.93</v>
      </c>
      <c r="M48" s="17">
        <f t="shared" si="5"/>
        <v>0.44934000000000002</v>
      </c>
      <c r="N48" s="18">
        <f t="shared" si="6"/>
        <v>0.12206124538211599</v>
      </c>
      <c r="O48" s="18">
        <f t="shared" si="7"/>
        <v>2.0653369461877422</v>
      </c>
      <c r="P48" s="29">
        <f t="shared" si="8"/>
        <v>0.80186495749321229</v>
      </c>
      <c r="Q48" s="18">
        <f t="shared" si="9"/>
        <v>0.2691970445542351</v>
      </c>
      <c r="R48" s="29">
        <f t="shared" si="10"/>
        <v>0.30437159686058068</v>
      </c>
      <c r="T48" s="30">
        <f t="shared" si="11"/>
        <v>1449.1642445485556</v>
      </c>
      <c r="U48" s="30">
        <f t="shared" si="12"/>
        <v>3225.0951274058743</v>
      </c>
      <c r="V48" s="30">
        <f t="shared" si="13"/>
        <v>3225.0951274058743</v>
      </c>
      <c r="W48" s="30">
        <f t="shared" si="14"/>
        <v>65.81826790624234</v>
      </c>
      <c r="X48" s="30">
        <f t="shared" si="15"/>
        <v>176.88679245283001</v>
      </c>
      <c r="Y48" s="30">
        <f t="shared" si="0"/>
        <v>441.08443522650094</v>
      </c>
      <c r="Z48" s="30">
        <f t="shared" si="16"/>
        <v>441.08443522650094</v>
      </c>
      <c r="AA48" s="30">
        <f t="shared" si="17"/>
        <v>390.11073170614196</v>
      </c>
      <c r="AB48" s="30">
        <f t="shared" si="1"/>
        <v>3058.830723266623</v>
      </c>
      <c r="AC48" s="30">
        <f t="shared" si="18"/>
        <v>232.08267204549384</v>
      </c>
      <c r="AD48" s="30">
        <f t="shared" si="2"/>
        <v>1162.0340253556108</v>
      </c>
      <c r="AE48" s="30">
        <f t="shared" si="3"/>
        <v>1775.9308828573187</v>
      </c>
      <c r="AI48" s="37"/>
      <c r="AJ48" s="38">
        <f t="shared" si="28"/>
        <v>222355.96951909026</v>
      </c>
      <c r="AK48" s="38">
        <f t="shared" si="29"/>
        <v>37676.493910054684</v>
      </c>
      <c r="AL48" s="39">
        <f t="shared" si="30"/>
        <v>122992.49860665946</v>
      </c>
      <c r="AM48" s="39">
        <f t="shared" si="31"/>
        <v>2850.5343275624841</v>
      </c>
      <c r="AN48" s="39">
        <f t="shared" si="20"/>
        <v>18937.499999999982</v>
      </c>
      <c r="AO48" s="39">
        <f t="shared" si="21"/>
        <v>33793.293866629319</v>
      </c>
      <c r="AP48" s="39">
        <f t="shared" si="22"/>
        <v>34682.591073645883</v>
      </c>
      <c r="AQ48" s="39">
        <f t="shared" si="23"/>
        <v>23764.915602570618</v>
      </c>
      <c r="AR48" s="41">
        <f t="shared" si="32"/>
        <v>-23011.129952077179</v>
      </c>
      <c r="AS48" s="41">
        <f t="shared" si="33"/>
        <v>-184089039.61661744</v>
      </c>
      <c r="AT48">
        <f t="shared" si="34"/>
        <v>0.44686666666666663</v>
      </c>
      <c r="BB48" s="31">
        <f t="shared" si="24"/>
        <v>2859.5089566049919</v>
      </c>
      <c r="BC48" s="31">
        <f t="shared" si="25"/>
        <v>733.1309291212923</v>
      </c>
      <c r="BD48" s="36">
        <f t="shared" si="26"/>
        <v>2210.2264421526947</v>
      </c>
      <c r="BE48" s="31">
        <f t="shared" si="27"/>
        <v>838.95962926090669</v>
      </c>
    </row>
    <row r="49" spans="1:57" x14ac:dyDescent="0.35">
      <c r="A49">
        <v>43</v>
      </c>
      <c r="B49" t="s">
        <v>54</v>
      </c>
      <c r="C49">
        <v>8.4906100000000002</v>
      </c>
      <c r="D49">
        <v>157.93600000000001</v>
      </c>
      <c r="E49">
        <v>413.66500000000002</v>
      </c>
      <c r="F49">
        <v>413.66500000000002</v>
      </c>
      <c r="G49">
        <v>370.23899999999998</v>
      </c>
      <c r="H49">
        <v>1644.5</v>
      </c>
      <c r="I49">
        <v>205.38</v>
      </c>
      <c r="J49">
        <v>2855.84</v>
      </c>
      <c r="K49">
        <v>1089.8</v>
      </c>
      <c r="M49" s="17">
        <f t="shared" si="5"/>
        <v>0.45183333333333331</v>
      </c>
      <c r="N49" s="18">
        <f t="shared" si="6"/>
        <v>0.11651493913684988</v>
      </c>
      <c r="O49" s="18">
        <f t="shared" si="7"/>
        <v>2.0616861012172634</v>
      </c>
      <c r="P49" s="29">
        <f t="shared" si="8"/>
        <v>0.80398376982663222</v>
      </c>
      <c r="Q49" s="18">
        <f t="shared" si="9"/>
        <v>0.27313832534120247</v>
      </c>
      <c r="R49" s="29">
        <f t="shared" si="10"/>
        <v>0.30517521209885651</v>
      </c>
      <c r="T49" s="30">
        <f t="shared" si="11"/>
        <v>1518.1468896882982</v>
      </c>
      <c r="U49" s="30">
        <f t="shared" si="12"/>
        <v>3359.9709841865692</v>
      </c>
      <c r="V49" s="30">
        <f t="shared" si="13"/>
        <v>3359.9709841865692</v>
      </c>
      <c r="W49" s="30">
        <f t="shared" si="14"/>
        <v>68.570836411970802</v>
      </c>
      <c r="X49" s="30">
        <f t="shared" si="15"/>
        <v>176.88679245283001</v>
      </c>
      <c r="Y49" s="30">
        <f t="shared" si="0"/>
        <v>463.30079905784572</v>
      </c>
      <c r="Z49" s="30">
        <f t="shared" si="16"/>
        <v>463.30079905784572</v>
      </c>
      <c r="AA49" s="30">
        <f t="shared" si="17"/>
        <v>414.66409907141701</v>
      </c>
      <c r="AB49" s="30">
        <f t="shared" si="1"/>
        <v>3198.5131784885534</v>
      </c>
      <c r="AC49" s="30">
        <f t="shared" si="18"/>
        <v>230.02864210998678</v>
      </c>
      <c r="AD49" s="30">
        <f t="shared" si="2"/>
        <v>1220.5654595221743</v>
      </c>
      <c r="AE49" s="30">
        <f t="shared" si="3"/>
        <v>1841.8240944982711</v>
      </c>
      <c r="AI49" s="37"/>
      <c r="AJ49" s="38">
        <f t="shared" si="28"/>
        <v>231810.16247255201</v>
      </c>
      <c r="AK49" s="38">
        <f t="shared" si="29"/>
        <v>39278.433556676144</v>
      </c>
      <c r="AL49" s="39">
        <f t="shared" si="30"/>
        <v>127648.58406713548</v>
      </c>
      <c r="AM49" s="39">
        <f t="shared" si="31"/>
        <v>2826.5348628420693</v>
      </c>
      <c r="AN49" s="39">
        <f t="shared" si="20"/>
        <v>18937.499999999982</v>
      </c>
      <c r="AO49" s="39">
        <f t="shared" si="21"/>
        <v>35533.762101846914</v>
      </c>
      <c r="AP49" s="39">
        <f t="shared" si="22"/>
        <v>36468.861104527103</v>
      </c>
      <c r="AQ49" s="39">
        <f t="shared" si="23"/>
        <v>25291.385880460402</v>
      </c>
      <c r="AR49" s="41">
        <f t="shared" si="32"/>
        <v>-24381.968012416182</v>
      </c>
      <c r="AS49" s="41">
        <f t="shared" si="33"/>
        <v>-195055744.09932947</v>
      </c>
      <c r="AT49">
        <f t="shared" si="34"/>
        <v>0.44934000000000002</v>
      </c>
      <c r="BB49" s="31">
        <f t="shared" si="24"/>
        <v>2993.0124553603805</v>
      </c>
      <c r="BC49" s="31">
        <f t="shared" si="25"/>
        <v>780.22146341228392</v>
      </c>
      <c r="BD49" s="36">
        <f t="shared" si="26"/>
        <v>2324.0680507112215</v>
      </c>
      <c r="BE49" s="31">
        <f t="shared" si="27"/>
        <v>882.16887045300189</v>
      </c>
    </row>
    <row r="50" spans="1:57" x14ac:dyDescent="0.35">
      <c r="A50">
        <v>44</v>
      </c>
      <c r="B50" t="s">
        <v>54</v>
      </c>
      <c r="C50">
        <v>8.6925299999999996</v>
      </c>
      <c r="D50">
        <v>151.72499999999999</v>
      </c>
      <c r="E50">
        <v>416.88799999999998</v>
      </c>
      <c r="F50">
        <v>416.88799999999998</v>
      </c>
      <c r="G50">
        <v>377.55799999999999</v>
      </c>
      <c r="H50">
        <v>1636.94</v>
      </c>
      <c r="I50">
        <v>195.48</v>
      </c>
      <c r="J50">
        <v>2865.74</v>
      </c>
      <c r="K50">
        <v>1098.29</v>
      </c>
      <c r="M50" s="17">
        <f t="shared" si="5"/>
        <v>0.45435333333333333</v>
      </c>
      <c r="N50" s="18">
        <f t="shared" si="6"/>
        <v>0.11131204789224246</v>
      </c>
      <c r="O50" s="18">
        <f t="shared" si="7"/>
        <v>2.0575143502120228</v>
      </c>
      <c r="P50" s="29">
        <f t="shared" si="8"/>
        <v>0.80575323169926494</v>
      </c>
      <c r="Q50" s="18">
        <f t="shared" si="9"/>
        <v>0.27699294235030009</v>
      </c>
      <c r="R50" s="29">
        <f t="shared" si="10"/>
        <v>0.30584713805701874</v>
      </c>
      <c r="T50" s="30">
        <f t="shared" si="11"/>
        <v>1589.1073410496258</v>
      </c>
      <c r="U50" s="30">
        <f t="shared" si="12"/>
        <v>3497.5144330762237</v>
      </c>
      <c r="V50" s="30">
        <f t="shared" si="13"/>
        <v>3497.5144330762237</v>
      </c>
      <c r="W50" s="30">
        <f t="shared" si="14"/>
        <v>71.377845572984157</v>
      </c>
      <c r="X50" s="30">
        <f t="shared" si="15"/>
        <v>176.88679245283001</v>
      </c>
      <c r="Y50" s="30">
        <f t="shared" si="0"/>
        <v>486.02393232542687</v>
      </c>
      <c r="Z50" s="30">
        <f t="shared" si="16"/>
        <v>486.02393232542687</v>
      </c>
      <c r="AA50" s="30">
        <f t="shared" si="17"/>
        <v>440.17151810779768</v>
      </c>
      <c r="AB50" s="30">
        <f t="shared" si="1"/>
        <v>3340.9890038098606</v>
      </c>
      <c r="AC50" s="30">
        <f t="shared" si="18"/>
        <v>227.90327483934743</v>
      </c>
      <c r="AD50" s="30">
        <f t="shared" si="2"/>
        <v>1280.428375567762</v>
      </c>
      <c r="AE50" s="30">
        <f t="shared" si="3"/>
        <v>1908.4070920265979</v>
      </c>
      <c r="AI50" s="37"/>
      <c r="AJ50" s="38">
        <f t="shared" si="28"/>
        <v>241504.63443037804</v>
      </c>
      <c r="AK50" s="38">
        <f t="shared" si="29"/>
        <v>40921.086616408225</v>
      </c>
      <c r="AL50" s="39">
        <f t="shared" si="30"/>
        <v>132384.79044025223</v>
      </c>
      <c r="AM50" s="39">
        <f t="shared" si="31"/>
        <v>2801.5188322575291</v>
      </c>
      <c r="AN50" s="39">
        <f t="shared" si="20"/>
        <v>18937.499999999982</v>
      </c>
      <c r="AO50" s="39">
        <f t="shared" si="21"/>
        <v>37323.512372100049</v>
      </c>
      <c r="AP50" s="39">
        <f t="shared" si="22"/>
        <v>38305.710066102685</v>
      </c>
      <c r="AQ50" s="39">
        <f t="shared" si="23"/>
        <v>26883.212606128756</v>
      </c>
      <c r="AR50" s="41">
        <f t="shared" si="32"/>
        <v>-25789.476729945018</v>
      </c>
      <c r="AS50" s="41">
        <f t="shared" si="33"/>
        <v>-206315813.83956015</v>
      </c>
      <c r="AT50">
        <f t="shared" si="34"/>
        <v>0.45183333333333331</v>
      </c>
      <c r="BB50" s="31">
        <f t="shared" si="24"/>
        <v>3129.9423420765825</v>
      </c>
      <c r="BC50" s="31">
        <f t="shared" si="25"/>
        <v>829.32819814283403</v>
      </c>
      <c r="BD50" s="36">
        <f t="shared" si="26"/>
        <v>2441.1309190443485</v>
      </c>
      <c r="BE50" s="31">
        <f t="shared" si="27"/>
        <v>926.60159811569144</v>
      </c>
    </row>
    <row r="51" spans="1:57" x14ac:dyDescent="0.35">
      <c r="A51">
        <v>45</v>
      </c>
      <c r="B51" t="s">
        <v>54</v>
      </c>
      <c r="C51">
        <v>8.8944399999999995</v>
      </c>
      <c r="D51">
        <v>145.87</v>
      </c>
      <c r="E51">
        <v>419.98200000000003</v>
      </c>
      <c r="F51">
        <v>419.98200000000003</v>
      </c>
      <c r="G51">
        <v>384.83499999999998</v>
      </c>
      <c r="H51">
        <v>1629.33</v>
      </c>
      <c r="I51">
        <v>186.12200000000001</v>
      </c>
      <c r="J51">
        <v>2875.1</v>
      </c>
      <c r="K51">
        <v>1106.44</v>
      </c>
      <c r="M51" s="17">
        <f t="shared" si="5"/>
        <v>0.45689000000000002</v>
      </c>
      <c r="N51" s="18">
        <f t="shared" si="6"/>
        <v>0.10642240656029532</v>
      </c>
      <c r="O51" s="18">
        <f t="shared" si="7"/>
        <v>2.0529197474227932</v>
      </c>
      <c r="P51" s="29">
        <f t="shared" si="8"/>
        <v>0.80722566336171364</v>
      </c>
      <c r="Q51" s="18">
        <f t="shared" si="9"/>
        <v>0.28076415183815212</v>
      </c>
      <c r="R51" s="29">
        <f t="shared" si="10"/>
        <v>0.30640635601567118</v>
      </c>
      <c r="T51" s="30">
        <f t="shared" si="11"/>
        <v>1662.1198314342944</v>
      </c>
      <c r="U51" s="30">
        <f t="shared" si="12"/>
        <v>3637.8993443373556</v>
      </c>
      <c r="V51" s="30">
        <f t="shared" si="13"/>
        <v>3637.8993443373556</v>
      </c>
      <c r="W51" s="30">
        <f t="shared" si="14"/>
        <v>74.242843761986848</v>
      </c>
      <c r="X51" s="30">
        <f t="shared" si="15"/>
        <v>176.88679245283001</v>
      </c>
      <c r="Y51" s="30">
        <f t="shared" si="0"/>
        <v>509.28408081116379</v>
      </c>
      <c r="Z51" s="30">
        <f t="shared" si="16"/>
        <v>509.28408081116379</v>
      </c>
      <c r="AA51" s="30">
        <f t="shared" si="17"/>
        <v>466.66366472602203</v>
      </c>
      <c r="AB51" s="30">
        <f t="shared" si="1"/>
        <v>3486.4414682964939</v>
      </c>
      <c r="AC51" s="30">
        <f t="shared" si="18"/>
        <v>225.70071980284865</v>
      </c>
      <c r="AD51" s="30">
        <f t="shared" si="2"/>
        <v>1341.7057835162079</v>
      </c>
      <c r="AE51" s="30">
        <f t="shared" si="3"/>
        <v>1975.7795129030612</v>
      </c>
      <c r="AI51" s="37"/>
      <c r="AJ51" s="38">
        <f t="shared" si="28"/>
        <v>251390.84490621972</v>
      </c>
      <c r="AK51" s="38">
        <f t="shared" si="29"/>
        <v>42596.228280435331</v>
      </c>
      <c r="AL51" s="39">
        <f t="shared" si="30"/>
        <v>137170.57655359578</v>
      </c>
      <c r="AM51" s="39">
        <f t="shared" si="31"/>
        <v>2775.6339842684124</v>
      </c>
      <c r="AN51" s="39">
        <f t="shared" si="20"/>
        <v>18937.499999999982</v>
      </c>
      <c r="AO51" s="39">
        <f t="shared" si="21"/>
        <v>39154.087988136387</v>
      </c>
      <c r="AP51" s="39">
        <f t="shared" si="22"/>
        <v>40184.4587246663</v>
      </c>
      <c r="AQ51" s="39">
        <f t="shared" si="23"/>
        <v>28536.891741902062</v>
      </c>
      <c r="AR51" s="41">
        <f t="shared" si="32"/>
        <v>-27227.924194086154</v>
      </c>
      <c r="AS51" s="41">
        <f t="shared" si="33"/>
        <v>-217823393.55268922</v>
      </c>
      <c r="AT51">
        <f t="shared" si="34"/>
        <v>0.45435333333333333</v>
      </c>
      <c r="BB51" s="31">
        <f t="shared" si="24"/>
        <v>3269.6111582368762</v>
      </c>
      <c r="BC51" s="31">
        <f t="shared" si="25"/>
        <v>880.34303621559536</v>
      </c>
      <c r="BD51" s="36">
        <f t="shared" si="26"/>
        <v>2560.8567511355241</v>
      </c>
      <c r="BE51" s="31">
        <f t="shared" si="27"/>
        <v>972.04786465085374</v>
      </c>
    </row>
    <row r="52" spans="1:57" x14ac:dyDescent="0.35">
      <c r="A52">
        <v>46</v>
      </c>
      <c r="B52" t="s">
        <v>54</v>
      </c>
      <c r="C52">
        <v>9.0963600000000007</v>
      </c>
      <c r="D52">
        <v>140.34800000000001</v>
      </c>
      <c r="E52">
        <v>422.95499999999998</v>
      </c>
      <c r="F52">
        <v>422.95499999999998</v>
      </c>
      <c r="G52">
        <v>392.06900000000002</v>
      </c>
      <c r="H52">
        <v>1621.67</v>
      </c>
      <c r="I52">
        <v>177.273</v>
      </c>
      <c r="J52">
        <v>2883.95</v>
      </c>
      <c r="K52">
        <v>1114.27</v>
      </c>
      <c r="M52" s="17">
        <f t="shared" si="5"/>
        <v>0.45944333333333331</v>
      </c>
      <c r="N52" s="18">
        <f t="shared" si="6"/>
        <v>0.10182467188554266</v>
      </c>
      <c r="O52" s="18">
        <f t="shared" si="7"/>
        <v>2.0479315622528711</v>
      </c>
      <c r="P52" s="29">
        <f t="shared" si="8"/>
        <v>0.80842033475292563</v>
      </c>
      <c r="Q52" s="18">
        <f t="shared" si="9"/>
        <v>0.28445219940072408</v>
      </c>
      <c r="R52" s="29">
        <f t="shared" si="10"/>
        <v>0.30686047608337624</v>
      </c>
      <c r="T52" s="30">
        <f t="shared" si="11"/>
        <v>1737.1702670612276</v>
      </c>
      <c r="U52" s="30">
        <f t="shared" si="12"/>
        <v>3781.0326998495884</v>
      </c>
      <c r="V52" s="30">
        <f t="shared" si="13"/>
        <v>3781.0326998495884</v>
      </c>
      <c r="W52" s="30">
        <f t="shared" si="14"/>
        <v>77.163932649991594</v>
      </c>
      <c r="X52" s="30">
        <f t="shared" si="15"/>
        <v>176.88679245283001</v>
      </c>
      <c r="Y52" s="30">
        <f t="shared" si="0"/>
        <v>533.06889518829416</v>
      </c>
      <c r="Z52" s="30">
        <f t="shared" si="16"/>
        <v>533.06889518829416</v>
      </c>
      <c r="AA52" s="30">
        <f t="shared" si="17"/>
        <v>494.14190319910944</v>
      </c>
      <c r="AB52" s="30">
        <f t="shared" si="1"/>
        <v>3634.7697515719287</v>
      </c>
      <c r="AC52" s="30">
        <f t="shared" si="18"/>
        <v>223.42688092765138</v>
      </c>
      <c r="AD52" s="30">
        <f t="shared" si="2"/>
        <v>1404.3637688204669</v>
      </c>
      <c r="AE52" s="30">
        <f t="shared" si="3"/>
        <v>2043.8624327883608</v>
      </c>
      <c r="AI52" s="37"/>
      <c r="AJ52" s="38">
        <f t="shared" si="28"/>
        <v>261481.29117293609</v>
      </c>
      <c r="AK52" s="38">
        <f t="shared" si="29"/>
        <v>44305.976114684658</v>
      </c>
      <c r="AL52" s="39">
        <f t="shared" si="30"/>
        <v>142013.10404893331</v>
      </c>
      <c r="AM52" s="39">
        <f t="shared" si="31"/>
        <v>2748.8090664788938</v>
      </c>
      <c r="AN52" s="39">
        <f t="shared" si="20"/>
        <v>18937.499999999982</v>
      </c>
      <c r="AO52" s="39">
        <f t="shared" si="21"/>
        <v>41027.925550147353</v>
      </c>
      <c r="AP52" s="39">
        <f t="shared" si="22"/>
        <v>42107.607801467027</v>
      </c>
      <c r="AQ52" s="39">
        <f t="shared" si="23"/>
        <v>30254.412046952151</v>
      </c>
      <c r="AR52" s="41">
        <f t="shared" si="32"/>
        <v>-28697.908773642033</v>
      </c>
      <c r="AS52" s="41">
        <f t="shared" si="33"/>
        <v>-229583270.18913627</v>
      </c>
      <c r="AT52">
        <f t="shared" si="34"/>
        <v>0.45689000000000002</v>
      </c>
      <c r="BB52" s="31">
        <f t="shared" si="24"/>
        <v>3412.198624534507</v>
      </c>
      <c r="BC52" s="31">
        <f t="shared" si="25"/>
        <v>933.32732945204407</v>
      </c>
      <c r="BD52" s="36">
        <f t="shared" si="26"/>
        <v>2683.4115670324159</v>
      </c>
      <c r="BE52" s="31">
        <f t="shared" si="27"/>
        <v>1018.5681616223276</v>
      </c>
    </row>
    <row r="53" spans="1:57" x14ac:dyDescent="0.35">
      <c r="A53">
        <v>47</v>
      </c>
      <c r="B53" t="s">
        <v>54</v>
      </c>
      <c r="C53">
        <v>9.2982800000000001</v>
      </c>
      <c r="D53">
        <v>135.13900000000001</v>
      </c>
      <c r="E53">
        <v>425.81200000000001</v>
      </c>
      <c r="F53">
        <v>425.81200000000001</v>
      </c>
      <c r="G53">
        <v>399.262</v>
      </c>
      <c r="H53">
        <v>1613.97</v>
      </c>
      <c r="I53">
        <v>168.90100000000001</v>
      </c>
      <c r="J53">
        <v>2892.32</v>
      </c>
      <c r="K53">
        <v>1121.8</v>
      </c>
      <c r="M53" s="17">
        <f t="shared" si="5"/>
        <v>0.46200999999999998</v>
      </c>
      <c r="N53" s="18">
        <f t="shared" si="6"/>
        <v>9.7500775596487815E-2</v>
      </c>
      <c r="O53" s="18">
        <f t="shared" si="7"/>
        <v>2.0425932412718342</v>
      </c>
      <c r="P53" s="29">
        <f t="shared" si="8"/>
        <v>0.80936199072170156</v>
      </c>
      <c r="Q53" s="18">
        <f t="shared" si="9"/>
        <v>0.28806158596855769</v>
      </c>
      <c r="R53" s="29">
        <f t="shared" si="10"/>
        <v>0.30721701550471492</v>
      </c>
      <c r="T53" s="30">
        <f t="shared" si="11"/>
        <v>1814.2090806014248</v>
      </c>
      <c r="U53" s="30">
        <f t="shared" si="12"/>
        <v>3926.7744867025062</v>
      </c>
      <c r="V53" s="30">
        <f t="shared" si="13"/>
        <v>3926.7744867025062</v>
      </c>
      <c r="W53" s="30">
        <f t="shared" si="14"/>
        <v>80.138254830663399</v>
      </c>
      <c r="X53" s="30">
        <f t="shared" si="15"/>
        <v>176.88679245283001</v>
      </c>
      <c r="Y53" s="30">
        <f t="shared" si="0"/>
        <v>557.35589924392252</v>
      </c>
      <c r="Z53" s="30">
        <f t="shared" si="16"/>
        <v>557.35589924392252</v>
      </c>
      <c r="AA53" s="30">
        <f t="shared" si="17"/>
        <v>522.6039450366053</v>
      </c>
      <c r="AB53" s="30">
        <f t="shared" si="1"/>
        <v>3785.8294611211218</v>
      </c>
      <c r="AC53" s="30">
        <f t="shared" si="18"/>
        <v>221.08328041204777</v>
      </c>
      <c r="AD53" s="30">
        <f t="shared" si="2"/>
        <v>1468.3518730609571</v>
      </c>
      <c r="AE53" s="30">
        <f t="shared" si="3"/>
        <v>2112.5654061010814</v>
      </c>
      <c r="AI53" s="37"/>
      <c r="AJ53" s="38">
        <f t="shared" si="28"/>
        <v>271769.28736708884</v>
      </c>
      <c r="AK53" s="38">
        <f t="shared" si="29"/>
        <v>46049.19725146814</v>
      </c>
      <c r="AL53" s="39">
        <f t="shared" si="30"/>
        <v>146906.70008152901</v>
      </c>
      <c r="AM53" s="39">
        <f t="shared" si="31"/>
        <v>2721.1159828178661</v>
      </c>
      <c r="AN53" s="39">
        <f t="shared" si="20"/>
        <v>18937.499999999982</v>
      </c>
      <c r="AO53" s="39">
        <f t="shared" si="21"/>
        <v>42944.030196368978</v>
      </c>
      <c r="AP53" s="39">
        <f t="shared" si="22"/>
        <v>44074.136254168166</v>
      </c>
      <c r="AQ53" s="39">
        <f t="shared" si="23"/>
        <v>32035.861968872425</v>
      </c>
      <c r="AR53" s="41">
        <f t="shared" si="32"/>
        <v>-30199.140134800575</v>
      </c>
      <c r="AS53" s="41">
        <f t="shared" si="33"/>
        <v>-241593121.07840461</v>
      </c>
      <c r="AT53">
        <f t="shared" si="34"/>
        <v>0.45944333333333331</v>
      </c>
      <c r="BB53" s="31">
        <f t="shared" si="24"/>
        <v>3557.605818921937</v>
      </c>
      <c r="BC53" s="31">
        <f t="shared" si="25"/>
        <v>988.28380639821887</v>
      </c>
      <c r="BD53" s="36">
        <f t="shared" si="26"/>
        <v>2808.7275376409339</v>
      </c>
      <c r="BE53" s="31">
        <f t="shared" si="27"/>
        <v>1066.1377903765883</v>
      </c>
    </row>
    <row r="54" spans="1:57" x14ac:dyDescent="0.35">
      <c r="A54">
        <v>48</v>
      </c>
      <c r="B54" t="s">
        <v>54</v>
      </c>
      <c r="C54">
        <v>9.5001999999999995</v>
      </c>
      <c r="D54">
        <v>130.22499999999999</v>
      </c>
      <c r="E54">
        <v>428.56200000000001</v>
      </c>
      <c r="F54">
        <v>428.56200000000001</v>
      </c>
      <c r="G54">
        <v>406.41300000000001</v>
      </c>
      <c r="H54">
        <v>1606.24</v>
      </c>
      <c r="I54">
        <v>160.977</v>
      </c>
      <c r="J54">
        <v>2900.25</v>
      </c>
      <c r="K54">
        <v>1129.04</v>
      </c>
      <c r="M54" s="17">
        <f t="shared" si="5"/>
        <v>0.46458666666666665</v>
      </c>
      <c r="N54" s="18">
        <f t="shared" si="6"/>
        <v>9.3434307197795885E-2</v>
      </c>
      <c r="O54" s="18">
        <f t="shared" si="7"/>
        <v>2.036954361009069</v>
      </c>
      <c r="P54" s="29">
        <f t="shared" si="8"/>
        <v>0.81006773045574554</v>
      </c>
      <c r="Q54" s="18">
        <f t="shared" si="9"/>
        <v>0.29159467914131559</v>
      </c>
      <c r="R54" s="29">
        <f t="shared" si="10"/>
        <v>0.30748622431408568</v>
      </c>
      <c r="T54" s="30">
        <f t="shared" si="11"/>
        <v>1893.16748588256</v>
      </c>
      <c r="U54" s="30">
        <f t="shared" si="12"/>
        <v>4074.9501044998278</v>
      </c>
      <c r="V54" s="30">
        <f t="shared" si="13"/>
        <v>4074.9501044998278</v>
      </c>
      <c r="W54" s="30">
        <f t="shared" si="14"/>
        <v>83.162247030608725</v>
      </c>
      <c r="X54" s="30">
        <f t="shared" si="15"/>
        <v>176.88679245283001</v>
      </c>
      <c r="Y54" s="30">
        <f t="shared" si="0"/>
        <v>582.1229222282185</v>
      </c>
      <c r="Z54" s="30">
        <f t="shared" si="16"/>
        <v>582.1229222282185</v>
      </c>
      <c r="AA54" s="30">
        <f t="shared" si="17"/>
        <v>552.03756560669615</v>
      </c>
      <c r="AB54" s="30">
        <f t="shared" si="1"/>
        <v>3939.4580135196643</v>
      </c>
      <c r="AC54" s="30">
        <f t="shared" si="18"/>
        <v>218.65433801077234</v>
      </c>
      <c r="AD54" s="30">
        <f t="shared" si="2"/>
        <v>1533.5938886614949</v>
      </c>
      <c r="AE54" s="30">
        <f t="shared" si="3"/>
        <v>2181.7826186172679</v>
      </c>
      <c r="AI54" s="37"/>
      <c r="AJ54" s="38">
        <f t="shared" si="28"/>
        <v>282244.76978071604</v>
      </c>
      <c r="AK54" s="38">
        <f t="shared" si="29"/>
        <v>47824.186473549824</v>
      </c>
      <c r="AL54" s="39">
        <f t="shared" si="30"/>
        <v>151844.86369432742</v>
      </c>
      <c r="AM54" s="39">
        <f t="shared" si="31"/>
        <v>2692.5732721383297</v>
      </c>
      <c r="AN54" s="39">
        <f t="shared" si="20"/>
        <v>18937.499999999982</v>
      </c>
      <c r="AO54" s="39">
        <f t="shared" si="21"/>
        <v>44900.591243090399</v>
      </c>
      <c r="AP54" s="39">
        <f t="shared" si="22"/>
        <v>46082.185749487515</v>
      </c>
      <c r="AQ54" s="39">
        <f t="shared" si="23"/>
        <v>33881.09314185167</v>
      </c>
      <c r="AR54" s="41">
        <f t="shared" si="32"/>
        <v>-31730.149153370599</v>
      </c>
      <c r="AS54" s="41">
        <f t="shared" si="33"/>
        <v>-253841193.2269648</v>
      </c>
      <c r="AT54">
        <f t="shared" si="34"/>
        <v>0.46200999999999998</v>
      </c>
      <c r="BB54" s="31">
        <f t="shared" si="24"/>
        <v>3705.6912062904585</v>
      </c>
      <c r="BC54" s="31">
        <f t="shared" si="25"/>
        <v>1045.2078900732106</v>
      </c>
      <c r="BD54" s="36">
        <f t="shared" si="26"/>
        <v>2936.7037461219143</v>
      </c>
      <c r="BE54" s="31">
        <f t="shared" si="27"/>
        <v>1114.711798487845</v>
      </c>
    </row>
    <row r="55" spans="1:57" x14ac:dyDescent="0.35">
      <c r="A55">
        <v>49</v>
      </c>
      <c r="B55" t="s">
        <v>54</v>
      </c>
      <c r="C55">
        <v>9.7021200000000007</v>
      </c>
      <c r="D55">
        <v>125.586</v>
      </c>
      <c r="E55">
        <v>431.21100000000001</v>
      </c>
      <c r="F55">
        <v>431.21100000000001</v>
      </c>
      <c r="G55">
        <v>413.52199999999999</v>
      </c>
      <c r="H55">
        <v>1598.47</v>
      </c>
      <c r="I55">
        <v>153.47399999999999</v>
      </c>
      <c r="J55">
        <v>2907.75</v>
      </c>
      <c r="K55">
        <v>1136.02</v>
      </c>
      <c r="M55" s="17">
        <f t="shared" si="5"/>
        <v>0.46717666666666668</v>
      </c>
      <c r="N55" s="18">
        <f t="shared" si="6"/>
        <v>8.9606358765063898E-2</v>
      </c>
      <c r="O55" s="18">
        <f t="shared" si="7"/>
        <v>2.0310129003303534</v>
      </c>
      <c r="P55" s="29">
        <f t="shared" si="8"/>
        <v>0.81055703409844959</v>
      </c>
      <c r="Q55" s="18">
        <f t="shared" si="9"/>
        <v>0.29505040919566472</v>
      </c>
      <c r="R55" s="29">
        <f t="shared" si="10"/>
        <v>0.30767161601963572</v>
      </c>
      <c r="T55" s="30">
        <f t="shared" si="11"/>
        <v>1974.0428568981799</v>
      </c>
      <c r="U55" s="30">
        <f t="shared" si="12"/>
        <v>4225.4739967710566</v>
      </c>
      <c r="V55" s="30">
        <f t="shared" si="13"/>
        <v>4225.4739967710566</v>
      </c>
      <c r="W55" s="30">
        <f t="shared" si="14"/>
        <v>86.234163199409323</v>
      </c>
      <c r="X55" s="30">
        <f t="shared" si="15"/>
        <v>176.88679245283001</v>
      </c>
      <c r="Y55" s="30">
        <f t="shared" si="0"/>
        <v>607.35695587388147</v>
      </c>
      <c r="Z55" s="30">
        <f t="shared" si="16"/>
        <v>607.35695587388147</v>
      </c>
      <c r="AA55" s="30">
        <f t="shared" si="17"/>
        <v>582.44215269758695</v>
      </c>
      <c r="AB55" s="30">
        <f t="shared" si="1"/>
        <v>4095.5406713645989</v>
      </c>
      <c r="AC55" s="30">
        <f t="shared" si="18"/>
        <v>216.16748860586722</v>
      </c>
      <c r="AD55" s="30">
        <f t="shared" si="2"/>
        <v>1600.0743232706188</v>
      </c>
      <c r="AE55" s="30">
        <f t="shared" si="3"/>
        <v>2251.4311398728769</v>
      </c>
      <c r="AI55" s="37"/>
      <c r="AJ55" s="38">
        <f t="shared" si="28"/>
        <v>292895.1886611341</v>
      </c>
      <c r="AK55" s="38">
        <f t="shared" si="29"/>
        <v>49628.817322703406</v>
      </c>
      <c r="AL55" s="39">
        <f t="shared" si="30"/>
        <v>156819.98927835334</v>
      </c>
      <c r="AM55" s="39">
        <f t="shared" si="31"/>
        <v>2662.9911826331963</v>
      </c>
      <c r="AN55" s="39">
        <f t="shared" si="20"/>
        <v>18937.499999999982</v>
      </c>
      <c r="AO55" s="39">
        <f t="shared" si="21"/>
        <v>46895.822614705285</v>
      </c>
      <c r="AP55" s="39">
        <f t="shared" si="22"/>
        <v>48129.92320982911</v>
      </c>
      <c r="AQ55" s="39">
        <f t="shared" si="23"/>
        <v>35789.313027117401</v>
      </c>
      <c r="AR55" s="41">
        <f t="shared" si="32"/>
        <v>-33288.466671199167</v>
      </c>
      <c r="AS55" s="41">
        <f t="shared" si="33"/>
        <v>-266307733.36959332</v>
      </c>
      <c r="AT55">
        <f t="shared" si="34"/>
        <v>0.46458666666666665</v>
      </c>
      <c r="BB55" s="31">
        <f t="shared" si="24"/>
        <v>3856.2957664890555</v>
      </c>
      <c r="BC55" s="31">
        <f t="shared" si="25"/>
        <v>1104.0751312133923</v>
      </c>
      <c r="BD55" s="36">
        <f t="shared" si="26"/>
        <v>3067.1877773229899</v>
      </c>
      <c r="BE55" s="31">
        <f t="shared" si="27"/>
        <v>1164.245844456437</v>
      </c>
    </row>
    <row r="56" spans="1:57" x14ac:dyDescent="0.35">
      <c r="A56">
        <v>50</v>
      </c>
      <c r="B56" t="s">
        <v>54</v>
      </c>
      <c r="C56">
        <v>9.9040400000000002</v>
      </c>
      <c r="D56">
        <v>121.205</v>
      </c>
      <c r="E56">
        <v>433.76299999999998</v>
      </c>
      <c r="F56">
        <v>433.76299999999998</v>
      </c>
      <c r="G56">
        <v>420.59100000000001</v>
      </c>
      <c r="H56">
        <v>1590.68</v>
      </c>
      <c r="I56">
        <v>146.37</v>
      </c>
      <c r="J56">
        <v>2914.85</v>
      </c>
      <c r="K56">
        <v>1142.74</v>
      </c>
      <c r="M56" s="17">
        <f t="shared" si="5"/>
        <v>0.46977333333333332</v>
      </c>
      <c r="N56" s="18">
        <f t="shared" si="6"/>
        <v>8.6002469275962876E-2</v>
      </c>
      <c r="O56" s="18">
        <f t="shared" si="7"/>
        <v>2.0248243906281043</v>
      </c>
      <c r="P56" s="29">
        <f t="shared" si="8"/>
        <v>0.81084494649902084</v>
      </c>
      <c r="Q56" s="18">
        <f t="shared" si="9"/>
        <v>0.29843541566145376</v>
      </c>
      <c r="R56" s="29">
        <f t="shared" si="10"/>
        <v>0.30778176709334998</v>
      </c>
      <c r="T56" s="30">
        <f t="shared" si="11"/>
        <v>2056.7641131935347</v>
      </c>
      <c r="U56" s="30">
        <f t="shared" si="12"/>
        <v>4378.2053327708427</v>
      </c>
      <c r="V56" s="30">
        <f t="shared" si="13"/>
        <v>4378.2053327708427</v>
      </c>
      <c r="W56" s="30">
        <f t="shared" si="14"/>
        <v>89.351129240221283</v>
      </c>
      <c r="X56" s="30">
        <f t="shared" si="15"/>
        <v>176.88679245283001</v>
      </c>
      <c r="Y56" s="30">
        <f t="shared" si="0"/>
        <v>633.03449325289307</v>
      </c>
      <c r="Z56" s="30">
        <f t="shared" si="16"/>
        <v>633.03449325289307</v>
      </c>
      <c r="AA56" s="30">
        <f t="shared" si="17"/>
        <v>613.81125303847386</v>
      </c>
      <c r="AB56" s="30">
        <f t="shared" si="1"/>
        <v>4253.9372714030733</v>
      </c>
      <c r="AC56" s="30">
        <f t="shared" si="18"/>
        <v>213.61919060799028</v>
      </c>
      <c r="AD56" s="30">
        <f t="shared" si="2"/>
        <v>1667.7167873235178</v>
      </c>
      <c r="AE56" s="30">
        <f t="shared" si="3"/>
        <v>2321.4412195773079</v>
      </c>
      <c r="AI56" s="37"/>
      <c r="AJ56" s="38">
        <f t="shared" si="28"/>
        <v>303714.39446591324</v>
      </c>
      <c r="AK56" s="38">
        <f t="shared" si="29"/>
        <v>51462.047806674702</v>
      </c>
      <c r="AL56" s="39">
        <f t="shared" si="30"/>
        <v>161826.11604064275</v>
      </c>
      <c r="AM56" s="39">
        <f t="shared" si="31"/>
        <v>2632.703843730857</v>
      </c>
      <c r="AN56" s="39">
        <f t="shared" si="20"/>
        <v>18937.499999999982</v>
      </c>
      <c r="AO56" s="39">
        <f t="shared" si="21"/>
        <v>48928.676365199892</v>
      </c>
      <c r="AP56" s="39">
        <f t="shared" si="22"/>
        <v>50216.273111652525</v>
      </c>
      <c r="AQ56" s="39">
        <f t="shared" si="23"/>
        <v>37760.481934183066</v>
      </c>
      <c r="AR56" s="41">
        <f t="shared" si="32"/>
        <v>-34874.690977178892</v>
      </c>
      <c r="AS56" s="41">
        <f t="shared" si="33"/>
        <v>-278997527.81743115</v>
      </c>
      <c r="AT56">
        <f t="shared" si="34"/>
        <v>0.46717666666666668</v>
      </c>
      <c r="BB56" s="31">
        <f t="shared" si="24"/>
        <v>4009.3065081651894</v>
      </c>
      <c r="BC56" s="31">
        <f t="shared" si="25"/>
        <v>1164.8843053951739</v>
      </c>
      <c r="BD56" s="36">
        <f t="shared" si="26"/>
        <v>3200.1486465412377</v>
      </c>
      <c r="BE56" s="31">
        <f t="shared" si="27"/>
        <v>1214.7139117477629</v>
      </c>
    </row>
    <row r="57" spans="1:57" x14ac:dyDescent="0.35">
      <c r="A57">
        <v>51</v>
      </c>
      <c r="B57" t="s">
        <v>54</v>
      </c>
      <c r="C57">
        <v>10.106</v>
      </c>
      <c r="D57">
        <v>117.06699999999999</v>
      </c>
      <c r="E57">
        <v>436.22500000000002</v>
      </c>
      <c r="F57">
        <v>436.22500000000002</v>
      </c>
      <c r="G57">
        <v>427.61799999999999</v>
      </c>
      <c r="H57">
        <v>1582.87</v>
      </c>
      <c r="I57">
        <v>139.63999999999999</v>
      </c>
      <c r="J57">
        <v>2921.58</v>
      </c>
      <c r="K57">
        <v>1149.23</v>
      </c>
      <c r="M57" s="17">
        <f t="shared" si="5"/>
        <v>0.47237666666666672</v>
      </c>
      <c r="N57" s="18">
        <f t="shared" si="6"/>
        <v>8.260851156915737E-2</v>
      </c>
      <c r="O57" s="18">
        <f t="shared" si="7"/>
        <v>2.0184143375695949</v>
      </c>
      <c r="P57" s="29">
        <f t="shared" si="8"/>
        <v>0.81095594617289868</v>
      </c>
      <c r="Q57" s="18">
        <f t="shared" si="9"/>
        <v>0.30174931022559676</v>
      </c>
      <c r="R57" s="29">
        <f t="shared" si="10"/>
        <v>0.3078228532315313</v>
      </c>
      <c r="T57" s="30">
        <f t="shared" si="11"/>
        <v>2141.2659433373969</v>
      </c>
      <c r="U57" s="30">
        <f t="shared" si="12"/>
        <v>4532.9629815275875</v>
      </c>
      <c r="V57" s="30">
        <f t="shared" si="13"/>
        <v>4532.9629815275875</v>
      </c>
      <c r="W57" s="30">
        <f t="shared" si="14"/>
        <v>92.509448602603825</v>
      </c>
      <c r="X57" s="30">
        <f t="shared" si="15"/>
        <v>176.88679245283001</v>
      </c>
      <c r="Y57" s="30">
        <f t="shared" si="0"/>
        <v>659.130592205624</v>
      </c>
      <c r="Z57" s="30">
        <f t="shared" si="16"/>
        <v>659.130592205624</v>
      </c>
      <c r="AA57" s="30">
        <f t="shared" si="17"/>
        <v>646.12552141162132</v>
      </c>
      <c r="AB57" s="30">
        <f t="shared" si="1"/>
        <v>4414.4713291842891</v>
      </c>
      <c r="AC57" s="30">
        <f t="shared" si="18"/>
        <v>211.00110094590218</v>
      </c>
      <c r="AD57" s="30">
        <f t="shared" si="2"/>
        <v>1736.4723490869833</v>
      </c>
      <c r="AE57" s="30">
        <f t="shared" si="3"/>
        <v>2391.6970381901906</v>
      </c>
      <c r="AI57" s="37"/>
      <c r="AJ57" s="38">
        <f t="shared" si="28"/>
        <v>314692.26470356982</v>
      </c>
      <c r="AK57" s="38">
        <f t="shared" si="29"/>
        <v>53322.162747816095</v>
      </c>
      <c r="AL57" s="39">
        <f t="shared" si="30"/>
        <v>166858.23053955816</v>
      </c>
      <c r="AM57" s="39">
        <f t="shared" si="31"/>
        <v>2601.6681224147137</v>
      </c>
      <c r="AN57" s="39">
        <f t="shared" si="20"/>
        <v>18937.499999999982</v>
      </c>
      <c r="AO57" s="39">
        <f t="shared" si="21"/>
        <v>50997.258776453069</v>
      </c>
      <c r="AP57" s="39">
        <f t="shared" si="22"/>
        <v>52339.291902149205</v>
      </c>
      <c r="AQ57" s="39">
        <f t="shared" si="23"/>
        <v>39794.181489113209</v>
      </c>
      <c r="AR57" s="41">
        <f t="shared" si="32"/>
        <v>-36486.296621697635</v>
      </c>
      <c r="AS57" s="41">
        <f t="shared" si="33"/>
        <v>-291890372.97358108</v>
      </c>
      <c r="AT57">
        <f t="shared" si="34"/>
        <v>0.46977333333333332</v>
      </c>
      <c r="BB57" s="31">
        <f t="shared" si="24"/>
        <v>4164.5861421628524</v>
      </c>
      <c r="BC57" s="31">
        <f t="shared" si="25"/>
        <v>1227.6225060769477</v>
      </c>
      <c r="BD57" s="36">
        <f t="shared" si="26"/>
        <v>3335.4335746470356</v>
      </c>
      <c r="BE57" s="31">
        <f t="shared" si="27"/>
        <v>1266.0689865057861</v>
      </c>
    </row>
    <row r="58" spans="1:57" x14ac:dyDescent="0.35">
      <c r="A58">
        <v>52</v>
      </c>
      <c r="B58" t="s">
        <v>54</v>
      </c>
      <c r="C58">
        <v>10.3079</v>
      </c>
      <c r="D58">
        <v>113.157</v>
      </c>
      <c r="E58">
        <v>438.60199999999998</v>
      </c>
      <c r="F58">
        <v>438.60199999999998</v>
      </c>
      <c r="G58">
        <v>434.60399999999998</v>
      </c>
      <c r="H58">
        <v>1575.04</v>
      </c>
      <c r="I58">
        <v>133.26</v>
      </c>
      <c r="J58">
        <v>2927.96</v>
      </c>
      <c r="K58">
        <v>1155.49</v>
      </c>
      <c r="M58" s="17">
        <f t="shared" si="5"/>
        <v>0.47498666666666667</v>
      </c>
      <c r="N58" s="18">
        <f t="shared" si="6"/>
        <v>7.9410650123512228E-2</v>
      </c>
      <c r="O58" s="18">
        <f t="shared" si="7"/>
        <v>2.0118006892825062</v>
      </c>
      <c r="P58" s="29">
        <f t="shared" si="8"/>
        <v>0.81089293734560963</v>
      </c>
      <c r="Q58" s="18">
        <f t="shared" si="9"/>
        <v>0.304993824388053</v>
      </c>
      <c r="R58" s="29">
        <f t="shared" si="10"/>
        <v>0.30779951717942955</v>
      </c>
      <c r="T58" s="30">
        <f t="shared" si="11"/>
        <v>2227.4945763283285</v>
      </c>
      <c r="U58" s="30">
        <f t="shared" si="12"/>
        <v>4689.5939036779882</v>
      </c>
      <c r="V58" s="30">
        <f t="shared" si="13"/>
        <v>4689.5939036779882</v>
      </c>
      <c r="W58" s="30">
        <f t="shared" si="14"/>
        <v>95.705998034244658</v>
      </c>
      <c r="X58" s="30">
        <f t="shared" si="15"/>
        <v>176.88679245283001</v>
      </c>
      <c r="Y58" s="30">
        <f t="shared" si="0"/>
        <v>685.62175511365751</v>
      </c>
      <c r="Z58" s="30">
        <f t="shared" si="16"/>
        <v>685.62175511365751</v>
      </c>
      <c r="AA58" s="30">
        <f t="shared" si="17"/>
        <v>679.37208963802277</v>
      </c>
      <c r="AB58" s="30">
        <f t="shared" si="1"/>
        <v>4576.9811220646197</v>
      </c>
      <c r="AC58" s="30">
        <f t="shared" si="18"/>
        <v>208.31877964761316</v>
      </c>
      <c r="AD58" s="30">
        <f t="shared" si="2"/>
        <v>1806.2596199202926</v>
      </c>
      <c r="AE58" s="30">
        <f t="shared" si="3"/>
        <v>2462.0993273496597</v>
      </c>
      <c r="AI58" s="37"/>
      <c r="AJ58" s="38">
        <f t="shared" si="28"/>
        <v>325815.78022325836</v>
      </c>
      <c r="AK58" s="38">
        <f t="shared" si="29"/>
        <v>55206.95615202449</v>
      </c>
      <c r="AL58" s="39">
        <f t="shared" si="30"/>
        <v>171908.00801399632</v>
      </c>
      <c r="AM58" s="39">
        <f t="shared" si="31"/>
        <v>2569.7824084201429</v>
      </c>
      <c r="AN58" s="39">
        <f t="shared" si="20"/>
        <v>18937.499999999982</v>
      </c>
      <c r="AO58" s="39">
        <f t="shared" si="21"/>
        <v>53099.560508085073</v>
      </c>
      <c r="AP58" s="39">
        <f t="shared" si="22"/>
        <v>54496.917363560999</v>
      </c>
      <c r="AQ58" s="39">
        <f t="shared" si="23"/>
        <v>41889.157516293242</v>
      </c>
      <c r="AR58" s="41">
        <f t="shared" si="32"/>
        <v>-38121.810564927102</v>
      </c>
      <c r="AS58" s="41">
        <f t="shared" si="33"/>
        <v>-304974484.51941681</v>
      </c>
      <c r="AT58">
        <f t="shared" si="34"/>
        <v>0.47237666666666672</v>
      </c>
      <c r="BB58" s="31">
        <f t="shared" si="24"/>
        <v>4321.9618805816854</v>
      </c>
      <c r="BC58" s="31">
        <f t="shared" si="25"/>
        <v>1292.2510428232426</v>
      </c>
      <c r="BD58" s="36">
        <f t="shared" si="26"/>
        <v>3472.9446981739666</v>
      </c>
      <c r="BE58" s="31">
        <f t="shared" si="27"/>
        <v>1318.261184411248</v>
      </c>
    </row>
    <row r="59" spans="1:57" x14ac:dyDescent="0.35">
      <c r="A59">
        <v>53</v>
      </c>
      <c r="B59" t="s">
        <v>54</v>
      </c>
      <c r="C59">
        <v>10.5098</v>
      </c>
      <c r="D59">
        <v>109.46</v>
      </c>
      <c r="E59">
        <v>440.89800000000002</v>
      </c>
      <c r="F59">
        <v>440.89800000000002</v>
      </c>
      <c r="G59">
        <v>441.55</v>
      </c>
      <c r="H59">
        <v>1567.19</v>
      </c>
      <c r="I59">
        <v>127.211</v>
      </c>
      <c r="J59">
        <v>2934.01</v>
      </c>
      <c r="K59">
        <v>1161.54</v>
      </c>
      <c r="M59" s="17">
        <f t="shared" si="5"/>
        <v>0.47760333333333332</v>
      </c>
      <c r="N59" s="18">
        <f t="shared" si="6"/>
        <v>7.6395335040933543E-2</v>
      </c>
      <c r="O59" s="18">
        <f t="shared" si="7"/>
        <v>2.0050010191162824</v>
      </c>
      <c r="P59" s="29">
        <f t="shared" si="8"/>
        <v>0.81067273399822726</v>
      </c>
      <c r="Q59" s="18">
        <f t="shared" si="9"/>
        <v>0.30817065765872659</v>
      </c>
      <c r="R59" s="29">
        <f t="shared" si="10"/>
        <v>0.30771560779168211</v>
      </c>
      <c r="T59" s="30">
        <f t="shared" si="11"/>
        <v>2315.4135309185035</v>
      </c>
      <c r="U59" s="30">
        <f t="shared" si="12"/>
        <v>4847.9844450803039</v>
      </c>
      <c r="V59" s="30">
        <f t="shared" si="13"/>
        <v>4847.9844450803039</v>
      </c>
      <c r="W59" s="30">
        <f t="shared" si="14"/>
        <v>98.938458062863347</v>
      </c>
      <c r="X59" s="30">
        <f t="shared" si="15"/>
        <v>176.88679245283001</v>
      </c>
      <c r="Y59" s="30">
        <f t="shared" si="0"/>
        <v>712.48888195567201</v>
      </c>
      <c r="Z59" s="30">
        <f t="shared" si="16"/>
        <v>712.48888195567201</v>
      </c>
      <c r="AA59" s="30">
        <f t="shared" si="17"/>
        <v>713.54251057506951</v>
      </c>
      <c r="AB59" s="30">
        <f t="shared" si="1"/>
        <v>4741.3449472300927</v>
      </c>
      <c r="AC59" s="30">
        <f t="shared" si="18"/>
        <v>205.57795591307422</v>
      </c>
      <c r="AD59" s="30">
        <f t="shared" si="2"/>
        <v>1877.0426174461923</v>
      </c>
      <c r="AE59" s="30">
        <f t="shared" si="3"/>
        <v>2532.5709141618004</v>
      </c>
      <c r="AI59" s="37"/>
      <c r="AJ59" s="38">
        <f t="shared" si="28"/>
        <v>337073.94101466273</v>
      </c>
      <c r="AK59" s="38">
        <f t="shared" si="29"/>
        <v>57114.564152894221</v>
      </c>
      <c r="AL59" s="39">
        <f t="shared" si="30"/>
        <v>176968.31335191146</v>
      </c>
      <c r="AM59" s="39">
        <f t="shared" si="31"/>
        <v>2537.1144173282805</v>
      </c>
      <c r="AN59" s="39">
        <f t="shared" si="20"/>
        <v>18937.499999999982</v>
      </c>
      <c r="AO59" s="39">
        <f t="shared" si="21"/>
        <v>55233.688591956248</v>
      </c>
      <c r="AP59" s="39">
        <f t="shared" si="22"/>
        <v>56687.206712797211</v>
      </c>
      <c r="AQ59" s="39">
        <f t="shared" si="23"/>
        <v>44044.575754949547</v>
      </c>
      <c r="AR59" s="41">
        <f t="shared" si="32"/>
        <v>-39780.106338614278</v>
      </c>
      <c r="AS59" s="41">
        <f t="shared" si="33"/>
        <v>-318240850.70891422</v>
      </c>
      <c r="AT59">
        <f t="shared" si="34"/>
        <v>0.47498666666666667</v>
      </c>
      <c r="BB59" s="31">
        <f t="shared" si="24"/>
        <v>4481.2751240303751</v>
      </c>
      <c r="BC59" s="31">
        <f t="shared" si="25"/>
        <v>1358.7441792760455</v>
      </c>
      <c r="BD59" s="36">
        <f t="shared" si="26"/>
        <v>3612.5192398405852</v>
      </c>
      <c r="BE59" s="31">
        <f t="shared" si="27"/>
        <v>1371.243510227315</v>
      </c>
    </row>
    <row r="60" spans="1:57" x14ac:dyDescent="0.35">
      <c r="A60">
        <v>54</v>
      </c>
      <c r="B60" t="s">
        <v>54</v>
      </c>
      <c r="C60">
        <v>10.7117</v>
      </c>
      <c r="D60">
        <v>105.964</v>
      </c>
      <c r="E60">
        <v>443.11799999999999</v>
      </c>
      <c r="F60">
        <v>443.11799999999999</v>
      </c>
      <c r="G60">
        <v>448.45499999999998</v>
      </c>
      <c r="H60">
        <v>1559.34</v>
      </c>
      <c r="I60">
        <v>121.474</v>
      </c>
      <c r="J60">
        <v>2939.75</v>
      </c>
      <c r="K60">
        <v>1167.3900000000001</v>
      </c>
      <c r="M60" s="17">
        <f t="shared" si="5"/>
        <v>0.48022000000000004</v>
      </c>
      <c r="N60" s="18">
        <f t="shared" si="6"/>
        <v>7.3552399594630238E-2</v>
      </c>
      <c r="O60" s="18">
        <f t="shared" si="7"/>
        <v>1.998060271125734</v>
      </c>
      <c r="P60" s="29">
        <f t="shared" si="8"/>
        <v>0.8103161051184874</v>
      </c>
      <c r="Q60" s="18">
        <f t="shared" si="9"/>
        <v>0.31128441131148221</v>
      </c>
      <c r="R60" s="29">
        <f t="shared" si="10"/>
        <v>0.30757985923118569</v>
      </c>
      <c r="T60" s="30">
        <f t="shared" si="11"/>
        <v>2404.9085200171198</v>
      </c>
      <c r="U60" s="30">
        <f t="shared" si="12"/>
        <v>5007.9307817606923</v>
      </c>
      <c r="V60" s="30">
        <f t="shared" si="13"/>
        <v>5007.9307817606923</v>
      </c>
      <c r="W60" s="30">
        <f t="shared" si="14"/>
        <v>102.20266901552434</v>
      </c>
      <c r="X60" s="30">
        <f t="shared" si="15"/>
        <v>176.88679245283001</v>
      </c>
      <c r="Y60" s="30">
        <f t="shared" si="0"/>
        <v>739.70142405074489</v>
      </c>
      <c r="Z60" s="30">
        <f t="shared" si="16"/>
        <v>739.70142405074489</v>
      </c>
      <c r="AA60" s="30">
        <f t="shared" si="17"/>
        <v>748.6105329114971</v>
      </c>
      <c r="AB60" s="30">
        <f t="shared" si="1"/>
        <v>4907.3548385535187</v>
      </c>
      <c r="AC60" s="30">
        <f t="shared" si="18"/>
        <v>202.77861222269803</v>
      </c>
      <c r="AD60" s="30">
        <f t="shared" si="2"/>
        <v>1948.7361051065384</v>
      </c>
      <c r="AE60" s="30">
        <f t="shared" si="3"/>
        <v>2603.0222617435725</v>
      </c>
      <c r="AI60" s="37"/>
      <c r="AJ60" s="38">
        <f t="shared" si="28"/>
        <v>348458.57795903698</v>
      </c>
      <c r="AK60" s="38">
        <f t="shared" si="29"/>
        <v>59043.602556633021</v>
      </c>
      <c r="AL60" s="39">
        <f t="shared" si="30"/>
        <v>182033.59959720771</v>
      </c>
      <c r="AM60" s="39">
        <f t="shared" si="31"/>
        <v>2503.7339250653308</v>
      </c>
      <c r="AN60" s="39">
        <f t="shared" si="20"/>
        <v>18937.499999999982</v>
      </c>
      <c r="AO60" s="39">
        <f t="shared" si="21"/>
        <v>57398.104330348942</v>
      </c>
      <c r="AP60" s="39">
        <f t="shared" si="22"/>
        <v>58908.58076009497</v>
      </c>
      <c r="AQ60" s="39">
        <f t="shared" si="23"/>
        <v>46259.888565845504</v>
      </c>
      <c r="AR60" s="41">
        <f t="shared" si="32"/>
        <v>-41460.773337107574</v>
      </c>
      <c r="AS60" s="41">
        <f t="shared" si="33"/>
        <v>-331686186.69686061</v>
      </c>
      <c r="AT60">
        <f t="shared" si="34"/>
        <v>0.47760333333333332</v>
      </c>
      <c r="BB60" s="31">
        <f t="shared" si="24"/>
        <v>4642.4064891672297</v>
      </c>
      <c r="BC60" s="31">
        <f t="shared" si="25"/>
        <v>1427.085021150139</v>
      </c>
      <c r="BD60" s="36">
        <f t="shared" si="26"/>
        <v>3754.0852348923845</v>
      </c>
      <c r="BE60" s="31">
        <f t="shared" si="27"/>
        <v>1424.977763911344</v>
      </c>
    </row>
    <row r="61" spans="1:57" x14ac:dyDescent="0.35">
      <c r="A61">
        <v>55</v>
      </c>
      <c r="B61" t="s">
        <v>54</v>
      </c>
      <c r="C61">
        <v>10.913600000000001</v>
      </c>
      <c r="D61">
        <v>102.651</v>
      </c>
      <c r="E61">
        <v>445.26600000000002</v>
      </c>
      <c r="F61">
        <v>445.26600000000002</v>
      </c>
      <c r="G61">
        <v>455.32100000000003</v>
      </c>
      <c r="H61">
        <v>1551.5</v>
      </c>
      <c r="I61">
        <v>116.039</v>
      </c>
      <c r="J61">
        <v>2945.19</v>
      </c>
      <c r="K61">
        <v>1173.05</v>
      </c>
      <c r="M61" s="17">
        <f t="shared" si="5"/>
        <v>0.48283333333333334</v>
      </c>
      <c r="N61" s="18">
        <f t="shared" si="6"/>
        <v>7.0867103900586814E-2</v>
      </c>
      <c r="O61" s="18">
        <f t="shared" si="7"/>
        <v>1.9910013877804627</v>
      </c>
      <c r="P61" s="29">
        <f t="shared" si="8"/>
        <v>0.80983776320331369</v>
      </c>
      <c r="Q61" s="18">
        <f t="shared" si="9"/>
        <v>0.31433966171901967</v>
      </c>
      <c r="R61" s="29">
        <f t="shared" si="10"/>
        <v>0.307397997928892</v>
      </c>
      <c r="T61" s="30">
        <f t="shared" si="11"/>
        <v>2496.0352930602162</v>
      </c>
      <c r="U61" s="30">
        <f t="shared" si="12"/>
        <v>5169.5587705769058</v>
      </c>
      <c r="V61" s="30">
        <f t="shared" si="13"/>
        <v>5169.5587705769058</v>
      </c>
      <c r="W61" s="30">
        <f t="shared" si="14"/>
        <v>105.50119939952869</v>
      </c>
      <c r="X61" s="30">
        <f t="shared" si="15"/>
        <v>176.88679245283001</v>
      </c>
      <c r="Y61" s="30">
        <f t="shared" si="0"/>
        <v>767.27625184656563</v>
      </c>
      <c r="Z61" s="30">
        <f t="shared" si="16"/>
        <v>767.27625184656563</v>
      </c>
      <c r="AA61" s="30">
        <f t="shared" si="17"/>
        <v>784.60288965928248</v>
      </c>
      <c r="AB61" s="30">
        <f t="shared" si="1"/>
        <v>5075.1109318314329</v>
      </c>
      <c r="AC61" s="30">
        <f t="shared" si="18"/>
        <v>199.9490381450014</v>
      </c>
      <c r="AD61" s="30">
        <f t="shared" si="2"/>
        <v>2021.3836386084131</v>
      </c>
      <c r="AE61" s="30">
        <f t="shared" si="3"/>
        <v>2673.5234775166896</v>
      </c>
      <c r="AI61" s="37"/>
      <c r="AJ61" s="38">
        <f t="shared" si="28"/>
        <v>359955.04080061323</v>
      </c>
      <c r="AK61" s="38">
        <f t="shared" si="29"/>
        <v>60991.588991063472</v>
      </c>
      <c r="AL61" s="39">
        <f t="shared" si="30"/>
        <v>187097.43110734274</v>
      </c>
      <c r="AM61" s="39">
        <f t="shared" si="31"/>
        <v>2469.6407182602393</v>
      </c>
      <c r="AN61" s="39">
        <f t="shared" si="20"/>
        <v>18937.499999999982</v>
      </c>
      <c r="AO61" s="39">
        <f t="shared" si="21"/>
        <v>59590.346721528011</v>
      </c>
      <c r="AP61" s="39">
        <f t="shared" si="22"/>
        <v>61158.513740515591</v>
      </c>
      <c r="AQ61" s="39">
        <f t="shared" si="23"/>
        <v>48533.394042345142</v>
      </c>
      <c r="AR61" s="41">
        <f t="shared" si="32"/>
        <v>-43159.80346168502</v>
      </c>
      <c r="AS61" s="41">
        <f t="shared" si="33"/>
        <v>-345278427.69348013</v>
      </c>
      <c r="AT61">
        <f t="shared" si="34"/>
        <v>0.48022000000000004</v>
      </c>
      <c r="BB61" s="31">
        <f t="shared" si="24"/>
        <v>4805.1521695379943</v>
      </c>
      <c r="BC61" s="31">
        <f t="shared" si="25"/>
        <v>1497.2210658229942</v>
      </c>
      <c r="BD61" s="36">
        <f t="shared" si="26"/>
        <v>3897.4722102130768</v>
      </c>
      <c r="BE61" s="31">
        <f t="shared" si="27"/>
        <v>1479.4028481014898</v>
      </c>
    </row>
    <row r="62" spans="1:57" x14ac:dyDescent="0.35">
      <c r="A62">
        <v>56</v>
      </c>
      <c r="B62" t="s">
        <v>54</v>
      </c>
      <c r="C62">
        <v>11.115600000000001</v>
      </c>
      <c r="D62">
        <v>99.519599999999997</v>
      </c>
      <c r="E62">
        <v>447.346</v>
      </c>
      <c r="F62">
        <v>447.346</v>
      </c>
      <c r="G62">
        <v>462.14600000000002</v>
      </c>
      <c r="H62">
        <v>1543.64</v>
      </c>
      <c r="I62">
        <v>110.878</v>
      </c>
      <c r="J62">
        <v>2950.35</v>
      </c>
      <c r="K62">
        <v>1178.53</v>
      </c>
      <c r="M62" s="17">
        <f t="shared" si="5"/>
        <v>0.48545333333333329</v>
      </c>
      <c r="N62" s="18">
        <f t="shared" si="6"/>
        <v>6.8334477739020572E-2</v>
      </c>
      <c r="O62" s="18">
        <f t="shared" si="7"/>
        <v>1.9837989990112337</v>
      </c>
      <c r="P62" s="29">
        <f t="shared" si="8"/>
        <v>0.80922986074871606</v>
      </c>
      <c r="Q62" s="18">
        <f t="shared" si="9"/>
        <v>0.31732950644071523</v>
      </c>
      <c r="R62" s="29">
        <f t="shared" si="10"/>
        <v>0.30716718393803732</v>
      </c>
      <c r="T62" s="30">
        <f t="shared" si="11"/>
        <v>2588.5438552466399</v>
      </c>
      <c r="U62" s="30">
        <f t="shared" si="12"/>
        <v>5332.2197572989644</v>
      </c>
      <c r="V62" s="30">
        <f t="shared" si="13"/>
        <v>5332.2197572989644</v>
      </c>
      <c r="W62" s="30">
        <f t="shared" si="14"/>
        <v>108.82081137344825</v>
      </c>
      <c r="X62" s="30">
        <f t="shared" si="15"/>
        <v>176.88679245283001</v>
      </c>
      <c r="Y62" s="30">
        <f t="shared" si="0"/>
        <v>795.11572651622089</v>
      </c>
      <c r="Z62" s="30">
        <f t="shared" si="16"/>
        <v>795.11572651622089</v>
      </c>
      <c r="AA62" s="30">
        <f t="shared" si="17"/>
        <v>821.42134398556243</v>
      </c>
      <c r="AB62" s="30">
        <f t="shared" si="1"/>
        <v>5243.9715203084124</v>
      </c>
      <c r="AC62" s="30">
        <f t="shared" si="18"/>
        <v>197.06904836400008</v>
      </c>
      <c r="AD62" s="30">
        <f t="shared" si="2"/>
        <v>2094.7269835231828</v>
      </c>
      <c r="AE62" s="30">
        <f t="shared" si="3"/>
        <v>2743.6759020523245</v>
      </c>
      <c r="AI62" s="37"/>
      <c r="AJ62" s="38">
        <f t="shared" si="28"/>
        <v>371572.37575275626</v>
      </c>
      <c r="AK62" s="38">
        <f t="shared" si="29"/>
        <v>62960.05626685614</v>
      </c>
      <c r="AL62" s="39">
        <f t="shared" si="30"/>
        <v>192164.84699346707</v>
      </c>
      <c r="AM62" s="39">
        <f t="shared" si="31"/>
        <v>2435.179335567972</v>
      </c>
      <c r="AN62" s="39">
        <f t="shared" si="20"/>
        <v>18937.499999999982</v>
      </c>
      <c r="AO62" s="39">
        <f t="shared" si="21"/>
        <v>61811.774848759327</v>
      </c>
      <c r="AP62" s="39">
        <f t="shared" si="22"/>
        <v>63438.400502674049</v>
      </c>
      <c r="AQ62" s="39">
        <f t="shared" si="23"/>
        <v>50866.82532036784</v>
      </c>
      <c r="AR62" s="41">
        <f t="shared" si="32"/>
        <v>-44877.905018776182</v>
      </c>
      <c r="AS62" s="41">
        <f t="shared" si="33"/>
        <v>-359023240.15020949</v>
      </c>
      <c r="AT62">
        <f t="shared" si="34"/>
        <v>0.48283333333333334</v>
      </c>
      <c r="BB62" s="31">
        <f t="shared" si="24"/>
        <v>4969.6097324319044</v>
      </c>
      <c r="BC62" s="31">
        <f t="shared" si="25"/>
        <v>1569.205779318565</v>
      </c>
      <c r="BD62" s="36">
        <f t="shared" si="26"/>
        <v>4042.7672772168262</v>
      </c>
      <c r="BE62" s="31">
        <f t="shared" si="27"/>
        <v>1534.5525036931313</v>
      </c>
    </row>
    <row r="63" spans="1:57" x14ac:dyDescent="0.35">
      <c r="A63">
        <v>57</v>
      </c>
      <c r="B63" t="s">
        <v>54</v>
      </c>
      <c r="C63">
        <v>11.317500000000001</v>
      </c>
      <c r="D63">
        <v>96.554100000000005</v>
      </c>
      <c r="E63">
        <v>449.36099999999999</v>
      </c>
      <c r="F63">
        <v>449.36099999999999</v>
      </c>
      <c r="G63">
        <v>468.93200000000002</v>
      </c>
      <c r="H63">
        <v>1535.79</v>
      </c>
      <c r="I63">
        <v>105.98</v>
      </c>
      <c r="J63">
        <v>2955.24</v>
      </c>
      <c r="K63">
        <v>1183.8399999999999</v>
      </c>
      <c r="M63" s="17">
        <f t="shared" si="5"/>
        <v>0.48807</v>
      </c>
      <c r="N63" s="18">
        <f t="shared" si="6"/>
        <v>6.5942795090868117E-2</v>
      </c>
      <c r="O63" s="18">
        <f t="shared" si="7"/>
        <v>1.9765030359033198</v>
      </c>
      <c r="P63" s="29">
        <f t="shared" si="8"/>
        <v>0.80851790385258937</v>
      </c>
      <c r="Q63" s="18">
        <f t="shared" si="9"/>
        <v>0.32026280383278355</v>
      </c>
      <c r="R63" s="29">
        <f t="shared" si="10"/>
        <v>0.30689655172413793</v>
      </c>
      <c r="T63" s="30">
        <f t="shared" si="11"/>
        <v>2682.4278863078648</v>
      </c>
      <c r="U63" s="30">
        <f t="shared" si="12"/>
        <v>5495.9900963137761</v>
      </c>
      <c r="V63" s="30">
        <f t="shared" si="13"/>
        <v>5495.9900963137761</v>
      </c>
      <c r="W63" s="30">
        <f t="shared" si="14"/>
        <v>112.16306319007707</v>
      </c>
      <c r="X63" s="30">
        <f t="shared" si="15"/>
        <v>176.88679245283001</v>
      </c>
      <c r="Y63" s="30">
        <f t="shared" si="0"/>
        <v>823.22786855655158</v>
      </c>
      <c r="Z63" s="30">
        <f t="shared" si="16"/>
        <v>823.22786855655158</v>
      </c>
      <c r="AA63" s="30">
        <f t="shared" si="17"/>
        <v>859.0818759482039</v>
      </c>
      <c r="AB63" s="30">
        <f t="shared" si="1"/>
        <v>5413.9899240692966</v>
      </c>
      <c r="AC63" s="30">
        <f t="shared" si="18"/>
        <v>194.16323543455655</v>
      </c>
      <c r="AD63" s="30">
        <f t="shared" si="2"/>
        <v>2168.7909718733667</v>
      </c>
      <c r="AE63" s="30">
        <f t="shared" si="3"/>
        <v>2813.5622100059113</v>
      </c>
      <c r="AI63" s="37"/>
      <c r="AJ63" s="38">
        <f t="shared" si="28"/>
        <v>383263.95949537761</v>
      </c>
      <c r="AK63" s="38">
        <f t="shared" si="29"/>
        <v>64941.10442414409</v>
      </c>
      <c r="AL63" s="39">
        <f t="shared" si="30"/>
        <v>197207.19281181492</v>
      </c>
      <c r="AM63" s="39">
        <f t="shared" si="31"/>
        <v>2400.103940025157</v>
      </c>
      <c r="AN63" s="39">
        <f t="shared" si="20"/>
        <v>18937.499999999982</v>
      </c>
      <c r="AO63" s="39">
        <f t="shared" si="21"/>
        <v>64054.522928146755</v>
      </c>
      <c r="AP63" s="39">
        <f t="shared" si="22"/>
        <v>65740.168268361143</v>
      </c>
      <c r="AQ63" s="39">
        <f t="shared" si="23"/>
        <v>53253.813578331195</v>
      </c>
      <c r="AR63" s="41">
        <f t="shared" si="32"/>
        <v>-46611.762392842567</v>
      </c>
      <c r="AS63" s="41">
        <f t="shared" si="33"/>
        <v>-372894099.14274055</v>
      </c>
      <c r="AT63">
        <f t="shared" si="34"/>
        <v>0.48545333333333329</v>
      </c>
      <c r="BB63" s="31">
        <f t="shared" si="24"/>
        <v>5135.1507089349643</v>
      </c>
      <c r="BC63" s="31">
        <f t="shared" si="25"/>
        <v>1642.8426879711249</v>
      </c>
      <c r="BD63" s="36">
        <f t="shared" si="26"/>
        <v>4189.4539670463655</v>
      </c>
      <c r="BE63" s="31">
        <f t="shared" si="27"/>
        <v>1590.2314530324418</v>
      </c>
    </row>
    <row r="64" spans="1:57" x14ac:dyDescent="0.35">
      <c r="A64">
        <v>58</v>
      </c>
      <c r="B64" t="s">
        <v>54</v>
      </c>
      <c r="C64">
        <v>11.519399999999999</v>
      </c>
      <c r="D64">
        <v>93.746099999999998</v>
      </c>
      <c r="E64">
        <v>451.303</v>
      </c>
      <c r="F64">
        <v>451.303</v>
      </c>
      <c r="G64">
        <v>475.67899999999997</v>
      </c>
      <c r="H64">
        <v>1527.97</v>
      </c>
      <c r="I64">
        <v>101.416</v>
      </c>
      <c r="J64">
        <v>2959.81</v>
      </c>
      <c r="K64">
        <v>1188.95</v>
      </c>
      <c r="M64" s="17">
        <f t="shared" si="5"/>
        <v>0.49067666666666665</v>
      </c>
      <c r="N64" s="18">
        <f t="shared" si="6"/>
        <v>6.3684911312948789E-2</v>
      </c>
      <c r="O64" s="18">
        <f t="shared" si="7"/>
        <v>1.969107633811811</v>
      </c>
      <c r="P64" s="29">
        <f t="shared" si="8"/>
        <v>0.80769413666841039</v>
      </c>
      <c r="Q64" s="18">
        <f t="shared" si="9"/>
        <v>0.32314490873147966</v>
      </c>
      <c r="R64" s="29">
        <f t="shared" si="10"/>
        <v>0.30658546361147532</v>
      </c>
      <c r="T64" s="30">
        <f t="shared" si="11"/>
        <v>2777.5306396142278</v>
      </c>
      <c r="U64" s="30">
        <f t="shared" si="12"/>
        <v>5660.6128399847039</v>
      </c>
      <c r="V64" s="30">
        <f t="shared" si="13"/>
        <v>5660.6128399847039</v>
      </c>
      <c r="W64" s="30">
        <f t="shared" si="14"/>
        <v>115.522711020096</v>
      </c>
      <c r="X64" s="30">
        <f t="shared" si="15"/>
        <v>176.88679245283001</v>
      </c>
      <c r="Y64" s="30">
        <f t="shared" si="0"/>
        <v>851.55051884120564</v>
      </c>
      <c r="Z64" s="30">
        <f t="shared" si="16"/>
        <v>851.55051884120564</v>
      </c>
      <c r="AA64" s="30">
        <f t="shared" si="17"/>
        <v>897.54488503702794</v>
      </c>
      <c r="AB64" s="30">
        <f t="shared" si="1"/>
        <v>5584.7794966306737</v>
      </c>
      <c r="AC64" s="30">
        <f t="shared" si="18"/>
        <v>191.35605437412596</v>
      </c>
      <c r="AD64" s="30">
        <f t="shared" si="2"/>
        <v>2243.3952120332715</v>
      </c>
      <c r="AE64" s="30">
        <f t="shared" si="3"/>
        <v>2883.0822003704761</v>
      </c>
      <c r="AI64" s="37"/>
      <c r="AJ64" s="38">
        <f t="shared" si="28"/>
        <v>395035.28015274525</v>
      </c>
      <c r="AK64" s="38">
        <f t="shared" si="29"/>
        <v>66935.663383005478</v>
      </c>
      <c r="AL64" s="39">
        <f t="shared" si="30"/>
        <v>202230.41096859486</v>
      </c>
      <c r="AM64" s="39">
        <f t="shared" si="31"/>
        <v>2364.7140443574644</v>
      </c>
      <c r="AN64" s="39">
        <f t="shared" si="20"/>
        <v>18937.499999999982</v>
      </c>
      <c r="AO64" s="39">
        <f t="shared" si="21"/>
        <v>66319.237090915791</v>
      </c>
      <c r="AP64" s="39">
        <f t="shared" si="22"/>
        <v>68064.480172255688</v>
      </c>
      <c r="AQ64" s="39">
        <f t="shared" si="23"/>
        <v>55695.394824160794</v>
      </c>
      <c r="AR64" s="41">
        <f t="shared" si="32"/>
        <v>-48359.206435466127</v>
      </c>
      <c r="AS64" s="41">
        <f t="shared" si="33"/>
        <v>-386873651.483729</v>
      </c>
      <c r="AT64">
        <f t="shared" si="34"/>
        <v>0.48807</v>
      </c>
      <c r="BB64" s="31">
        <f t="shared" si="24"/>
        <v>5301.8268608792196</v>
      </c>
      <c r="BC64" s="31">
        <f t="shared" si="25"/>
        <v>1718.1637518964078</v>
      </c>
      <c r="BD64" s="36">
        <f t="shared" si="26"/>
        <v>4337.5819437467335</v>
      </c>
      <c r="BE64" s="31">
        <f t="shared" si="27"/>
        <v>1646.4557371131032</v>
      </c>
    </row>
    <row r="65" spans="1:57" x14ac:dyDescent="0.35">
      <c r="A65">
        <v>59</v>
      </c>
      <c r="B65" t="s">
        <v>54</v>
      </c>
      <c r="C65">
        <v>11.721299999999999</v>
      </c>
      <c r="D65">
        <v>91.087999999999994</v>
      </c>
      <c r="E65">
        <v>453.19799999999998</v>
      </c>
      <c r="F65">
        <v>453.19799999999998</v>
      </c>
      <c r="G65">
        <v>482.38600000000002</v>
      </c>
      <c r="H65">
        <v>1520.13</v>
      </c>
      <c r="I65">
        <v>97.006600000000006</v>
      </c>
      <c r="J65">
        <v>2964.22</v>
      </c>
      <c r="K65">
        <v>1193.95</v>
      </c>
      <c r="M65" s="17">
        <f t="shared" si="5"/>
        <v>0.49328999999999995</v>
      </c>
      <c r="N65" s="18">
        <f t="shared" si="6"/>
        <v>6.1551352483664105E-2</v>
      </c>
      <c r="O65" s="18">
        <f t="shared" si="7"/>
        <v>1.9616557604384171</v>
      </c>
      <c r="P65" s="29">
        <f t="shared" si="8"/>
        <v>0.80679383999945953</v>
      </c>
      <c r="Q65" s="18">
        <f t="shared" si="9"/>
        <v>0.32596511855771121</v>
      </c>
      <c r="R65" s="29">
        <f t="shared" si="10"/>
        <v>0.30624176447931239</v>
      </c>
      <c r="T65" s="30">
        <f t="shared" si="11"/>
        <v>2873.8083781307037</v>
      </c>
      <c r="U65" s="30">
        <f t="shared" si="12"/>
        <v>5825.7989785535974</v>
      </c>
      <c r="V65" s="30">
        <f t="shared" si="13"/>
        <v>5825.7989785535974</v>
      </c>
      <c r="W65" s="30">
        <f t="shared" si="14"/>
        <v>118.89385670517545</v>
      </c>
      <c r="X65" s="30">
        <f t="shared" si="15"/>
        <v>176.88679245283001</v>
      </c>
      <c r="Y65" s="30">
        <f t="shared" si="0"/>
        <v>880.08014849417771</v>
      </c>
      <c r="Z65" s="30">
        <f t="shared" si="16"/>
        <v>880.08014849417771</v>
      </c>
      <c r="AA65" s="30">
        <f t="shared" si="17"/>
        <v>936.76128868951855</v>
      </c>
      <c r="AB65" s="30">
        <f t="shared" si="1"/>
        <v>5756.3166160614546</v>
      </c>
      <c r="AC65" s="30">
        <f t="shared" si="18"/>
        <v>188.37621919731828</v>
      </c>
      <c r="AD65" s="30">
        <f t="shared" si="2"/>
        <v>2318.5708968146891</v>
      </c>
      <c r="AE65" s="30">
        <f t="shared" si="3"/>
        <v>2951.9906004228937</v>
      </c>
      <c r="AI65" s="37"/>
      <c r="AJ65" s="38">
        <f t="shared" si="28"/>
        <v>406867.86909958051</v>
      </c>
      <c r="AK65" s="38">
        <f t="shared" si="29"/>
        <v>68940.60377817371</v>
      </c>
      <c r="AL65" s="39">
        <f t="shared" si="30"/>
        <v>207227.29931602869</v>
      </c>
      <c r="AM65" s="39">
        <f t="shared" si="31"/>
        <v>2330.5253862224799</v>
      </c>
      <c r="AN65" s="39">
        <f t="shared" si="20"/>
        <v>18937.499999999982</v>
      </c>
      <c r="AO65" s="39">
        <f t="shared" si="21"/>
        <v>68600.909797847533</v>
      </c>
      <c r="AP65" s="39">
        <f t="shared" si="22"/>
        <v>70406.196897790884</v>
      </c>
      <c r="AQ65" s="39">
        <f t="shared" si="23"/>
        <v>58189.001705301067</v>
      </c>
      <c r="AR65" s="41">
        <f t="shared" si="32"/>
        <v>-50117.0397745636</v>
      </c>
      <c r="AS65" s="41">
        <f t="shared" si="33"/>
        <v>-400936318.19650882</v>
      </c>
      <c r="AT65">
        <f t="shared" si="34"/>
        <v>0.49067666666666665</v>
      </c>
      <c r="BB65" s="31">
        <f t="shared" si="24"/>
        <v>5469.2567856105779</v>
      </c>
      <c r="BC65" s="31">
        <f t="shared" si="25"/>
        <v>1795.0897700740559</v>
      </c>
      <c r="BD65" s="36">
        <f t="shared" si="26"/>
        <v>4486.790424066543</v>
      </c>
      <c r="BE65" s="31">
        <f t="shared" si="27"/>
        <v>1703.1010376824113</v>
      </c>
    </row>
    <row r="66" spans="1:57" x14ac:dyDescent="0.35">
      <c r="A66">
        <v>60</v>
      </c>
      <c r="B66" t="s">
        <v>54</v>
      </c>
      <c r="C66">
        <v>11.9232</v>
      </c>
      <c r="D66">
        <v>88.567999999999998</v>
      </c>
      <c r="E66">
        <v>455.03899999999999</v>
      </c>
      <c r="F66">
        <v>455.03899999999999</v>
      </c>
      <c r="G66">
        <v>489.05399999999997</v>
      </c>
      <c r="H66">
        <v>1512.3</v>
      </c>
      <c r="I66">
        <v>92.815600000000003</v>
      </c>
      <c r="J66">
        <v>2968.41</v>
      </c>
      <c r="K66">
        <v>1198.8</v>
      </c>
      <c r="M66" s="17">
        <f t="shared" si="5"/>
        <v>0.49590000000000001</v>
      </c>
      <c r="N66" s="18">
        <f t="shared" si="6"/>
        <v>5.9533508099751289E-2</v>
      </c>
      <c r="O66" s="18">
        <f t="shared" si="7"/>
        <v>1.9541476844793977</v>
      </c>
      <c r="P66" s="29">
        <f t="shared" si="8"/>
        <v>0.80580762250453719</v>
      </c>
      <c r="Q66" s="18">
        <f t="shared" si="9"/>
        <v>0.32873159911272432</v>
      </c>
      <c r="R66" s="29">
        <f t="shared" si="10"/>
        <v>0.30586744639376218</v>
      </c>
      <c r="T66" s="30">
        <f t="shared" si="11"/>
        <v>2971.2139952587304</v>
      </c>
      <c r="U66" s="30">
        <f t="shared" si="12"/>
        <v>5991.5587724515635</v>
      </c>
      <c r="V66" s="30">
        <f t="shared" si="13"/>
        <v>5991.5587724515635</v>
      </c>
      <c r="W66" s="30">
        <f t="shared" si="14"/>
        <v>122.27670964186865</v>
      </c>
      <c r="X66" s="30">
        <f t="shared" si="15"/>
        <v>176.88679245283001</v>
      </c>
      <c r="Y66" s="30">
        <f t="shared" si="0"/>
        <v>908.79763741919567</v>
      </c>
      <c r="Z66" s="30">
        <f t="shared" si="16"/>
        <v>908.79763741919567</v>
      </c>
      <c r="AA66" s="30">
        <f t="shared" si="17"/>
        <v>976.73192796750891</v>
      </c>
      <c r="AB66" s="30">
        <f t="shared" si="1"/>
        <v>5928.4676585694961</v>
      </c>
      <c r="AC66" s="30">
        <f t="shared" si="18"/>
        <v>185.36782352393584</v>
      </c>
      <c r="AD66" s="30">
        <f t="shared" si="2"/>
        <v>2394.2268854716449</v>
      </c>
      <c r="AE66" s="30">
        <f t="shared" si="3"/>
        <v>3020.3447771928331</v>
      </c>
      <c r="AI66" s="37"/>
      <c r="AJ66" s="38">
        <f t="shared" si="28"/>
        <v>418740.95318149688</v>
      </c>
      <c r="AK66" s="38">
        <f t="shared" si="29"/>
        <v>70952.405759804271</v>
      </c>
      <c r="AL66" s="39">
        <f t="shared" si="30"/>
        <v>212180.22838659631</v>
      </c>
      <c r="AM66" s="39">
        <f t="shared" si="31"/>
        <v>2294.2339736041395</v>
      </c>
      <c r="AN66" s="39">
        <f t="shared" si="20"/>
        <v>18937.499999999982</v>
      </c>
      <c r="AO66" s="39">
        <f t="shared" si="21"/>
        <v>70899.256762690959</v>
      </c>
      <c r="AP66" s="39">
        <f t="shared" si="22"/>
        <v>72765.026677498623</v>
      </c>
      <c r="AQ66" s="39">
        <f t="shared" si="23"/>
        <v>60731.452135416781</v>
      </c>
      <c r="AR66" s="41">
        <f t="shared" si="32"/>
        <v>-51885.66100549433</v>
      </c>
      <c r="AS66" s="41">
        <f t="shared" si="33"/>
        <v>-415085288.04395467</v>
      </c>
      <c r="AT66">
        <f t="shared" si="34"/>
        <v>0.49328999999999995</v>
      </c>
      <c r="BB66" s="31">
        <f t="shared" si="24"/>
        <v>5637.4227593562791</v>
      </c>
      <c r="BC66" s="31">
        <f t="shared" si="25"/>
        <v>1873.5225773790371</v>
      </c>
      <c r="BD66" s="36">
        <f t="shared" si="26"/>
        <v>4637.1417936293783</v>
      </c>
      <c r="BE66" s="31">
        <f t="shared" si="27"/>
        <v>1760.1602969883554</v>
      </c>
    </row>
    <row r="67" spans="1:57" x14ac:dyDescent="0.35">
      <c r="A67">
        <v>61</v>
      </c>
      <c r="B67" t="s">
        <v>54</v>
      </c>
      <c r="C67">
        <v>12.1252</v>
      </c>
      <c r="D67">
        <v>86.177300000000002</v>
      </c>
      <c r="E67">
        <v>456.82799999999997</v>
      </c>
      <c r="F67">
        <v>456.82799999999997</v>
      </c>
      <c r="G67">
        <v>495.68299999999999</v>
      </c>
      <c r="H67">
        <v>1504.48</v>
      </c>
      <c r="I67">
        <v>88.829700000000003</v>
      </c>
      <c r="J67">
        <v>2972.39</v>
      </c>
      <c r="K67">
        <v>1203.51</v>
      </c>
      <c r="M67" s="17">
        <f t="shared" si="5"/>
        <v>0.49850666666666665</v>
      </c>
      <c r="N67" s="18">
        <f t="shared" si="6"/>
        <v>5.7623635925965554E-2</v>
      </c>
      <c r="O67" s="18">
        <f t="shared" si="7"/>
        <v>1.9465908247298598</v>
      </c>
      <c r="P67" s="29">
        <f t="shared" si="8"/>
        <v>0.80474350058842414</v>
      </c>
      <c r="Q67" s="18">
        <f t="shared" si="9"/>
        <v>0.33144524981277418</v>
      </c>
      <c r="R67" s="29">
        <f t="shared" si="10"/>
        <v>0.30546432010270674</v>
      </c>
      <c r="T67" s="30">
        <f t="shared" si="11"/>
        <v>3069.6916223768476</v>
      </c>
      <c r="U67" s="30">
        <f t="shared" si="12"/>
        <v>6157.774464487632</v>
      </c>
      <c r="V67" s="30">
        <f t="shared" si="13"/>
        <v>6157.774464487632</v>
      </c>
      <c r="W67" s="30">
        <f t="shared" si="14"/>
        <v>125.66886662219657</v>
      </c>
      <c r="X67" s="30">
        <f t="shared" si="15"/>
        <v>176.88679245283001</v>
      </c>
      <c r="Y67" s="30">
        <f t="shared" si="0"/>
        <v>937.68126435431861</v>
      </c>
      <c r="Z67" s="30">
        <f t="shared" si="16"/>
        <v>937.68126435431861</v>
      </c>
      <c r="AA67" s="30">
        <f t="shared" si="17"/>
        <v>1017.4347066268743</v>
      </c>
      <c r="AB67" s="30">
        <f t="shared" si="1"/>
        <v>6101.1024134910849</v>
      </c>
      <c r="AC67" s="30">
        <f t="shared" si="18"/>
        <v>182.34091761874333</v>
      </c>
      <c r="AD67" s="30">
        <f t="shared" si="2"/>
        <v>2470.3143819185034</v>
      </c>
      <c r="AE67" s="30">
        <f t="shared" si="3"/>
        <v>3088.0828421107844</v>
      </c>
      <c r="AI67" s="37"/>
      <c r="AJ67" s="38">
        <f t="shared" si="28"/>
        <v>430655.26988750102</v>
      </c>
      <c r="AK67" s="38">
        <f t="shared" si="29"/>
        <v>72971.194289687599</v>
      </c>
      <c r="AL67" s="39">
        <f t="shared" si="30"/>
        <v>217093.32155028926</v>
      </c>
      <c r="AM67" s="39">
        <f t="shared" si="31"/>
        <v>2257.5947226980147</v>
      </c>
      <c r="AN67" s="39">
        <f t="shared" si="20"/>
        <v>18937.499999999982</v>
      </c>
      <c r="AO67" s="39">
        <f t="shared" si="21"/>
        <v>73212.737670490402</v>
      </c>
      <c r="AP67" s="39">
        <f t="shared" si="22"/>
        <v>75139.388661819103</v>
      </c>
      <c r="AQ67" s="39">
        <f t="shared" si="23"/>
        <v>63322.800641639958</v>
      </c>
      <c r="AR67" s="41">
        <f t="shared" si="32"/>
        <v>-53663.120930251884</v>
      </c>
      <c r="AS67" s="41">
        <f t="shared" si="33"/>
        <v>-429304967.44201505</v>
      </c>
      <c r="AT67">
        <f t="shared" si="34"/>
        <v>0.49590000000000001</v>
      </c>
      <c r="BB67" s="31">
        <f t="shared" si="24"/>
        <v>5806.1909489276277</v>
      </c>
      <c r="BC67" s="31">
        <f t="shared" si="25"/>
        <v>1953.4638559350178</v>
      </c>
      <c r="BD67" s="36">
        <f t="shared" si="26"/>
        <v>4788.4537709432898</v>
      </c>
      <c r="BE67" s="31">
        <f t="shared" si="27"/>
        <v>1817.5952748383913</v>
      </c>
    </row>
    <row r="68" spans="1:57" x14ac:dyDescent="0.35">
      <c r="A68">
        <v>62</v>
      </c>
      <c r="B68" t="s">
        <v>54</v>
      </c>
      <c r="C68">
        <v>12.3271</v>
      </c>
      <c r="D68">
        <v>83.907200000000003</v>
      </c>
      <c r="E68">
        <v>458.56900000000002</v>
      </c>
      <c r="F68">
        <v>458.56900000000002</v>
      </c>
      <c r="G68">
        <v>502.274</v>
      </c>
      <c r="H68">
        <v>1496.68</v>
      </c>
      <c r="I68">
        <v>85.035499999999999</v>
      </c>
      <c r="J68">
        <v>2976.19</v>
      </c>
      <c r="K68">
        <v>1208.0999999999999</v>
      </c>
      <c r="M68" s="17">
        <f t="shared" si="5"/>
        <v>0.5011066666666667</v>
      </c>
      <c r="N68" s="18">
        <f t="shared" si="6"/>
        <v>5.5814597025250781E-2</v>
      </c>
      <c r="O68" s="18">
        <f t="shared" si="7"/>
        <v>1.9390186455312244</v>
      </c>
      <c r="P68" s="29">
        <f t="shared" si="8"/>
        <v>0.80362131814916316</v>
      </c>
      <c r="Q68" s="18">
        <f t="shared" si="9"/>
        <v>0.33410983689434054</v>
      </c>
      <c r="R68" s="29">
        <f t="shared" si="10"/>
        <v>0.30503751696245646</v>
      </c>
      <c r="T68" s="30">
        <f t="shared" si="11"/>
        <v>3169.1851572950641</v>
      </c>
      <c r="U68" s="30">
        <f t="shared" si="12"/>
        <v>6324.3723704102858</v>
      </c>
      <c r="V68" s="30">
        <f t="shared" si="13"/>
        <v>6324.3723704102858</v>
      </c>
      <c r="W68" s="30">
        <f t="shared" si="14"/>
        <v>129.06882388592419</v>
      </c>
      <c r="X68" s="30">
        <f t="shared" si="15"/>
        <v>176.88679245283001</v>
      </c>
      <c r="Y68" s="30">
        <f t="shared" si="0"/>
        <v>966.72037117555828</v>
      </c>
      <c r="Z68" s="30">
        <f t="shared" si="16"/>
        <v>966.72037117555828</v>
      </c>
      <c r="AA68" s="30">
        <f t="shared" si="17"/>
        <v>1058.8559359918188</v>
      </c>
      <c r="AB68" s="30">
        <f t="shared" si="1"/>
        <v>6274.1779350218594</v>
      </c>
      <c r="AC68" s="30">
        <f t="shared" si="18"/>
        <v>179.26325927435028</v>
      </c>
      <c r="AD68" s="30">
        <f t="shared" si="2"/>
        <v>2546.8247535642222</v>
      </c>
      <c r="AE68" s="30">
        <f t="shared" si="3"/>
        <v>3155.1872131152218</v>
      </c>
      <c r="AI68" s="37"/>
      <c r="AJ68" s="38">
        <f t="shared" si="28"/>
        <v>442602.35518397752</v>
      </c>
      <c r="AK68" s="38">
        <f t="shared" si="29"/>
        <v>74995.53520299487</v>
      </c>
      <c r="AL68" s="39">
        <f t="shared" si="30"/>
        <v>221962.13044239682</v>
      </c>
      <c r="AM68" s="39">
        <f t="shared" si="31"/>
        <v>2220.730035678675</v>
      </c>
      <c r="AN68" s="39">
        <f t="shared" si="20"/>
        <v>18937.499999999982</v>
      </c>
      <c r="AO68" s="39">
        <f t="shared" si="21"/>
        <v>75539.602656383911</v>
      </c>
      <c r="AP68" s="39">
        <f t="shared" si="22"/>
        <v>77527.486936815068</v>
      </c>
      <c r="AQ68" s="39">
        <f t="shared" si="23"/>
        <v>65961.614695738885</v>
      </c>
      <c r="AR68" s="41">
        <f t="shared" si="32"/>
        <v>-55448.825619959025</v>
      </c>
      <c r="AS68" s="41">
        <f t="shared" si="33"/>
        <v>-443590604.95967221</v>
      </c>
      <c r="AT68">
        <f t="shared" si="34"/>
        <v>0.49850666666666665</v>
      </c>
      <c r="BB68" s="31">
        <f t="shared" si="24"/>
        <v>5975.4335468688887</v>
      </c>
      <c r="BC68" s="31">
        <f t="shared" si="25"/>
        <v>2034.8694132537487</v>
      </c>
      <c r="BD68" s="36">
        <f t="shared" si="26"/>
        <v>4940.6287638370068</v>
      </c>
      <c r="BE68" s="31">
        <f t="shared" si="27"/>
        <v>1875.3625287086372</v>
      </c>
    </row>
    <row r="69" spans="1:57" x14ac:dyDescent="0.35">
      <c r="A69">
        <v>63</v>
      </c>
      <c r="B69" t="s">
        <v>54</v>
      </c>
      <c r="C69">
        <v>12.529</v>
      </c>
      <c r="D69">
        <v>81.749399999999994</v>
      </c>
      <c r="E69">
        <v>460.26499999999999</v>
      </c>
      <c r="F69">
        <v>460.26499999999999</v>
      </c>
      <c r="G69">
        <v>508.82600000000002</v>
      </c>
      <c r="H69">
        <v>1488.89</v>
      </c>
      <c r="I69">
        <v>81.419899999999998</v>
      </c>
      <c r="J69">
        <v>2979.8</v>
      </c>
      <c r="K69">
        <v>1212.56</v>
      </c>
      <c r="M69" s="17">
        <f t="shared" si="5"/>
        <v>0.50370333333333328</v>
      </c>
      <c r="N69" s="18">
        <f t="shared" si="6"/>
        <v>5.4098907425667225E-2</v>
      </c>
      <c r="O69" s="18">
        <f t="shared" si="7"/>
        <v>1.9314116842585918</v>
      </c>
      <c r="P69" s="29">
        <f t="shared" si="8"/>
        <v>0.80243000178676605</v>
      </c>
      <c r="Q69" s="18">
        <f t="shared" si="9"/>
        <v>0.33672333582598224</v>
      </c>
      <c r="R69" s="29">
        <f t="shared" si="10"/>
        <v>0.30458735631423262</v>
      </c>
      <c r="T69" s="30">
        <f t="shared" si="11"/>
        <v>3269.6925108122623</v>
      </c>
      <c r="U69" s="30">
        <f t="shared" si="12"/>
        <v>6491.306081249405</v>
      </c>
      <c r="V69" s="30">
        <f t="shared" si="13"/>
        <v>6491.306081249405</v>
      </c>
      <c r="W69" s="30">
        <f t="shared" si="14"/>
        <v>132.47563431121236</v>
      </c>
      <c r="X69" s="30">
        <f t="shared" si="15"/>
        <v>176.88679245283001</v>
      </c>
      <c r="Y69" s="30">
        <f t="shared" si="0"/>
        <v>995.90699782875242</v>
      </c>
      <c r="Z69" s="30">
        <f t="shared" si="16"/>
        <v>995.90699782875242</v>
      </c>
      <c r="AA69" s="30">
        <f t="shared" si="17"/>
        <v>1100.9817693659365</v>
      </c>
      <c r="AB69" s="30">
        <f t="shared" si="1"/>
        <v>6447.5979536268278</v>
      </c>
      <c r="AC69" s="30">
        <f t="shared" si="18"/>
        <v>176.18376193378936</v>
      </c>
      <c r="AD69" s="30">
        <f t="shared" si="2"/>
        <v>2623.699367293259</v>
      </c>
      <c r="AE69" s="30">
        <f t="shared" si="3"/>
        <v>3221.6135704371427</v>
      </c>
      <c r="AI69" s="37"/>
      <c r="AJ69" s="38">
        <f t="shared" si="28"/>
        <v>454576.91286798008</v>
      </c>
      <c r="AK69" s="38">
        <f t="shared" si="29"/>
        <v>77024.531099226879</v>
      </c>
      <c r="AL69" s="39">
        <f t="shared" si="30"/>
        <v>226785.39131708277</v>
      </c>
      <c r="AM69" s="39">
        <f t="shared" si="31"/>
        <v>2183.2472347023122</v>
      </c>
      <c r="AN69" s="39">
        <f t="shared" si="20"/>
        <v>18937.499999999982</v>
      </c>
      <c r="AO69" s="39">
        <f t="shared" si="21"/>
        <v>77878.993101902975</v>
      </c>
      <c r="AP69" s="39">
        <f t="shared" si="22"/>
        <v>79928.440288795173</v>
      </c>
      <c r="AQ69" s="39">
        <f t="shared" si="23"/>
        <v>68647.006843066396</v>
      </c>
      <c r="AR69" s="41">
        <f t="shared" si="32"/>
        <v>-57240.86518165734</v>
      </c>
      <c r="AS69" s="41">
        <f t="shared" si="33"/>
        <v>-457926921.45325869</v>
      </c>
      <c r="AT69">
        <f t="shared" si="34"/>
        <v>0.5011066666666667</v>
      </c>
      <c r="BB69" s="31">
        <f t="shared" si="24"/>
        <v>6145.1091111359356</v>
      </c>
      <c r="BC69" s="31">
        <f t="shared" si="25"/>
        <v>2117.7118719836376</v>
      </c>
      <c r="BD69" s="36">
        <f t="shared" si="26"/>
        <v>5093.6495071284444</v>
      </c>
      <c r="BE69" s="31">
        <f t="shared" si="27"/>
        <v>1933.4407423511166</v>
      </c>
    </row>
    <row r="70" spans="1:57" x14ac:dyDescent="0.35">
      <c r="A70">
        <v>64</v>
      </c>
      <c r="B70" t="s">
        <v>54</v>
      </c>
      <c r="C70">
        <v>12.7309</v>
      </c>
      <c r="D70">
        <v>79.704300000000003</v>
      </c>
      <c r="E70">
        <v>461.91399999999999</v>
      </c>
      <c r="F70">
        <v>461.91399999999999</v>
      </c>
      <c r="G70">
        <v>515.34100000000001</v>
      </c>
      <c r="H70">
        <v>1481.13</v>
      </c>
      <c r="I70">
        <v>77.991699999999994</v>
      </c>
      <c r="J70">
        <v>2983.23</v>
      </c>
      <c r="K70">
        <v>1216.9100000000001</v>
      </c>
      <c r="M70" s="17">
        <f t="shared" si="5"/>
        <v>0.50629000000000002</v>
      </c>
      <c r="N70" s="18">
        <f t="shared" si="6"/>
        <v>5.2476051274960994E-2</v>
      </c>
      <c r="O70" s="18">
        <f t="shared" si="7"/>
        <v>1.9238022412714717</v>
      </c>
      <c r="P70" s="29">
        <f t="shared" si="8"/>
        <v>0.80119430892703136</v>
      </c>
      <c r="Q70" s="18">
        <f t="shared" si="9"/>
        <v>0.33929236866881302</v>
      </c>
      <c r="R70" s="29">
        <f t="shared" si="10"/>
        <v>0.30411687636203233</v>
      </c>
      <c r="T70" s="30">
        <f t="shared" si="11"/>
        <v>3370.809886704104</v>
      </c>
      <c r="U70" s="30">
        <f t="shared" si="12"/>
        <v>6657.8638462227254</v>
      </c>
      <c r="V70" s="30">
        <f t="shared" si="13"/>
        <v>6657.8638462227254</v>
      </c>
      <c r="W70" s="30">
        <f t="shared" si="14"/>
        <v>135.87477237189236</v>
      </c>
      <c r="X70" s="30">
        <f t="shared" si="15"/>
        <v>176.88679245283001</v>
      </c>
      <c r="Y70" s="30">
        <f t="shared" si="0"/>
        <v>1025.1201735547081</v>
      </c>
      <c r="Z70" s="30">
        <f t="shared" si="16"/>
        <v>1025.1201735547081</v>
      </c>
      <c r="AA70" s="30">
        <f t="shared" si="17"/>
        <v>1143.6900707920886</v>
      </c>
      <c r="AB70" s="30">
        <f t="shared" si="1"/>
        <v>6620.6463873132834</v>
      </c>
      <c r="AC70" s="30">
        <f t="shared" si="18"/>
        <v>173.09223128133453</v>
      </c>
      <c r="AD70" s="30">
        <f t="shared" si="2"/>
        <v>2700.6736977022993</v>
      </c>
      <c r="AE70" s="30">
        <f t="shared" si="3"/>
        <v>3287.0539595186215</v>
      </c>
      <c r="AI70" s="37"/>
      <c r="AJ70" s="38">
        <f t="shared" si="28"/>
        <v>466575.60720196343</v>
      </c>
      <c r="AK70" s="38">
        <f t="shared" si="29"/>
        <v>79057.616763536498</v>
      </c>
      <c r="AL70" s="39">
        <f t="shared" si="30"/>
        <v>231559.9186023105</v>
      </c>
      <c r="AM70" s="39">
        <f t="shared" si="31"/>
        <v>2145.7420365916205</v>
      </c>
      <c r="AN70" s="39">
        <f t="shared" si="20"/>
        <v>18937.499999999982</v>
      </c>
      <c r="AO70" s="39">
        <f t="shared" si="21"/>
        <v>80230.267745084304</v>
      </c>
      <c r="AP70" s="39">
        <f t="shared" si="22"/>
        <v>82341.59058048125</v>
      </c>
      <c r="AQ70" s="39">
        <f t="shared" si="23"/>
        <v>71378.079384293844</v>
      </c>
      <c r="AR70" s="41">
        <f t="shared" si="32"/>
        <v>-59040.125616738369</v>
      </c>
      <c r="AS70" s="41">
        <f t="shared" si="33"/>
        <v>-472321004.93390697</v>
      </c>
      <c r="AT70">
        <f t="shared" si="34"/>
        <v>0.50370333333333328</v>
      </c>
      <c r="BB70" s="31">
        <f t="shared" si="24"/>
        <v>6315.1223193156156</v>
      </c>
      <c r="BC70" s="31">
        <f t="shared" si="25"/>
        <v>2201.9635387318731</v>
      </c>
      <c r="BD70" s="36">
        <f t="shared" si="26"/>
        <v>5247.398734586518</v>
      </c>
      <c r="BE70" s="31">
        <f t="shared" si="27"/>
        <v>1991.8139956575048</v>
      </c>
    </row>
    <row r="71" spans="1:57" x14ac:dyDescent="0.35">
      <c r="A71">
        <v>65</v>
      </c>
      <c r="B71" t="s">
        <v>54</v>
      </c>
      <c r="C71">
        <v>12.9328</v>
      </c>
      <c r="D71">
        <v>77.760800000000003</v>
      </c>
      <c r="E71">
        <v>463.52100000000002</v>
      </c>
      <c r="F71">
        <v>463.52100000000002</v>
      </c>
      <c r="G71">
        <v>521.81700000000001</v>
      </c>
      <c r="H71">
        <v>1473.38</v>
      </c>
      <c r="I71">
        <v>74.729900000000001</v>
      </c>
      <c r="J71">
        <v>2986.49</v>
      </c>
      <c r="K71">
        <v>1221.1400000000001</v>
      </c>
      <c r="M71" s="17">
        <f t="shared" si="5"/>
        <v>0.50887333333333329</v>
      </c>
      <c r="N71" s="18">
        <f t="shared" si="6"/>
        <v>5.0936578847388357E-2</v>
      </c>
      <c r="O71" s="18">
        <f t="shared" si="7"/>
        <v>1.9161713525304267</v>
      </c>
      <c r="P71" s="29">
        <f t="shared" si="8"/>
        <v>0.79989781347028088</v>
      </c>
      <c r="Q71" s="18">
        <f t="shared" si="9"/>
        <v>0.34181197678531661</v>
      </c>
      <c r="R71" s="29">
        <f t="shared" si="10"/>
        <v>0.30362565667946184</v>
      </c>
      <c r="T71" s="30">
        <f t="shared" si="11"/>
        <v>3472.6869463063563</v>
      </c>
      <c r="U71" s="30">
        <f t="shared" si="12"/>
        <v>6824.2659200842845</v>
      </c>
      <c r="V71" s="30">
        <f t="shared" si="13"/>
        <v>6824.2659200842845</v>
      </c>
      <c r="W71" s="30">
        <f t="shared" si="14"/>
        <v>139.27073306294457</v>
      </c>
      <c r="X71" s="30">
        <f t="shared" si="15"/>
        <v>176.88679245283001</v>
      </c>
      <c r="Y71" s="30">
        <f t="shared" ref="Y71:Y107" si="35">R71*T71</f>
        <v>1054.3968545144626</v>
      </c>
      <c r="Z71" s="30">
        <f t="shared" si="16"/>
        <v>1054.3968545144626</v>
      </c>
      <c r="AA71" s="30">
        <f t="shared" si="17"/>
        <v>1187.0059898735403</v>
      </c>
      <c r="AB71" s="30">
        <f t="shared" ref="AB71:AB107" si="36">O71*T71+(U71/98)*2</f>
        <v>6793.5339758815526</v>
      </c>
      <c r="AC71" s="30">
        <f t="shared" si="18"/>
        <v>170.00267726567654</v>
      </c>
      <c r="AD71" s="30">
        <f t="shared" ref="AD71:AD107" si="37">T71*P71</f>
        <v>2777.794695217241</v>
      </c>
      <c r="AE71" s="30">
        <f t="shared" ref="AE71:AE107" si="38">U71-T71</f>
        <v>3351.5789737779282</v>
      </c>
      <c r="AI71" s="37"/>
      <c r="AJ71" s="38">
        <f t="shared" si="28"/>
        <v>478547.27967495081</v>
      </c>
      <c r="AK71" s="38">
        <f t="shared" si="29"/>
        <v>81086.12378314657</v>
      </c>
      <c r="AL71" s="39">
        <f t="shared" si="30"/>
        <v>236263.57744831993</v>
      </c>
      <c r="AM71" s="39">
        <f t="shared" si="31"/>
        <v>2108.0902847753732</v>
      </c>
      <c r="AN71" s="39">
        <f t="shared" si="20"/>
        <v>18937.499999999982</v>
      </c>
      <c r="AO71" s="39">
        <f t="shared" si="21"/>
        <v>82583.681181567285</v>
      </c>
      <c r="AP71" s="39">
        <f t="shared" si="22"/>
        <v>84756.93594950327</v>
      </c>
      <c r="AQ71" s="39">
        <f t="shared" si="23"/>
        <v>74146.914086543125</v>
      </c>
      <c r="AR71" s="41">
        <f t="shared" si="32"/>
        <v>-60836.704507388422</v>
      </c>
      <c r="AS71" s="41">
        <f t="shared" si="33"/>
        <v>-486693636.05910736</v>
      </c>
      <c r="AT71">
        <f t="shared" si="34"/>
        <v>0.50629000000000002</v>
      </c>
      <c r="BB71" s="31">
        <f t="shared" si="24"/>
        <v>6484.7716149413909</v>
      </c>
      <c r="BC71" s="31">
        <f t="shared" si="25"/>
        <v>2287.3801415841772</v>
      </c>
      <c r="BD71" s="36">
        <f t="shared" si="26"/>
        <v>5401.3473954045985</v>
      </c>
      <c r="BE71" s="31">
        <f t="shared" si="27"/>
        <v>2050.2403471094162</v>
      </c>
    </row>
    <row r="72" spans="1:57" x14ac:dyDescent="0.35">
      <c r="A72">
        <v>66</v>
      </c>
      <c r="B72" t="s">
        <v>54</v>
      </c>
      <c r="C72">
        <v>13.1347</v>
      </c>
      <c r="D72">
        <v>75.912199999999999</v>
      </c>
      <c r="E72">
        <v>465.08800000000002</v>
      </c>
      <c r="F72">
        <v>465.08800000000002</v>
      </c>
      <c r="G72">
        <v>528.25599999999997</v>
      </c>
      <c r="H72">
        <v>1465.65</v>
      </c>
      <c r="I72">
        <v>71.624600000000001</v>
      </c>
      <c r="J72">
        <v>2989.6</v>
      </c>
      <c r="K72">
        <v>1225.27</v>
      </c>
      <c r="M72" s="17">
        <f t="shared" ref="M72:M107" si="39">($M$2-H72)/$M$2</f>
        <v>0.51144999999999996</v>
      </c>
      <c r="N72" s="18">
        <f t="shared" ref="N72:N107" si="40">(D72/($M$2-H72))</f>
        <v>4.9475152344641053E-2</v>
      </c>
      <c r="O72" s="18">
        <f t="shared" ref="O72:O107" si="41">(J72-$M$3)/($M$2-H72)</f>
        <v>1.9085446672532345</v>
      </c>
      <c r="P72" s="29">
        <f t="shared" ref="P72:P107" si="42">K72/($M$2-H72)</f>
        <v>0.798559650666406</v>
      </c>
      <c r="Q72" s="18">
        <f t="shared" ref="Q72:Q107" si="43">G72/($M$2-H72)</f>
        <v>0.34428650568644703</v>
      </c>
      <c r="R72" s="29">
        <f t="shared" ref="R72:R107" si="44">F72/($M$2-H72)</f>
        <v>0.30311728093329426</v>
      </c>
      <c r="T72" s="30">
        <f t="shared" ref="T72:T107" si="45">$O$3/N72</f>
        <v>3575.2652406332541</v>
      </c>
      <c r="U72" s="30">
        <f t="shared" ref="U72:U107" si="46">T72/M72</f>
        <v>6990.4491947077022</v>
      </c>
      <c r="V72" s="30">
        <f t="shared" ref="V72:V107" si="47">U72</f>
        <v>6990.4491947077022</v>
      </c>
      <c r="W72" s="30">
        <f t="shared" ref="W72:W107" si="48">(U72/98)*2</f>
        <v>142.66222846342248</v>
      </c>
      <c r="X72" s="30">
        <f t="shared" ref="X72:X107" si="49">$O$3</f>
        <v>176.88679245283001</v>
      </c>
      <c r="Y72" s="30">
        <f t="shared" si="35"/>
        <v>1083.724678356072</v>
      </c>
      <c r="Z72" s="30">
        <f t="shared" ref="Z72:Z107" si="50">Y72</f>
        <v>1083.724678356072</v>
      </c>
      <c r="AA72" s="30">
        <f t="shared" ref="AA72:AA107" si="51">Q72*T72</f>
        <v>1230.9155765998373</v>
      </c>
      <c r="AB72" s="30">
        <f t="shared" si="36"/>
        <v>6966.2156374898714</v>
      </c>
      <c r="AC72" s="30">
        <f t="shared" ref="AC72:AC107" si="52">U72-O72*T72</f>
        <v>166.89578568125307</v>
      </c>
      <c r="AD72" s="30">
        <f t="shared" si="37"/>
        <v>2855.0625615998351</v>
      </c>
      <c r="AE72" s="30">
        <f t="shared" si="38"/>
        <v>3415.1839540744481</v>
      </c>
      <c r="AI72" s="37"/>
      <c r="AJ72" s="38">
        <f t="shared" si="28"/>
        <v>490507.7615378981</v>
      </c>
      <c r="AK72" s="38">
        <f t="shared" si="29"/>
        <v>83112.734640706505</v>
      </c>
      <c r="AL72" s="39">
        <f t="shared" si="30"/>
        <v>240901.44189823614</v>
      </c>
      <c r="AM72" s="39">
        <f t="shared" si="31"/>
        <v>2070.4626064186746</v>
      </c>
      <c r="AN72" s="39">
        <f t="shared" ref="AN72:AN108" si="53">X71*$AP$4</f>
        <v>18937.499999999982</v>
      </c>
      <c r="AO72" s="39">
        <f t="shared" ref="AO72:AO108" si="54">Y71*$AQ$4</f>
        <v>84942.210599685102</v>
      </c>
      <c r="AP72" s="39">
        <f t="shared" ref="AP72:AP108" si="55">Z71*$AR$4</f>
        <v>87177.531931255769</v>
      </c>
      <c r="AQ72" s="39">
        <f t="shared" ref="AQ72:AQ108" si="56">AA71*$AS$4</f>
        <v>76955.141431288459</v>
      </c>
      <c r="AR72" s="41">
        <f t="shared" si="32"/>
        <v>-62636.20771172049</v>
      </c>
      <c r="AS72" s="41">
        <f t="shared" si="33"/>
        <v>-501089661.69376391</v>
      </c>
      <c r="AT72">
        <f t="shared" si="34"/>
        <v>0.50887333333333329</v>
      </c>
      <c r="BB72" s="31">
        <f t="shared" ref="BB72:BB108" si="57">U71-AC71</f>
        <v>6654.263242818608</v>
      </c>
      <c r="BC72" s="31">
        <f t="shared" ref="BC72:BC108" si="58">2*AA71</f>
        <v>2374.0119797470807</v>
      </c>
      <c r="BD72" s="36">
        <f t="shared" ref="BD72:BD108" si="59">2*AD71</f>
        <v>5555.5893904344821</v>
      </c>
      <c r="BE72" s="31">
        <f t="shared" ref="BE72:BE108" si="60">Y71*2</f>
        <v>2108.7937090289252</v>
      </c>
    </row>
    <row r="73" spans="1:57" x14ac:dyDescent="0.35">
      <c r="A73">
        <v>67</v>
      </c>
      <c r="B73" t="s">
        <v>54</v>
      </c>
      <c r="C73">
        <v>13.3367</v>
      </c>
      <c r="D73">
        <v>74.152500000000003</v>
      </c>
      <c r="E73">
        <v>466.61799999999999</v>
      </c>
      <c r="F73">
        <v>466.61799999999999</v>
      </c>
      <c r="G73">
        <v>534.65800000000002</v>
      </c>
      <c r="H73">
        <v>1457.95</v>
      </c>
      <c r="I73">
        <v>68.666600000000003</v>
      </c>
      <c r="J73">
        <v>2992.56</v>
      </c>
      <c r="K73">
        <v>1229.3</v>
      </c>
      <c r="M73" s="17">
        <f t="shared" si="39"/>
        <v>0.51401666666666668</v>
      </c>
      <c r="N73" s="18">
        <f t="shared" si="40"/>
        <v>4.8086962160760034E-2</v>
      </c>
      <c r="O73" s="18">
        <f t="shared" si="41"/>
        <v>1.9009341527187835</v>
      </c>
      <c r="P73" s="29">
        <f t="shared" si="42"/>
        <v>0.79718556467040624</v>
      </c>
      <c r="Q73" s="18">
        <f t="shared" si="43"/>
        <v>0.34671897798385271</v>
      </c>
      <c r="R73" s="29">
        <f t="shared" si="44"/>
        <v>0.30259589507473816</v>
      </c>
      <c r="T73" s="30">
        <f t="shared" si="45"/>
        <v>3678.4771693723942</v>
      </c>
      <c r="U73" s="30">
        <f t="shared" si="46"/>
        <v>7156.3383211421042</v>
      </c>
      <c r="V73" s="30">
        <f t="shared" si="47"/>
        <v>7156.3383211421042</v>
      </c>
      <c r="W73" s="30">
        <f t="shared" si="48"/>
        <v>146.04772083963479</v>
      </c>
      <c r="X73" s="30">
        <f t="shared" si="49"/>
        <v>176.88679245283001</v>
      </c>
      <c r="Y73" s="30">
        <f t="shared" si="35"/>
        <v>1113.0920915782287</v>
      </c>
      <c r="Z73" s="30">
        <f t="shared" si="50"/>
        <v>1113.0920915782287</v>
      </c>
      <c r="AA73" s="30">
        <f t="shared" si="51"/>
        <v>1275.3978447017319</v>
      </c>
      <c r="AB73" s="30">
        <f t="shared" si="36"/>
        <v>7138.5906020959364</v>
      </c>
      <c r="AC73" s="30">
        <f t="shared" si="52"/>
        <v>163.79543988580281</v>
      </c>
      <c r="AD73" s="30">
        <f t="shared" si="37"/>
        <v>2932.4288993933296</v>
      </c>
      <c r="AE73" s="30">
        <f t="shared" si="38"/>
        <v>3477.86115176971</v>
      </c>
      <c r="AI73" s="37"/>
      <c r="AJ73" s="38">
        <f t="shared" ref="AJ73:AJ109" si="61">U72*$AT$4</f>
        <v>502452.5167680055</v>
      </c>
      <c r="AK73" s="38">
        <f t="shared" ref="AK73:AK108" si="62">V72*$AU$4</f>
        <v>85136.68074234511</v>
      </c>
      <c r="AL73" s="39">
        <f t="shared" ref="AL73:AL109" si="63">AE72*$AT$4</f>
        <v>245473.17706700909</v>
      </c>
      <c r="AM73" s="39">
        <f t="shared" ref="AM73:AM109" si="64">AC72*$AU$4</f>
        <v>2032.6237738119812</v>
      </c>
      <c r="AN73" s="39">
        <f t="shared" si="53"/>
        <v>18937.499999999982</v>
      </c>
      <c r="AO73" s="39">
        <f t="shared" si="54"/>
        <v>87304.860088365167</v>
      </c>
      <c r="AP73" s="39">
        <f t="shared" si="55"/>
        <v>89602.356406480045</v>
      </c>
      <c r="AQ73" s="39">
        <f t="shared" si="56"/>
        <v>79801.857021217031</v>
      </c>
      <c r="AR73" s="41">
        <f t="shared" ref="AR73:AR109" si="65">AL73+AM73+AN73+AO73+AP73+AQ73-AJ73-AK73-AI73</f>
        <v>-64436.823153467383</v>
      </c>
      <c r="AS73" s="41">
        <f t="shared" ref="AS73:AS109" si="66">AR73*8000</f>
        <v>-515494585.2277391</v>
      </c>
      <c r="AT73">
        <f t="shared" ref="AT73:AT108" si="67">M72</f>
        <v>0.51144999999999996</v>
      </c>
      <c r="BB73" s="31">
        <f t="shared" si="57"/>
        <v>6823.5534090264491</v>
      </c>
      <c r="BC73" s="31">
        <f t="shared" si="58"/>
        <v>2461.8311531996746</v>
      </c>
      <c r="BD73" s="36">
        <f t="shared" si="59"/>
        <v>5710.1251231996703</v>
      </c>
      <c r="BE73" s="31">
        <f t="shared" si="60"/>
        <v>2167.449356712144</v>
      </c>
    </row>
    <row r="74" spans="1:57" x14ac:dyDescent="0.35">
      <c r="A74">
        <v>68</v>
      </c>
      <c r="B74" t="s">
        <v>54</v>
      </c>
      <c r="C74">
        <v>13.538600000000001</v>
      </c>
      <c r="D74">
        <v>72.4756</v>
      </c>
      <c r="E74">
        <v>468.11200000000002</v>
      </c>
      <c r="F74">
        <v>468.11200000000002</v>
      </c>
      <c r="G74">
        <v>541.02200000000005</v>
      </c>
      <c r="H74">
        <v>1450.28</v>
      </c>
      <c r="I74">
        <v>65.847300000000004</v>
      </c>
      <c r="J74">
        <v>2995.38</v>
      </c>
      <c r="K74">
        <v>1233.24</v>
      </c>
      <c r="M74" s="17">
        <f t="shared" si="39"/>
        <v>0.51657333333333333</v>
      </c>
      <c r="N74" s="18">
        <f t="shared" si="40"/>
        <v>4.6766899827065535E-2</v>
      </c>
      <c r="O74" s="18">
        <f t="shared" si="41"/>
        <v>1.8933455786851818</v>
      </c>
      <c r="P74" s="29">
        <f t="shared" si="42"/>
        <v>0.79578246392896779</v>
      </c>
      <c r="Q74" s="18">
        <f t="shared" si="43"/>
        <v>0.34910951655782985</v>
      </c>
      <c r="R74" s="29">
        <f t="shared" si="44"/>
        <v>0.30206230802983763</v>
      </c>
      <c r="T74" s="30">
        <f t="shared" si="45"/>
        <v>3782.3074248436678</v>
      </c>
      <c r="U74" s="30">
        <f t="shared" si="46"/>
        <v>7321.9176848275838</v>
      </c>
      <c r="V74" s="30">
        <f t="shared" si="47"/>
        <v>7321.9176848275838</v>
      </c>
      <c r="W74" s="30">
        <f t="shared" si="48"/>
        <v>149.42689152709355</v>
      </c>
      <c r="X74" s="30">
        <f t="shared" si="49"/>
        <v>176.88679245283001</v>
      </c>
      <c r="Y74" s="30">
        <f t="shared" si="35"/>
        <v>1142.4925104266699</v>
      </c>
      <c r="Z74" s="30">
        <f t="shared" si="50"/>
        <v>1142.4925104266699</v>
      </c>
      <c r="AA74" s="30">
        <f t="shared" si="51"/>
        <v>1320.4395165602632</v>
      </c>
      <c r="AB74" s="30">
        <f t="shared" si="36"/>
        <v>7310.6419315829871</v>
      </c>
      <c r="AC74" s="30">
        <f t="shared" si="52"/>
        <v>160.70264477168985</v>
      </c>
      <c r="AD74" s="30">
        <f t="shared" si="37"/>
        <v>3009.8939218789233</v>
      </c>
      <c r="AE74" s="30">
        <f t="shared" si="38"/>
        <v>3539.610259983916</v>
      </c>
      <c r="AI74" s="37"/>
      <c r="AJ74" s="38">
        <f t="shared" si="61"/>
        <v>514376.12950873101</v>
      </c>
      <c r="AK74" s="38">
        <f t="shared" si="62"/>
        <v>87157.044413189695</v>
      </c>
      <c r="AL74" s="39">
        <f t="shared" si="63"/>
        <v>249978.22600575144</v>
      </c>
      <c r="AM74" s="39">
        <f t="shared" si="64"/>
        <v>1994.8646623691925</v>
      </c>
      <c r="AN74" s="39">
        <f t="shared" si="53"/>
        <v>18937.499999999982</v>
      </c>
      <c r="AO74" s="39">
        <f t="shared" si="54"/>
        <v>89670.698897542112</v>
      </c>
      <c r="AP74" s="39">
        <f t="shared" si="55"/>
        <v>92030.454131687962</v>
      </c>
      <c r="AQ74" s="39">
        <f t="shared" si="56"/>
        <v>82685.700289211381</v>
      </c>
      <c r="AR74" s="41">
        <f t="shared" si="65"/>
        <v>-66235.729935358628</v>
      </c>
      <c r="AS74" s="41">
        <f t="shared" si="66"/>
        <v>-529885839.48286903</v>
      </c>
      <c r="AT74">
        <f t="shared" si="67"/>
        <v>0.51401666666666668</v>
      </c>
      <c r="BB74" s="31">
        <f t="shared" si="57"/>
        <v>6992.5428812563014</v>
      </c>
      <c r="BC74" s="31">
        <f t="shared" si="58"/>
        <v>2550.7956894034637</v>
      </c>
      <c r="BD74" s="36">
        <f t="shared" si="59"/>
        <v>5864.8577987866593</v>
      </c>
      <c r="BE74" s="31">
        <f t="shared" si="60"/>
        <v>2226.1841831564575</v>
      </c>
    </row>
    <row r="75" spans="1:57" x14ac:dyDescent="0.35">
      <c r="A75">
        <v>69</v>
      </c>
      <c r="B75" t="s">
        <v>54</v>
      </c>
      <c r="C75">
        <v>13.740500000000001</v>
      </c>
      <c r="D75">
        <v>70.875600000000006</v>
      </c>
      <c r="E75">
        <v>469.57299999999998</v>
      </c>
      <c r="F75">
        <v>469.57299999999998</v>
      </c>
      <c r="G75">
        <v>547.35</v>
      </c>
      <c r="H75">
        <v>1442.63</v>
      </c>
      <c r="I75">
        <v>63.158000000000001</v>
      </c>
      <c r="J75">
        <v>2998.07</v>
      </c>
      <c r="K75">
        <v>1237.0899999999999</v>
      </c>
      <c r="M75" s="17">
        <f t="shared" si="39"/>
        <v>0.51912333333333327</v>
      </c>
      <c r="N75" s="18">
        <f t="shared" si="40"/>
        <v>4.5509801781208066E-2</v>
      </c>
      <c r="O75" s="18">
        <f t="shared" si="41"/>
        <v>1.8857724947828713</v>
      </c>
      <c r="P75" s="29">
        <f t="shared" si="42"/>
        <v>0.79434559545901107</v>
      </c>
      <c r="Q75" s="18">
        <f t="shared" si="43"/>
        <v>0.35145790659894571</v>
      </c>
      <c r="R75" s="29">
        <f t="shared" si="44"/>
        <v>0.30151665949645878</v>
      </c>
      <c r="T75" s="30">
        <f t="shared" si="45"/>
        <v>3886.7845064064904</v>
      </c>
      <c r="U75" s="30">
        <f t="shared" si="46"/>
        <v>7487.2082544414443</v>
      </c>
      <c r="V75" s="30">
        <f t="shared" si="47"/>
        <v>7487.2082544414443</v>
      </c>
      <c r="W75" s="30">
        <f t="shared" si="48"/>
        <v>152.80016845798866</v>
      </c>
      <c r="X75" s="30">
        <f t="shared" si="49"/>
        <v>176.88679245283001</v>
      </c>
      <c r="Y75" s="30">
        <f t="shared" si="35"/>
        <v>1171.9302805542775</v>
      </c>
      <c r="Z75" s="30">
        <f t="shared" si="50"/>
        <v>1171.9302805542775</v>
      </c>
      <c r="AA75" s="30">
        <f t="shared" si="51"/>
        <v>1366.0411460228415</v>
      </c>
      <c r="AB75" s="30">
        <f t="shared" si="36"/>
        <v>7482.3914837875673</v>
      </c>
      <c r="AC75" s="30">
        <f t="shared" si="52"/>
        <v>157.61693911186558</v>
      </c>
      <c r="AD75" s="30">
        <f t="shared" si="37"/>
        <v>3087.4501531623218</v>
      </c>
      <c r="AE75" s="30">
        <f t="shared" si="38"/>
        <v>3600.4237480349539</v>
      </c>
      <c r="AI75" s="37"/>
      <c r="AJ75" s="38">
        <f t="shared" si="61"/>
        <v>526277.47743235226</v>
      </c>
      <c r="AK75" s="38">
        <f t="shared" si="62"/>
        <v>89173.635483515143</v>
      </c>
      <c r="AL75" s="39">
        <f t="shared" si="63"/>
        <v>254416.5666568639</v>
      </c>
      <c r="AM75" s="39">
        <f t="shared" si="64"/>
        <v>1957.1975106744108</v>
      </c>
      <c r="AN75" s="39">
        <f t="shared" si="53"/>
        <v>18937.499999999982</v>
      </c>
      <c r="AO75" s="39">
        <f t="shared" si="54"/>
        <v>92039.196639972535</v>
      </c>
      <c r="AP75" s="39">
        <f t="shared" si="55"/>
        <v>94461.280762077076</v>
      </c>
      <c r="AQ75" s="39">
        <f t="shared" si="56"/>
        <v>85605.810429973397</v>
      </c>
      <c r="AR75" s="41">
        <f t="shared" si="65"/>
        <v>-68033.560916306029</v>
      </c>
      <c r="AS75" s="41">
        <f t="shared" si="66"/>
        <v>-544268487.33044827</v>
      </c>
      <c r="AT75">
        <f t="shared" si="67"/>
        <v>0.51657333333333333</v>
      </c>
      <c r="BB75" s="31">
        <f t="shared" si="57"/>
        <v>7161.215040055894</v>
      </c>
      <c r="BC75" s="31">
        <f t="shared" si="58"/>
        <v>2640.8790331205264</v>
      </c>
      <c r="BD75" s="36">
        <f t="shared" si="59"/>
        <v>6019.7878437578465</v>
      </c>
      <c r="BE75" s="31">
        <f t="shared" si="60"/>
        <v>2284.9850208533398</v>
      </c>
    </row>
    <row r="76" spans="1:57" x14ac:dyDescent="0.35">
      <c r="A76">
        <v>70</v>
      </c>
      <c r="B76" t="s">
        <v>54</v>
      </c>
      <c r="C76">
        <v>13.942399999999999</v>
      </c>
      <c r="D76">
        <v>69.346800000000002</v>
      </c>
      <c r="E76">
        <v>471.00200000000001</v>
      </c>
      <c r="F76">
        <v>471.00200000000001</v>
      </c>
      <c r="G76">
        <v>553.64099999999996</v>
      </c>
      <c r="H76">
        <v>1435.01</v>
      </c>
      <c r="I76">
        <v>60.590499999999999</v>
      </c>
      <c r="J76">
        <v>3000.63</v>
      </c>
      <c r="K76">
        <v>1240.8499999999999</v>
      </c>
      <c r="M76" s="17">
        <f t="shared" si="39"/>
        <v>0.52166333333333337</v>
      </c>
      <c r="N76" s="18">
        <f t="shared" si="40"/>
        <v>4.4311337452635484E-2</v>
      </c>
      <c r="O76" s="18">
        <f t="shared" si="41"/>
        <v>1.8782263849609264</v>
      </c>
      <c r="P76" s="29">
        <f t="shared" si="42"/>
        <v>0.79288046568987658</v>
      </c>
      <c r="Q76" s="18">
        <f t="shared" si="43"/>
        <v>0.35376647774107178</v>
      </c>
      <c r="R76" s="29">
        <f t="shared" si="44"/>
        <v>0.30096166748669323</v>
      </c>
      <c r="T76" s="30">
        <f t="shared" si="45"/>
        <v>3991.9082253363445</v>
      </c>
      <c r="U76" s="30">
        <f t="shared" si="46"/>
        <v>7652.2691365497749</v>
      </c>
      <c r="V76" s="30">
        <f t="shared" si="47"/>
        <v>7652.2691365497749</v>
      </c>
      <c r="W76" s="30">
        <f t="shared" si="48"/>
        <v>156.16875788877093</v>
      </c>
      <c r="X76" s="30">
        <f t="shared" si="49"/>
        <v>176.88679245283001</v>
      </c>
      <c r="Y76" s="30">
        <f t="shared" si="35"/>
        <v>1201.4113559510727</v>
      </c>
      <c r="Z76" s="30">
        <f t="shared" si="50"/>
        <v>1201.4113559510727</v>
      </c>
      <c r="AA76" s="30">
        <f t="shared" si="51"/>
        <v>1412.2033123428512</v>
      </c>
      <c r="AB76" s="30">
        <f t="shared" si="36"/>
        <v>7653.8761130580406</v>
      </c>
      <c r="AC76" s="30">
        <f t="shared" si="52"/>
        <v>154.56178138050564</v>
      </c>
      <c r="AD76" s="30">
        <f t="shared" si="37"/>
        <v>3165.1060526959295</v>
      </c>
      <c r="AE76" s="30">
        <f t="shared" si="38"/>
        <v>3660.3609112134304</v>
      </c>
      <c r="AI76" s="37"/>
      <c r="AJ76" s="38">
        <f t="shared" si="61"/>
        <v>538158.06770448771</v>
      </c>
      <c r="AK76" s="38">
        <f t="shared" si="62"/>
        <v>91186.70933084235</v>
      </c>
      <c r="AL76" s="39">
        <f t="shared" si="63"/>
        <v>258787.65773750836</v>
      </c>
      <c r="AM76" s="39">
        <f t="shared" si="64"/>
        <v>1919.6167014434109</v>
      </c>
      <c r="AN76" s="39">
        <f t="shared" si="53"/>
        <v>18937.499999999982</v>
      </c>
      <c r="AO76" s="39">
        <f t="shared" si="54"/>
        <v>94410.7034014526</v>
      </c>
      <c r="AP76" s="39">
        <f t="shared" si="55"/>
        <v>96895.19559622767</v>
      </c>
      <c r="AQ76" s="39">
        <f t="shared" si="56"/>
        <v>88562.223350150642</v>
      </c>
      <c r="AR76" s="41">
        <f t="shared" si="65"/>
        <v>-69831.880248547401</v>
      </c>
      <c r="AS76" s="41">
        <f t="shared" si="66"/>
        <v>-558655041.98837924</v>
      </c>
      <c r="AT76">
        <f t="shared" si="67"/>
        <v>0.51912333333333327</v>
      </c>
      <c r="BB76" s="31">
        <f t="shared" si="57"/>
        <v>7329.5913153295787</v>
      </c>
      <c r="BC76" s="31">
        <f t="shared" si="58"/>
        <v>2732.0822920456831</v>
      </c>
      <c r="BD76" s="36">
        <f t="shared" si="59"/>
        <v>6174.9003063246437</v>
      </c>
      <c r="BE76" s="31">
        <f t="shared" si="60"/>
        <v>2343.860561108555</v>
      </c>
    </row>
    <row r="77" spans="1:57" x14ac:dyDescent="0.35">
      <c r="A77">
        <v>71</v>
      </c>
      <c r="B77" t="s">
        <v>54</v>
      </c>
      <c r="C77">
        <v>14.144299999999999</v>
      </c>
      <c r="D77">
        <v>67.890199999999993</v>
      </c>
      <c r="E77">
        <v>472.399</v>
      </c>
      <c r="F77">
        <v>472.399</v>
      </c>
      <c r="G77">
        <v>559.89499999999998</v>
      </c>
      <c r="H77">
        <v>1427.42</v>
      </c>
      <c r="I77">
        <v>58.1449</v>
      </c>
      <c r="J77">
        <v>3003.08</v>
      </c>
      <c r="K77">
        <v>1244.53</v>
      </c>
      <c r="M77" s="17">
        <f t="shared" si="39"/>
        <v>0.52419333333333329</v>
      </c>
      <c r="N77" s="18">
        <f t="shared" si="40"/>
        <v>4.3171221813834586E-2</v>
      </c>
      <c r="O77" s="18">
        <f t="shared" si="41"/>
        <v>1.8707191431914434</v>
      </c>
      <c r="P77" s="29">
        <f t="shared" si="42"/>
        <v>0.79139376057179922</v>
      </c>
      <c r="Q77" s="18">
        <f t="shared" si="43"/>
        <v>0.35603594093782193</v>
      </c>
      <c r="R77" s="29">
        <f t="shared" si="44"/>
        <v>0.30039743606048658</v>
      </c>
      <c r="T77" s="30">
        <f t="shared" si="45"/>
        <v>4097.3311623101927</v>
      </c>
      <c r="U77" s="30">
        <f t="shared" si="46"/>
        <v>7816.4503471559974</v>
      </c>
      <c r="V77" s="30">
        <f t="shared" si="47"/>
        <v>7816.4503471559974</v>
      </c>
      <c r="W77" s="30">
        <f t="shared" si="48"/>
        <v>159.51939483991831</v>
      </c>
      <c r="X77" s="30">
        <f t="shared" si="49"/>
        <v>176.88679245283001</v>
      </c>
      <c r="Y77" s="30">
        <f t="shared" si="35"/>
        <v>1230.8277758487152</v>
      </c>
      <c r="Z77" s="30">
        <f t="shared" si="50"/>
        <v>1230.8277758487152</v>
      </c>
      <c r="AA77" s="30">
        <f t="shared" si="51"/>
        <v>1458.7971557069691</v>
      </c>
      <c r="AB77" s="30">
        <f t="shared" si="36"/>
        <v>7824.4752361684432</v>
      </c>
      <c r="AC77" s="30">
        <f t="shared" si="52"/>
        <v>151.49450582747249</v>
      </c>
      <c r="AD77" s="30">
        <f t="shared" si="37"/>
        <v>3242.6023168486845</v>
      </c>
      <c r="AE77" s="30">
        <f t="shared" si="38"/>
        <v>3719.1191848458047</v>
      </c>
      <c r="AI77" s="37"/>
      <c r="AJ77" s="38">
        <f t="shared" si="61"/>
        <v>550022.14872778812</v>
      </c>
      <c r="AK77" s="38">
        <f t="shared" si="62"/>
        <v>93196.985814039712</v>
      </c>
      <c r="AL77" s="39">
        <f t="shared" si="63"/>
        <v>263095.76121528773</v>
      </c>
      <c r="AM77" s="39">
        <f t="shared" si="64"/>
        <v>1882.4079354331782</v>
      </c>
      <c r="AN77" s="39">
        <f t="shared" si="53"/>
        <v>18937.499999999982</v>
      </c>
      <c r="AO77" s="39">
        <f t="shared" si="54"/>
        <v>96785.698835418414</v>
      </c>
      <c r="AP77" s="39">
        <f t="shared" si="55"/>
        <v>99332.690910034697</v>
      </c>
      <c r="AQ77" s="39">
        <f t="shared" si="56"/>
        <v>91554.97660349308</v>
      </c>
      <c r="AR77" s="41">
        <f t="shared" si="65"/>
        <v>-71630.099042160669</v>
      </c>
      <c r="AS77" s="41">
        <f t="shared" si="66"/>
        <v>-573040792.3372854</v>
      </c>
      <c r="AT77">
        <f t="shared" si="67"/>
        <v>0.52166333333333337</v>
      </c>
      <c r="BB77" s="31">
        <f t="shared" si="57"/>
        <v>7497.7073551692692</v>
      </c>
      <c r="BC77" s="31">
        <f t="shared" si="58"/>
        <v>2824.4066246857024</v>
      </c>
      <c r="BD77" s="36">
        <f t="shared" si="59"/>
        <v>6330.212105391859</v>
      </c>
      <c r="BE77" s="31">
        <f t="shared" si="60"/>
        <v>2402.8227119021453</v>
      </c>
    </row>
    <row r="78" spans="1:57" x14ac:dyDescent="0.35">
      <c r="A78">
        <v>72</v>
      </c>
      <c r="B78" t="s">
        <v>54</v>
      </c>
      <c r="C78">
        <v>14.346299999999999</v>
      </c>
      <c r="D78">
        <v>66.502300000000005</v>
      </c>
      <c r="E78">
        <v>473.76600000000002</v>
      </c>
      <c r="F78">
        <v>473.76600000000002</v>
      </c>
      <c r="G78">
        <v>566.11400000000003</v>
      </c>
      <c r="H78">
        <v>1419.85</v>
      </c>
      <c r="I78">
        <v>55.815800000000003</v>
      </c>
      <c r="J78">
        <v>3005.41</v>
      </c>
      <c r="K78">
        <v>1248.1300000000001</v>
      </c>
      <c r="M78" s="17">
        <f t="shared" si="39"/>
        <v>0.52671666666666672</v>
      </c>
      <c r="N78" s="18">
        <f t="shared" si="40"/>
        <v>4.2086067778375473E-2</v>
      </c>
      <c r="O78" s="18">
        <f t="shared" si="41"/>
        <v>1.8632316616776887</v>
      </c>
      <c r="P78" s="29">
        <f t="shared" si="42"/>
        <v>0.7898807075277664</v>
      </c>
      <c r="Q78" s="18">
        <f t="shared" si="43"/>
        <v>0.35826598740625892</v>
      </c>
      <c r="R78" s="29">
        <f t="shared" si="44"/>
        <v>0.29982343448406795</v>
      </c>
      <c r="T78" s="30">
        <f t="shared" si="45"/>
        <v>4202.9774172372881</v>
      </c>
      <c r="U78" s="30">
        <f t="shared" si="46"/>
        <v>7979.5793131739792</v>
      </c>
      <c r="V78" s="30">
        <f t="shared" si="47"/>
        <v>7979.5793131739792</v>
      </c>
      <c r="W78" s="30">
        <f t="shared" si="48"/>
        <v>162.84855741171387</v>
      </c>
      <c r="X78" s="30">
        <f t="shared" si="49"/>
        <v>176.88679245283001</v>
      </c>
      <c r="Y78" s="30">
        <f t="shared" si="35"/>
        <v>1260.1511242950612</v>
      </c>
      <c r="Z78" s="30">
        <f t="shared" si="50"/>
        <v>1260.1511242950612</v>
      </c>
      <c r="AA78" s="30">
        <f t="shared" si="51"/>
        <v>1505.7838544327249</v>
      </c>
      <c r="AB78" s="30">
        <f t="shared" si="36"/>
        <v>7993.9691545245469</v>
      </c>
      <c r="AC78" s="30">
        <f t="shared" si="52"/>
        <v>148.45871606114633</v>
      </c>
      <c r="AD78" s="30">
        <f t="shared" si="37"/>
        <v>3319.8507760506136</v>
      </c>
      <c r="AE78" s="30">
        <f t="shared" si="38"/>
        <v>3776.6018959366911</v>
      </c>
      <c r="AI78" s="37"/>
      <c r="AJ78" s="38">
        <f t="shared" si="61"/>
        <v>561823.00160253164</v>
      </c>
      <c r="AK78" s="38">
        <f t="shared" si="62"/>
        <v>95196.54877801289</v>
      </c>
      <c r="AL78" s="39">
        <f t="shared" si="63"/>
        <v>267319.12964916189</v>
      </c>
      <c r="AM78" s="39">
        <f t="shared" si="64"/>
        <v>1845.0515864727874</v>
      </c>
      <c r="AN78" s="39">
        <f t="shared" si="53"/>
        <v>18937.499999999982</v>
      </c>
      <c r="AO78" s="39">
        <f t="shared" si="54"/>
        <v>99155.485622372493</v>
      </c>
      <c r="AP78" s="39">
        <f t="shared" si="55"/>
        <v>101764.84050717179</v>
      </c>
      <c r="AQ78" s="39">
        <f t="shared" si="56"/>
        <v>94575.716040785221</v>
      </c>
      <c r="AR78" s="41">
        <f t="shared" si="65"/>
        <v>-73421.826974580443</v>
      </c>
      <c r="AS78" s="41">
        <f t="shared" si="66"/>
        <v>-587374615.7966435</v>
      </c>
      <c r="AT78">
        <f t="shared" si="67"/>
        <v>0.52419333333333329</v>
      </c>
      <c r="BB78" s="31">
        <f t="shared" si="57"/>
        <v>7664.9558413285249</v>
      </c>
      <c r="BC78" s="31">
        <f t="shared" si="58"/>
        <v>2917.5943114139382</v>
      </c>
      <c r="BD78" s="36">
        <f t="shared" si="59"/>
        <v>6485.204633697369</v>
      </c>
      <c r="BE78" s="31">
        <f t="shared" si="60"/>
        <v>2461.6555516974304</v>
      </c>
    </row>
    <row r="79" spans="1:57" x14ac:dyDescent="0.35">
      <c r="A79">
        <v>73</v>
      </c>
      <c r="B79" t="s">
        <v>54</v>
      </c>
      <c r="C79">
        <v>14.5482</v>
      </c>
      <c r="D79">
        <v>65.176400000000001</v>
      </c>
      <c r="E79">
        <v>475.10500000000002</v>
      </c>
      <c r="F79">
        <v>475.10500000000002</v>
      </c>
      <c r="G79">
        <v>572.29600000000005</v>
      </c>
      <c r="H79">
        <v>1412.32</v>
      </c>
      <c r="I79">
        <v>53.593699999999998</v>
      </c>
      <c r="J79">
        <v>3007.63</v>
      </c>
      <c r="K79">
        <v>1251.6600000000001</v>
      </c>
      <c r="M79" s="17">
        <f t="shared" si="39"/>
        <v>0.52922666666666673</v>
      </c>
      <c r="N79" s="18">
        <f t="shared" si="40"/>
        <v>4.1051345359266349E-2</v>
      </c>
      <c r="O79" s="18">
        <f t="shared" si="41"/>
        <v>1.8557930503627935</v>
      </c>
      <c r="P79" s="29">
        <f t="shared" si="42"/>
        <v>0.7883578554872519</v>
      </c>
      <c r="Q79" s="18">
        <f t="shared" si="43"/>
        <v>0.36046054620578455</v>
      </c>
      <c r="R79" s="29">
        <f t="shared" si="44"/>
        <v>0.29924481003728709</v>
      </c>
      <c r="T79" s="30">
        <f t="shared" si="45"/>
        <v>4308.915844408546</v>
      </c>
      <c r="U79" s="30">
        <f t="shared" si="46"/>
        <v>8141.9099146085082</v>
      </c>
      <c r="V79" s="30">
        <f t="shared" si="47"/>
        <v>8141.9099146085082</v>
      </c>
      <c r="W79" s="30">
        <f t="shared" si="48"/>
        <v>166.16142682874508</v>
      </c>
      <c r="X79" s="30">
        <f t="shared" si="49"/>
        <v>176.88679245283001</v>
      </c>
      <c r="Y79" s="30">
        <f t="shared" si="35"/>
        <v>1289.4207033266919</v>
      </c>
      <c r="Z79" s="30">
        <f t="shared" si="50"/>
        <v>1289.4207033266919</v>
      </c>
      <c r="AA79" s="30">
        <f t="shared" si="51"/>
        <v>1553.1941588302639</v>
      </c>
      <c r="AB79" s="30">
        <f t="shared" si="36"/>
        <v>8162.6175054802525</v>
      </c>
      <c r="AC79" s="30">
        <f t="shared" si="52"/>
        <v>145.45383595700059</v>
      </c>
      <c r="AD79" s="30">
        <f t="shared" si="37"/>
        <v>3396.9676545729626</v>
      </c>
      <c r="AE79" s="30">
        <f t="shared" si="38"/>
        <v>3832.9940701999622</v>
      </c>
      <c r="AI79" s="37"/>
      <c r="AJ79" s="38">
        <f t="shared" si="61"/>
        <v>573548.22229300602</v>
      </c>
      <c r="AK79" s="38">
        <f t="shared" si="62"/>
        <v>97183.296455145901</v>
      </c>
      <c r="AL79" s="39">
        <f t="shared" si="63"/>
        <v>271450.81447424152</v>
      </c>
      <c r="AM79" s="39">
        <f t="shared" si="64"/>
        <v>1808.0787029087012</v>
      </c>
      <c r="AN79" s="39">
        <f t="shared" si="53"/>
        <v>18937.499999999982</v>
      </c>
      <c r="AO79" s="39">
        <f t="shared" si="54"/>
        <v>101517.77457321013</v>
      </c>
      <c r="AP79" s="39">
        <f t="shared" si="55"/>
        <v>104189.29495671568</v>
      </c>
      <c r="AQ79" s="39">
        <f t="shared" si="56"/>
        <v>97621.924801884321</v>
      </c>
      <c r="AR79" s="41">
        <f t="shared" si="65"/>
        <v>-75206.1312391916</v>
      </c>
      <c r="AS79" s="41">
        <f t="shared" si="66"/>
        <v>-601649049.91353285</v>
      </c>
      <c r="AT79">
        <f t="shared" si="67"/>
        <v>0.52671666666666672</v>
      </c>
      <c r="BB79" s="31">
        <f t="shared" si="57"/>
        <v>7831.1205971128329</v>
      </c>
      <c r="BC79" s="31">
        <f t="shared" si="58"/>
        <v>3011.5677088654497</v>
      </c>
      <c r="BD79" s="36">
        <f t="shared" si="59"/>
        <v>6639.7015521012272</v>
      </c>
      <c r="BE79" s="31">
        <f t="shared" si="60"/>
        <v>2520.3022485901224</v>
      </c>
    </row>
    <row r="80" spans="1:57" x14ac:dyDescent="0.35">
      <c r="A80">
        <v>74</v>
      </c>
      <c r="B80" t="s">
        <v>54</v>
      </c>
      <c r="C80">
        <v>14.7501</v>
      </c>
      <c r="D80">
        <v>63.908499999999997</v>
      </c>
      <c r="E80">
        <v>476.416</v>
      </c>
      <c r="F80">
        <v>476.416</v>
      </c>
      <c r="G80">
        <v>578.44200000000001</v>
      </c>
      <c r="H80">
        <v>1404.82</v>
      </c>
      <c r="I80">
        <v>51.472900000000003</v>
      </c>
      <c r="J80">
        <v>3009.75</v>
      </c>
      <c r="K80">
        <v>1255.1099999999999</v>
      </c>
      <c r="M80" s="17">
        <f t="shared" si="39"/>
        <v>0.53172666666666668</v>
      </c>
      <c r="N80" s="18">
        <f t="shared" si="40"/>
        <v>4.0063503805213202E-2</v>
      </c>
      <c r="O80" s="18">
        <f t="shared" si="41"/>
        <v>1.8483967390513922</v>
      </c>
      <c r="P80" s="29">
        <f t="shared" si="42"/>
        <v>0.78681402725711191</v>
      </c>
      <c r="Q80" s="18">
        <f t="shared" si="43"/>
        <v>0.3626186386489299</v>
      </c>
      <c r="R80" s="29">
        <f t="shared" si="44"/>
        <v>0.29865971238355543</v>
      </c>
      <c r="T80" s="30">
        <f t="shared" si="45"/>
        <v>4415.1603242902802</v>
      </c>
      <c r="U80" s="30">
        <f t="shared" si="46"/>
        <v>8303.4397202013824</v>
      </c>
      <c r="V80" s="30">
        <f t="shared" si="47"/>
        <v>8303.4397202013824</v>
      </c>
      <c r="W80" s="30">
        <f t="shared" si="48"/>
        <v>169.45795347349761</v>
      </c>
      <c r="X80" s="30">
        <f t="shared" si="49"/>
        <v>176.88679245283001</v>
      </c>
      <c r="Y80" s="30">
        <f t="shared" si="35"/>
        <v>1318.6305125798203</v>
      </c>
      <c r="Z80" s="30">
        <f t="shared" si="50"/>
        <v>1318.6305125798203</v>
      </c>
      <c r="AA80" s="30">
        <f t="shared" si="51"/>
        <v>1601.0194262109094</v>
      </c>
      <c r="AB80" s="30">
        <f t="shared" si="36"/>
        <v>8330.425899280739</v>
      </c>
      <c r="AC80" s="30">
        <f t="shared" si="52"/>
        <v>142.47177439414099</v>
      </c>
      <c r="AD80" s="30">
        <f t="shared" si="37"/>
        <v>3473.9100757406518</v>
      </c>
      <c r="AE80" s="30">
        <f t="shared" si="38"/>
        <v>3888.2793959111023</v>
      </c>
      <c r="AI80" s="37"/>
      <c r="AJ80" s="38">
        <f t="shared" si="61"/>
        <v>585216.05893231567</v>
      </c>
      <c r="AK80" s="38">
        <f t="shared" si="62"/>
        <v>99160.320850017029</v>
      </c>
      <c r="AL80" s="39">
        <f t="shared" si="63"/>
        <v>275504.11478376266</v>
      </c>
      <c r="AM80" s="39">
        <f t="shared" si="64"/>
        <v>1771.4822681203102</v>
      </c>
      <c r="AN80" s="39">
        <f t="shared" si="53"/>
        <v>18937.499999999982</v>
      </c>
      <c r="AO80" s="39">
        <f t="shared" si="54"/>
        <v>103875.7318599983</v>
      </c>
      <c r="AP80" s="39">
        <f t="shared" si="55"/>
        <v>106609.30375105089</v>
      </c>
      <c r="AQ80" s="39">
        <f t="shared" si="56"/>
        <v>100695.59646937248</v>
      </c>
      <c r="AR80" s="41">
        <f t="shared" si="65"/>
        <v>-76982.650650028037</v>
      </c>
      <c r="AS80" s="41">
        <f t="shared" si="66"/>
        <v>-615861205.20022428</v>
      </c>
      <c r="AT80">
        <f t="shared" si="67"/>
        <v>0.52922666666666673</v>
      </c>
      <c r="BB80" s="31">
        <f t="shared" si="57"/>
        <v>7996.4560786515076</v>
      </c>
      <c r="BC80" s="31">
        <f t="shared" si="58"/>
        <v>3106.3883176605277</v>
      </c>
      <c r="BD80" s="36">
        <f t="shared" si="59"/>
        <v>6793.9353091459252</v>
      </c>
      <c r="BE80" s="31">
        <f t="shared" si="60"/>
        <v>2578.8414066533837</v>
      </c>
    </row>
    <row r="81" spans="1:57" x14ac:dyDescent="0.35">
      <c r="A81">
        <v>75</v>
      </c>
      <c r="B81" t="s">
        <v>54</v>
      </c>
      <c r="C81">
        <v>14.952</v>
      </c>
      <c r="D81">
        <v>62.6952</v>
      </c>
      <c r="E81">
        <v>477.70299999999997</v>
      </c>
      <c r="F81">
        <v>477.70299999999997</v>
      </c>
      <c r="G81">
        <v>584.553</v>
      </c>
      <c r="H81">
        <v>1397.35</v>
      </c>
      <c r="I81">
        <v>49.447699999999998</v>
      </c>
      <c r="J81">
        <v>3011.78</v>
      </c>
      <c r="K81">
        <v>1258.5</v>
      </c>
      <c r="M81" s="17">
        <f t="shared" si="39"/>
        <v>0.53421666666666667</v>
      </c>
      <c r="N81" s="18">
        <f t="shared" si="40"/>
        <v>3.9119707983652073E-2</v>
      </c>
      <c r="O81" s="18">
        <f t="shared" si="41"/>
        <v>1.8410479581942409</v>
      </c>
      <c r="P81" s="29">
        <f t="shared" si="42"/>
        <v>0.78526190996162604</v>
      </c>
      <c r="Q81" s="18">
        <f t="shared" si="43"/>
        <v>0.3647415218544286</v>
      </c>
      <c r="R81" s="29">
        <f t="shared" si="44"/>
        <v>0.29807069541072595</v>
      </c>
      <c r="T81" s="30">
        <f t="shared" si="45"/>
        <v>4521.6797765144383</v>
      </c>
      <c r="U81" s="30">
        <f t="shared" si="46"/>
        <v>8464.1308642207059</v>
      </c>
      <c r="V81" s="30">
        <f t="shared" si="47"/>
        <v>8464.1308642207059</v>
      </c>
      <c r="W81" s="30">
        <f t="shared" si="48"/>
        <v>172.73736457593279</v>
      </c>
      <c r="X81" s="30">
        <f t="shared" si="49"/>
        <v>176.88679245283001</v>
      </c>
      <c r="Y81" s="30">
        <f t="shared" si="35"/>
        <v>1347.7802354102746</v>
      </c>
      <c r="Z81" s="30">
        <f t="shared" si="50"/>
        <v>1347.7802354102746</v>
      </c>
      <c r="AA81" s="30">
        <f t="shared" si="51"/>
        <v>1649.2443630242688</v>
      </c>
      <c r="AB81" s="30">
        <f t="shared" si="36"/>
        <v>8497.3666847360309</v>
      </c>
      <c r="AC81" s="30">
        <f t="shared" si="52"/>
        <v>139.50154406060756</v>
      </c>
      <c r="AD81" s="30">
        <f t="shared" si="37"/>
        <v>3550.702897540586</v>
      </c>
      <c r="AE81" s="30">
        <f t="shared" si="38"/>
        <v>3942.4510877062676</v>
      </c>
      <c r="AI81" s="37"/>
      <c r="AJ81" s="38">
        <f t="shared" si="61"/>
        <v>596826.33676891471</v>
      </c>
      <c r="AK81" s="38">
        <f t="shared" si="62"/>
        <v>101127.59235233263</v>
      </c>
      <c r="AL81" s="39">
        <f t="shared" si="63"/>
        <v>279477.8581399023</v>
      </c>
      <c r="AM81" s="39">
        <f t="shared" si="64"/>
        <v>1735.1637403462432</v>
      </c>
      <c r="AN81" s="39">
        <f t="shared" si="53"/>
        <v>18937.499999999982</v>
      </c>
      <c r="AO81" s="39">
        <f t="shared" si="54"/>
        <v>106228.87409343034</v>
      </c>
      <c r="AP81" s="39">
        <f t="shared" si="55"/>
        <v>109024.37078009955</v>
      </c>
      <c r="AQ81" s="39">
        <f t="shared" si="56"/>
        <v>103796.17072650733</v>
      </c>
      <c r="AR81" s="41">
        <f t="shared" si="65"/>
        <v>-78753.991640961583</v>
      </c>
      <c r="AS81" s="41">
        <f t="shared" si="66"/>
        <v>-630031933.1276927</v>
      </c>
      <c r="AT81">
        <f t="shared" si="67"/>
        <v>0.53172666666666668</v>
      </c>
      <c r="BB81" s="31">
        <f t="shared" si="57"/>
        <v>8160.9679458072414</v>
      </c>
      <c r="BC81" s="31">
        <f t="shared" si="58"/>
        <v>3202.0388524218188</v>
      </c>
      <c r="BD81" s="36">
        <f t="shared" si="59"/>
        <v>6947.8201514813036</v>
      </c>
      <c r="BE81" s="31">
        <f t="shared" si="60"/>
        <v>2637.2610251596407</v>
      </c>
    </row>
    <row r="82" spans="1:57" x14ac:dyDescent="0.35">
      <c r="A82">
        <v>76</v>
      </c>
      <c r="B82" t="s">
        <v>54</v>
      </c>
      <c r="C82">
        <v>15.1539</v>
      </c>
      <c r="D82">
        <v>61.491599999999998</v>
      </c>
      <c r="E82">
        <v>478.98200000000003</v>
      </c>
      <c r="F82">
        <v>478.98200000000003</v>
      </c>
      <c r="G82">
        <v>590.62900000000002</v>
      </c>
      <c r="H82">
        <v>1389.92</v>
      </c>
      <c r="I82">
        <v>47.4238</v>
      </c>
      <c r="J82">
        <v>3013.8</v>
      </c>
      <c r="K82">
        <v>1261.8699999999999</v>
      </c>
      <c r="M82" s="17">
        <f t="shared" si="39"/>
        <v>0.53669333333333336</v>
      </c>
      <c r="N82" s="18">
        <f t="shared" si="40"/>
        <v>3.8191642651296834E-2</v>
      </c>
      <c r="O82" s="18">
        <f t="shared" si="41"/>
        <v>1.833806711591971</v>
      </c>
      <c r="P82" s="29">
        <f t="shared" si="42"/>
        <v>0.78373124316804132</v>
      </c>
      <c r="Q82" s="18">
        <f t="shared" si="43"/>
        <v>0.36683208287786945</v>
      </c>
      <c r="R82" s="29">
        <f t="shared" si="44"/>
        <v>0.2974895657358641</v>
      </c>
      <c r="T82" s="30">
        <f t="shared" si="45"/>
        <v>4631.557591483268</v>
      </c>
      <c r="U82" s="30">
        <f t="shared" si="46"/>
        <v>8629.80272685196</v>
      </c>
      <c r="V82" s="30">
        <f t="shared" si="47"/>
        <v>8629.80272685196</v>
      </c>
      <c r="W82" s="30">
        <f t="shared" si="48"/>
        <v>176.11842299697878</v>
      </c>
      <c r="X82" s="30">
        <f t="shared" si="49"/>
        <v>176.88679245283001</v>
      </c>
      <c r="Y82" s="30">
        <f t="shared" si="35"/>
        <v>1377.8400565710022</v>
      </c>
      <c r="Z82" s="30">
        <f t="shared" si="50"/>
        <v>1377.8400565710022</v>
      </c>
      <c r="AA82" s="30">
        <f t="shared" si="51"/>
        <v>1699.0039182526154</v>
      </c>
      <c r="AB82" s="30">
        <f t="shared" si="36"/>
        <v>8669.49981938374</v>
      </c>
      <c r="AC82" s="30">
        <f t="shared" si="52"/>
        <v>136.42133046519848</v>
      </c>
      <c r="AD82" s="30">
        <f t="shared" si="37"/>
        <v>3629.8963889775609</v>
      </c>
      <c r="AE82" s="30">
        <f t="shared" si="38"/>
        <v>3998.245135368692</v>
      </c>
      <c r="AI82" s="37"/>
      <c r="AJ82" s="38">
        <f t="shared" si="61"/>
        <v>608376.33412759169</v>
      </c>
      <c r="AK82" s="38">
        <f t="shared" si="62"/>
        <v>103084.64979534398</v>
      </c>
      <c r="AL82" s="39">
        <f t="shared" si="63"/>
        <v>283371.55683106335</v>
      </c>
      <c r="AM82" s="39">
        <f t="shared" si="64"/>
        <v>1698.9893051141394</v>
      </c>
      <c r="AN82" s="39">
        <f t="shared" si="53"/>
        <v>18937.499999999982</v>
      </c>
      <c r="AO82" s="39">
        <f t="shared" si="54"/>
        <v>108577.17576465172</v>
      </c>
      <c r="AP82" s="39">
        <f t="shared" si="55"/>
        <v>111434.46986372152</v>
      </c>
      <c r="AQ82" s="39">
        <f t="shared" si="56"/>
        <v>106922.65607253528</v>
      </c>
      <c r="AR82" s="41">
        <f t="shared" si="65"/>
        <v>-80518.636085849605</v>
      </c>
      <c r="AS82" s="41">
        <f t="shared" si="66"/>
        <v>-644149088.68679678</v>
      </c>
      <c r="AT82">
        <f t="shared" si="67"/>
        <v>0.53421666666666667</v>
      </c>
      <c r="BB82" s="31">
        <f t="shared" si="57"/>
        <v>8324.6293201600984</v>
      </c>
      <c r="BC82" s="31">
        <f t="shared" si="58"/>
        <v>3298.4887260485375</v>
      </c>
      <c r="BD82" s="36">
        <f t="shared" si="59"/>
        <v>7101.4057950811721</v>
      </c>
      <c r="BE82" s="31">
        <f t="shared" si="60"/>
        <v>2695.5604708205492</v>
      </c>
    </row>
    <row r="83" spans="1:57" x14ac:dyDescent="0.35">
      <c r="A83">
        <v>77</v>
      </c>
      <c r="B83" t="s">
        <v>54</v>
      </c>
      <c r="C83">
        <v>15.3559</v>
      </c>
      <c r="D83">
        <v>60.379100000000001</v>
      </c>
      <c r="E83">
        <v>480.22</v>
      </c>
      <c r="F83">
        <v>480.22</v>
      </c>
      <c r="G83">
        <v>596.66899999999998</v>
      </c>
      <c r="H83">
        <v>1382.51</v>
      </c>
      <c r="I83">
        <v>45.576999999999998</v>
      </c>
      <c r="J83">
        <v>3015.65</v>
      </c>
      <c r="K83">
        <v>1265.1400000000001</v>
      </c>
      <c r="M83" s="17">
        <f t="shared" si="39"/>
        <v>0.53916333333333333</v>
      </c>
      <c r="N83" s="18">
        <f t="shared" si="40"/>
        <v>3.7328886113669947E-2</v>
      </c>
      <c r="O83" s="18">
        <f t="shared" si="41"/>
        <v>1.8265494749272022</v>
      </c>
      <c r="P83" s="29">
        <f t="shared" si="42"/>
        <v>0.78216248632139929</v>
      </c>
      <c r="Q83" s="18">
        <f t="shared" si="43"/>
        <v>0.36888574272483909</v>
      </c>
      <c r="R83" s="29">
        <f t="shared" si="44"/>
        <v>0.29689209825099383</v>
      </c>
      <c r="T83" s="30">
        <f t="shared" si="45"/>
        <v>4738.6035552786971</v>
      </c>
      <c r="U83" s="30">
        <f t="shared" si="46"/>
        <v>8788.8089977904601</v>
      </c>
      <c r="V83" s="30">
        <f t="shared" si="47"/>
        <v>8788.8089977904601</v>
      </c>
      <c r="W83" s="30">
        <f t="shared" si="48"/>
        <v>179.36344893449919</v>
      </c>
      <c r="X83" s="30">
        <f t="shared" si="49"/>
        <v>176.88679245283001</v>
      </c>
      <c r="Y83" s="30">
        <f t="shared" si="35"/>
        <v>1406.8539523063116</v>
      </c>
      <c r="Z83" s="30">
        <f t="shared" si="50"/>
        <v>1406.8539523063116</v>
      </c>
      <c r="AA83" s="30">
        <f t="shared" si="51"/>
        <v>1748.0032919675452</v>
      </c>
      <c r="AB83" s="30">
        <f t="shared" si="36"/>
        <v>8834.6572847169755</v>
      </c>
      <c r="AC83" s="30">
        <f t="shared" si="52"/>
        <v>133.51516200798324</v>
      </c>
      <c r="AD83" s="30">
        <f t="shared" si="37"/>
        <v>3706.3579384882078</v>
      </c>
      <c r="AE83" s="30">
        <f t="shared" si="38"/>
        <v>4050.2054425117631</v>
      </c>
      <c r="AI83" s="37"/>
      <c r="AJ83" s="38">
        <f t="shared" si="61"/>
        <v>620284.33059793827</v>
      </c>
      <c r="AK83" s="38">
        <f t="shared" si="62"/>
        <v>105102.36741033003</v>
      </c>
      <c r="AL83" s="39">
        <f t="shared" si="63"/>
        <v>287381.86559489544</v>
      </c>
      <c r="AM83" s="39">
        <f t="shared" si="64"/>
        <v>1661.4753837356523</v>
      </c>
      <c r="AN83" s="39">
        <f t="shared" si="53"/>
        <v>18937.499999999982</v>
      </c>
      <c r="AO83" s="39">
        <f t="shared" si="54"/>
        <v>110998.79495735993</v>
      </c>
      <c r="AP83" s="39">
        <f t="shared" si="55"/>
        <v>113919.81587729047</v>
      </c>
      <c r="AQ83" s="39">
        <f t="shared" si="56"/>
        <v>110148.63272541079</v>
      </c>
      <c r="AR83" s="41">
        <f t="shared" si="65"/>
        <v>-82338.613469576041</v>
      </c>
      <c r="AS83" s="41">
        <f t="shared" si="66"/>
        <v>-658708907.75660837</v>
      </c>
      <c r="AT83">
        <f t="shared" si="67"/>
        <v>0.53669333333333336</v>
      </c>
      <c r="BB83" s="31">
        <f t="shared" si="57"/>
        <v>8493.3813963867615</v>
      </c>
      <c r="BC83" s="31">
        <f t="shared" si="58"/>
        <v>3398.0078365052309</v>
      </c>
      <c r="BD83" s="36">
        <f t="shared" si="59"/>
        <v>7259.7927779551219</v>
      </c>
      <c r="BE83" s="31">
        <f t="shared" si="60"/>
        <v>2755.6801131420043</v>
      </c>
    </row>
    <row r="84" spans="1:57" x14ac:dyDescent="0.35">
      <c r="A84">
        <v>78</v>
      </c>
      <c r="B84" t="s">
        <v>54</v>
      </c>
      <c r="C84">
        <v>15.5578</v>
      </c>
      <c r="D84">
        <v>59.312800000000003</v>
      </c>
      <c r="E84">
        <v>481.43599999999998</v>
      </c>
      <c r="F84">
        <v>481.43599999999998</v>
      </c>
      <c r="G84">
        <v>602.67499999999995</v>
      </c>
      <c r="H84">
        <v>1375.14</v>
      </c>
      <c r="I84">
        <v>43.814100000000003</v>
      </c>
      <c r="J84">
        <v>3017.41</v>
      </c>
      <c r="K84">
        <v>1268.3399999999999</v>
      </c>
      <c r="M84" s="17">
        <f t="shared" si="39"/>
        <v>0.54161999999999999</v>
      </c>
      <c r="N84" s="18">
        <f t="shared" si="40"/>
        <v>3.6503329517619983E-2</v>
      </c>
      <c r="O84" s="18">
        <f t="shared" si="41"/>
        <v>1.819347827012789</v>
      </c>
      <c r="P84" s="29">
        <f t="shared" si="42"/>
        <v>0.78058417340570885</v>
      </c>
      <c r="Q84" s="18">
        <f t="shared" si="43"/>
        <v>0.3709088783033615</v>
      </c>
      <c r="R84" s="29">
        <f t="shared" si="44"/>
        <v>0.29629383454574548</v>
      </c>
      <c r="T84" s="30">
        <f t="shared" si="45"/>
        <v>4845.7714622291533</v>
      </c>
      <c r="U84" s="30">
        <f t="shared" si="46"/>
        <v>8946.8104247057963</v>
      </c>
      <c r="V84" s="30">
        <f t="shared" si="47"/>
        <v>8946.8104247057963</v>
      </c>
      <c r="W84" s="30">
        <f t="shared" si="48"/>
        <v>182.5879678511387</v>
      </c>
      <c r="X84" s="30">
        <f t="shared" si="49"/>
        <v>176.88679245283001</v>
      </c>
      <c r="Y84" s="30">
        <f t="shared" si="35"/>
        <v>1435.7722078762199</v>
      </c>
      <c r="Z84" s="30">
        <f t="shared" si="50"/>
        <v>1435.7722078762199</v>
      </c>
      <c r="AA84" s="30">
        <f t="shared" si="51"/>
        <v>1797.339657569855</v>
      </c>
      <c r="AB84" s="30">
        <f t="shared" si="36"/>
        <v>8998.7317478583336</v>
      </c>
      <c r="AC84" s="30">
        <f t="shared" si="52"/>
        <v>130.66664469860189</v>
      </c>
      <c r="AD84" s="30">
        <f t="shared" si="37"/>
        <v>3782.5325113571166</v>
      </c>
      <c r="AE84" s="30">
        <f t="shared" si="38"/>
        <v>4101.0389624766431</v>
      </c>
      <c r="AI84" s="37"/>
      <c r="AJ84" s="38">
        <f t="shared" si="61"/>
        <v>631713.2243341849</v>
      </c>
      <c r="AK84" s="38">
        <f t="shared" si="62"/>
        <v>107038.90478409002</v>
      </c>
      <c r="AL84" s="39">
        <f t="shared" si="63"/>
        <v>291116.61659141799</v>
      </c>
      <c r="AM84" s="39">
        <f t="shared" si="64"/>
        <v>1626.0811580952279</v>
      </c>
      <c r="AN84" s="39">
        <f t="shared" si="53"/>
        <v>18937.499999999982</v>
      </c>
      <c r="AO84" s="39">
        <f t="shared" si="54"/>
        <v>113336.15439779646</v>
      </c>
      <c r="AP84" s="39">
        <f t="shared" si="55"/>
        <v>116318.68477668586</v>
      </c>
      <c r="AQ84" s="39">
        <f t="shared" si="56"/>
        <v>113325.32582253551</v>
      </c>
      <c r="AR84" s="41">
        <f t="shared" si="65"/>
        <v>-84091.766371743768</v>
      </c>
      <c r="AS84" s="41">
        <f t="shared" si="66"/>
        <v>-672734130.97395015</v>
      </c>
      <c r="AT84">
        <f t="shared" si="67"/>
        <v>0.53916333333333333</v>
      </c>
      <c r="BB84" s="31">
        <f t="shared" si="57"/>
        <v>8655.2938357824769</v>
      </c>
      <c r="BC84" s="31">
        <f t="shared" si="58"/>
        <v>3496.0065839350905</v>
      </c>
      <c r="BD84" s="36">
        <f t="shared" si="59"/>
        <v>7412.7158769764155</v>
      </c>
      <c r="BE84" s="31">
        <f t="shared" si="60"/>
        <v>2813.7079046126232</v>
      </c>
    </row>
    <row r="85" spans="1:57" x14ac:dyDescent="0.35">
      <c r="A85">
        <v>79</v>
      </c>
      <c r="B85" t="s">
        <v>54</v>
      </c>
      <c r="C85">
        <v>15.7597</v>
      </c>
      <c r="D85">
        <v>58.291899999999998</v>
      </c>
      <c r="E85">
        <v>482.63</v>
      </c>
      <c r="F85">
        <v>482.63</v>
      </c>
      <c r="G85">
        <v>608.64599999999996</v>
      </c>
      <c r="H85">
        <v>1367.8</v>
      </c>
      <c r="I85">
        <v>42.125399999999999</v>
      </c>
      <c r="J85">
        <v>3019.1</v>
      </c>
      <c r="K85">
        <v>1271.48</v>
      </c>
      <c r="M85" s="17">
        <f t="shared" si="39"/>
        <v>0.5440666666666667</v>
      </c>
      <c r="N85" s="18">
        <f t="shared" si="40"/>
        <v>3.5713699301556177E-2</v>
      </c>
      <c r="O85" s="18">
        <f t="shared" si="41"/>
        <v>1.8122016359514765</v>
      </c>
      <c r="P85" s="29">
        <f t="shared" si="42"/>
        <v>0.77899767185393942</v>
      </c>
      <c r="Q85" s="18">
        <f t="shared" si="43"/>
        <v>0.37289915451537797</v>
      </c>
      <c r="R85" s="29">
        <f t="shared" si="44"/>
        <v>0.29569292978801615</v>
      </c>
      <c r="T85" s="30">
        <f t="shared" si="45"/>
        <v>4952.9115132893112</v>
      </c>
      <c r="U85" s="30">
        <f t="shared" si="46"/>
        <v>9103.5011272319152</v>
      </c>
      <c r="V85" s="30">
        <f t="shared" si="47"/>
        <v>9103.5011272319152</v>
      </c>
      <c r="W85" s="30">
        <f t="shared" si="48"/>
        <v>185.78573729044726</v>
      </c>
      <c r="X85" s="30">
        <f t="shared" si="49"/>
        <v>176.88679245283001</v>
      </c>
      <c r="Y85" s="30">
        <f t="shared" si="35"/>
        <v>1464.540916345313</v>
      </c>
      <c r="Z85" s="30">
        <f t="shared" si="50"/>
        <v>1464.540916345313</v>
      </c>
      <c r="AA85" s="30">
        <f t="shared" si="51"/>
        <v>1846.9365156950653</v>
      </c>
      <c r="AB85" s="30">
        <f t="shared" si="36"/>
        <v>9161.4600843962398</v>
      </c>
      <c r="AC85" s="30">
        <f t="shared" si="52"/>
        <v>127.82678012612269</v>
      </c>
      <c r="AD85" s="30">
        <f t="shared" si="37"/>
        <v>3858.3065377509452</v>
      </c>
      <c r="AE85" s="30">
        <f t="shared" si="38"/>
        <v>4150.589613942604</v>
      </c>
      <c r="AI85" s="37"/>
      <c r="AJ85" s="38">
        <f t="shared" si="61"/>
        <v>643069.89289657853</v>
      </c>
      <c r="AK85" s="38">
        <f t="shared" si="62"/>
        <v>108963.20416249189</v>
      </c>
      <c r="AL85" s="39">
        <f t="shared" si="63"/>
        <v>294770.37750593363</v>
      </c>
      <c r="AM85" s="39">
        <f t="shared" si="64"/>
        <v>1591.3890657842724</v>
      </c>
      <c r="AN85" s="39">
        <f t="shared" si="53"/>
        <v>18937.499999999982</v>
      </c>
      <c r="AO85" s="39">
        <f t="shared" si="54"/>
        <v>115665.80906650829</v>
      </c>
      <c r="AP85" s="39">
        <f t="shared" si="55"/>
        <v>118709.64614720587</v>
      </c>
      <c r="AQ85" s="39">
        <f t="shared" si="56"/>
        <v>116523.86654180854</v>
      </c>
      <c r="AR85" s="41">
        <f t="shared" si="65"/>
        <v>-85834.508731829759</v>
      </c>
      <c r="AS85" s="41">
        <f t="shared" si="66"/>
        <v>-686676069.8546381</v>
      </c>
      <c r="AT85">
        <f t="shared" si="67"/>
        <v>0.54161999999999999</v>
      </c>
      <c r="BB85" s="31">
        <f t="shared" si="57"/>
        <v>8816.1437800071944</v>
      </c>
      <c r="BC85" s="31">
        <f t="shared" si="58"/>
        <v>3594.6793151397101</v>
      </c>
      <c r="BD85" s="36">
        <f t="shared" si="59"/>
        <v>7565.0650227142332</v>
      </c>
      <c r="BE85" s="31">
        <f t="shared" si="60"/>
        <v>2871.5444157524398</v>
      </c>
    </row>
    <row r="86" spans="1:57" x14ac:dyDescent="0.35">
      <c r="A86">
        <v>80</v>
      </c>
      <c r="B86" t="s">
        <v>54</v>
      </c>
      <c r="C86">
        <v>15.961600000000001</v>
      </c>
      <c r="D86">
        <v>57.288600000000002</v>
      </c>
      <c r="E86">
        <v>483.815</v>
      </c>
      <c r="F86">
        <v>483.815</v>
      </c>
      <c r="G86">
        <v>614.58399999999995</v>
      </c>
      <c r="H86">
        <v>1360.5</v>
      </c>
      <c r="I86">
        <v>40.453099999999999</v>
      </c>
      <c r="J86">
        <v>3020.77</v>
      </c>
      <c r="K86">
        <v>1274.6099999999999</v>
      </c>
      <c r="M86" s="17">
        <f t="shared" si="39"/>
        <v>0.54649999999999999</v>
      </c>
      <c r="N86" s="18">
        <f t="shared" si="40"/>
        <v>3.4942726440988107E-2</v>
      </c>
      <c r="O86" s="18">
        <f t="shared" si="41"/>
        <v>1.8051512718511742</v>
      </c>
      <c r="P86" s="29">
        <f t="shared" si="42"/>
        <v>0.77743824336688006</v>
      </c>
      <c r="Q86" s="18">
        <f t="shared" si="43"/>
        <v>0.37486062824031713</v>
      </c>
      <c r="R86" s="29">
        <f t="shared" si="44"/>
        <v>0.29509911558401952</v>
      </c>
      <c r="T86" s="30">
        <f t="shared" si="45"/>
        <v>5062.192063105309</v>
      </c>
      <c r="U86" s="30">
        <f t="shared" si="46"/>
        <v>9262.9314969905008</v>
      </c>
      <c r="V86" s="30">
        <f t="shared" si="47"/>
        <v>9262.9314969905008</v>
      </c>
      <c r="W86" s="30">
        <f t="shared" si="48"/>
        <v>189.03941830592859</v>
      </c>
      <c r="X86" s="30">
        <f t="shared" si="49"/>
        <v>176.88679245283001</v>
      </c>
      <c r="Y86" s="30">
        <f t="shared" si="35"/>
        <v>1493.8484007388199</v>
      </c>
      <c r="Z86" s="30">
        <f t="shared" si="50"/>
        <v>1493.8484007388199</v>
      </c>
      <c r="AA86" s="30">
        <f t="shared" si="51"/>
        <v>1897.6164970488032</v>
      </c>
      <c r="AB86" s="30">
        <f t="shared" si="36"/>
        <v>9327.061859375397</v>
      </c>
      <c r="AC86" s="30">
        <f t="shared" si="52"/>
        <v>124.90905592103263</v>
      </c>
      <c r="AD86" s="30">
        <f t="shared" si="37"/>
        <v>3935.5417051263539</v>
      </c>
      <c r="AE86" s="30">
        <f t="shared" si="38"/>
        <v>4200.7394338851918</v>
      </c>
      <c r="AI86" s="37"/>
      <c r="AJ86" s="38">
        <f t="shared" si="61"/>
        <v>654332.35052204831</v>
      </c>
      <c r="AK86" s="38">
        <f t="shared" si="62"/>
        <v>110871.5402285575</v>
      </c>
      <c r="AL86" s="39">
        <f t="shared" si="63"/>
        <v>298331.92968135251</v>
      </c>
      <c r="AM86" s="39">
        <f t="shared" si="64"/>
        <v>1556.8023551560482</v>
      </c>
      <c r="AN86" s="39">
        <f t="shared" si="53"/>
        <v>18937.499999999982</v>
      </c>
      <c r="AO86" s="39">
        <f t="shared" si="54"/>
        <v>117983.41622077842</v>
      </c>
      <c r="AP86" s="39">
        <f t="shared" si="55"/>
        <v>121088.24296343049</v>
      </c>
      <c r="AQ86" s="39">
        <f t="shared" si="56"/>
        <v>119739.29532998148</v>
      </c>
      <c r="AR86" s="41">
        <f t="shared" si="65"/>
        <v>-87566.704199906861</v>
      </c>
      <c r="AS86" s="41">
        <f t="shared" si="66"/>
        <v>-700533633.59925485</v>
      </c>
      <c r="AT86">
        <f t="shared" si="67"/>
        <v>0.5440666666666667</v>
      </c>
      <c r="BB86" s="31">
        <f t="shared" si="57"/>
        <v>8975.6743471057925</v>
      </c>
      <c r="BC86" s="31">
        <f t="shared" si="58"/>
        <v>3693.8730313901306</v>
      </c>
      <c r="BD86" s="36">
        <f t="shared" si="59"/>
        <v>7716.6130755018903</v>
      </c>
      <c r="BE86" s="31">
        <f t="shared" si="60"/>
        <v>2929.081832690626</v>
      </c>
    </row>
    <row r="87" spans="1:57" x14ac:dyDescent="0.35">
      <c r="A87">
        <v>81</v>
      </c>
      <c r="B87" t="s">
        <v>54</v>
      </c>
      <c r="C87">
        <v>16.163499999999999</v>
      </c>
      <c r="D87">
        <v>56.35</v>
      </c>
      <c r="E87">
        <v>484.96800000000002</v>
      </c>
      <c r="F87">
        <v>484.96800000000002</v>
      </c>
      <c r="G87">
        <v>620.48699999999997</v>
      </c>
      <c r="H87">
        <v>1353.23</v>
      </c>
      <c r="I87">
        <v>38.9131</v>
      </c>
      <c r="J87">
        <v>3022.31</v>
      </c>
      <c r="K87">
        <v>1277.6400000000001</v>
      </c>
      <c r="M87" s="17">
        <f t="shared" si="39"/>
        <v>0.54892333333333332</v>
      </c>
      <c r="N87" s="18">
        <f t="shared" si="40"/>
        <v>3.4218500458473258E-2</v>
      </c>
      <c r="O87" s="18">
        <f t="shared" si="41"/>
        <v>1.7981172296070489</v>
      </c>
      <c r="P87" s="29">
        <f t="shared" si="42"/>
        <v>0.77584605014665076</v>
      </c>
      <c r="Q87" s="18">
        <f t="shared" si="43"/>
        <v>0.37679032287447545</v>
      </c>
      <c r="R87" s="29">
        <f t="shared" si="44"/>
        <v>0.29449649920753962</v>
      </c>
      <c r="T87" s="30">
        <f t="shared" si="45"/>
        <v>5169.3320888650724</v>
      </c>
      <c r="U87" s="30">
        <f t="shared" si="46"/>
        <v>9417.220538748712</v>
      </c>
      <c r="V87" s="30">
        <f t="shared" si="47"/>
        <v>9417.220538748712</v>
      </c>
      <c r="W87" s="30">
        <f t="shared" si="48"/>
        <v>192.18817426017779</v>
      </c>
      <c r="X87" s="30">
        <f t="shared" si="49"/>
        <v>176.88679245283001</v>
      </c>
      <c r="Y87" s="30">
        <f t="shared" si="35"/>
        <v>1522.350203411962</v>
      </c>
      <c r="Z87" s="30">
        <f t="shared" si="50"/>
        <v>1522.350203411962</v>
      </c>
      <c r="AA87" s="30">
        <f t="shared" si="51"/>
        <v>1947.7543068088571</v>
      </c>
      <c r="AB87" s="30">
        <f t="shared" si="36"/>
        <v>9487.2532688090614</v>
      </c>
      <c r="AC87" s="30">
        <f t="shared" si="52"/>
        <v>122.15544419982871</v>
      </c>
      <c r="AD87" s="30">
        <f t="shared" si="37"/>
        <v>4010.6058830423017</v>
      </c>
      <c r="AE87" s="30">
        <f t="shared" si="38"/>
        <v>4247.8884498836396</v>
      </c>
      <c r="AI87" s="37"/>
      <c r="AJ87" s="38">
        <f t="shared" si="61"/>
        <v>665791.72720918618</v>
      </c>
      <c r="AK87" s="38">
        <f t="shared" si="62"/>
        <v>112813.24270184731</v>
      </c>
      <c r="AL87" s="39">
        <f t="shared" si="63"/>
        <v>301936.54828936589</v>
      </c>
      <c r="AM87" s="39">
        <f t="shared" si="64"/>
        <v>1521.2673920622565</v>
      </c>
      <c r="AN87" s="39">
        <f t="shared" si="53"/>
        <v>18937.499999999982</v>
      </c>
      <c r="AO87" s="39">
        <f t="shared" si="54"/>
        <v>120344.42716351933</v>
      </c>
      <c r="AP87" s="39">
        <f t="shared" si="55"/>
        <v>123511.38577308564</v>
      </c>
      <c r="AQ87" s="39">
        <f t="shared" si="56"/>
        <v>123024.94440512007</v>
      </c>
      <c r="AR87" s="41">
        <f t="shared" si="65"/>
        <v>-89328.896887880255</v>
      </c>
      <c r="AS87" s="41">
        <f t="shared" si="66"/>
        <v>-714631175.10304201</v>
      </c>
      <c r="AT87">
        <f t="shared" si="67"/>
        <v>0.54649999999999999</v>
      </c>
      <c r="BB87" s="31">
        <f t="shared" si="57"/>
        <v>9138.0224410694682</v>
      </c>
      <c r="BC87" s="31">
        <f t="shared" si="58"/>
        <v>3795.2329940976065</v>
      </c>
      <c r="BD87" s="36">
        <f t="shared" si="59"/>
        <v>7871.0834102527078</v>
      </c>
      <c r="BE87" s="31">
        <f t="shared" si="60"/>
        <v>2987.6968014776398</v>
      </c>
    </row>
    <row r="88" spans="1:57" x14ac:dyDescent="0.35">
      <c r="A88">
        <v>82</v>
      </c>
      <c r="B88" t="s">
        <v>54</v>
      </c>
      <c r="C88">
        <v>16.365500000000001</v>
      </c>
      <c r="D88">
        <v>55.448799999999999</v>
      </c>
      <c r="E88">
        <v>486.10199999999998</v>
      </c>
      <c r="F88">
        <v>486.10199999999998</v>
      </c>
      <c r="G88">
        <v>626.35500000000002</v>
      </c>
      <c r="H88">
        <v>1345.99</v>
      </c>
      <c r="I88">
        <v>37.4407</v>
      </c>
      <c r="J88">
        <v>3023.78</v>
      </c>
      <c r="K88">
        <v>1280.6300000000001</v>
      </c>
      <c r="M88" s="17">
        <f t="shared" si="39"/>
        <v>0.5513366666666667</v>
      </c>
      <c r="N88" s="18">
        <f t="shared" si="40"/>
        <v>3.3523860194315636E-2</v>
      </c>
      <c r="O88" s="18">
        <f t="shared" si="41"/>
        <v>1.7911351867280128</v>
      </c>
      <c r="P88" s="29">
        <f t="shared" si="42"/>
        <v>0.774257713073077</v>
      </c>
      <c r="Q88" s="18">
        <f t="shared" si="43"/>
        <v>0.37868876246213751</v>
      </c>
      <c r="R88" s="29">
        <f t="shared" si="44"/>
        <v>0.29389302362138076</v>
      </c>
      <c r="T88" s="30">
        <f t="shared" si="45"/>
        <v>5276.4446405495764</v>
      </c>
      <c r="U88" s="30">
        <f t="shared" si="46"/>
        <v>9570.2770368067468</v>
      </c>
      <c r="V88" s="30">
        <f t="shared" si="47"/>
        <v>9570.2770368067468</v>
      </c>
      <c r="W88" s="30">
        <f t="shared" si="48"/>
        <v>195.31177626136218</v>
      </c>
      <c r="X88" s="30">
        <f t="shared" si="49"/>
        <v>176.88679245283001</v>
      </c>
      <c r="Y88" s="30">
        <f t="shared" si="35"/>
        <v>1550.7102693819445</v>
      </c>
      <c r="Z88" s="30">
        <f t="shared" si="50"/>
        <v>1550.7102693819445</v>
      </c>
      <c r="AA88" s="30">
        <f t="shared" si="51"/>
        <v>1998.1302911296971</v>
      </c>
      <c r="AB88" s="30">
        <f t="shared" si="36"/>
        <v>9646.1374327721496</v>
      </c>
      <c r="AC88" s="30">
        <f t="shared" si="52"/>
        <v>119.4513802959591</v>
      </c>
      <c r="AD88" s="30">
        <f t="shared" si="37"/>
        <v>4085.3279605486091</v>
      </c>
      <c r="AE88" s="30">
        <f t="shared" si="38"/>
        <v>4293.8323962571703</v>
      </c>
      <c r="AI88" s="37"/>
      <c r="AJ88" s="38">
        <f t="shared" si="61"/>
        <v>676881.56066364108</v>
      </c>
      <c r="AK88" s="38">
        <f t="shared" si="62"/>
        <v>114692.32894142056</v>
      </c>
      <c r="AL88" s="39">
        <f t="shared" si="63"/>
        <v>305325.47811228636</v>
      </c>
      <c r="AM88" s="39">
        <f t="shared" si="64"/>
        <v>1487.731154909714</v>
      </c>
      <c r="AN88" s="39">
        <f t="shared" si="53"/>
        <v>18937.499999999982</v>
      </c>
      <c r="AO88" s="39">
        <f t="shared" si="54"/>
        <v>122640.53238686766</v>
      </c>
      <c r="AP88" s="39">
        <f t="shared" si="55"/>
        <v>125867.91481810102</v>
      </c>
      <c r="AQ88" s="39">
        <f t="shared" si="56"/>
        <v>126275.44379101705</v>
      </c>
      <c r="AR88" s="41">
        <f t="shared" si="65"/>
        <v>-91039.289341879805</v>
      </c>
      <c r="AS88" s="41">
        <f t="shared" si="66"/>
        <v>-728314314.7350384</v>
      </c>
      <c r="AT88">
        <f t="shared" si="67"/>
        <v>0.54892333333333332</v>
      </c>
      <c r="BB88" s="31">
        <f t="shared" si="57"/>
        <v>9295.0650945488833</v>
      </c>
      <c r="BC88" s="31">
        <f t="shared" si="58"/>
        <v>3895.5086136177142</v>
      </c>
      <c r="BD88" s="36">
        <f t="shared" si="59"/>
        <v>8021.2117660846034</v>
      </c>
      <c r="BE88" s="31">
        <f t="shared" si="60"/>
        <v>3044.7004068239239</v>
      </c>
    </row>
    <row r="89" spans="1:57" x14ac:dyDescent="0.35">
      <c r="A89">
        <v>83</v>
      </c>
      <c r="B89" t="s">
        <v>54</v>
      </c>
      <c r="C89">
        <v>16.567399999999999</v>
      </c>
      <c r="D89">
        <v>54.5867</v>
      </c>
      <c r="E89">
        <v>487.21600000000001</v>
      </c>
      <c r="F89">
        <v>487.21600000000001</v>
      </c>
      <c r="G89">
        <v>632.19000000000005</v>
      </c>
      <c r="H89">
        <v>1338.79</v>
      </c>
      <c r="I89">
        <v>36.040500000000002</v>
      </c>
      <c r="J89">
        <v>3025.18</v>
      </c>
      <c r="K89">
        <v>1283.57</v>
      </c>
      <c r="M89" s="17">
        <f t="shared" si="39"/>
        <v>0.55373666666666665</v>
      </c>
      <c r="N89" s="18">
        <f t="shared" si="40"/>
        <v>3.2859602338054794E-2</v>
      </c>
      <c r="O89" s="18">
        <f t="shared" si="41"/>
        <v>1.7842148254585513</v>
      </c>
      <c r="P89" s="29">
        <f t="shared" si="42"/>
        <v>0.77267172723496724</v>
      </c>
      <c r="Q89" s="18">
        <f t="shared" si="43"/>
        <v>0.38055995328706188</v>
      </c>
      <c r="R89" s="29">
        <f t="shared" si="44"/>
        <v>0.29328983090638749</v>
      </c>
      <c r="T89" s="30">
        <f t="shared" si="45"/>
        <v>5383.1081287303632</v>
      </c>
      <c r="U89" s="30">
        <f t="shared" si="46"/>
        <v>9721.4225692062355</v>
      </c>
      <c r="V89" s="30">
        <f t="shared" si="47"/>
        <v>9721.4225692062355</v>
      </c>
      <c r="W89" s="30">
        <f t="shared" si="48"/>
        <v>198.39637896339255</v>
      </c>
      <c r="X89" s="30">
        <f t="shared" si="49"/>
        <v>176.88679245283001</v>
      </c>
      <c r="Y89" s="30">
        <f t="shared" si="35"/>
        <v>1578.8108728261282</v>
      </c>
      <c r="Z89" s="30">
        <f t="shared" si="50"/>
        <v>1578.8108728261282</v>
      </c>
      <c r="AA89" s="30">
        <f t="shared" si="51"/>
        <v>2048.5953780088303</v>
      </c>
      <c r="AB89" s="30">
        <f t="shared" si="36"/>
        <v>9803.0177092905469</v>
      </c>
      <c r="AC89" s="30">
        <f t="shared" si="52"/>
        <v>116.80123887908121</v>
      </c>
      <c r="AD89" s="30">
        <f t="shared" si="37"/>
        <v>4159.3754557186821</v>
      </c>
      <c r="AE89" s="30">
        <f t="shared" si="38"/>
        <v>4338.3144404758723</v>
      </c>
      <c r="AI89" s="37"/>
      <c r="AJ89" s="38">
        <f t="shared" si="61"/>
        <v>687882.80257455853</v>
      </c>
      <c r="AK89" s="38">
        <f t="shared" si="62"/>
        <v>116556.40403126937</v>
      </c>
      <c r="AL89" s="39">
        <f t="shared" si="63"/>
        <v>308627.79114577663</v>
      </c>
      <c r="AM89" s="39">
        <f t="shared" si="64"/>
        <v>1454.7983606244859</v>
      </c>
      <c r="AN89" s="39">
        <f t="shared" si="53"/>
        <v>18937.499999999982</v>
      </c>
      <c r="AO89" s="39">
        <f t="shared" si="54"/>
        <v>124925.21930140945</v>
      </c>
      <c r="AP89" s="39">
        <f t="shared" si="55"/>
        <v>128212.72507249918</v>
      </c>
      <c r="AQ89" s="39">
        <f t="shared" si="56"/>
        <v>129541.38434331672</v>
      </c>
      <c r="AR89" s="41">
        <f t="shared" si="65"/>
        <v>-92739.788382201456</v>
      </c>
      <c r="AS89" s="41">
        <f t="shared" si="66"/>
        <v>-741918307.0576117</v>
      </c>
      <c r="AT89">
        <f t="shared" si="67"/>
        <v>0.5513366666666667</v>
      </c>
      <c r="BB89" s="31">
        <f t="shared" si="57"/>
        <v>9450.8256565107877</v>
      </c>
      <c r="BC89" s="31">
        <f t="shared" si="58"/>
        <v>3996.2605822593941</v>
      </c>
      <c r="BD89" s="36">
        <f t="shared" si="59"/>
        <v>8170.6559210972182</v>
      </c>
      <c r="BE89" s="31">
        <f t="shared" si="60"/>
        <v>3101.420538763889</v>
      </c>
    </row>
    <row r="90" spans="1:57" x14ac:dyDescent="0.35">
      <c r="A90">
        <v>84</v>
      </c>
      <c r="B90" t="s">
        <v>54</v>
      </c>
      <c r="C90">
        <v>16.769300000000001</v>
      </c>
      <c r="D90">
        <v>53.7502</v>
      </c>
      <c r="E90">
        <v>488.31599999999997</v>
      </c>
      <c r="F90">
        <v>488.31599999999997</v>
      </c>
      <c r="G90">
        <v>637.99199999999996</v>
      </c>
      <c r="H90">
        <v>1331.63</v>
      </c>
      <c r="I90">
        <v>34.684899999999999</v>
      </c>
      <c r="J90">
        <v>3026.54</v>
      </c>
      <c r="K90">
        <v>1286.46</v>
      </c>
      <c r="M90" s="17">
        <f t="shared" si="39"/>
        <v>0.5561233333333333</v>
      </c>
      <c r="N90" s="18">
        <f t="shared" si="40"/>
        <v>3.2217194027703691E-2</v>
      </c>
      <c r="O90" s="18">
        <f t="shared" si="41"/>
        <v>1.7773728310866297</v>
      </c>
      <c r="P90" s="29">
        <f t="shared" si="42"/>
        <v>0.77108794811702452</v>
      </c>
      <c r="Q90" s="18">
        <f t="shared" si="43"/>
        <v>0.3824043827208593</v>
      </c>
      <c r="R90" s="29">
        <f t="shared" si="44"/>
        <v>0.29269047033931322</v>
      </c>
      <c r="T90" s="30">
        <f t="shared" si="45"/>
        <v>5490.4468806539871</v>
      </c>
      <c r="U90" s="30">
        <f t="shared" si="46"/>
        <v>9872.7144709878285</v>
      </c>
      <c r="V90" s="30">
        <f t="shared" si="47"/>
        <v>9872.7144709878285</v>
      </c>
      <c r="W90" s="30">
        <f t="shared" si="48"/>
        <v>201.48396879566997</v>
      </c>
      <c r="X90" s="30">
        <f t="shared" si="49"/>
        <v>176.88679245283001</v>
      </c>
      <c r="Y90" s="30">
        <f t="shared" si="35"/>
        <v>1607.0014798716306</v>
      </c>
      <c r="Z90" s="30">
        <f t="shared" si="50"/>
        <v>1607.0014798716306</v>
      </c>
      <c r="AA90" s="30">
        <f t="shared" si="51"/>
        <v>2099.5709502581553</v>
      </c>
      <c r="AB90" s="30">
        <f t="shared" si="36"/>
        <v>9960.0550849944029</v>
      </c>
      <c r="AC90" s="30">
        <f t="shared" si="52"/>
        <v>114.14335478909561</v>
      </c>
      <c r="AD90" s="30">
        <f t="shared" si="37"/>
        <v>4233.6174194490004</v>
      </c>
      <c r="AE90" s="30">
        <f t="shared" si="38"/>
        <v>4382.2675903338413</v>
      </c>
      <c r="AI90" s="37"/>
      <c r="AJ90" s="38">
        <f t="shared" si="61"/>
        <v>698746.69000683655</v>
      </c>
      <c r="AK90" s="38">
        <f t="shared" si="62"/>
        <v>118397.20547036275</v>
      </c>
      <c r="AL90" s="39">
        <f t="shared" si="63"/>
        <v>311825.02703808423</v>
      </c>
      <c r="AM90" s="39">
        <f t="shared" si="64"/>
        <v>1422.5222883083302</v>
      </c>
      <c r="AN90" s="39">
        <f t="shared" si="53"/>
        <v>18937.499999999982</v>
      </c>
      <c r="AO90" s="39">
        <f t="shared" si="54"/>
        <v>127189.00391487288</v>
      </c>
      <c r="AP90" s="39">
        <f t="shared" si="55"/>
        <v>130536.08296526429</v>
      </c>
      <c r="AQ90" s="39">
        <f t="shared" si="56"/>
        <v>132813.10153030389</v>
      </c>
      <c r="AR90" s="41">
        <f t="shared" si="65"/>
        <v>-94420.657740365787</v>
      </c>
      <c r="AS90" s="41">
        <f t="shared" si="66"/>
        <v>-755365261.92292631</v>
      </c>
      <c r="AT90">
        <f t="shared" si="67"/>
        <v>0.55373666666666665</v>
      </c>
      <c r="BB90" s="31">
        <f t="shared" si="57"/>
        <v>9604.6213303271543</v>
      </c>
      <c r="BC90" s="31">
        <f t="shared" si="58"/>
        <v>4097.1907560176605</v>
      </c>
      <c r="BD90" s="36">
        <f t="shared" si="59"/>
        <v>8318.7509114373643</v>
      </c>
      <c r="BE90" s="31">
        <f t="shared" si="60"/>
        <v>3157.6217456522563</v>
      </c>
    </row>
    <row r="91" spans="1:57" x14ac:dyDescent="0.35">
      <c r="A91">
        <v>85</v>
      </c>
      <c r="B91" t="s">
        <v>54</v>
      </c>
      <c r="C91">
        <v>16.9712</v>
      </c>
      <c r="D91">
        <v>52.995399999999997</v>
      </c>
      <c r="E91">
        <v>489.37799999999999</v>
      </c>
      <c r="F91">
        <v>489.37799999999999</v>
      </c>
      <c r="G91">
        <v>643.76</v>
      </c>
      <c r="H91">
        <v>1324.49</v>
      </c>
      <c r="I91">
        <v>33.4876</v>
      </c>
      <c r="J91">
        <v>3027.74</v>
      </c>
      <c r="K91">
        <v>1289.26</v>
      </c>
      <c r="M91" s="17">
        <f t="shared" si="39"/>
        <v>0.55850333333333335</v>
      </c>
      <c r="N91" s="18">
        <f t="shared" si="40"/>
        <v>3.1629414327577869E-2</v>
      </c>
      <c r="O91" s="18">
        <f t="shared" si="41"/>
        <v>1.7705149537752685</v>
      </c>
      <c r="P91" s="29">
        <f t="shared" si="42"/>
        <v>0.76947317533169002</v>
      </c>
      <c r="Q91" s="18">
        <f t="shared" si="43"/>
        <v>0.38421734277921349</v>
      </c>
      <c r="R91" s="29">
        <f t="shared" si="44"/>
        <v>0.2920770392298464</v>
      </c>
      <c r="T91" s="30">
        <f t="shared" si="45"/>
        <v>5592.4776418829033</v>
      </c>
      <c r="U91" s="30">
        <f t="shared" si="46"/>
        <v>10013.329031547833</v>
      </c>
      <c r="V91" s="30">
        <f t="shared" si="47"/>
        <v>10013.329031547833</v>
      </c>
      <c r="W91" s="30">
        <f t="shared" si="48"/>
        <v>204.35365370505784</v>
      </c>
      <c r="X91" s="30">
        <f t="shared" si="49"/>
        <v>176.88679245283001</v>
      </c>
      <c r="Y91" s="30">
        <f t="shared" si="35"/>
        <v>1633.4343116002717</v>
      </c>
      <c r="Z91" s="30">
        <f t="shared" si="50"/>
        <v>1633.4343116002717</v>
      </c>
      <c r="AA91" s="30">
        <f t="shared" si="51"/>
        <v>2148.726899116411</v>
      </c>
      <c r="AB91" s="30">
        <f t="shared" si="36"/>
        <v>10105.91894731259</v>
      </c>
      <c r="AC91" s="30">
        <f t="shared" si="52"/>
        <v>111.76373794030224</v>
      </c>
      <c r="AD91" s="30">
        <f t="shared" si="37"/>
        <v>4303.2615290711192</v>
      </c>
      <c r="AE91" s="30">
        <f t="shared" si="38"/>
        <v>4420.8513896649301</v>
      </c>
      <c r="AI91" s="37"/>
      <c r="AJ91" s="38">
        <f t="shared" si="61"/>
        <v>709621.09803119209</v>
      </c>
      <c r="AK91" s="38">
        <f t="shared" si="62"/>
        <v>120239.78954216077</v>
      </c>
      <c r="AL91" s="39">
        <f t="shared" si="63"/>
        <v>314984.24759042548</v>
      </c>
      <c r="AM91" s="39">
        <f t="shared" si="64"/>
        <v>1390.1519179763955</v>
      </c>
      <c r="AN91" s="39">
        <f t="shared" si="53"/>
        <v>18937.499999999982</v>
      </c>
      <c r="AO91" s="39">
        <f t="shared" si="54"/>
        <v>129460.03921845857</v>
      </c>
      <c r="AP91" s="39">
        <f t="shared" si="55"/>
        <v>132866.88235578642</v>
      </c>
      <c r="AQ91" s="39">
        <f t="shared" si="56"/>
        <v>136117.91414747154</v>
      </c>
      <c r="AR91" s="41">
        <f t="shared" si="65"/>
        <v>-96104.152343234469</v>
      </c>
      <c r="AS91" s="41">
        <f t="shared" si="66"/>
        <v>-768833218.74587572</v>
      </c>
      <c r="AT91">
        <f t="shared" si="67"/>
        <v>0.5561233333333333</v>
      </c>
      <c r="BB91" s="31">
        <f t="shared" si="57"/>
        <v>9758.5711161987329</v>
      </c>
      <c r="BC91" s="31">
        <f t="shared" si="58"/>
        <v>4199.1419005163107</v>
      </c>
      <c r="BD91" s="36">
        <f t="shared" si="59"/>
        <v>8467.2348388980008</v>
      </c>
      <c r="BE91" s="31">
        <f t="shared" si="60"/>
        <v>3214.0029597432613</v>
      </c>
    </row>
    <row r="92" spans="1:57" x14ac:dyDescent="0.35">
      <c r="A92">
        <v>86</v>
      </c>
      <c r="B92" t="s">
        <v>54</v>
      </c>
      <c r="C92">
        <v>17.173100000000002</v>
      </c>
      <c r="D92">
        <v>52.222299999999997</v>
      </c>
      <c r="E92">
        <v>490.44299999999998</v>
      </c>
      <c r="F92">
        <v>490.44299999999998</v>
      </c>
      <c r="G92">
        <v>649.495</v>
      </c>
      <c r="H92">
        <v>1317.4</v>
      </c>
      <c r="I92">
        <v>32.252099999999999</v>
      </c>
      <c r="J92">
        <v>3028.97</v>
      </c>
      <c r="K92">
        <v>1292.07</v>
      </c>
      <c r="M92" s="17">
        <f t="shared" si="39"/>
        <v>0.56086666666666662</v>
      </c>
      <c r="N92" s="18">
        <f t="shared" si="40"/>
        <v>3.1036669440152147E-2</v>
      </c>
      <c r="O92" s="18">
        <f t="shared" si="41"/>
        <v>1.7637855165814811</v>
      </c>
      <c r="P92" s="29">
        <f t="shared" si="42"/>
        <v>0.76790086770474264</v>
      </c>
      <c r="Q92" s="18">
        <f t="shared" si="43"/>
        <v>0.38600677522881255</v>
      </c>
      <c r="R92" s="29">
        <f t="shared" si="44"/>
        <v>0.29147925829074051</v>
      </c>
      <c r="T92" s="30">
        <f t="shared" si="45"/>
        <v>5699.2839645349159</v>
      </c>
      <c r="U92" s="30">
        <f t="shared" si="46"/>
        <v>10161.566559850677</v>
      </c>
      <c r="V92" s="30">
        <f t="shared" si="47"/>
        <v>10161.566559850677</v>
      </c>
      <c r="W92" s="30">
        <f t="shared" si="48"/>
        <v>207.3789093847077</v>
      </c>
      <c r="X92" s="30">
        <f t="shared" si="49"/>
        <v>176.88679245283001</v>
      </c>
      <c r="Y92" s="30">
        <f t="shared" si="35"/>
        <v>1661.2230627709482</v>
      </c>
      <c r="Z92" s="30">
        <f t="shared" si="50"/>
        <v>1661.2230627709482</v>
      </c>
      <c r="AA92" s="30">
        <f t="shared" si="51"/>
        <v>2199.962224263405</v>
      </c>
      <c r="AB92" s="30">
        <f t="shared" si="36"/>
        <v>10259.693420916476</v>
      </c>
      <c r="AC92" s="30">
        <f t="shared" si="52"/>
        <v>109.25204831890915</v>
      </c>
      <c r="AD92" s="30">
        <f t="shared" si="37"/>
        <v>4376.4851016620878</v>
      </c>
      <c r="AE92" s="30">
        <f t="shared" si="38"/>
        <v>4462.2825953157608</v>
      </c>
      <c r="AI92" s="37"/>
      <c r="AJ92" s="38">
        <f t="shared" si="61"/>
        <v>719728.05080056353</v>
      </c>
      <c r="AK92" s="38">
        <f t="shared" si="62"/>
        <v>121952.33427522106</v>
      </c>
      <c r="AL92" s="39">
        <f t="shared" si="63"/>
        <v>317757.53533494618</v>
      </c>
      <c r="AM92" s="39">
        <f t="shared" si="64"/>
        <v>1361.170564374941</v>
      </c>
      <c r="AN92" s="39">
        <f t="shared" si="53"/>
        <v>18937.499999999982</v>
      </c>
      <c r="AO92" s="39">
        <f t="shared" si="54"/>
        <v>131589.4681425179</v>
      </c>
      <c r="AP92" s="39">
        <f t="shared" si="55"/>
        <v>135052.34888311048</v>
      </c>
      <c r="AQ92" s="39">
        <f t="shared" si="56"/>
        <v>139304.75821468577</v>
      </c>
      <c r="AR92" s="41">
        <f t="shared" si="65"/>
        <v>-97677.603936149346</v>
      </c>
      <c r="AS92" s="41">
        <f t="shared" si="66"/>
        <v>-781420831.48919475</v>
      </c>
      <c r="AT92">
        <f t="shared" si="67"/>
        <v>0.55850333333333335</v>
      </c>
      <c r="BB92" s="31">
        <f t="shared" si="57"/>
        <v>9901.5652936075312</v>
      </c>
      <c r="BC92" s="31">
        <f t="shared" si="58"/>
        <v>4297.453798232822</v>
      </c>
      <c r="BD92" s="36">
        <f t="shared" si="59"/>
        <v>8606.5230581422384</v>
      </c>
      <c r="BE92" s="31">
        <f t="shared" si="60"/>
        <v>3266.8686232005434</v>
      </c>
    </row>
    <row r="93" spans="1:57" x14ac:dyDescent="0.35">
      <c r="A93">
        <v>87</v>
      </c>
      <c r="B93" t="s">
        <v>54</v>
      </c>
      <c r="C93">
        <v>17.3751</v>
      </c>
      <c r="D93">
        <v>51.477499999999999</v>
      </c>
      <c r="E93">
        <v>491.49299999999999</v>
      </c>
      <c r="F93">
        <v>491.49299999999999</v>
      </c>
      <c r="G93">
        <v>655.197</v>
      </c>
      <c r="H93">
        <v>1310.3399999999999</v>
      </c>
      <c r="I93">
        <v>31.069199999999999</v>
      </c>
      <c r="J93">
        <v>3030.16</v>
      </c>
      <c r="K93">
        <v>1294.83</v>
      </c>
      <c r="M93" s="17">
        <f t="shared" si="39"/>
        <v>0.56322000000000005</v>
      </c>
      <c r="N93" s="18">
        <f t="shared" si="40"/>
        <v>3.0466188463951327E-2</v>
      </c>
      <c r="O93" s="18">
        <f t="shared" si="41"/>
        <v>1.7571200775303906</v>
      </c>
      <c r="P93" s="29">
        <f t="shared" si="42"/>
        <v>0.76632576968147426</v>
      </c>
      <c r="Q93" s="18">
        <f t="shared" si="43"/>
        <v>0.38776854515109549</v>
      </c>
      <c r="R93" s="29">
        <f t="shared" si="44"/>
        <v>0.2908827811512375</v>
      </c>
      <c r="T93" s="30">
        <f t="shared" si="45"/>
        <v>5806.0033555601722</v>
      </c>
      <c r="U93" s="30">
        <f t="shared" si="46"/>
        <v>10308.588749618571</v>
      </c>
      <c r="V93" s="30">
        <f t="shared" si="47"/>
        <v>10308.588749618571</v>
      </c>
      <c r="W93" s="30">
        <f t="shared" si="48"/>
        <v>210.3793622371137</v>
      </c>
      <c r="X93" s="30">
        <f t="shared" si="49"/>
        <v>176.88679245283001</v>
      </c>
      <c r="Y93" s="30">
        <f t="shared" si="35"/>
        <v>1688.8664034387602</v>
      </c>
      <c r="Z93" s="30">
        <f t="shared" si="50"/>
        <v>1688.8664034387602</v>
      </c>
      <c r="AA93" s="30">
        <f t="shared" si="51"/>
        <v>2251.3854743279467</v>
      </c>
      <c r="AB93" s="30">
        <f t="shared" si="36"/>
        <v>10412.224428500711</v>
      </c>
      <c r="AC93" s="30">
        <f t="shared" si="52"/>
        <v>106.74368335497456</v>
      </c>
      <c r="AD93" s="30">
        <f t="shared" si="37"/>
        <v>4449.289990222871</v>
      </c>
      <c r="AE93" s="30">
        <f t="shared" si="38"/>
        <v>4502.5853940583993</v>
      </c>
      <c r="AI93" s="37"/>
      <c r="AJ93" s="38">
        <f t="shared" si="61"/>
        <v>730382.91962238704</v>
      </c>
      <c r="AK93" s="38">
        <f t="shared" si="62"/>
        <v>123757.71913242139</v>
      </c>
      <c r="AL93" s="39">
        <f t="shared" si="63"/>
        <v>320735.48610351089</v>
      </c>
      <c r="AM93" s="39">
        <f t="shared" si="64"/>
        <v>1330.5806964759945</v>
      </c>
      <c r="AN93" s="39">
        <f t="shared" si="53"/>
        <v>18937.499999999982</v>
      </c>
      <c r="AO93" s="39">
        <f t="shared" si="54"/>
        <v>133828.12993682758</v>
      </c>
      <c r="AP93" s="39">
        <f t="shared" si="55"/>
        <v>137349.922829902</v>
      </c>
      <c r="AQ93" s="39">
        <f t="shared" si="56"/>
        <v>142626.41094988809</v>
      </c>
      <c r="AR93" s="41">
        <f t="shared" si="65"/>
        <v>-99332.608238203888</v>
      </c>
      <c r="AS93" s="41">
        <f t="shared" si="66"/>
        <v>-794660865.90563107</v>
      </c>
      <c r="AT93">
        <f t="shared" si="67"/>
        <v>0.56086666666666662</v>
      </c>
      <c r="BB93" s="31">
        <f t="shared" si="57"/>
        <v>10052.314511531767</v>
      </c>
      <c r="BC93" s="31">
        <f t="shared" si="58"/>
        <v>4399.92444852681</v>
      </c>
      <c r="BD93" s="36">
        <f t="shared" si="59"/>
        <v>8752.9702033241756</v>
      </c>
      <c r="BE93" s="31">
        <f t="shared" si="60"/>
        <v>3322.4461255418964</v>
      </c>
    </row>
    <row r="94" spans="1:57" x14ac:dyDescent="0.35">
      <c r="A94">
        <v>88</v>
      </c>
      <c r="B94" t="s">
        <v>54</v>
      </c>
      <c r="C94">
        <v>17.577000000000002</v>
      </c>
      <c r="D94">
        <v>50.761800000000001</v>
      </c>
      <c r="E94">
        <v>492.52699999999999</v>
      </c>
      <c r="F94">
        <v>492.52699999999999</v>
      </c>
      <c r="G94">
        <v>660.86699999999996</v>
      </c>
      <c r="H94">
        <v>1303.32</v>
      </c>
      <c r="I94">
        <v>29.939</v>
      </c>
      <c r="J94">
        <v>3031.29</v>
      </c>
      <c r="K94">
        <v>1297.56</v>
      </c>
      <c r="M94" s="17">
        <f t="shared" si="39"/>
        <v>0.56556000000000006</v>
      </c>
      <c r="N94" s="18">
        <f t="shared" si="40"/>
        <v>2.9918311054530022E-2</v>
      </c>
      <c r="O94" s="18">
        <f t="shared" si="41"/>
        <v>1.7505160137444893</v>
      </c>
      <c r="P94" s="29">
        <f t="shared" si="42"/>
        <v>0.76476412759035284</v>
      </c>
      <c r="Q94" s="18">
        <f t="shared" si="43"/>
        <v>0.38950597637739581</v>
      </c>
      <c r="R94" s="29">
        <f t="shared" si="44"/>
        <v>0.29028868142490039</v>
      </c>
      <c r="T94" s="30">
        <f t="shared" si="45"/>
        <v>5912.3254695236892</v>
      </c>
      <c r="U94" s="30">
        <f t="shared" si="46"/>
        <v>10453.931447633653</v>
      </c>
      <c r="V94" s="30">
        <f t="shared" si="47"/>
        <v>10453.931447633653</v>
      </c>
      <c r="W94" s="30">
        <f t="shared" si="48"/>
        <v>213.34553974762557</v>
      </c>
      <c r="X94" s="30">
        <f t="shared" si="49"/>
        <v>176.88679245283001</v>
      </c>
      <c r="Y94" s="30">
        <f t="shared" si="35"/>
        <v>1716.2811647028868</v>
      </c>
      <c r="Z94" s="30">
        <f t="shared" si="50"/>
        <v>1716.2811647028868</v>
      </c>
      <c r="AA94" s="30">
        <f t="shared" si="51"/>
        <v>2302.8861046677698</v>
      </c>
      <c r="AB94" s="30">
        <f t="shared" si="36"/>
        <v>10562.965952618251</v>
      </c>
      <c r="AC94" s="30">
        <f t="shared" si="52"/>
        <v>104.31103476302815</v>
      </c>
      <c r="AD94" s="30">
        <f t="shared" si="37"/>
        <v>4521.5344297305073</v>
      </c>
      <c r="AE94" s="30">
        <f t="shared" si="38"/>
        <v>4541.6059781099639</v>
      </c>
      <c r="AI94" s="37"/>
      <c r="AJ94" s="38">
        <f t="shared" si="61"/>
        <v>740950.433556334</v>
      </c>
      <c r="AK94" s="38">
        <f t="shared" si="62"/>
        <v>125548.30238160459</v>
      </c>
      <c r="AL94" s="39">
        <f t="shared" si="63"/>
        <v>323632.33036873554</v>
      </c>
      <c r="AM94" s="39">
        <f t="shared" si="64"/>
        <v>1300.0313195802353</v>
      </c>
      <c r="AN94" s="39">
        <f t="shared" si="53"/>
        <v>18937.499999999982</v>
      </c>
      <c r="AO94" s="39">
        <f t="shared" si="54"/>
        <v>136055.07746102652</v>
      </c>
      <c r="AP94" s="39">
        <f t="shared" si="55"/>
        <v>139635.47423631672</v>
      </c>
      <c r="AQ94" s="39">
        <f t="shared" si="56"/>
        <v>145960.2471017974</v>
      </c>
      <c r="AR94" s="41">
        <f t="shared" si="65"/>
        <v>-100978.07545048223</v>
      </c>
      <c r="AS94" s="41">
        <f t="shared" si="66"/>
        <v>-807824603.60385776</v>
      </c>
      <c r="AT94">
        <f t="shared" si="67"/>
        <v>0.56322000000000005</v>
      </c>
      <c r="BB94" s="31">
        <f t="shared" si="57"/>
        <v>10201.845066263597</v>
      </c>
      <c r="BC94" s="31">
        <f t="shared" si="58"/>
        <v>4502.7709486558933</v>
      </c>
      <c r="BD94" s="36">
        <f t="shared" si="59"/>
        <v>8898.579980445742</v>
      </c>
      <c r="BE94" s="31">
        <f t="shared" si="60"/>
        <v>3377.7328068775205</v>
      </c>
    </row>
    <row r="95" spans="1:57" x14ac:dyDescent="0.35">
      <c r="A95">
        <v>89</v>
      </c>
      <c r="B95" t="s">
        <v>54</v>
      </c>
      <c r="C95">
        <v>17.7789</v>
      </c>
      <c r="D95">
        <v>50.0715</v>
      </c>
      <c r="E95">
        <v>493.54599999999999</v>
      </c>
      <c r="F95">
        <v>493.54599999999999</v>
      </c>
      <c r="G95">
        <v>666.50400000000002</v>
      </c>
      <c r="H95">
        <v>1296.33</v>
      </c>
      <c r="I95">
        <v>28.856300000000001</v>
      </c>
      <c r="J95">
        <v>3032.37</v>
      </c>
      <c r="K95">
        <v>1300.24</v>
      </c>
      <c r="M95" s="17">
        <f t="shared" si="39"/>
        <v>0.56789000000000001</v>
      </c>
      <c r="N95" s="18">
        <f t="shared" si="40"/>
        <v>2.9390374896546865E-2</v>
      </c>
      <c r="O95" s="18">
        <f t="shared" si="41"/>
        <v>1.7439677344790951</v>
      </c>
      <c r="P95" s="29">
        <f t="shared" si="42"/>
        <v>0.763199445902082</v>
      </c>
      <c r="Q95" s="18">
        <f t="shared" si="43"/>
        <v>0.39121660885030551</v>
      </c>
      <c r="R95" s="29">
        <f t="shared" si="44"/>
        <v>0.28969577441640693</v>
      </c>
      <c r="T95" s="30">
        <f t="shared" si="45"/>
        <v>6018.5279390094747</v>
      </c>
      <c r="U95" s="30">
        <f t="shared" si="46"/>
        <v>10598.052332334562</v>
      </c>
      <c r="V95" s="30">
        <f t="shared" si="47"/>
        <v>10598.052332334562</v>
      </c>
      <c r="W95" s="30">
        <f t="shared" si="48"/>
        <v>216.28678229254209</v>
      </c>
      <c r="X95" s="30">
        <f t="shared" si="49"/>
        <v>176.88679245283001</v>
      </c>
      <c r="Y95" s="30">
        <f t="shared" si="35"/>
        <v>1743.5421121381312</v>
      </c>
      <c r="Z95" s="30">
        <f t="shared" si="50"/>
        <v>1743.5421121381312</v>
      </c>
      <c r="AA95" s="30">
        <f t="shared" si="51"/>
        <v>2354.5480905701052</v>
      </c>
      <c r="AB95" s="30">
        <f t="shared" si="36"/>
        <v>10712.405316986033</v>
      </c>
      <c r="AC95" s="30">
        <f t="shared" si="52"/>
        <v>101.93379764107158</v>
      </c>
      <c r="AD95" s="30">
        <f t="shared" si="37"/>
        <v>4593.3371881982303</v>
      </c>
      <c r="AE95" s="30">
        <f t="shared" si="38"/>
        <v>4579.5243933250877</v>
      </c>
      <c r="AI95" s="37"/>
      <c r="AJ95" s="38">
        <f t="shared" si="61"/>
        <v>751397.23066156404</v>
      </c>
      <c r="AK95" s="38">
        <f t="shared" si="62"/>
        <v>127318.43110073026</v>
      </c>
      <c r="AL95" s="39">
        <f t="shared" si="63"/>
        <v>326437.01288860984</v>
      </c>
      <c r="AM95" s="39">
        <f t="shared" si="64"/>
        <v>1270.4040923789198</v>
      </c>
      <c r="AN95" s="39">
        <f t="shared" si="53"/>
        <v>18937.499999999982</v>
      </c>
      <c r="AO95" s="39">
        <f t="shared" si="54"/>
        <v>138263.61062846458</v>
      </c>
      <c r="AP95" s="39">
        <f t="shared" si="55"/>
        <v>141902.1266976347</v>
      </c>
      <c r="AQ95" s="39">
        <f t="shared" si="56"/>
        <v>149299.09991754757</v>
      </c>
      <c r="AR95" s="41">
        <f t="shared" si="65"/>
        <v>-102605.90753765876</v>
      </c>
      <c r="AS95" s="41">
        <f t="shared" si="66"/>
        <v>-820847260.30127001</v>
      </c>
      <c r="AT95">
        <f t="shared" si="67"/>
        <v>0.56556000000000006</v>
      </c>
      <c r="BB95" s="31">
        <f t="shared" si="57"/>
        <v>10349.620412870625</v>
      </c>
      <c r="BC95" s="31">
        <f t="shared" si="58"/>
        <v>4605.7722093355396</v>
      </c>
      <c r="BD95" s="36">
        <f t="shared" si="59"/>
        <v>9043.0688594610147</v>
      </c>
      <c r="BE95" s="31">
        <f t="shared" si="60"/>
        <v>3432.5623294057737</v>
      </c>
    </row>
    <row r="96" spans="1:57" x14ac:dyDescent="0.35">
      <c r="A96">
        <v>90</v>
      </c>
      <c r="B96" t="s">
        <v>54</v>
      </c>
      <c r="C96">
        <v>17.980799999999999</v>
      </c>
      <c r="D96">
        <v>49.405200000000001</v>
      </c>
      <c r="E96">
        <v>494.55099999999999</v>
      </c>
      <c r="F96">
        <v>494.55099999999999</v>
      </c>
      <c r="G96">
        <v>672.10799999999995</v>
      </c>
      <c r="H96">
        <v>1289.3800000000001</v>
      </c>
      <c r="I96">
        <v>27.8188</v>
      </c>
      <c r="J96">
        <v>3033.41</v>
      </c>
      <c r="K96">
        <v>1302.8900000000001</v>
      </c>
      <c r="M96" s="17">
        <f t="shared" si="39"/>
        <v>0.57020666666666664</v>
      </c>
      <c r="N96" s="18">
        <f t="shared" si="40"/>
        <v>2.888145818475173E-2</v>
      </c>
      <c r="O96" s="18">
        <f t="shared" si="41"/>
        <v>1.737490214191346</v>
      </c>
      <c r="P96" s="29">
        <f t="shared" si="42"/>
        <v>0.76164782359612315</v>
      </c>
      <c r="Q96" s="18">
        <f t="shared" si="43"/>
        <v>0.39290315791935088</v>
      </c>
      <c r="R96" s="29">
        <f t="shared" si="44"/>
        <v>0.28910628894786689</v>
      </c>
      <c r="T96" s="30">
        <f t="shared" si="45"/>
        <v>6124.5796982030242</v>
      </c>
      <c r="U96" s="30">
        <f t="shared" si="46"/>
        <v>10740.982272280853</v>
      </c>
      <c r="V96" s="30">
        <f t="shared" si="47"/>
        <v>10740.982272280853</v>
      </c>
      <c r="W96" s="30">
        <f t="shared" si="48"/>
        <v>219.2037198424664</v>
      </c>
      <c r="X96" s="30">
        <f t="shared" si="49"/>
        <v>176.88679245283001</v>
      </c>
      <c r="Y96" s="30">
        <f t="shared" si="35"/>
        <v>1770.6545079129228</v>
      </c>
      <c r="Z96" s="30">
        <f t="shared" si="50"/>
        <v>1770.6545079129228</v>
      </c>
      <c r="AA96" s="30">
        <f t="shared" si="51"/>
        <v>2406.366704352713</v>
      </c>
      <c r="AB96" s="30">
        <f t="shared" si="36"/>
        <v>10860.601011505207</v>
      </c>
      <c r="AC96" s="30">
        <f t="shared" si="52"/>
        <v>99.58498061811224</v>
      </c>
      <c r="AD96" s="30">
        <f t="shared" si="37"/>
        <v>4664.7727975773341</v>
      </c>
      <c r="AE96" s="30">
        <f t="shared" si="38"/>
        <v>4616.4025740778288</v>
      </c>
      <c r="AI96" s="37"/>
      <c r="AJ96" s="38">
        <f t="shared" si="61"/>
        <v>761756.20749121124</v>
      </c>
      <c r="AK96" s="38">
        <f t="shared" si="62"/>
        <v>129073.67935550264</v>
      </c>
      <c r="AL96" s="39">
        <f t="shared" si="63"/>
        <v>329162.47481902729</v>
      </c>
      <c r="AM96" s="39">
        <f t="shared" si="64"/>
        <v>1241.4517214706109</v>
      </c>
      <c r="AN96" s="39">
        <f t="shared" si="53"/>
        <v>18937.499999999982</v>
      </c>
      <c r="AO96" s="39">
        <f t="shared" si="54"/>
        <v>140459.75255384785</v>
      </c>
      <c r="AP96" s="39">
        <f t="shared" si="55"/>
        <v>144156.06183158071</v>
      </c>
      <c r="AQ96" s="39">
        <f t="shared" si="56"/>
        <v>152648.41362417766</v>
      </c>
      <c r="AR96" s="41">
        <f t="shared" si="65"/>
        <v>-104224.23229660971</v>
      </c>
      <c r="AS96" s="41">
        <f t="shared" si="66"/>
        <v>-833793858.37287772</v>
      </c>
      <c r="AT96">
        <f t="shared" si="67"/>
        <v>0.56789000000000001</v>
      </c>
      <c r="BB96" s="31">
        <f t="shared" si="57"/>
        <v>10496.118534693491</v>
      </c>
      <c r="BC96" s="31">
        <f t="shared" si="58"/>
        <v>4709.0961811402103</v>
      </c>
      <c r="BD96" s="36">
        <f t="shared" si="59"/>
        <v>9186.6743763964605</v>
      </c>
      <c r="BE96" s="31">
        <f t="shared" si="60"/>
        <v>3487.0842242762624</v>
      </c>
    </row>
    <row r="97" spans="1:57" x14ac:dyDescent="0.35">
      <c r="A97">
        <v>91</v>
      </c>
      <c r="B97" t="s">
        <v>54</v>
      </c>
      <c r="C97">
        <v>18.182700000000001</v>
      </c>
      <c r="D97">
        <v>48.761899999999997</v>
      </c>
      <c r="E97">
        <v>495.54300000000001</v>
      </c>
      <c r="F97">
        <v>495.54300000000001</v>
      </c>
      <c r="G97">
        <v>677.68100000000004</v>
      </c>
      <c r="H97">
        <v>1282.47</v>
      </c>
      <c r="I97">
        <v>26.824200000000001</v>
      </c>
      <c r="J97">
        <v>3034.4</v>
      </c>
      <c r="K97">
        <v>1305.5</v>
      </c>
      <c r="M97" s="17">
        <f t="shared" si="39"/>
        <v>0.57250999999999996</v>
      </c>
      <c r="N97" s="18">
        <f t="shared" si="40"/>
        <v>2.8390712243745377E-2</v>
      </c>
      <c r="O97" s="18">
        <f t="shared" si="41"/>
        <v>1.7310763190162619</v>
      </c>
      <c r="P97" s="29">
        <f t="shared" si="42"/>
        <v>0.76010317141476424</v>
      </c>
      <c r="Q97" s="18">
        <f t="shared" si="43"/>
        <v>0.39456719824398995</v>
      </c>
      <c r="R97" s="29">
        <f t="shared" si="44"/>
        <v>0.28852072452882921</v>
      </c>
      <c r="T97" s="30">
        <f t="shared" si="45"/>
        <v>6230.4457505041673</v>
      </c>
      <c r="U97" s="30">
        <f t="shared" si="46"/>
        <v>10882.684582809326</v>
      </c>
      <c r="V97" s="30">
        <f t="shared" si="47"/>
        <v>10882.684582809326</v>
      </c>
      <c r="W97" s="30">
        <f t="shared" si="48"/>
        <v>222.09560373080259</v>
      </c>
      <c r="X97" s="30">
        <f t="shared" si="49"/>
        <v>176.88679245283001</v>
      </c>
      <c r="Y97" s="30">
        <f t="shared" si="35"/>
        <v>1797.6127220730275</v>
      </c>
      <c r="Z97" s="30">
        <f t="shared" si="50"/>
        <v>1797.6127220730275</v>
      </c>
      <c r="AA97" s="30">
        <f t="shared" si="51"/>
        <v>2458.3295235876026</v>
      </c>
      <c r="AB97" s="30">
        <f t="shared" si="36"/>
        <v>11007.472699344067</v>
      </c>
      <c r="AC97" s="30">
        <f t="shared" si="52"/>
        <v>97.307487196061629</v>
      </c>
      <c r="AD97" s="30">
        <f t="shared" si="37"/>
        <v>4735.7815742858584</v>
      </c>
      <c r="AE97" s="30">
        <f t="shared" si="38"/>
        <v>4652.2388323051591</v>
      </c>
      <c r="AI97" s="37"/>
      <c r="AJ97" s="38">
        <f t="shared" si="61"/>
        <v>772029.58278473082</v>
      </c>
      <c r="AK97" s="38">
        <f t="shared" si="62"/>
        <v>130814.42309410851</v>
      </c>
      <c r="AL97" s="39">
        <f t="shared" si="63"/>
        <v>331813.16781699209</v>
      </c>
      <c r="AM97" s="39">
        <f t="shared" si="64"/>
        <v>1212.845478947989</v>
      </c>
      <c r="AN97" s="39">
        <f t="shared" si="53"/>
        <v>18937.499999999982</v>
      </c>
      <c r="AO97" s="39">
        <f t="shared" si="54"/>
        <v>142643.92715746508</v>
      </c>
      <c r="AP97" s="39">
        <f t="shared" si="55"/>
        <v>146397.71471424046</v>
      </c>
      <c r="AQ97" s="39">
        <f t="shared" si="56"/>
        <v>156007.88171990204</v>
      </c>
      <c r="AR97" s="41">
        <f t="shared" si="65"/>
        <v>-105830.96899129175</v>
      </c>
      <c r="AS97" s="41">
        <f t="shared" si="66"/>
        <v>-846647751.93033397</v>
      </c>
      <c r="AT97">
        <f t="shared" si="67"/>
        <v>0.57020666666666664</v>
      </c>
      <c r="BB97" s="31">
        <f t="shared" si="57"/>
        <v>10641.397291662741</v>
      </c>
      <c r="BC97" s="31">
        <f t="shared" si="58"/>
        <v>4812.733408705426</v>
      </c>
      <c r="BD97" s="36">
        <f t="shared" si="59"/>
        <v>9329.5455951546683</v>
      </c>
      <c r="BE97" s="31">
        <f t="shared" si="60"/>
        <v>3541.3090158258456</v>
      </c>
    </row>
    <row r="98" spans="1:57" x14ac:dyDescent="0.35">
      <c r="A98">
        <v>92</v>
      </c>
      <c r="B98" t="s">
        <v>54</v>
      </c>
      <c r="C98">
        <v>18.384599999999999</v>
      </c>
      <c r="D98">
        <v>48.1402</v>
      </c>
      <c r="E98">
        <v>496.52199999999999</v>
      </c>
      <c r="F98">
        <v>496.52199999999999</v>
      </c>
      <c r="G98">
        <v>683.22199999999998</v>
      </c>
      <c r="H98">
        <v>1275.5899999999999</v>
      </c>
      <c r="I98">
        <v>25.8703</v>
      </c>
      <c r="J98">
        <v>3035.35</v>
      </c>
      <c r="K98">
        <v>1308.08</v>
      </c>
      <c r="M98" s="17">
        <f t="shared" si="39"/>
        <v>0.57480333333333333</v>
      </c>
      <c r="N98" s="18">
        <f t="shared" si="40"/>
        <v>2.7916910711489724E-2</v>
      </c>
      <c r="O98" s="18">
        <f t="shared" si="41"/>
        <v>1.724720634999797</v>
      </c>
      <c r="P98" s="29">
        <f t="shared" si="42"/>
        <v>0.75856669817502786</v>
      </c>
      <c r="Q98" s="18">
        <f t="shared" si="43"/>
        <v>0.39620623865554011</v>
      </c>
      <c r="R98" s="29">
        <f t="shared" si="44"/>
        <v>0.28793732349035323</v>
      </c>
      <c r="T98" s="30">
        <f t="shared" si="45"/>
        <v>6336.1879213959355</v>
      </c>
      <c r="U98" s="30">
        <f t="shared" si="46"/>
        <v>11023.2275179266</v>
      </c>
      <c r="V98" s="30">
        <f t="shared" si="47"/>
        <v>11023.2275179266</v>
      </c>
      <c r="W98" s="30">
        <f t="shared" si="48"/>
        <v>224.96382689646123</v>
      </c>
      <c r="X98" s="30">
        <f t="shared" si="49"/>
        <v>176.88679245283001</v>
      </c>
      <c r="Y98" s="30">
        <f t="shared" si="35"/>
        <v>1824.4249912186503</v>
      </c>
      <c r="Z98" s="30">
        <f t="shared" si="50"/>
        <v>1824.4249912186503</v>
      </c>
      <c r="AA98" s="30">
        <f t="shared" si="51"/>
        <v>2510.4371837509489</v>
      </c>
      <c r="AB98" s="30">
        <f t="shared" si="36"/>
        <v>11153.117882164503</v>
      </c>
      <c r="AC98" s="30">
        <f t="shared" si="52"/>
        <v>95.073462658558128</v>
      </c>
      <c r="AD98" s="30">
        <f t="shared" si="37"/>
        <v>4806.4211505498079</v>
      </c>
      <c r="AE98" s="30">
        <f t="shared" si="38"/>
        <v>4687.0395965306643</v>
      </c>
      <c r="AI98" s="37"/>
      <c r="AJ98" s="38">
        <f t="shared" si="61"/>
        <v>782214.71975858591</v>
      </c>
      <c r="AK98" s="38">
        <f t="shared" si="62"/>
        <v>132540.2155340348</v>
      </c>
      <c r="AL98" s="39">
        <f t="shared" si="63"/>
        <v>334388.97054959793</v>
      </c>
      <c r="AM98" s="39">
        <f t="shared" si="64"/>
        <v>1185.1078865608347</v>
      </c>
      <c r="AN98" s="39">
        <f t="shared" si="53"/>
        <v>18937.499999999982</v>
      </c>
      <c r="AO98" s="39">
        <f t="shared" si="54"/>
        <v>144815.6808902031</v>
      </c>
      <c r="AP98" s="39">
        <f t="shared" si="55"/>
        <v>148626.61986099792</v>
      </c>
      <c r="AQ98" s="39">
        <f t="shared" si="56"/>
        <v>159376.69884256495</v>
      </c>
      <c r="AR98" s="41">
        <f t="shared" si="65"/>
        <v>-107424.35726269594</v>
      </c>
      <c r="AS98" s="41">
        <f t="shared" si="66"/>
        <v>-859394858.10156751</v>
      </c>
      <c r="AT98">
        <f t="shared" si="67"/>
        <v>0.57250999999999996</v>
      </c>
      <c r="BB98" s="31">
        <f t="shared" si="57"/>
        <v>10785.377095613265</v>
      </c>
      <c r="BC98" s="31">
        <f t="shared" si="58"/>
        <v>4916.6590471752052</v>
      </c>
      <c r="BD98" s="36">
        <f t="shared" si="59"/>
        <v>9471.5631485717167</v>
      </c>
      <c r="BE98" s="31">
        <f t="shared" si="60"/>
        <v>3595.225444146055</v>
      </c>
    </row>
    <row r="99" spans="1:57" x14ac:dyDescent="0.35">
      <c r="A99">
        <v>93</v>
      </c>
      <c r="B99" t="s">
        <v>54</v>
      </c>
      <c r="C99">
        <v>18.586600000000001</v>
      </c>
      <c r="D99">
        <v>47.539000000000001</v>
      </c>
      <c r="E99">
        <v>497.48899999999998</v>
      </c>
      <c r="F99">
        <v>497.48899999999998</v>
      </c>
      <c r="G99">
        <v>688.73099999999999</v>
      </c>
      <c r="H99">
        <v>1268.75</v>
      </c>
      <c r="I99">
        <v>24.954899999999999</v>
      </c>
      <c r="J99">
        <v>3036.27</v>
      </c>
      <c r="K99">
        <v>1310.6300000000001</v>
      </c>
      <c r="M99" s="17">
        <f t="shared" si="39"/>
        <v>0.57708333333333328</v>
      </c>
      <c r="N99" s="18">
        <f t="shared" si="40"/>
        <v>2.7459350180505417E-2</v>
      </c>
      <c r="O99" s="18">
        <f t="shared" si="41"/>
        <v>1.7184378398267148</v>
      </c>
      <c r="P99" s="29">
        <f t="shared" si="42"/>
        <v>0.75704259927797846</v>
      </c>
      <c r="Q99" s="18">
        <f t="shared" si="43"/>
        <v>0.39782296028880865</v>
      </c>
      <c r="R99" s="29">
        <f t="shared" si="44"/>
        <v>0.28735826714801443</v>
      </c>
      <c r="T99" s="30">
        <f t="shared" si="45"/>
        <v>6441.7690619062651</v>
      </c>
      <c r="U99" s="30">
        <f t="shared" si="46"/>
        <v>11162.63230944046</v>
      </c>
      <c r="V99" s="30">
        <f t="shared" si="47"/>
        <v>11162.63230944046</v>
      </c>
      <c r="W99" s="30">
        <f t="shared" si="48"/>
        <v>227.80882264164202</v>
      </c>
      <c r="X99" s="30">
        <f t="shared" si="49"/>
        <v>176.88679245283001</v>
      </c>
      <c r="Y99" s="30">
        <f t="shared" si="35"/>
        <v>1851.0955949970748</v>
      </c>
      <c r="Z99" s="30">
        <f t="shared" si="50"/>
        <v>1851.0955949970748</v>
      </c>
      <c r="AA99" s="30">
        <f t="shared" si="51"/>
        <v>2562.6836377044124</v>
      </c>
      <c r="AB99" s="30">
        <f t="shared" si="36"/>
        <v>11297.588534046408</v>
      </c>
      <c r="AC99" s="30">
        <f t="shared" si="52"/>
        <v>92.852598035693518</v>
      </c>
      <c r="AD99" s="30">
        <f t="shared" si="37"/>
        <v>4876.6935945739842</v>
      </c>
      <c r="AE99" s="30">
        <f t="shared" si="38"/>
        <v>4720.8632475341947</v>
      </c>
      <c r="AI99" s="37"/>
      <c r="AJ99" s="38">
        <f t="shared" si="61"/>
        <v>792316.52430601022</v>
      </c>
      <c r="AK99" s="38">
        <f t="shared" si="62"/>
        <v>134251.88794082805</v>
      </c>
      <c r="AL99" s="39">
        <f t="shared" si="63"/>
        <v>336890.34507983451</v>
      </c>
      <c r="AM99" s="39">
        <f t="shared" si="64"/>
        <v>1157.8997017185795</v>
      </c>
      <c r="AN99" s="39">
        <f t="shared" si="53"/>
        <v>18937.499999999982</v>
      </c>
      <c r="AO99" s="39">
        <f t="shared" si="54"/>
        <v>146975.67729257449</v>
      </c>
      <c r="AP99" s="39">
        <f t="shared" si="55"/>
        <v>150843.45827395804</v>
      </c>
      <c r="AQ99" s="39">
        <f t="shared" si="56"/>
        <v>162754.90619091288</v>
      </c>
      <c r="AR99" s="41">
        <f t="shared" si="65"/>
        <v>-109008.62570783967</v>
      </c>
      <c r="AS99" s="41">
        <f t="shared" si="66"/>
        <v>-872069005.66271734</v>
      </c>
      <c r="AT99">
        <f t="shared" si="67"/>
        <v>0.57480333333333333</v>
      </c>
      <c r="BB99" s="31">
        <f t="shared" si="57"/>
        <v>10928.154055268042</v>
      </c>
      <c r="BC99" s="31">
        <f t="shared" si="58"/>
        <v>5020.8743675018977</v>
      </c>
      <c r="BD99" s="36">
        <f t="shared" si="59"/>
        <v>9612.8423010996157</v>
      </c>
      <c r="BE99" s="31">
        <f t="shared" si="60"/>
        <v>3648.8499824373007</v>
      </c>
    </row>
    <row r="100" spans="1:57" x14ac:dyDescent="0.35">
      <c r="A100">
        <v>94</v>
      </c>
      <c r="B100" t="s">
        <v>54</v>
      </c>
      <c r="C100">
        <v>18.788499999999999</v>
      </c>
      <c r="D100">
        <v>46.957099999999997</v>
      </c>
      <c r="E100">
        <v>498.44299999999998</v>
      </c>
      <c r="F100">
        <v>498.44299999999998</v>
      </c>
      <c r="G100">
        <v>694.20899999999995</v>
      </c>
      <c r="H100">
        <v>1261.95</v>
      </c>
      <c r="I100">
        <v>24.075800000000001</v>
      </c>
      <c r="J100">
        <v>3037.15</v>
      </c>
      <c r="K100">
        <v>1313.14</v>
      </c>
      <c r="M100" s="17">
        <f t="shared" si="39"/>
        <v>0.57935000000000003</v>
      </c>
      <c r="N100" s="18">
        <f t="shared" si="40"/>
        <v>2.7017116883864101E-2</v>
      </c>
      <c r="O100" s="18">
        <f t="shared" si="41"/>
        <v>1.712220885590173</v>
      </c>
      <c r="P100" s="29">
        <f t="shared" si="42"/>
        <v>0.75552486982537914</v>
      </c>
      <c r="Q100" s="18">
        <f t="shared" si="43"/>
        <v>0.39941831362734098</v>
      </c>
      <c r="R100" s="29">
        <f t="shared" si="44"/>
        <v>0.28678288886971032</v>
      </c>
      <c r="T100" s="30">
        <f t="shared" si="45"/>
        <v>6547.2120216674621</v>
      </c>
      <c r="U100" s="30">
        <f t="shared" si="46"/>
        <v>11300.9614596832</v>
      </c>
      <c r="V100" s="30">
        <f t="shared" si="47"/>
        <v>11300.9614596832</v>
      </c>
      <c r="W100" s="30">
        <f t="shared" si="48"/>
        <v>230.63186652414694</v>
      </c>
      <c r="X100" s="30">
        <f t="shared" si="49"/>
        <v>176.88679245283001</v>
      </c>
      <c r="Y100" s="30">
        <f t="shared" si="35"/>
        <v>1877.6283776162911</v>
      </c>
      <c r="Z100" s="30">
        <f t="shared" si="50"/>
        <v>1877.6283776162911</v>
      </c>
      <c r="AA100" s="30">
        <f t="shared" si="51"/>
        <v>2615.0763846550717</v>
      </c>
      <c r="AB100" s="30">
        <f t="shared" si="36"/>
        <v>11440.905032410235</v>
      </c>
      <c r="AC100" s="30">
        <f t="shared" si="52"/>
        <v>90.688293797111328</v>
      </c>
      <c r="AD100" s="30">
        <f t="shared" si="37"/>
        <v>4946.5815103894665</v>
      </c>
      <c r="AE100" s="30">
        <f t="shared" si="38"/>
        <v>4753.7494380157377</v>
      </c>
      <c r="AI100" s="37"/>
      <c r="AJ100" s="38">
        <f t="shared" si="61"/>
        <v>802336.52250565193</v>
      </c>
      <c r="AK100" s="38">
        <f t="shared" si="62"/>
        <v>135949.69889667537</v>
      </c>
      <c r="AL100" s="39">
        <f t="shared" si="63"/>
        <v>339321.48764301528</v>
      </c>
      <c r="AM100" s="39">
        <f t="shared" si="64"/>
        <v>1130.8517914767115</v>
      </c>
      <c r="AN100" s="39">
        <f t="shared" si="53"/>
        <v>18937.499999999982</v>
      </c>
      <c r="AO100" s="39">
        <f t="shared" si="54"/>
        <v>149124.26113296434</v>
      </c>
      <c r="AP100" s="39">
        <f t="shared" si="55"/>
        <v>153048.58379435816</v>
      </c>
      <c r="AQ100" s="39">
        <f t="shared" si="56"/>
        <v>166142.11172110608</v>
      </c>
      <c r="AR100" s="41">
        <f t="shared" si="65"/>
        <v>-110581.42531940667</v>
      </c>
      <c r="AS100" s="41">
        <f t="shared" si="66"/>
        <v>-884651402.55525339</v>
      </c>
      <c r="AT100">
        <f t="shared" si="67"/>
        <v>0.57708333333333328</v>
      </c>
      <c r="BB100" s="31">
        <f t="shared" si="57"/>
        <v>11069.779711404766</v>
      </c>
      <c r="BC100" s="31">
        <f t="shared" si="58"/>
        <v>5125.3672754088248</v>
      </c>
      <c r="BD100" s="36">
        <f t="shared" si="59"/>
        <v>9753.3871891479685</v>
      </c>
      <c r="BE100" s="31">
        <f t="shared" si="60"/>
        <v>3702.1911899941497</v>
      </c>
    </row>
    <row r="101" spans="1:57" x14ac:dyDescent="0.35">
      <c r="A101">
        <v>95</v>
      </c>
      <c r="B101" t="s">
        <v>54</v>
      </c>
      <c r="C101">
        <v>18.990400000000001</v>
      </c>
      <c r="D101">
        <v>46.380299999999998</v>
      </c>
      <c r="E101">
        <v>499.39299999999997</v>
      </c>
      <c r="F101">
        <v>499.39299999999997</v>
      </c>
      <c r="G101">
        <v>699.65800000000002</v>
      </c>
      <c r="H101">
        <v>1255.18</v>
      </c>
      <c r="I101">
        <v>23.198499999999999</v>
      </c>
      <c r="J101">
        <v>3038.03</v>
      </c>
      <c r="K101">
        <v>1315.65</v>
      </c>
      <c r="M101" s="17">
        <f t="shared" si="39"/>
        <v>0.58160666666666661</v>
      </c>
      <c r="N101" s="18">
        <f t="shared" si="40"/>
        <v>2.6581710434314142E-2</v>
      </c>
      <c r="O101" s="18">
        <f t="shared" si="41"/>
        <v>1.7060817220114397</v>
      </c>
      <c r="P101" s="29">
        <f t="shared" si="42"/>
        <v>0.75403193452619766</v>
      </c>
      <c r="Q101" s="18">
        <f t="shared" si="43"/>
        <v>0.4009915062871815</v>
      </c>
      <c r="R101" s="29">
        <f t="shared" si="44"/>
        <v>0.28621462385804841</v>
      </c>
      <c r="T101" s="30">
        <f t="shared" si="45"/>
        <v>6654.4548700104751</v>
      </c>
      <c r="U101" s="30">
        <f t="shared" si="46"/>
        <v>11441.503771180653</v>
      </c>
      <c r="V101" s="30">
        <f t="shared" si="47"/>
        <v>11441.503771180653</v>
      </c>
      <c r="W101" s="30">
        <f t="shared" si="48"/>
        <v>233.50007696287045</v>
      </c>
      <c r="X101" s="30">
        <f t="shared" si="49"/>
        <v>176.88679245283001</v>
      </c>
      <c r="Y101" s="30">
        <f t="shared" si="35"/>
        <v>1904.6022976004065</v>
      </c>
      <c r="Z101" s="30">
        <f t="shared" si="50"/>
        <v>1904.6022976004065</v>
      </c>
      <c r="AA101" s="30">
        <f t="shared" si="51"/>
        <v>2668.3798818455712</v>
      </c>
      <c r="AB101" s="30">
        <f t="shared" si="36"/>
        <v>11586.543900637753</v>
      </c>
      <c r="AC101" s="30">
        <f t="shared" si="52"/>
        <v>88.459947505769378</v>
      </c>
      <c r="AD101" s="30">
        <f t="shared" si="37"/>
        <v>5017.6714788512754</v>
      </c>
      <c r="AE101" s="30">
        <f t="shared" si="38"/>
        <v>4787.0489011701775</v>
      </c>
      <c r="AI101" s="37"/>
      <c r="AJ101" s="38">
        <f t="shared" si="61"/>
        <v>812279.20683764934</v>
      </c>
      <c r="AK101" s="38">
        <f t="shared" si="62"/>
        <v>137634.4096174817</v>
      </c>
      <c r="AL101" s="39">
        <f t="shared" si="63"/>
        <v>341685.24835625716</v>
      </c>
      <c r="AM101" s="39">
        <f t="shared" si="64"/>
        <v>1104.492730155019</v>
      </c>
      <c r="AN101" s="39">
        <f t="shared" si="53"/>
        <v>18937.499999999982</v>
      </c>
      <c r="AO101" s="39">
        <f t="shared" si="54"/>
        <v>151261.7421007684</v>
      </c>
      <c r="AP101" s="39">
        <f t="shared" si="55"/>
        <v>155242.31426131495</v>
      </c>
      <c r="AQ101" s="39">
        <f t="shared" si="56"/>
        <v>169538.80161648834</v>
      </c>
      <c r="AR101" s="41">
        <f t="shared" si="65"/>
        <v>-112143.51739014714</v>
      </c>
      <c r="AS101" s="41">
        <f t="shared" si="66"/>
        <v>-897148139.1211772</v>
      </c>
      <c r="AT101">
        <f t="shared" si="67"/>
        <v>0.57935000000000003</v>
      </c>
      <c r="BB101" s="31">
        <f t="shared" si="57"/>
        <v>11210.273165886088</v>
      </c>
      <c r="BC101" s="31">
        <f t="shared" si="58"/>
        <v>5230.1527693101434</v>
      </c>
      <c r="BD101" s="36">
        <f t="shared" si="59"/>
        <v>9893.1630207789331</v>
      </c>
      <c r="BE101" s="31">
        <f t="shared" si="60"/>
        <v>3755.2567552325822</v>
      </c>
    </row>
    <row r="102" spans="1:57" x14ac:dyDescent="0.35">
      <c r="A102">
        <v>96</v>
      </c>
      <c r="B102" t="s">
        <v>54</v>
      </c>
      <c r="C102">
        <v>19.192299999999999</v>
      </c>
      <c r="D102">
        <v>45.838000000000001</v>
      </c>
      <c r="E102">
        <v>500.32400000000001</v>
      </c>
      <c r="F102">
        <v>500.32400000000001</v>
      </c>
      <c r="G102">
        <v>705.07299999999998</v>
      </c>
      <c r="H102">
        <v>1248.44</v>
      </c>
      <c r="I102">
        <v>22.392299999999999</v>
      </c>
      <c r="J102">
        <v>3038.83</v>
      </c>
      <c r="K102">
        <v>1318.1</v>
      </c>
      <c r="M102" s="17">
        <f t="shared" si="39"/>
        <v>0.58385333333333334</v>
      </c>
      <c r="N102" s="18">
        <f t="shared" si="40"/>
        <v>2.6169814336933935E-2</v>
      </c>
      <c r="O102" s="18">
        <f t="shared" si="41"/>
        <v>1.6999734580602435</v>
      </c>
      <c r="P102" s="29">
        <f t="shared" si="42"/>
        <v>0.75252917399346864</v>
      </c>
      <c r="Q102" s="18">
        <f t="shared" si="43"/>
        <v>0.40254002146657836</v>
      </c>
      <c r="R102" s="29">
        <f t="shared" si="44"/>
        <v>0.28564479663842518</v>
      </c>
      <c r="T102" s="30">
        <f t="shared" si="45"/>
        <v>6759.1917227775839</v>
      </c>
      <c r="U102" s="30">
        <f t="shared" si="46"/>
        <v>11576.865861479338</v>
      </c>
      <c r="V102" s="30">
        <f t="shared" si="47"/>
        <v>11576.865861479338</v>
      </c>
      <c r="W102" s="30">
        <f t="shared" si="48"/>
        <v>236.26256860161917</v>
      </c>
      <c r="X102" s="30">
        <f t="shared" si="49"/>
        <v>176.88679245283001</v>
      </c>
      <c r="Y102" s="30">
        <f t="shared" si="35"/>
        <v>1930.7279450929298</v>
      </c>
      <c r="Z102" s="30">
        <f t="shared" si="50"/>
        <v>1930.7279450929298</v>
      </c>
      <c r="AA102" s="30">
        <f t="shared" si="51"/>
        <v>2720.8451811836076</v>
      </c>
      <c r="AB102" s="30">
        <f t="shared" si="36"/>
        <v>11726.709095264005</v>
      </c>
      <c r="AC102" s="30">
        <f t="shared" si="52"/>
        <v>86.419334816953778</v>
      </c>
      <c r="AD102" s="30">
        <f t="shared" si="37"/>
        <v>5086.4889640053052</v>
      </c>
      <c r="AE102" s="30">
        <f t="shared" si="38"/>
        <v>4817.6741387017546</v>
      </c>
      <c r="AI102" s="37"/>
      <c r="AJ102" s="38">
        <f t="shared" si="61"/>
        <v>822380.96656115167</v>
      </c>
      <c r="AK102" s="38">
        <f t="shared" si="62"/>
        <v>139346.07442920917</v>
      </c>
      <c r="AL102" s="39">
        <f t="shared" si="63"/>
        <v>344078.71386940882</v>
      </c>
      <c r="AM102" s="39">
        <f t="shared" si="64"/>
        <v>1077.3537006727652</v>
      </c>
      <c r="AN102" s="39">
        <f t="shared" si="53"/>
        <v>18937.499999999982</v>
      </c>
      <c r="AO102" s="39">
        <f t="shared" si="54"/>
        <v>153434.76109468876</v>
      </c>
      <c r="AP102" s="39">
        <f t="shared" si="55"/>
        <v>157472.51796560161</v>
      </c>
      <c r="AQ102" s="39">
        <f t="shared" si="56"/>
        <v>172994.53663389478</v>
      </c>
      <c r="AR102" s="41">
        <f t="shared" si="65"/>
        <v>-113731.65772609407</v>
      </c>
      <c r="AS102" s="41">
        <f t="shared" si="66"/>
        <v>-909853261.80875254</v>
      </c>
      <c r="AT102">
        <f t="shared" si="67"/>
        <v>0.58160666666666661</v>
      </c>
      <c r="BB102" s="31">
        <f t="shared" si="57"/>
        <v>11353.043823674883</v>
      </c>
      <c r="BC102" s="31">
        <f t="shared" si="58"/>
        <v>5336.7597636911423</v>
      </c>
      <c r="BD102" s="36">
        <f t="shared" si="59"/>
        <v>10035.342957702551</v>
      </c>
      <c r="BE102" s="31">
        <f t="shared" si="60"/>
        <v>3809.2045952008129</v>
      </c>
    </row>
    <row r="103" spans="1:57" x14ac:dyDescent="0.35">
      <c r="A103">
        <v>97</v>
      </c>
      <c r="B103" t="s">
        <v>54</v>
      </c>
      <c r="C103">
        <v>19.394200000000001</v>
      </c>
      <c r="D103">
        <v>45.3125</v>
      </c>
      <c r="E103">
        <v>501.24299999999999</v>
      </c>
      <c r="F103">
        <v>501.24299999999999</v>
      </c>
      <c r="G103">
        <v>710.45799999999997</v>
      </c>
      <c r="H103">
        <v>1241.74</v>
      </c>
      <c r="I103">
        <v>21.618300000000001</v>
      </c>
      <c r="J103">
        <v>3039.61</v>
      </c>
      <c r="K103">
        <v>1320.52</v>
      </c>
      <c r="M103" s="17">
        <f t="shared" si="39"/>
        <v>0.58608666666666664</v>
      </c>
      <c r="N103" s="18">
        <f t="shared" si="40"/>
        <v>2.5771216998623638E-2</v>
      </c>
      <c r="O103" s="18">
        <f t="shared" si="41"/>
        <v>1.6939391843072129</v>
      </c>
      <c r="P103" s="29">
        <f t="shared" si="42"/>
        <v>0.75103795798118589</v>
      </c>
      <c r="Q103" s="18">
        <f t="shared" si="43"/>
        <v>0.40406879528624889</v>
      </c>
      <c r="R103" s="29">
        <f t="shared" si="44"/>
        <v>0.28507899855538998</v>
      </c>
      <c r="T103" s="30">
        <f t="shared" si="45"/>
        <v>6863.7345478204224</v>
      </c>
      <c r="U103" s="30">
        <f t="shared" si="46"/>
        <v>11711.125569290814</v>
      </c>
      <c r="V103" s="30">
        <f t="shared" si="47"/>
        <v>11711.125569290814</v>
      </c>
      <c r="W103" s="30">
        <f t="shared" si="48"/>
        <v>239.00256263858805</v>
      </c>
      <c r="X103" s="30">
        <f t="shared" si="49"/>
        <v>176.88679245283001</v>
      </c>
      <c r="Y103" s="30">
        <f t="shared" si="35"/>
        <v>1956.7065712426786</v>
      </c>
      <c r="Z103" s="30">
        <f t="shared" si="50"/>
        <v>1956.7065712426786</v>
      </c>
      <c r="AA103" s="30">
        <f t="shared" si="51"/>
        <v>2773.4209499024046</v>
      </c>
      <c r="AB103" s="30">
        <f t="shared" si="36"/>
        <v>11865.751463874753</v>
      </c>
      <c r="AC103" s="30">
        <f t="shared" si="52"/>
        <v>84.376668054650509</v>
      </c>
      <c r="AD103" s="30">
        <f t="shared" si="37"/>
        <v>5154.9251789199679</v>
      </c>
      <c r="AE103" s="30">
        <f t="shared" si="38"/>
        <v>4847.3910214703919</v>
      </c>
      <c r="AI103" s="37"/>
      <c r="AJ103" s="38">
        <f t="shared" si="61"/>
        <v>832110.38752555032</v>
      </c>
      <c r="AK103" s="38">
        <f t="shared" si="62"/>
        <v>140994.64932695686</v>
      </c>
      <c r="AL103" s="39">
        <f t="shared" si="63"/>
        <v>346279.96406746597</v>
      </c>
      <c r="AM103" s="39">
        <f t="shared" si="64"/>
        <v>1052.50107873568</v>
      </c>
      <c r="AN103" s="39">
        <f t="shared" si="53"/>
        <v>18937.499999999982</v>
      </c>
      <c r="AO103" s="39">
        <f t="shared" si="54"/>
        <v>155539.44325668641</v>
      </c>
      <c r="AP103" s="39">
        <f t="shared" si="55"/>
        <v>159632.58650028345</v>
      </c>
      <c r="AQ103" s="39">
        <f t="shared" si="56"/>
        <v>176395.93019486882</v>
      </c>
      <c r="AR103" s="41">
        <f t="shared" si="65"/>
        <v>-115267.11175446681</v>
      </c>
      <c r="AS103" s="41">
        <f t="shared" si="66"/>
        <v>-922136894.03573442</v>
      </c>
      <c r="AT103">
        <f t="shared" si="67"/>
        <v>0.58385333333333334</v>
      </c>
      <c r="BB103" s="31">
        <f t="shared" si="57"/>
        <v>11490.446526662385</v>
      </c>
      <c r="BC103" s="31">
        <f t="shared" si="58"/>
        <v>5441.6903623672151</v>
      </c>
      <c r="BD103" s="36">
        <f t="shared" si="59"/>
        <v>10172.97792801061</v>
      </c>
      <c r="BE103" s="31">
        <f t="shared" si="60"/>
        <v>3861.4558901858595</v>
      </c>
    </row>
    <row r="104" spans="1:57" x14ac:dyDescent="0.35">
      <c r="A104">
        <v>98</v>
      </c>
      <c r="B104" t="s">
        <v>54</v>
      </c>
      <c r="C104">
        <v>19.5962</v>
      </c>
      <c r="D104">
        <v>44.8033</v>
      </c>
      <c r="E104">
        <v>502.15199999999999</v>
      </c>
      <c r="F104">
        <v>502.15199999999999</v>
      </c>
      <c r="G104">
        <v>715.81200000000001</v>
      </c>
      <c r="H104">
        <v>1235.08</v>
      </c>
      <c r="I104">
        <v>20.875399999999999</v>
      </c>
      <c r="J104">
        <v>3040.35</v>
      </c>
      <c r="K104">
        <v>1322.91</v>
      </c>
      <c r="M104" s="17">
        <f t="shared" si="39"/>
        <v>0.58830666666666664</v>
      </c>
      <c r="N104" s="18">
        <f t="shared" si="40"/>
        <v>2.5385456564603493E-2</v>
      </c>
      <c r="O104" s="18">
        <f t="shared" si="41"/>
        <v>1.687966315867008</v>
      </c>
      <c r="P104" s="29">
        <f t="shared" si="42"/>
        <v>0.74955805362282713</v>
      </c>
      <c r="Q104" s="18">
        <f t="shared" si="43"/>
        <v>0.40557758991908982</v>
      </c>
      <c r="R104" s="29">
        <f t="shared" si="44"/>
        <v>0.2845182784488815</v>
      </c>
      <c r="T104" s="30">
        <f t="shared" si="45"/>
        <v>6968.0366789019727</v>
      </c>
      <c r="U104" s="30">
        <f t="shared" si="46"/>
        <v>11844.225254802437</v>
      </c>
      <c r="V104" s="30">
        <f t="shared" si="47"/>
        <v>11844.225254802437</v>
      </c>
      <c r="W104" s="30">
        <f t="shared" si="48"/>
        <v>241.71888275107014</v>
      </c>
      <c r="X104" s="30">
        <f t="shared" si="49"/>
        <v>176.88679245283001</v>
      </c>
      <c r="Y104" s="30">
        <f t="shared" si="35"/>
        <v>1982.5338000498509</v>
      </c>
      <c r="Z104" s="30">
        <f t="shared" si="50"/>
        <v>1982.5338000498509</v>
      </c>
      <c r="AA104" s="30">
        <f t="shared" si="51"/>
        <v>2826.0795226968808</v>
      </c>
      <c r="AB104" s="30">
        <f t="shared" si="36"/>
        <v>12003.530084463415</v>
      </c>
      <c r="AC104" s="30">
        <f t="shared" si="52"/>
        <v>82.414053090093148</v>
      </c>
      <c r="AD104" s="30">
        <f t="shared" si="37"/>
        <v>5222.948010610231</v>
      </c>
      <c r="AE104" s="30">
        <f t="shared" si="38"/>
        <v>4876.1885759004645</v>
      </c>
      <c r="AI104" s="37"/>
      <c r="AJ104" s="38">
        <f t="shared" si="61"/>
        <v>841760.57254391583</v>
      </c>
      <c r="AK104" s="38">
        <f t="shared" si="62"/>
        <v>142629.79830839284</v>
      </c>
      <c r="AL104" s="39">
        <f t="shared" si="63"/>
        <v>348415.92445022735</v>
      </c>
      <c r="AM104" s="39">
        <f t="shared" si="64"/>
        <v>1027.6234402375885</v>
      </c>
      <c r="AN104" s="39">
        <f t="shared" si="53"/>
        <v>18937.499999999982</v>
      </c>
      <c r="AO104" s="39">
        <f t="shared" si="54"/>
        <v>157632.28137931018</v>
      </c>
      <c r="AP104" s="39">
        <f t="shared" si="55"/>
        <v>161780.49931034469</v>
      </c>
      <c r="AQ104" s="39">
        <f t="shared" si="56"/>
        <v>179804.48562940775</v>
      </c>
      <c r="AR104" s="41">
        <f t="shared" si="65"/>
        <v>-116792.0566427811</v>
      </c>
      <c r="AS104" s="41">
        <f t="shared" si="66"/>
        <v>-934336453.14224875</v>
      </c>
      <c r="AT104">
        <f t="shared" si="67"/>
        <v>0.58608666666666664</v>
      </c>
      <c r="BB104" s="31">
        <f t="shared" si="57"/>
        <v>11626.748901236164</v>
      </c>
      <c r="BC104" s="31">
        <f t="shared" si="58"/>
        <v>5546.8418998048091</v>
      </c>
      <c r="BD104" s="36">
        <f t="shared" si="59"/>
        <v>10309.850357839936</v>
      </c>
      <c r="BE104" s="31">
        <f t="shared" si="60"/>
        <v>3913.4131424853572</v>
      </c>
    </row>
    <row r="105" spans="1:57" x14ac:dyDescent="0.35">
      <c r="A105">
        <v>99</v>
      </c>
      <c r="B105" t="s">
        <v>54</v>
      </c>
      <c r="C105">
        <v>19.798100000000002</v>
      </c>
      <c r="D105">
        <v>44.310400000000001</v>
      </c>
      <c r="E105">
        <v>503.05</v>
      </c>
      <c r="F105">
        <v>503.05</v>
      </c>
      <c r="G105">
        <v>721.13499999999999</v>
      </c>
      <c r="H105">
        <v>1228.45</v>
      </c>
      <c r="I105">
        <v>20.1632</v>
      </c>
      <c r="J105">
        <v>3041.06</v>
      </c>
      <c r="K105">
        <v>1325.28</v>
      </c>
      <c r="M105" s="17">
        <f t="shared" si="39"/>
        <v>0.59051666666666669</v>
      </c>
      <c r="N105" s="18">
        <f t="shared" si="40"/>
        <v>2.5012220936468064E-2</v>
      </c>
      <c r="O105" s="18">
        <f t="shared" si="41"/>
        <v>1.6820499055629252</v>
      </c>
      <c r="P105" s="29">
        <f t="shared" si="42"/>
        <v>0.74809065507606332</v>
      </c>
      <c r="Q105" s="18">
        <f t="shared" si="43"/>
        <v>0.40706443509920692</v>
      </c>
      <c r="R105" s="29">
        <f t="shared" si="44"/>
        <v>0.28396037368406202</v>
      </c>
      <c r="T105" s="30">
        <f t="shared" si="45"/>
        <v>7072.0146324522239</v>
      </c>
      <c r="U105" s="30">
        <f t="shared" si="46"/>
        <v>11975.978040335678</v>
      </c>
      <c r="V105" s="30">
        <f t="shared" si="47"/>
        <v>11975.978040335678</v>
      </c>
      <c r="W105" s="30">
        <f t="shared" si="48"/>
        <v>244.40771510889138</v>
      </c>
      <c r="X105" s="30">
        <f t="shared" si="49"/>
        <v>176.88679245283001</v>
      </c>
      <c r="Y105" s="30">
        <f t="shared" si="35"/>
        <v>2008.171917730288</v>
      </c>
      <c r="Z105" s="30">
        <f t="shared" si="50"/>
        <v>2008.171917730288</v>
      </c>
      <c r="AA105" s="30">
        <f t="shared" si="51"/>
        <v>2878.7656413724899</v>
      </c>
      <c r="AB105" s="30">
        <f t="shared" si="36"/>
        <v>12139.889259764779</v>
      </c>
      <c r="AC105" s="30">
        <f t="shared" si="52"/>
        <v>80.496495679790314</v>
      </c>
      <c r="AD105" s="30">
        <f t="shared" si="37"/>
        <v>5290.508059098689</v>
      </c>
      <c r="AE105" s="30">
        <f t="shared" si="38"/>
        <v>4903.9634078834542</v>
      </c>
      <c r="AI105" s="37"/>
      <c r="AJ105" s="38">
        <f t="shared" si="61"/>
        <v>851327.3786394347</v>
      </c>
      <c r="AK105" s="38">
        <f t="shared" si="62"/>
        <v>144250.8193782389</v>
      </c>
      <c r="AL105" s="39">
        <f t="shared" si="63"/>
        <v>350485.80626999767</v>
      </c>
      <c r="AM105" s="39">
        <f t="shared" si="64"/>
        <v>1003.7207525842445</v>
      </c>
      <c r="AN105" s="39">
        <f t="shared" si="53"/>
        <v>18937.499999999982</v>
      </c>
      <c r="AO105" s="39">
        <f t="shared" si="54"/>
        <v>159712.92293201599</v>
      </c>
      <c r="AP105" s="39">
        <f t="shared" si="55"/>
        <v>163915.89458812168</v>
      </c>
      <c r="AQ105" s="39">
        <f t="shared" si="56"/>
        <v>183218.4093598183</v>
      </c>
      <c r="AR105" s="41">
        <f t="shared" si="65"/>
        <v>-118303.94411513573</v>
      </c>
      <c r="AS105" s="41">
        <f t="shared" si="66"/>
        <v>-946431552.92108583</v>
      </c>
      <c r="AT105">
        <f t="shared" si="67"/>
        <v>0.58830666666666664</v>
      </c>
      <c r="BB105" s="31">
        <f t="shared" si="57"/>
        <v>11761.811201712344</v>
      </c>
      <c r="BC105" s="31">
        <f t="shared" si="58"/>
        <v>5652.1590453937615</v>
      </c>
      <c r="BD105" s="36">
        <f t="shared" si="59"/>
        <v>10445.896021220462</v>
      </c>
      <c r="BE105" s="31">
        <f t="shared" si="60"/>
        <v>3965.0676000997018</v>
      </c>
    </row>
    <row r="106" spans="1:57" x14ac:dyDescent="0.35">
      <c r="A106">
        <v>100</v>
      </c>
      <c r="B106" t="s">
        <v>54</v>
      </c>
      <c r="C106">
        <v>20</v>
      </c>
      <c r="D106">
        <v>43.832299999999996</v>
      </c>
      <c r="E106">
        <v>503.93799999999999</v>
      </c>
      <c r="F106">
        <v>503.93799999999999</v>
      </c>
      <c r="G106">
        <v>726.42899999999997</v>
      </c>
      <c r="H106">
        <v>1221.8599999999999</v>
      </c>
      <c r="I106">
        <v>19.479500000000002</v>
      </c>
      <c r="J106">
        <v>3041.74</v>
      </c>
      <c r="K106">
        <v>1327.62</v>
      </c>
      <c r="M106" s="17">
        <f t="shared" si="39"/>
        <v>0.59271333333333331</v>
      </c>
      <c r="N106" s="18">
        <f t="shared" si="40"/>
        <v>2.465064618084065E-2</v>
      </c>
      <c r="O106" s="18">
        <f t="shared" si="41"/>
        <v>1.6761984490535051</v>
      </c>
      <c r="P106" s="29">
        <f t="shared" si="42"/>
        <v>0.74663412329737811</v>
      </c>
      <c r="Q106" s="18">
        <f t="shared" si="43"/>
        <v>0.40853307388619564</v>
      </c>
      <c r="R106" s="29">
        <f t="shared" si="44"/>
        <v>0.28340738074617294</v>
      </c>
      <c r="T106" s="30">
        <f t="shared" si="45"/>
        <v>7175.7466784101043</v>
      </c>
      <c r="U106" s="30">
        <f t="shared" si="46"/>
        <v>12106.605798885528</v>
      </c>
      <c r="V106" s="30">
        <f t="shared" si="47"/>
        <v>12106.605798885528</v>
      </c>
      <c r="W106" s="30">
        <f t="shared" si="48"/>
        <v>247.07358773235771</v>
      </c>
      <c r="X106" s="30">
        <f t="shared" si="49"/>
        <v>176.88679245283001</v>
      </c>
      <c r="Y106" s="30">
        <f t="shared" si="35"/>
        <v>2033.6595710262582</v>
      </c>
      <c r="Z106" s="30">
        <f t="shared" si="50"/>
        <v>2033.6595710262582</v>
      </c>
      <c r="AA106" s="30">
        <f t="shared" si="51"/>
        <v>2931.5298479595381</v>
      </c>
      <c r="AB106" s="30">
        <f t="shared" si="36"/>
        <v>12275.049040884214</v>
      </c>
      <c r="AC106" s="30">
        <f t="shared" si="52"/>
        <v>78.630345733670765</v>
      </c>
      <c r="AD106" s="30">
        <f t="shared" si="37"/>
        <v>5357.6573302388015</v>
      </c>
      <c r="AE106" s="30">
        <f t="shared" si="38"/>
        <v>4930.8591204754239</v>
      </c>
      <c r="AI106" s="37"/>
      <c r="AJ106" s="38">
        <f t="shared" si="61"/>
        <v>860797.37360520742</v>
      </c>
      <c r="AK106" s="38">
        <f t="shared" si="62"/>
        <v>145855.43655324823</v>
      </c>
      <c r="AL106" s="39">
        <f t="shared" si="63"/>
        <v>352482.177868439</v>
      </c>
      <c r="AM106" s="39">
        <f t="shared" si="64"/>
        <v>980.36682088416626</v>
      </c>
      <c r="AN106" s="39">
        <f t="shared" si="53"/>
        <v>18937.499999999982</v>
      </c>
      <c r="AO106" s="39">
        <f t="shared" si="54"/>
        <v>161778.32969235201</v>
      </c>
      <c r="AP106" s="39">
        <f t="shared" si="55"/>
        <v>166035.65415794021</v>
      </c>
      <c r="AQ106" s="39">
        <f t="shared" si="56"/>
        <v>186634.1189255123</v>
      </c>
      <c r="AR106" s="41">
        <f t="shared" si="65"/>
        <v>-119804.66269332802</v>
      </c>
      <c r="AS106" s="41">
        <f t="shared" si="66"/>
        <v>-958437301.54662418</v>
      </c>
      <c r="AT106">
        <f t="shared" si="67"/>
        <v>0.59051666666666669</v>
      </c>
      <c r="BB106" s="31">
        <f t="shared" si="57"/>
        <v>11895.481544655888</v>
      </c>
      <c r="BC106" s="31">
        <f t="shared" si="58"/>
        <v>5757.5312827449798</v>
      </c>
      <c r="BD106" s="36">
        <f t="shared" si="59"/>
        <v>10581.016118197378</v>
      </c>
      <c r="BE106" s="31">
        <f t="shared" si="60"/>
        <v>4016.343835460576</v>
      </c>
    </row>
    <row r="107" spans="1:57" x14ac:dyDescent="0.35">
      <c r="A107">
        <v>101</v>
      </c>
      <c r="B107" t="s">
        <v>54</v>
      </c>
      <c r="C107">
        <v>300</v>
      </c>
      <c r="D107">
        <v>2.1335699999999999E-2</v>
      </c>
      <c r="E107">
        <v>647.20500000000004</v>
      </c>
      <c r="F107">
        <v>647.20500000000004</v>
      </c>
      <c r="G107">
        <v>1704.59</v>
      </c>
      <c r="H107">
        <v>0.98161100000000001</v>
      </c>
      <c r="I107">
        <v>4.1155400000000002E-2</v>
      </c>
      <c r="J107">
        <v>3061.18</v>
      </c>
      <c r="K107">
        <v>1705.06</v>
      </c>
      <c r="M107" s="17">
        <f t="shared" si="39"/>
        <v>0.99967279633333328</v>
      </c>
      <c r="N107" s="18">
        <f t="shared" si="40"/>
        <v>7.1142278014221273E-6</v>
      </c>
      <c r="O107" s="18">
        <f t="shared" si="41"/>
        <v>1.0003124759766187</v>
      </c>
      <c r="P107" s="29">
        <f t="shared" si="42"/>
        <v>0.56853936149705953</v>
      </c>
      <c r="Q107" s="18">
        <f t="shared" si="43"/>
        <v>0.56838264355170653</v>
      </c>
      <c r="R107" s="29">
        <f t="shared" si="44"/>
        <v>0.21580561238766052</v>
      </c>
      <c r="T107" s="30">
        <f t="shared" si="45"/>
        <v>24863807.765260272</v>
      </c>
      <c r="U107" s="30">
        <f t="shared" si="46"/>
        <v>24871945.957174595</v>
      </c>
      <c r="V107" s="30">
        <f t="shared" si="47"/>
        <v>24871945.957174595</v>
      </c>
      <c r="W107" s="30">
        <f t="shared" si="48"/>
        <v>507590.73381988972</v>
      </c>
      <c r="X107" s="30">
        <f t="shared" si="49"/>
        <v>176.88679245283001</v>
      </c>
      <c r="Y107" s="30">
        <f t="shared" si="35"/>
        <v>5365749.2610710617</v>
      </c>
      <c r="Z107" s="30">
        <f t="shared" si="50"/>
        <v>5365749.2610710617</v>
      </c>
      <c r="AA107" s="30">
        <f t="shared" si="51"/>
        <v>14132156.786380082</v>
      </c>
      <c r="AB107" s="30">
        <f t="shared" si="36"/>
        <v>25379167.841694072</v>
      </c>
      <c r="AC107" s="30">
        <f t="shared" si="52"/>
        <v>368.84930041432381</v>
      </c>
      <c r="AD107" s="30">
        <f t="shared" si="37"/>
        <v>14136053.391246706</v>
      </c>
      <c r="AE107" s="30">
        <f t="shared" si="38"/>
        <v>8138.1919143237174</v>
      </c>
      <c r="AI107" s="37"/>
      <c r="AJ107" s="38">
        <f t="shared" si="61"/>
        <v>870186.50500649505</v>
      </c>
      <c r="AK107" s="38">
        <f t="shared" si="62"/>
        <v>147446.35202462686</v>
      </c>
      <c r="AL107" s="39">
        <f t="shared" si="63"/>
        <v>354415.36100241204</v>
      </c>
      <c r="AM107" s="39">
        <f t="shared" si="64"/>
        <v>957.63898069037623</v>
      </c>
      <c r="AN107" s="39">
        <f t="shared" si="53"/>
        <v>18937.499999999982</v>
      </c>
      <c r="AO107" s="39">
        <f t="shared" si="54"/>
        <v>163831.61504187537</v>
      </c>
      <c r="AP107" s="39">
        <f t="shared" si="55"/>
        <v>168142.97333245105</v>
      </c>
      <c r="AQ107" s="39">
        <f t="shared" si="56"/>
        <v>190054.89103201919</v>
      </c>
      <c r="AR107" s="41">
        <f t="shared" si="65"/>
        <v>-121292.87764167384</v>
      </c>
      <c r="AS107" s="41">
        <f t="shared" si="66"/>
        <v>-970343021.13339067</v>
      </c>
      <c r="AT107">
        <f t="shared" si="67"/>
        <v>0.59271333333333331</v>
      </c>
      <c r="BB107" s="31">
        <f t="shared" si="57"/>
        <v>12027.975453151857</v>
      </c>
      <c r="BC107" s="31">
        <f t="shared" si="58"/>
        <v>5863.0596959190761</v>
      </c>
      <c r="BD107" s="36">
        <f t="shared" si="59"/>
        <v>10715.314660477603</v>
      </c>
      <c r="BE107" s="31">
        <f t="shared" si="60"/>
        <v>4067.3191420525163</v>
      </c>
    </row>
    <row r="108" spans="1:57" x14ac:dyDescent="0.35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37"/>
      <c r="AJ108" s="38">
        <f t="shared" si="61"/>
        <v>1787720859.5638382</v>
      </c>
      <c r="AK108" s="38">
        <f t="shared" si="62"/>
        <v>302915429.81242943</v>
      </c>
      <c r="AL108" s="39">
        <f t="shared" si="63"/>
        <v>584948.82022584579</v>
      </c>
      <c r="AM108" s="39">
        <f t="shared" si="64"/>
        <v>4492.2156297460497</v>
      </c>
      <c r="AN108" s="39">
        <f t="shared" si="53"/>
        <v>18937.499999999982</v>
      </c>
      <c r="AO108" s="39">
        <f t="shared" si="54"/>
        <v>432264760.47188473</v>
      </c>
      <c r="AP108" s="39">
        <f t="shared" si="55"/>
        <v>443640148.90535539</v>
      </c>
      <c r="AQ108" s="39">
        <f t="shared" si="56"/>
        <v>916206096.26484299</v>
      </c>
      <c r="AR108" s="41">
        <f t="shared" si="65"/>
        <v>-297916905.19832897</v>
      </c>
      <c r="AS108" s="41">
        <f t="shared" si="66"/>
        <v>-2383335241586.6318</v>
      </c>
      <c r="AT108">
        <f t="shared" si="67"/>
        <v>0.99967279633333328</v>
      </c>
      <c r="BB108" s="31">
        <f t="shared" si="57"/>
        <v>24871577.107874181</v>
      </c>
      <c r="BC108" s="31">
        <f t="shared" si="58"/>
        <v>28264313.572760165</v>
      </c>
      <c r="BD108" s="36">
        <f t="shared" si="59"/>
        <v>28272106.782493412</v>
      </c>
      <c r="BE108" s="31">
        <f t="shared" si="60"/>
        <v>10731498.522142123</v>
      </c>
    </row>
    <row r="109" spans="1:57" x14ac:dyDescent="0.35">
      <c r="AJ109" s="42"/>
      <c r="AK109" s="42"/>
      <c r="AL109" s="42"/>
      <c r="AM109" s="42"/>
      <c r="AN109" s="42"/>
      <c r="AO109" s="42"/>
      <c r="AP109" s="43"/>
      <c r="AQ109" s="42"/>
      <c r="AR109" s="42"/>
      <c r="AS109" s="42"/>
    </row>
    <row r="110" spans="1:57" x14ac:dyDescent="0.35"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</row>
    <row r="111" spans="1:57" x14ac:dyDescent="0.35"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</row>
  </sheetData>
  <mergeCells count="7">
    <mergeCell ref="AR6:AS6"/>
    <mergeCell ref="T4:AE4"/>
    <mergeCell ref="N5:R5"/>
    <mergeCell ref="U5:W5"/>
    <mergeCell ref="X5:AE5"/>
    <mergeCell ref="AG5:AH5"/>
    <mergeCell ref="AL6:AQ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929E-A905-4FFA-AD0F-39BA8B845629}">
  <dimension ref="B2:L27"/>
  <sheetViews>
    <sheetView tabSelected="1" zoomScale="70" zoomScaleNormal="70" workbookViewId="0">
      <selection activeCell="K11" sqref="K11"/>
    </sheetView>
  </sheetViews>
  <sheetFormatPr defaultRowHeight="14.5" x14ac:dyDescent="0.35"/>
  <cols>
    <col min="2" max="2" width="10.81640625" bestFit="1" customWidth="1"/>
    <col min="5" max="5" width="10.81640625" bestFit="1" customWidth="1"/>
    <col min="8" max="8" width="10.81640625" bestFit="1" customWidth="1"/>
    <col min="11" max="11" width="10.81640625" bestFit="1" customWidth="1"/>
  </cols>
  <sheetData>
    <row r="2" spans="2:12" x14ac:dyDescent="0.35">
      <c r="B2" s="49" t="s">
        <v>66</v>
      </c>
      <c r="C2" s="49"/>
      <c r="E2" s="50" t="s">
        <v>67</v>
      </c>
      <c r="F2" s="50"/>
      <c r="H2" s="52" t="s">
        <v>68</v>
      </c>
      <c r="I2" s="52"/>
      <c r="K2" s="54" t="s">
        <v>69</v>
      </c>
      <c r="L2" s="54"/>
    </row>
    <row r="3" spans="2:12" x14ac:dyDescent="0.35">
      <c r="B3" s="48" t="s">
        <v>59</v>
      </c>
      <c r="C3" s="36" t="s">
        <v>65</v>
      </c>
      <c r="E3" s="33" t="s">
        <v>59</v>
      </c>
      <c r="F3" s="18" t="s">
        <v>65</v>
      </c>
      <c r="H3" s="51" t="s">
        <v>59</v>
      </c>
      <c r="I3" s="53" t="s">
        <v>65</v>
      </c>
      <c r="K3" s="55" t="s">
        <v>59</v>
      </c>
      <c r="L3" s="56" t="s">
        <v>65</v>
      </c>
    </row>
    <row r="4" spans="2:12" x14ac:dyDescent="0.35">
      <c r="B4" s="36">
        <f>'10 bar 730K'!AT8</f>
        <v>32541564.425087184</v>
      </c>
      <c r="C4" s="36">
        <f>'10 bar 730K'!AU8</f>
        <v>2.7989999999999932E-2</v>
      </c>
      <c r="E4" s="18">
        <f>'10 bar 760K'!AT8</f>
        <v>32527168.070660554</v>
      </c>
      <c r="F4" s="18">
        <f>'10 bar 760K'!AU8</f>
        <v>3.3176666666666736E-2</v>
      </c>
      <c r="H4" s="53">
        <f>'10 bar 790K'!AT8</f>
        <v>32487443.255469143</v>
      </c>
      <c r="I4" s="53">
        <f>'10 bar 790K'!AU8</f>
        <v>4.2536666666666709E-2</v>
      </c>
      <c r="K4" s="56">
        <f>'10 bar 820K'!AS8</f>
        <v>32802469.857351854</v>
      </c>
      <c r="L4" s="56">
        <f>'10 bar 820K'!AT8</f>
        <v>6.6900000000000544E-3</v>
      </c>
    </row>
    <row r="5" spans="2:12" x14ac:dyDescent="0.35">
      <c r="B5" s="36">
        <f>'10 bar 730K'!AT9</f>
        <v>31262082.044829354</v>
      </c>
      <c r="C5" s="36">
        <f>'10 bar 730K'!AU9</f>
        <v>0.13795666666666664</v>
      </c>
      <c r="E5" s="18">
        <f>'10 bar 760K'!AT9</f>
        <v>30862737.069985904</v>
      </c>
      <c r="F5" s="18">
        <f>'10 bar 760K'!AU9</f>
        <v>0.15713666666666662</v>
      </c>
      <c r="H5" s="53">
        <f>'10 bar 790K'!AT9</f>
        <v>30313225.990519814</v>
      </c>
      <c r="I5" s="53">
        <f>'10 bar 790K'!AU9</f>
        <v>0.18985666666666673</v>
      </c>
      <c r="K5" s="56">
        <f>'10 bar 820K'!AS9</f>
        <v>31541078.1747321</v>
      </c>
      <c r="L5" s="56">
        <f>'10 bar 820K'!AT9</f>
        <v>0.11864333333333328</v>
      </c>
    </row>
    <row r="6" spans="2:12" x14ac:dyDescent="0.35">
      <c r="B6" s="36">
        <f>'10 bar 730K'!AT10</f>
        <v>29795379.024420924</v>
      </c>
      <c r="C6" s="36">
        <f>'10 bar 730K'!AU10</f>
        <v>0.20999666666666658</v>
      </c>
      <c r="E6" s="18">
        <f>'10 bar 760K'!AT10</f>
        <v>28891711.306759797</v>
      </c>
      <c r="F6" s="18">
        <f>'10 bar 760K'!AU10</f>
        <v>0.23179333333333338</v>
      </c>
      <c r="H6" s="53">
        <f>'10 bar 790K'!AT10</f>
        <v>27669496.92617159</v>
      </c>
      <c r="I6" s="53">
        <f>'10 bar 790K'!AU10</f>
        <v>0.26843333333333341</v>
      </c>
      <c r="K6" s="56">
        <f>'10 bar 820K'!AS10</f>
        <v>30123887.13994794</v>
      </c>
      <c r="L6" s="56">
        <f>'10 bar 820K'!AT10</f>
        <v>0.19657666666666668</v>
      </c>
    </row>
    <row r="7" spans="2:12" x14ac:dyDescent="0.35">
      <c r="B7" s="36">
        <f>'10 bar 730K'!AT11</f>
        <v>28149342.366396114</v>
      </c>
      <c r="C7" s="36">
        <f>'10 bar 730K'!AU11</f>
        <v>0.25766333333333324</v>
      </c>
      <c r="E7" s="18">
        <f>'10 bar 760K'!AT11</f>
        <v>26641791.806727588</v>
      </c>
      <c r="F7" s="18">
        <f>'10 bar 760K'!AU11</f>
        <v>0.2778166666666666</v>
      </c>
      <c r="H7" s="53">
        <f>'10 bar 790K'!AT11</f>
        <v>24548464.71335068</v>
      </c>
      <c r="I7" s="53">
        <f>'10 bar 790K'!AU11</f>
        <v>0.31177666666666665</v>
      </c>
      <c r="K7" s="56">
        <f>'10 bar 820K'!AS11</f>
        <v>28545951.663269851</v>
      </c>
      <c r="L7" s="56">
        <f>'10 bar 820K'!AT11</f>
        <v>0.25162333333333331</v>
      </c>
    </row>
    <row r="8" spans="2:12" x14ac:dyDescent="0.35">
      <c r="B8" s="36">
        <f>'10 bar 730K'!AT12</f>
        <v>26324192.474082068</v>
      </c>
      <c r="C8" s="36">
        <f>'10 bar 730K'!AU12</f>
        <v>0.28944666666666674</v>
      </c>
      <c r="E8" s="18">
        <f>'10 bar 760K'!AT12</f>
        <v>24090502.416742239</v>
      </c>
      <c r="F8" s="18">
        <f>'10 bar 760K'!AU12</f>
        <v>0.30639666666666671</v>
      </c>
      <c r="H8" s="53">
        <f>'10 bar 790K'!AT12</f>
        <v>20935161.075914424</v>
      </c>
      <c r="I8" s="53">
        <f>'10 bar 790K'!AU12</f>
        <v>0.33642333333333335</v>
      </c>
      <c r="K8" s="56">
        <f>'10 bar 820K'!AS12</f>
        <v>26810954.470585812</v>
      </c>
      <c r="L8" s="56">
        <f>'10 bar 820K'!AT12</f>
        <v>0.29107666666666665</v>
      </c>
    </row>
    <row r="9" spans="2:12" x14ac:dyDescent="0.35">
      <c r="B9" s="36">
        <f>'10 bar 730K'!AT13</f>
        <v>24313594.998330444</v>
      </c>
      <c r="C9" s="36">
        <f>'10 bar 730K'!AU13</f>
        <v>0.31054333333333339</v>
      </c>
      <c r="E9" s="18">
        <f>'10 bar 760K'!AT13</f>
        <v>21235342.646850578</v>
      </c>
      <c r="F9" s="18">
        <f>'10 bar 760K'!AU13</f>
        <v>0.32434999999999997</v>
      </c>
      <c r="H9" s="53">
        <f>'10 bar 790K'!AT13</f>
        <v>16803574.367976207</v>
      </c>
      <c r="I9" s="53">
        <f>'10 bar 790K'!AU13</f>
        <v>0.3509066666666667</v>
      </c>
      <c r="K9" s="56">
        <f>'10 bar 820K'!AS13</f>
        <v>24911988.393007588</v>
      </c>
      <c r="L9" s="56">
        <f>'10 bar 820K'!AT13</f>
        <v>0.31959666666666664</v>
      </c>
    </row>
    <row r="10" spans="2:12" x14ac:dyDescent="0.35">
      <c r="B10" s="36">
        <f>'10 bar 730K'!AT14</f>
        <v>22115537.350491256</v>
      </c>
      <c r="C10" s="36">
        <f>'10 bar 730K'!AU14</f>
        <v>0.32447000000000004</v>
      </c>
      <c r="E10" s="18">
        <f>'10 bar 760K'!AT14</f>
        <v>18062322.300297048</v>
      </c>
      <c r="F10" s="18">
        <f>'10 bar 760K'!AU14</f>
        <v>0.33567666666666668</v>
      </c>
      <c r="H10" s="53">
        <f>'10 bar 790K'!AT14</f>
        <v>12142815.473610753</v>
      </c>
      <c r="I10" s="53">
        <f>'10 bar 790K'!AU14</f>
        <v>0.35992000000000002</v>
      </c>
      <c r="K10" s="56">
        <f>'10 bar 820K'!AS14</f>
        <v>22846997.696750086</v>
      </c>
      <c r="L10" s="56">
        <f>'10 bar 820K'!AT14</f>
        <v>0.34034333333333333</v>
      </c>
    </row>
    <row r="11" spans="2:12" x14ac:dyDescent="0.35">
      <c r="B11" s="36">
        <f>'10 bar 730K'!AT15</f>
        <v>19718634.217928689</v>
      </c>
      <c r="C11" s="36">
        <f>'10 bar 730K'!AU15</f>
        <v>0.33347333333333334</v>
      </c>
      <c r="E11" s="18">
        <f>'10 bar 760K'!AT15</f>
        <v>14567588.738552134</v>
      </c>
      <c r="F11" s="18">
        <f>'10 bar 760K'!AU15</f>
        <v>0.34295666666666663</v>
      </c>
      <c r="H11" s="53">
        <f>'10 bar 790K'!AT15</f>
        <v>6927609.0717514455</v>
      </c>
      <c r="I11" s="53">
        <f>'10 bar 790K'!AU15</f>
        <v>0.36596333333333336</v>
      </c>
      <c r="K11" s="56">
        <f>'10 bar 820K'!AS15</f>
        <v>20612455.090376608</v>
      </c>
      <c r="L11" s="56">
        <f>'10 bar 820K'!AT15</f>
        <v>0.35558666666666666</v>
      </c>
    </row>
    <row r="12" spans="2:12" x14ac:dyDescent="0.35">
      <c r="B12" s="36">
        <f>'10 bar 730K'!AT16</f>
        <v>17125331.177302096</v>
      </c>
      <c r="C12" s="36">
        <f>'10 bar 730K'!AU16</f>
        <v>0.33922000000000002</v>
      </c>
      <c r="E12" s="18">
        <f>'10 bar 760K'!AT16</f>
        <v>10736460.179411151</v>
      </c>
      <c r="F12" s="18">
        <f>'10 bar 760K'!AU16</f>
        <v>0.34777333333333332</v>
      </c>
      <c r="H12" s="53">
        <f>'10 bar 790K'!AT16</f>
        <v>1114479.9984917482</v>
      </c>
      <c r="I12" s="53">
        <f>'10 bar 790K'!AU16</f>
        <v>0.37038333333333334</v>
      </c>
      <c r="K12" s="56">
        <f>'10 bar 820K'!AS16</f>
        <v>18199424.804105714</v>
      </c>
      <c r="L12" s="56">
        <f>'10 bar 820K'!AT16</f>
        <v>0.36682999999999999</v>
      </c>
    </row>
    <row r="13" spans="2:12" x14ac:dyDescent="0.35">
      <c r="B13" s="36">
        <f>'10 bar 730K'!AT17</f>
        <v>14327987.291548532</v>
      </c>
      <c r="C13" s="36">
        <f>'10 bar 730K'!AU17</f>
        <v>0.34269999999999995</v>
      </c>
      <c r="E13" s="18">
        <f>'10 bar 760K'!AT17</f>
        <v>6561824.6607904732</v>
      </c>
      <c r="F13" s="18">
        <f>'10 bar 760K'!AU17</f>
        <v>0.35103666666666661</v>
      </c>
      <c r="H13" s="53">
        <f>'10 bar 790K'!AT17</f>
        <v>-5307919.9411042063</v>
      </c>
      <c r="I13" s="53">
        <f>'10 bar 790K'!AU17</f>
        <v>0.37406333333333336</v>
      </c>
      <c r="K13" s="56">
        <f>'10 bar 820K'!AS17</f>
        <v>15613191.894833915</v>
      </c>
      <c r="L13" s="56">
        <f>'10 bar 820K'!AT17</f>
        <v>0.37527666666666665</v>
      </c>
    </row>
    <row r="14" spans="2:12" x14ac:dyDescent="0.35">
      <c r="B14" s="36">
        <f>'10 bar 730K'!AT18</f>
        <v>11318457.130125288</v>
      </c>
      <c r="C14" s="36">
        <f>'10 bar 730K'!AU18</f>
        <v>0.34470666666666661</v>
      </c>
      <c r="E14" s="18">
        <f>'10 bar 760K'!AT18</f>
        <v>2018229.9175210646</v>
      </c>
      <c r="F14" s="18">
        <f>'10 bar 760K'!AU18</f>
        <v>0.35338333333333338</v>
      </c>
      <c r="H14" s="53">
        <f>'10 bar 790K'!AT18</f>
        <v>-12373714.910587732</v>
      </c>
      <c r="I14" s="53">
        <f>'10 bar 790K'!AU18</f>
        <v>0.37740333333333337</v>
      </c>
      <c r="K14" s="56">
        <f>'10 bar 820K'!AS18</f>
        <v>12845727.37985212</v>
      </c>
      <c r="L14" s="56">
        <f>'10 bar 820K'!AT18</f>
        <v>0.38164333333333333</v>
      </c>
    </row>
    <row r="15" spans="2:12" x14ac:dyDescent="0.35">
      <c r="B15" s="36">
        <f>'10 bar 730K'!AT19</f>
        <v>8086187.8807733012</v>
      </c>
      <c r="C15" s="36">
        <f>'10 bar 730K'!AU19</f>
        <v>0.34567999999999999</v>
      </c>
      <c r="E15" s="18">
        <f>'10 bar 760K'!AT19</f>
        <v>-2916025.3294080757</v>
      </c>
      <c r="F15" s="18">
        <f>'10 bar 760K'!AU19</f>
        <v>0.35517333333333334</v>
      </c>
      <c r="H15" s="53">
        <f>'10 bar 790K'!AT19</f>
        <v>-20115133.6711661</v>
      </c>
      <c r="I15" s="53">
        <f>'10 bar 790K'!AU19</f>
        <v>0.38068333333333332</v>
      </c>
      <c r="K15" s="56">
        <f>'10 bar 820K'!AS19</f>
        <v>9888437.5493320841</v>
      </c>
      <c r="L15" s="56">
        <f>'10 bar 820K'!AT19</f>
        <v>0.38657333333333332</v>
      </c>
    </row>
    <row r="16" spans="2:12" x14ac:dyDescent="0.35">
      <c r="B16" s="36">
        <f>'10 bar 730K'!AT20</f>
        <v>4622956.3412827849</v>
      </c>
      <c r="C16" s="36">
        <f>'10 bar 730K'!AU20</f>
        <v>0.34599999999999997</v>
      </c>
      <c r="E16" s="18">
        <f>'10 bar 760K'!AT20</f>
        <v>-8234194.5070244111</v>
      </c>
      <c r="F16" s="18">
        <f>'10 bar 760K'!AU20</f>
        <v>0.35675000000000001</v>
      </c>
      <c r="H16" s="53">
        <f>'10 bar 790K'!AT20</f>
        <v>-28564624.818430368</v>
      </c>
      <c r="I16" s="53">
        <f>'10 bar 790K'!AU20</f>
        <v>0.38399666666666665</v>
      </c>
      <c r="K16" s="56">
        <f>'10 bar 820K'!AS20</f>
        <v>6744928.5225306666</v>
      </c>
      <c r="L16" s="56">
        <f>'10 bar 820K'!AT20</f>
        <v>0.39041999999999999</v>
      </c>
    </row>
    <row r="17" spans="2:12" x14ac:dyDescent="0.35">
      <c r="B17" s="36">
        <f>'10 bar 730K'!AT21</f>
        <v>906514.99942698865</v>
      </c>
      <c r="C17" s="36">
        <f>'10 bar 730K'!AU21</f>
        <v>0.34587333333333331</v>
      </c>
      <c r="E17" s="18">
        <f>'10 bar 760K'!AT21</f>
        <v>-13967878.153048135</v>
      </c>
      <c r="F17" s="18">
        <f>'10 bar 760K'!AU21</f>
        <v>0.35822999999999999</v>
      </c>
      <c r="H17" s="53">
        <f>'10 bar 790K'!AT21</f>
        <v>-37726269.839186393</v>
      </c>
      <c r="I17" s="53">
        <f>'10 bar 790K'!AU21</f>
        <v>0.38747333333333334</v>
      </c>
      <c r="K17" s="56">
        <f>'10 bar 820K'!AS21</f>
        <v>3398003.0837044176</v>
      </c>
      <c r="L17" s="56">
        <f>'10 bar 820K'!AT21</f>
        <v>0.39349000000000001</v>
      </c>
    </row>
    <row r="18" spans="2:12" x14ac:dyDescent="0.35">
      <c r="B18" s="36">
        <f>'10 bar 730K'!AT22</f>
        <v>-3051352.8916048673</v>
      </c>
      <c r="C18" s="36">
        <f>'10 bar 730K'!AU22</f>
        <v>0.34555666666666668</v>
      </c>
      <c r="E18" s="18">
        <f>'10 bar 760K'!AT22</f>
        <v>-20127167.60182612</v>
      </c>
      <c r="F18" s="18">
        <f>'10 bar 760K'!AU22</f>
        <v>0.35972333333333334</v>
      </c>
      <c r="H18" s="53">
        <f>'10 bar 790K'!AT22</f>
        <v>-47637888.298174627</v>
      </c>
      <c r="I18" s="53">
        <f>'10 bar 790K'!AU22</f>
        <v>0.39110666666666666</v>
      </c>
      <c r="K18" s="56">
        <f>'10 bar 820K'!AS22</f>
        <v>-165485.56202715554</v>
      </c>
      <c r="L18" s="56">
        <f>'10 bar 820K'!AT22</f>
        <v>0.3959766666666667</v>
      </c>
    </row>
    <row r="19" spans="2:12" x14ac:dyDescent="0.35">
      <c r="B19" s="36">
        <f>'10 bar 730K'!AT23</f>
        <v>-7273791.7158845235</v>
      </c>
      <c r="C19" s="36">
        <f>'10 bar 730K'!AU23</f>
        <v>0.34512333333333328</v>
      </c>
      <c r="E19" s="18">
        <f>'10 bar 760K'!AT23</f>
        <v>-26738049.780127417</v>
      </c>
      <c r="F19" s="18">
        <f>'10 bar 760K'!AU23</f>
        <v>0.36128666666666664</v>
      </c>
      <c r="H19" s="53">
        <f>'10 bar 790K'!AT23</f>
        <v>-58301251.596941262</v>
      </c>
      <c r="I19" s="53">
        <f>'10 bar 790K'!AU23</f>
        <v>0.39492666666666665</v>
      </c>
      <c r="K19" s="56">
        <f>'10 bar 820K'!AS23</f>
        <v>-3930326.16561577</v>
      </c>
      <c r="L19" s="56">
        <f>'10 bar 820K'!AT23</f>
        <v>0.39812666666666668</v>
      </c>
    </row>
    <row r="20" spans="2:12" x14ac:dyDescent="0.35">
      <c r="B20" s="36">
        <f>'10 bar 730K'!AT24</f>
        <v>-11767762.425699111</v>
      </c>
      <c r="C20" s="36">
        <f>'10 bar 730K'!AU24</f>
        <v>0.34466666666666668</v>
      </c>
      <c r="E20" s="18">
        <f>'10 bar 760K'!AT24</f>
        <v>-33790178.060258158</v>
      </c>
      <c r="F20" s="18">
        <f>'10 bar 760K'!AU24</f>
        <v>0.36298000000000002</v>
      </c>
      <c r="H20" s="53">
        <f>'10 bar 790K'!AT24</f>
        <v>-69708684.412802041</v>
      </c>
      <c r="I20" s="53">
        <f>'10 bar 790K'!AU24</f>
        <v>0.39894666666666662</v>
      </c>
      <c r="K20" s="56">
        <f>'10 bar 820K'!AS24</f>
        <v>-7918997.6411277167</v>
      </c>
      <c r="L20" s="56">
        <f>'10 bar 820K'!AT24</f>
        <v>0.40000666666666668</v>
      </c>
    </row>
    <row r="21" spans="2:12" x14ac:dyDescent="0.35">
      <c r="B21" s="36">
        <f>'10 bar 730K'!AT25</f>
        <v>-16549956.606296953</v>
      </c>
      <c r="C21" s="36">
        <f>'10 bar 730K'!AU25</f>
        <v>0.34426000000000001</v>
      </c>
      <c r="E21" s="18">
        <f>'10 bar 760K'!AT25</f>
        <v>-41338988.316390812</v>
      </c>
      <c r="F21" s="18">
        <f>'10 bar 760K'!AU25</f>
        <v>0.36477666666666664</v>
      </c>
      <c r="H21" s="53">
        <f>'10 bar 790K'!AT25</f>
        <v>-81916220.824447021</v>
      </c>
      <c r="I21" s="53">
        <f>'10 bar 790K'!AU25</f>
        <v>0.4030933333333333</v>
      </c>
      <c r="K21" s="56">
        <f>'10 bar 820K'!AS25</f>
        <v>-12131427.200569306</v>
      </c>
      <c r="L21" s="56">
        <f>'10 bar 820K'!AT25</f>
        <v>0.40171333333333337</v>
      </c>
    </row>
    <row r="22" spans="2:12" x14ac:dyDescent="0.35">
      <c r="B22" s="36">
        <f>'10 bar 730K'!AT26</f>
        <v>-21633434.745980166</v>
      </c>
      <c r="C22" s="36">
        <f>'10 bar 730K'!AU26</f>
        <v>0.34390666666666669</v>
      </c>
      <c r="E22" s="18">
        <f>'10 bar 760K'!AT26</f>
        <v>-49358506.5812665</v>
      </c>
      <c r="F22" s="18">
        <f>'10 bar 760K'!AU26</f>
        <v>0.36674333333333337</v>
      </c>
      <c r="H22" s="53">
        <f>'10 bar 790K'!AT26</f>
        <v>-94891780.763654158</v>
      </c>
      <c r="I22" s="53">
        <f>'10 bar 790K'!AU26</f>
        <v>0.40739333333333333</v>
      </c>
      <c r="K22" s="56">
        <f>'10 bar 820K'!AS26</f>
        <v>-16578207.305834716</v>
      </c>
      <c r="L22" s="56">
        <f>'10 bar 820K'!AT26</f>
        <v>0.40332000000000001</v>
      </c>
    </row>
    <row r="23" spans="2:12" x14ac:dyDescent="0.35">
      <c r="B23" s="36">
        <f>'10 bar 730K'!AT27</f>
        <v>-27014688.443408698</v>
      </c>
      <c r="C23" s="36">
        <f>'10 bar 730K'!AU27</f>
        <v>0.34368666666666664</v>
      </c>
      <c r="E23" s="18">
        <f>'10 bar 760K'!AT27</f>
        <v>-57841344.579827882</v>
      </c>
      <c r="F23" s="18">
        <f>'10 bar 760K'!AU27</f>
        <v>0.36887666666666669</v>
      </c>
      <c r="H23" s="53">
        <f>'10 bar 790K'!AT27</f>
        <v>-108649339.08307616</v>
      </c>
      <c r="I23" s="53">
        <f>'10 bar 790K'!AU27</f>
        <v>0.41181666666666666</v>
      </c>
      <c r="K23" s="56">
        <f>'10 bar 820K'!AS27</f>
        <v>-21265237.514005393</v>
      </c>
      <c r="L23" s="56">
        <f>'10 bar 820K'!AT27</f>
        <v>0.40488333333333337</v>
      </c>
    </row>
    <row r="24" spans="2:12" x14ac:dyDescent="0.35">
      <c r="B24" s="36">
        <f>'10 bar 730K'!AT28</f>
        <v>-32729233.702111118</v>
      </c>
      <c r="C24" s="36">
        <f>'10 bar 730K'!AU28</f>
        <v>0.34356999999999999</v>
      </c>
      <c r="E24" s="18">
        <f>'10 bar 760K'!AT28</f>
        <v>-66881440.29238829</v>
      </c>
      <c r="F24" s="18">
        <f>'10 bar 760K'!AU28</f>
        <v>0.37111</v>
      </c>
      <c r="H24" s="53">
        <f>'10 bar 790K'!AT28</f>
        <v>-123199252.2984547</v>
      </c>
      <c r="I24" s="53">
        <f>'10 bar 790K'!AU28</f>
        <v>0.41632999999999998</v>
      </c>
      <c r="K24" s="56">
        <f>'10 bar 820K'!AS28</f>
        <v>-26207690.010842562</v>
      </c>
      <c r="L24" s="56">
        <f>'10 bar 820K'!AT28</f>
        <v>0.40640666666666669</v>
      </c>
    </row>
    <row r="25" spans="2:12" x14ac:dyDescent="0.35">
      <c r="B25" s="36">
        <f>'10 bar 730K'!AT29</f>
        <v>-38755420.073122367</v>
      </c>
      <c r="C25" s="36">
        <f>'10 bar 730K'!AU29</f>
        <v>0.34361333333333333</v>
      </c>
      <c r="E25" s="18">
        <f>'10 bar 760K'!AT29</f>
        <v>-76372966.046915412</v>
      </c>
      <c r="F25" s="18">
        <f>'10 bar 760K'!AU29</f>
        <v>0.37351333333333331</v>
      </c>
      <c r="H25" s="53">
        <f>'10 bar 790K'!AT29</f>
        <v>-138467568.67245004</v>
      </c>
      <c r="I25" s="53">
        <f>'10 bar 790K'!AU29</f>
        <v>0.42094333333333334</v>
      </c>
      <c r="K25" s="56">
        <f>'10 bar 820K'!AS29</f>
        <v>-31400365.826607537</v>
      </c>
      <c r="L25" s="56">
        <f>'10 bar 820K'!AT29</f>
        <v>0.40793666666666667</v>
      </c>
    </row>
    <row r="26" spans="2:12" x14ac:dyDescent="0.35">
      <c r="B26" s="36">
        <f>'10 bar 730K'!AT30</f>
        <v>-45158695.042179577</v>
      </c>
      <c r="C26" s="36">
        <f>'10 bar 730K'!AU30</f>
        <v>0.34376333333333331</v>
      </c>
      <c r="E26" s="18">
        <f>'10 bar 760K'!AT30</f>
        <v>-86413515.045949399</v>
      </c>
      <c r="F26" s="18">
        <f>'10 bar 760K'!AU30</f>
        <v>0.37602666666666662</v>
      </c>
      <c r="H26" s="53">
        <f>'10 bar 790K'!AT30</f>
        <v>-154460307.05319601</v>
      </c>
      <c r="I26" s="53">
        <f>'10 bar 790K'!AU30</f>
        <v>0.42563000000000001</v>
      </c>
      <c r="K26" s="56">
        <f>'10 bar 820K'!AS30</f>
        <v>-36845295.745824814</v>
      </c>
      <c r="L26" s="56">
        <f>'10 bar 820K'!AT30</f>
        <v>0.40951666666666664</v>
      </c>
    </row>
    <row r="27" spans="2:12" x14ac:dyDescent="0.35">
      <c r="B27" s="36">
        <f>'10 bar 730K'!AT31</f>
        <v>-51865060.497601546</v>
      </c>
      <c r="C27" s="36">
        <f>'10 bar 730K'!AU31</f>
        <v>0.34409666666666666</v>
      </c>
      <c r="E27" s="18">
        <f>'10 bar 760K'!AT31</f>
        <v>-96966698.487046763</v>
      </c>
      <c r="F27" s="18">
        <f>'10 bar 760K'!AU31</f>
        <v>0.37866666666666665</v>
      </c>
      <c r="H27" s="53">
        <f>'10 bar 790K'!AT31</f>
        <v>-171149538.65760797</v>
      </c>
      <c r="I27" s="53">
        <f>'10 bar 790K'!AU31</f>
        <v>0.43037666666666669</v>
      </c>
      <c r="K27" s="56">
        <f>'10 bar 820K'!AS31</f>
        <v>-42568903.386585355</v>
      </c>
      <c r="L27" s="56">
        <f>'10 bar 820K'!AT31</f>
        <v>0.41111666666666663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bar 790K</vt:lpstr>
      <vt:lpstr>10 bar 760K</vt:lpstr>
      <vt:lpstr>10 bar 730K</vt:lpstr>
      <vt:lpstr>10 bar 820K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 Wongwaisayawan</dc:creator>
  <cp:lastModifiedBy>Thanat Wongwaisayawan</cp:lastModifiedBy>
  <dcterms:created xsi:type="dcterms:W3CDTF">2020-02-23T17:00:40Z</dcterms:created>
  <dcterms:modified xsi:type="dcterms:W3CDTF">2020-02-23T17:16:52Z</dcterms:modified>
</cp:coreProperties>
</file>