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E:\USF Docs\End-to-End Data analysis projects\"/>
    </mc:Choice>
  </mc:AlternateContent>
  <xr:revisionPtr revIDLastSave="0" documentId="13_ncr:1_{DF5578DF-DB14-4B85-A991-49B40F3B70D0}" xr6:coauthVersionLast="47" xr6:coauthVersionMax="47" xr10:uidLastSave="{00000000-0000-0000-0000-000000000000}"/>
  <bookViews>
    <workbookView xWindow="-108" yWindow="-108" windowWidth="23256" windowHeight="12576" activeTab="3" xr2:uid="{0A0D8D68-EFC2-4074-BDCA-85DAF874A3F1}"/>
  </bookViews>
  <sheets>
    <sheet name="Input Data" sheetId="2" r:id="rId1"/>
    <sheet name="Master Data" sheetId="1" r:id="rId2"/>
    <sheet name="Analysis" sheetId="3" state="hidden" r:id="rId3"/>
    <sheet name="Dashboard" sheetId="5" r:id="rId4"/>
  </sheets>
  <definedNames>
    <definedName name="_xlchart.v1.2" hidden="1">Analysis!$AF$2</definedName>
    <definedName name="Category">OFFSET(Analysis!$AF$2,1,0,COUNT(Analysis!$AG:A))</definedName>
    <definedName name="CategoryRange">OFFSET(Analysis!$AF$2,1,1,COUNT(Analysis!$AG:XFB))</definedName>
    <definedName name="Slicer_MONTH">#N/A</definedName>
    <definedName name="Slicer_PAYMENT_MODE">#N/A</definedName>
    <definedName name="Slicer_SALE_TYPE">#N/A</definedName>
    <definedName name="Slicer_YEAR">#N/A</definedName>
  </definedNames>
  <calcPr calcId="191029" iterate="1"/>
  <pivotCaches>
    <pivotCache cacheId="1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3" i="3" l="1" a="1"/>
  <c r="Y3" i="3" s="1"/>
  <c r="AK3" i="3" a="1"/>
  <c r="AK3" i="3" s="1"/>
  <c r="AI3" i="3" s="1" a="1"/>
  <c r="AI3" i="3" s="1"/>
  <c r="AJ3" i="3" a="1"/>
  <c r="AJ3" i="3" s="1"/>
  <c r="W3" i="3" a="1"/>
  <c r="W3" i="3" s="1"/>
  <c r="AC1" i="3"/>
  <c r="AD1" i="3" s="1"/>
  <c r="AC3" i="3" s="1" a="1"/>
  <c r="AC3" i="3" s="1"/>
  <c r="X3" i="3" a="1"/>
  <c r="X3" i="3" s="1"/>
  <c r="Z3" i="3" a="1"/>
  <c r="Z3" i="3" s="1"/>
  <c r="N4" i="3"/>
  <c r="O4" i="3" s="1"/>
  <c r="N5" i="3"/>
  <c r="O5" i="3" s="1"/>
  <c r="N6" i="3"/>
  <c r="O6" i="3" s="1"/>
  <c r="N7" i="3"/>
  <c r="O7" i="3" s="1"/>
  <c r="N8" i="3"/>
  <c r="O8" i="3" s="1"/>
  <c r="N9" i="3"/>
  <c r="O9" i="3" s="1"/>
  <c r="N10" i="3"/>
  <c r="O10" i="3" s="1"/>
  <c r="N11" i="3"/>
  <c r="O11" i="3" s="1"/>
  <c r="N12" i="3"/>
  <c r="O12" i="3" s="1"/>
  <c r="N13" i="3"/>
  <c r="O13" i="3" s="1"/>
  <c r="N14" i="3"/>
  <c r="O14" i="3" s="1"/>
  <c r="N3" i="3"/>
  <c r="O3" i="3" s="1"/>
  <c r="M3" i="3"/>
  <c r="M4" i="3"/>
  <c r="M5" i="3"/>
  <c r="M6" i="3"/>
  <c r="M7" i="3"/>
  <c r="M8" i="3"/>
  <c r="M9" i="3"/>
  <c r="M10" i="3"/>
  <c r="M11" i="3"/>
  <c r="M12" i="3"/>
  <c r="M13" i="3"/>
  <c r="M14" i="3"/>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6" i="3"/>
  <c r="F7" i="3" s="1"/>
  <c r="F5" i="3"/>
  <c r="AJ1" i="3" l="1"/>
  <c r="AK1" i="3"/>
  <c r="AB3" i="3" a="1"/>
  <c r="AB3" i="3" s="1"/>
  <c r="V3" i="3" a="1"/>
  <c r="V3" i="3" s="1"/>
  <c r="Z1" i="3" s="1"/>
  <c r="X1" i="3" l="1"/>
  <c r="Y1" i="3"/>
  <c r="W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<sst xmlns="http://schemas.openxmlformats.org/spreadsheetml/2006/main" count="1936" uniqueCount="144">
  <si>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</si>
  <si>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</si>
  <si>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</si>
  <si>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</si>
  <si>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</si>
  <si>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</si>
  <si>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</si>
  <si>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</si>
  <si>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</si>
  <si>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</si>
  <si>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</si>
  <si>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</si>
  <si>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</si>
  <si>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</si>
  <si>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</si>
  <si>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</si>
  <si>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</si>
  <si>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</si>
  <si>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</si>
  <si>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</si>
  <si>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</si>
  <si>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</si>
  <si>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</si>
  <si>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</si>
  <si>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</si>
  <si>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</si>
  <si>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</si>
  <si>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</si>
  <si>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</si>
  <si>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</si>
  <si>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</si>
  <si>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</si>
  <si>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</si>
  <si>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</si>
  <si>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</si>
  <si>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</si>
  <si>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</si>
  <si>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</si>
  <si>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</si>
  <si>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</si>
  <si>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</si>
  <si>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</si>
  <si>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</si>
  <si>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</si>
  <si>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</si>
  <si>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</si>
  <si>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</si>
  <si>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</si>
  <si>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</si>
  <si>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</si>
  <si>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</si>
  <si>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</si>
  <si>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</si>
  <si>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</si>
  <si>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</si>
  <si>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</si>
  <si>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</si>
  <si>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</si>
  <si>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</si>
  <si>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</si>
  <si>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</si>
  <si>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</si>
  <si>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</si>
  <si>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</si>
  <si>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</si>
  <si>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</si>
  <si>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</si>
  <si>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</si>
  <si>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</si>
  <si>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</si>
  <si>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</si>
  <si>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</si>
  <si>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</si>
  <si>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</si>
  <si>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</si>
  <si>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</si>
  <si>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</si>
  <si>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</si>
  <si>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</si>
  <si>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</si>
  <si>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</si>
  <si>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</si>
  <si>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</si>
  <si>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</si>
  <si>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</si>
  <si>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</si>
  <si>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</si>
  <si>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</si>
  <si>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</si>
  <si>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</si>
  <si>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</si>
  <si>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</si>
  <si>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</si>
  <si>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</si>
  <si>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</si>
  <si>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</si>
  <si>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</si>
  <si>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</si>
  <si>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</si>
  <si>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</si>
  <si>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</si>
  <si>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</si>
  <si>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</si>
  <si>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</si>
  <si>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</si>
  <si>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</si>
  <si>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</si>
  <si>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</si>
  <si>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</si>
  <si>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</si>
  <si>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</si>
  <si>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</si>
  <si>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</si>
  <si>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</si>
  <si>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</si>
  <si>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</si>
  <si>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</si>
  <si>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</si>
  <si>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</si>
  <si>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</si>
  <si>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Total</t>
  </si>
  <si>
    <t>Sum of TOTAL BUYING VALUE</t>
  </si>
  <si>
    <t>Value</t>
  </si>
  <si>
    <t>Jan</t>
  </si>
  <si>
    <t>Feb</t>
  </si>
  <si>
    <t>Mar</t>
  </si>
  <si>
    <t>Apr</t>
  </si>
  <si>
    <t>May</t>
  </si>
  <si>
    <t>Jun</t>
  </si>
  <si>
    <t>Jul</t>
  </si>
  <si>
    <t>Aug</t>
  </si>
  <si>
    <t>Sep</t>
  </si>
  <si>
    <t>Oct</t>
  </si>
  <si>
    <t>Nov</t>
  </si>
  <si>
    <t>Dec</t>
  </si>
  <si>
    <t>Sum of QUANTITY</t>
  </si>
  <si>
    <t>PAYMENT TYPE</t>
  </si>
  <si>
    <t>Total sales</t>
  </si>
  <si>
    <t>Total profit</t>
  </si>
  <si>
    <t>Profit %</t>
  </si>
  <si>
    <t>Month</t>
  </si>
  <si>
    <t>Sales</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</si>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</sst>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8" formatCode="[$$-409]#,##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
      <sz val="8"/>
      <name val="Segoe UI"/>
      <family val="2"/>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5">
    <border>
      <left/>
      <right/>
      <top/>
      <bottom/>
      <diagonal/>
    </border>
    <border>
      <left/>
      <right/>
      <top/>
      <bottom style="medium">
        <color rgb="FF7030A0"/>
      </bottom>
      <diagonal/>
    </border>
    <border>
      <left/>
      <right/>
      <top style="thin">
        <color theme="9"/>
      </top>
      <bottom/>
      <diagonal/>
    </border>
    <border>
      <left/>
      <right/>
      <top style="thin">
        <color theme="9"/>
      </top>
      <bottom style="thin">
        <color theme="9"/>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2" xfId="0" applyFont="1" applyBorder="1"/>
    <xf numFmtId="0" fontId="0" fillId="0" borderId="3" xfId="0" applyFont="1" applyBorder="1"/>
    <xf numFmtId="0" fontId="0" fillId="0" borderId="0" xfId="0" applyNumberFormat="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3" fillId="6" borderId="4" xfId="0" applyFont="1" applyFill="1" applyBorder="1"/>
    <xf numFmtId="0" fontId="3" fillId="6" borderId="0" xfId="0" applyNumberFormat="1" applyFont="1" applyFill="1"/>
    <xf numFmtId="168" fontId="0" fillId="0" borderId="0" xfId="0" applyNumberFormat="1"/>
    <xf numFmtId="9" fontId="0" fillId="0" borderId="0" xfId="1" applyFont="1"/>
    <xf numFmtId="168" fontId="3" fillId="6" borderId="0" xfId="0" applyNumberFormat="1" applyFont="1" applyFill="1"/>
    <xf numFmtId="168" fontId="0" fillId="0" borderId="0" xfId="0" applyNumberFormat="1" applyFont="1" applyFill="1"/>
  </cellXfs>
  <cellStyles count="2">
    <cellStyle name="Normal" xfId="0" builtinId="0"/>
    <cellStyle name="Percent" xfId="1" builtinId="5"/>
  </cellStyles>
  <dxfs count="40">
    <dxf>
      <font>
        <b val="0"/>
        <i val="0"/>
        <strike val="0"/>
        <condense val="0"/>
        <extend val="0"/>
        <outline val="0"/>
        <shadow val="0"/>
        <u val="none"/>
        <vertAlign val="baseline"/>
        <sz val="11"/>
        <color theme="1"/>
        <name val="Calibri"/>
        <family val="2"/>
        <scheme val="minor"/>
      </font>
      <numFmt numFmtId="168" formatCode="[$$-409]#,##0"/>
      <fill>
        <patternFill patternType="none">
          <fgColor indexed="64"/>
          <bgColor indexed="65"/>
        </patternFill>
      </fill>
    </dxf>
    <dxf>
      <font>
        <b/>
        <i val="0"/>
        <sz val="12"/>
        <color theme="0"/>
        <name val="Poppins"/>
      </font>
      <border diagonalUp="0" diagonalDown="0">
        <left/>
        <right/>
        <top/>
        <bottom/>
        <vertical/>
        <horizontal/>
      </border>
    </dxf>
    <dxf>
      <font>
        <sz val="9"/>
        <color theme="0"/>
        <name val="Poppins"/>
      </font>
      <fill>
        <patternFill>
          <bgColor theme="4"/>
        </patternFill>
      </fill>
      <border diagonalUp="0" diagonalDown="0">
        <left/>
        <right/>
        <top/>
        <bottom/>
        <vertical/>
        <horizontal/>
      </border>
    </dxf>
    <dxf>
      <numFmt numFmtId="168" formatCode="[$$-409]#,##0"/>
    </dxf>
    <dxf>
      <font>
        <b/>
      </font>
      <fill>
        <patternFill patternType="solid">
          <fgColor theme="4" tint="0.79998168889431442"/>
          <bgColor theme="4" tint="0.79998168889431442"/>
        </patternFill>
      </fill>
    </dxf>
    <dxf>
      <numFmt numFmtId="165" formatCode="[$$-409]#,##0.00"/>
    </dxf>
    <dxf>
      <numFmt numFmtId="165" formatCode="[$$-409]#,##0.00"/>
    </dxf>
    <dxf>
      <font>
        <b/>
      </font>
      <fill>
        <patternFill patternType="solid">
          <fgColor theme="4" tint="0.79998168889431442"/>
          <bgColor theme="4" tint="0.79998168889431442"/>
        </patternFill>
      </fill>
    </dxf>
    <dxf>
      <font>
        <b/>
      </font>
      <fill>
        <patternFill patternType="solid">
          <fgColor theme="4" tint="0.79998168889431442"/>
          <bgColor theme="4" tint="0.79998168889431442"/>
        </patternFill>
      </fill>
    </dxf>
    <dxf>
      <font>
        <b/>
      </font>
      <fill>
        <patternFill patternType="solid">
          <fgColor theme="4" tint="0.79998168889431442"/>
          <bgColor theme="4" tint="0.79998168889431442"/>
        </patternFill>
      </fill>
    </dxf>
    <dxf>
      <font>
        <b/>
      </font>
      <fill>
        <patternFill patternType="solid">
          <fgColor theme="4" tint="0.79998168889431442"/>
          <bgColor theme="4" tint="0.79998168889431442"/>
        </patternFill>
      </fil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39"/>
      <tableStyleElement type="headerRow" dxfId="38"/>
    </tableStyle>
    <tableStyle name="SLICER1" pivot="0" table="0" count="10" xr9:uid="{05F5FE05-7796-49A6-B094-939088674B54}">
      <tableStyleElement type="wholeTable" dxfId="2"/>
      <tableStyleElement type="headerRow" dxfId="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FF00"/>
              </a:gs>
              <a:gs pos="69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gradFill flip="none" rotWithShape="1">
              <a:gsLst>
                <a:gs pos="0">
                  <a:srgbClr val="FFFF00"/>
                </a:gs>
                <a:gs pos="69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C9DE-4FB4-A35D-9779654DCC19}"/>
            </c:ext>
          </c:extLst>
        </c:ser>
        <c:dLbls>
          <c:showLegendKey val="0"/>
          <c:showVal val="0"/>
          <c:showCatName val="0"/>
          <c:showSerName val="0"/>
          <c:showPercent val="0"/>
          <c:showBubbleSize val="0"/>
        </c:dLbls>
        <c:axId val="1333013504"/>
        <c:axId val="1499838287"/>
      </c:areaChart>
      <c:catAx>
        <c:axId val="1333013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499838287"/>
        <c:crosses val="autoZero"/>
        <c:auto val="1"/>
        <c:lblAlgn val="ctr"/>
        <c:lblOffset val="100"/>
        <c:noMultiLvlLbl val="0"/>
      </c:catAx>
      <c:valAx>
        <c:axId val="1499838287"/>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333013504"/>
        <c:crosses val="autoZero"/>
        <c:crossBetween val="midCat"/>
        <c:majorUnit val="5000"/>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Analysis!$M$2</c:f>
              <c:strCache>
                <c:ptCount val="1"/>
                <c:pt idx="0">
                  <c:v>Sales</c:v>
                </c:pt>
              </c:strCache>
            </c:strRef>
          </c:tx>
          <c:spPr>
            <a:gradFill>
              <a:gsLst>
                <a:gs pos="0">
                  <a:srgbClr val="FFFF00"/>
                </a:gs>
                <a:gs pos="69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2E7E-4128-9B2E-03B567B3CE32}"/>
            </c:ext>
          </c:extLst>
        </c:ser>
        <c:ser>
          <c:idx val="1"/>
          <c:order val="1"/>
          <c:tx>
            <c:strRef>
              <c:f>Analysis!$N$2</c:f>
              <c:strCache>
                <c:ptCount val="1"/>
                <c:pt idx="0">
                  <c:v>Profit</c:v>
                </c:pt>
              </c:strCache>
            </c:strRef>
          </c:tx>
          <c:spPr>
            <a:solidFill>
              <a:schemeClr val="accent4"/>
            </a:solidFill>
            <a:ln>
              <a:noFill/>
            </a:ln>
            <a:effectLst/>
          </c:spPr>
          <c:invertIfNegative val="0"/>
          <c:dLbls>
            <c:dLbl>
              <c:idx val="0"/>
              <c:tx>
                <c:rich>
                  <a:bodyPr/>
                  <a:lstStyle/>
                  <a:p>
                    <a:fld id="{45E13B11-3667-494E-8A8B-C827CCA0D3D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2E7E-4128-9B2E-03B567B3CE32}"/>
                </c:ext>
              </c:extLst>
            </c:dLbl>
            <c:dLbl>
              <c:idx val="1"/>
              <c:tx>
                <c:rich>
                  <a:bodyPr/>
                  <a:lstStyle/>
                  <a:p>
                    <a:fld id="{2A5BFE9E-C4C5-478A-A7CB-6457DDD2952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E7E-4128-9B2E-03B567B3CE32}"/>
                </c:ext>
              </c:extLst>
            </c:dLbl>
            <c:dLbl>
              <c:idx val="2"/>
              <c:tx>
                <c:rich>
                  <a:bodyPr/>
                  <a:lstStyle/>
                  <a:p>
                    <a:fld id="{5647EE74-3655-4B07-8ED7-45DA98DDDC9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E7E-4128-9B2E-03B567B3CE32}"/>
                </c:ext>
              </c:extLst>
            </c:dLbl>
            <c:dLbl>
              <c:idx val="3"/>
              <c:tx>
                <c:rich>
                  <a:bodyPr/>
                  <a:lstStyle/>
                  <a:p>
                    <a:fld id="{5FAED985-BAF2-491B-9611-30606FD17C4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E7E-4128-9B2E-03B567B3CE32}"/>
                </c:ext>
              </c:extLst>
            </c:dLbl>
            <c:dLbl>
              <c:idx val="4"/>
              <c:tx>
                <c:rich>
                  <a:bodyPr/>
                  <a:lstStyle/>
                  <a:p>
                    <a:fld id="{C0E4F0A1-A07C-479F-9A29-E5F3D4B24FD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E7E-4128-9B2E-03B567B3CE32}"/>
                </c:ext>
              </c:extLst>
            </c:dLbl>
            <c:dLbl>
              <c:idx val="5"/>
              <c:tx>
                <c:rich>
                  <a:bodyPr/>
                  <a:lstStyle/>
                  <a:p>
                    <a:fld id="{7027EF80-C2CA-4BEF-BB8D-54674D510A6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E7E-4128-9B2E-03B567B3CE32}"/>
                </c:ext>
              </c:extLst>
            </c:dLbl>
            <c:dLbl>
              <c:idx val="6"/>
              <c:tx>
                <c:rich>
                  <a:bodyPr/>
                  <a:lstStyle/>
                  <a:p>
                    <a:fld id="{D1C1ABF6-EF54-413F-9AD9-F5E16183136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2E7E-4128-9B2E-03B567B3CE32}"/>
                </c:ext>
              </c:extLst>
            </c:dLbl>
            <c:dLbl>
              <c:idx val="7"/>
              <c:tx>
                <c:rich>
                  <a:bodyPr/>
                  <a:lstStyle/>
                  <a:p>
                    <a:fld id="{AC8F69BC-A693-4887-9B6B-48AE3C6C398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2E7E-4128-9B2E-03B567B3CE32}"/>
                </c:ext>
              </c:extLst>
            </c:dLbl>
            <c:dLbl>
              <c:idx val="8"/>
              <c:tx>
                <c:rich>
                  <a:bodyPr/>
                  <a:lstStyle/>
                  <a:p>
                    <a:fld id="{70602FCC-544D-47ED-A5DF-8CA94AC83B3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E7E-4128-9B2E-03B567B3CE32}"/>
                </c:ext>
              </c:extLst>
            </c:dLbl>
            <c:dLbl>
              <c:idx val="9"/>
              <c:tx>
                <c:rich>
                  <a:bodyPr/>
                  <a:lstStyle/>
                  <a:p>
                    <a:fld id="{C2D451E9-8965-4376-B2FC-5ECB0B12901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E7E-4128-9B2E-03B567B3CE32}"/>
                </c:ext>
              </c:extLst>
            </c:dLbl>
            <c:dLbl>
              <c:idx val="10"/>
              <c:tx>
                <c:rich>
                  <a:bodyPr/>
                  <a:lstStyle/>
                  <a:p>
                    <a:fld id="{6245B65D-C2C5-415A-AC9E-760CCEE9B53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E7E-4128-9B2E-03B567B3CE32}"/>
                </c:ext>
              </c:extLst>
            </c:dLbl>
            <c:dLbl>
              <c:idx val="11"/>
              <c:tx>
                <c:rich>
                  <a:bodyPr/>
                  <a:lstStyle/>
                  <a:p>
                    <a:fld id="{7A0282E2-72CE-4999-91BC-C176FAEDF2B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E7E-4128-9B2E-03B567B3CE32}"/>
                </c:ext>
              </c:extLst>
            </c:dLbl>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2E7E-4128-9B2E-03B567B3CE32}"/>
            </c:ext>
          </c:extLst>
        </c:ser>
        <c:dLbls>
          <c:showLegendKey val="0"/>
          <c:showVal val="0"/>
          <c:showCatName val="0"/>
          <c:showSerName val="0"/>
          <c:showPercent val="0"/>
          <c:showBubbleSize val="0"/>
        </c:dLbls>
        <c:gapWidth val="50"/>
        <c:overlap val="100"/>
        <c:axId val="470018911"/>
        <c:axId val="470019391"/>
      </c:barChart>
      <c:catAx>
        <c:axId val="47001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70019391"/>
        <c:crosses val="autoZero"/>
        <c:auto val="1"/>
        <c:lblAlgn val="ctr"/>
        <c:lblOffset val="100"/>
        <c:noMultiLvlLbl val="0"/>
      </c:catAx>
      <c:valAx>
        <c:axId val="47001939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470018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1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rgbClr val="FFFF00"/>
                </a:gs>
                <a:gs pos="69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Analysis!$AB$3:$AB$12</c:f>
              <c:strCache>
                <c:ptCount val="10"/>
                <c:pt idx="0">
                  <c:v>Product07</c:v>
                </c:pt>
                <c:pt idx="1">
                  <c:v>Product08</c:v>
                </c:pt>
                <c:pt idx="2">
                  <c:v>Product09</c:v>
                </c:pt>
                <c:pt idx="3">
                  <c:v>Product10</c:v>
                </c:pt>
                <c:pt idx="4">
                  <c:v>Product11</c:v>
                </c:pt>
                <c:pt idx="5">
                  <c:v>Product12</c:v>
                </c:pt>
                <c:pt idx="6">
                  <c:v>Product13</c:v>
                </c:pt>
                <c:pt idx="7">
                  <c:v>Product14</c:v>
                </c:pt>
                <c:pt idx="8">
                  <c:v>Product15</c:v>
                </c:pt>
                <c:pt idx="9">
                  <c:v>Product16</c:v>
                </c:pt>
              </c:strCache>
            </c:strRef>
          </c:cat>
          <c:val>
            <c:numRef>
              <c:f>Analysis!$AC$3:$AC$12</c:f>
              <c:numCache>
                <c:formatCode>[$$-409]#,##0</c:formatCode>
                <c:ptCount val="10"/>
                <c:pt idx="0">
                  <c:v>2291.04</c:v>
                </c:pt>
                <c:pt idx="1">
                  <c:v>10502.82</c:v>
                </c:pt>
                <c:pt idx="2">
                  <c:v>581.64</c:v>
                </c:pt>
                <c:pt idx="3">
                  <c:v>16428</c:v>
                </c:pt>
                <c:pt idx="4">
                  <c:v>5856.4</c:v>
                </c:pt>
                <c:pt idx="5">
                  <c:v>11582.910000000003</c:v>
                </c:pt>
                <c:pt idx="6">
                  <c:v>8423.52</c:v>
                </c:pt>
                <c:pt idx="7">
                  <c:v>12764.640000000001</c:v>
                </c:pt>
                <c:pt idx="8">
                  <c:v>1839.2399999999998</c:v>
                </c:pt>
                <c:pt idx="9">
                  <c:v>1996.8</c:v>
                </c:pt>
              </c:numCache>
            </c:numRef>
          </c:val>
          <c:extLst>
            <c:ext xmlns:c16="http://schemas.microsoft.com/office/drawing/2014/chart" uri="{C3380CC4-5D6E-409C-BE32-E72D297353CC}">
              <c16:uniqueId val="{00000000-4B61-4341-BCA8-A86CFD407EEE}"/>
            </c:ext>
          </c:extLst>
        </c:ser>
        <c:dLbls>
          <c:showLegendKey val="0"/>
          <c:showVal val="0"/>
          <c:showCatName val="0"/>
          <c:showSerName val="0"/>
          <c:showPercent val="0"/>
          <c:showBubbleSize val="0"/>
        </c:dLbls>
        <c:gapWidth val="50"/>
        <c:axId val="1571285408"/>
        <c:axId val="1571271008"/>
      </c:barChart>
      <c:catAx>
        <c:axId val="15712854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crossAx val="1571271008"/>
        <c:crosses val="autoZero"/>
        <c:auto val="1"/>
        <c:lblAlgn val="ctr"/>
        <c:lblOffset val="100"/>
        <c:noMultiLvlLbl val="0"/>
      </c:catAx>
      <c:valAx>
        <c:axId val="1571271008"/>
        <c:scaling>
          <c:orientation val="minMax"/>
        </c:scaling>
        <c:delete val="1"/>
        <c:axPos val="b"/>
        <c:numFmt formatCode="[$$-409]#,##0" sourceLinked="1"/>
        <c:majorTickMark val="out"/>
        <c:minorTickMark val="none"/>
        <c:tickLblPos val="nextTo"/>
        <c:crossAx val="1571285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 type wise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a:outerShdw blurRad="50800" dist="38100" algn="l" rotWithShape="0">
              <a:prstClr val="black">
                <a:alpha val="40000"/>
              </a:prstClr>
            </a:outerShdw>
          </a:effectLst>
        </c:spPr>
      </c:pivotFmt>
      <c:pivotFmt>
        <c:idx val="7"/>
        <c:spPr>
          <a:solidFill>
            <a:schemeClr val="accent1"/>
          </a:solidFill>
          <a:ln w="19050">
            <a:noFill/>
          </a:ln>
          <a:effectLst>
            <a:outerShdw blurRad="50800" dist="38100" algn="l" rotWithShape="0">
              <a:prstClr val="black">
                <a:alpha val="40000"/>
              </a:prstClr>
            </a:outerShdw>
          </a:effectLst>
        </c:spPr>
      </c:pivotFmt>
      <c:pivotFmt>
        <c:idx val="8"/>
        <c:spPr>
          <a:solidFill>
            <a:schemeClr val="accent1"/>
          </a:solidFill>
          <a:ln w="19050">
            <a:noFill/>
          </a:ln>
          <a:effectLst>
            <a:outerShdw blurRad="50800" dist="38100" algn="l" rotWithShape="0">
              <a:prstClr val="black">
                <a:alpha val="40000"/>
              </a:prstClr>
            </a:outerShdw>
          </a:effectLst>
        </c:spPr>
      </c:pivotFmt>
    </c:pivotFmts>
    <c:plotArea>
      <c:layout/>
      <c:pieChart>
        <c:varyColors val="1"/>
        <c:ser>
          <c:idx val="0"/>
          <c:order val="0"/>
          <c:tx>
            <c:strRef>
              <c:f>Analysis!$AN$2</c:f>
              <c:strCache>
                <c:ptCount val="1"/>
                <c:pt idx="0">
                  <c:v>Total</c:v>
                </c:pt>
              </c:strCache>
            </c:strRef>
          </c:tx>
          <c:spPr>
            <a:ln>
              <a:noFill/>
            </a:ln>
            <a:effectLst>
              <a:outerShdw blurRad="50800" dist="38100" algn="l" rotWithShape="0">
                <a:prstClr val="black">
                  <a:alpha val="40000"/>
                </a:prstClr>
              </a:outerShdw>
            </a:effectLst>
          </c:spPr>
          <c:dPt>
            <c:idx val="0"/>
            <c:bubble3D val="0"/>
            <c:spPr>
              <a:solidFill>
                <a:schemeClr val="accent1"/>
              </a:solidFill>
              <a:ln w="19050">
                <a:noFill/>
              </a:ln>
              <a:effectLst>
                <a:outerShdw blurRad="50800" dist="38100" algn="l" rotWithShape="0">
                  <a:prstClr val="black">
                    <a:alpha val="40000"/>
                  </a:prstClr>
                </a:outerShdw>
              </a:effectLst>
            </c:spPr>
            <c:extLst>
              <c:ext xmlns:c16="http://schemas.microsoft.com/office/drawing/2014/chart" uri="{C3380CC4-5D6E-409C-BE32-E72D297353CC}">
                <c16:uniqueId val="{00000001-4DAA-4CC3-8558-BFDDC49A7C35}"/>
              </c:ext>
            </c:extLst>
          </c:dPt>
          <c:dPt>
            <c:idx val="1"/>
            <c:bubble3D val="0"/>
            <c:spPr>
              <a:solidFill>
                <a:schemeClr val="accent2"/>
              </a:solidFill>
              <a:ln w="19050">
                <a:noFill/>
              </a:ln>
              <a:effectLst>
                <a:outerShdw blurRad="50800" dist="38100" algn="l" rotWithShape="0">
                  <a:prstClr val="black">
                    <a:alpha val="40000"/>
                  </a:prstClr>
                </a:outerShdw>
              </a:effectLst>
            </c:spPr>
            <c:extLst>
              <c:ext xmlns:c16="http://schemas.microsoft.com/office/drawing/2014/chart" uri="{C3380CC4-5D6E-409C-BE32-E72D297353CC}">
                <c16:uniqueId val="{00000003-4DAA-4CC3-8558-BFDDC49A7C35}"/>
              </c:ext>
            </c:extLst>
          </c:dPt>
          <c:dPt>
            <c:idx val="2"/>
            <c:bubble3D val="0"/>
            <c:spPr>
              <a:solidFill>
                <a:schemeClr val="accent3"/>
              </a:solidFill>
              <a:ln w="19050">
                <a:noFill/>
              </a:ln>
              <a:effectLst>
                <a:outerShdw blurRad="50800" dist="38100" algn="l" rotWithShape="0">
                  <a:prstClr val="black">
                    <a:alpha val="40000"/>
                  </a:prstClr>
                </a:outerShdw>
              </a:effectLst>
            </c:spPr>
            <c:extLst>
              <c:ext xmlns:c16="http://schemas.microsoft.com/office/drawing/2014/chart" uri="{C3380CC4-5D6E-409C-BE32-E72D297353CC}">
                <c16:uniqueId val="{00000005-4DAA-4CC3-8558-BFDDC49A7C35}"/>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Analysis!$AM$3:$AM$5</c:f>
              <c:strCache>
                <c:ptCount val="3"/>
                <c:pt idx="0">
                  <c:v>Direct Sales</c:v>
                </c:pt>
                <c:pt idx="1">
                  <c:v>Online</c:v>
                </c:pt>
                <c:pt idx="2">
                  <c:v>Wholesaler</c:v>
                </c:pt>
              </c:strCache>
            </c:strRef>
          </c:cat>
          <c:val>
            <c:numRef>
              <c:f>Analysis!$AN$3:$AN$5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4DAA-4CC3-8558-BFDDC49A7C3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[Sales-Dashboard.xlsx]Analysis!Payment type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a:outerShdw blurRad="50800" dist="38100" algn="l" rotWithShape="0">
              <a:prstClr val="black">
                <a:alpha val="40000"/>
              </a:prstClr>
            </a:outerShdw>
          </a:effectLst>
        </c:spPr>
      </c:pivotFmt>
      <c:pivotFmt>
        <c:idx val="6"/>
        <c:spPr>
          <a:solidFill>
            <a:schemeClr val="accent1"/>
          </a:solidFill>
          <a:ln w="19050">
            <a:noFill/>
          </a:ln>
          <a:effectLst>
            <a:outerShdw blurRad="50800" dist="38100" algn="l" rotWithShape="0">
              <a:prstClr val="black">
                <a:alpha val="40000"/>
              </a:prstClr>
            </a:outerShdw>
          </a:effectLst>
        </c:spPr>
      </c:pivotFmt>
    </c:pivotFmts>
    <c:plotArea>
      <c:layout/>
      <c:pieChart>
        <c:varyColors val="1"/>
        <c:ser>
          <c:idx val="0"/>
          <c:order val="0"/>
          <c:tx>
            <c:strRef>
              <c:f>Analysis!$AQ$2</c:f>
              <c:strCache>
                <c:ptCount val="1"/>
                <c:pt idx="0">
                  <c:v>Total</c:v>
                </c:pt>
              </c:strCache>
            </c:strRef>
          </c:tx>
          <c:spPr>
            <a:ln>
              <a:noFill/>
            </a:ln>
            <a:effectLst>
              <a:outerShdw blurRad="50800" dist="38100" algn="l" rotWithShape="0">
                <a:prstClr val="black">
                  <a:alpha val="40000"/>
                </a:prstClr>
              </a:outerShdw>
            </a:effectLst>
          </c:spPr>
          <c:dPt>
            <c:idx val="0"/>
            <c:bubble3D val="0"/>
            <c:spPr>
              <a:solidFill>
                <a:schemeClr val="accent1"/>
              </a:solidFill>
              <a:ln w="19050">
                <a:noFill/>
              </a:ln>
              <a:effectLst>
                <a:outerShdw blurRad="50800" dist="38100" algn="l" rotWithShape="0">
                  <a:prstClr val="black">
                    <a:alpha val="40000"/>
                  </a:prstClr>
                </a:outerShdw>
              </a:effectLst>
            </c:spPr>
            <c:extLst>
              <c:ext xmlns:c16="http://schemas.microsoft.com/office/drawing/2014/chart" uri="{C3380CC4-5D6E-409C-BE32-E72D297353CC}">
                <c16:uniqueId val="{00000001-CCD0-436C-9245-4FAA257AE2D1}"/>
              </c:ext>
            </c:extLst>
          </c:dPt>
          <c:dPt>
            <c:idx val="1"/>
            <c:bubble3D val="0"/>
            <c:spPr>
              <a:solidFill>
                <a:schemeClr val="accent2"/>
              </a:solidFill>
              <a:ln w="19050">
                <a:noFill/>
              </a:ln>
              <a:effectLst>
                <a:outerShdw blurRad="50800" dist="38100" algn="l" rotWithShape="0">
                  <a:prstClr val="black">
                    <a:alpha val="40000"/>
                  </a:prstClr>
                </a:outerShdw>
              </a:effectLst>
            </c:spPr>
            <c:extLst>
              <c:ext xmlns:c16="http://schemas.microsoft.com/office/drawing/2014/chart" uri="{C3380CC4-5D6E-409C-BE32-E72D297353CC}">
                <c16:uniqueId val="{00000003-CCD0-436C-9245-4FAA257AE2D1}"/>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Analysis!$AP$3:$AP$4</c:f>
              <c:strCache>
                <c:ptCount val="2"/>
                <c:pt idx="0">
                  <c:v>Cash</c:v>
                </c:pt>
                <c:pt idx="1">
                  <c:v>Online</c:v>
                </c:pt>
              </c:strCache>
            </c:strRef>
          </c:cat>
          <c:val>
            <c:numRef>
              <c:f>Analysis!$AQ$3:$AQ$4</c:f>
              <c:numCache>
                <c:formatCode>General</c:formatCode>
                <c:ptCount val="2"/>
                <c:pt idx="0">
                  <c:v>199516.90000000008</c:v>
                </c:pt>
                <c:pt idx="1">
                  <c:v>201895.01999999993</c:v>
                </c:pt>
              </c:numCache>
            </c:numRef>
          </c:val>
          <c:extLst>
            <c:ext xmlns:c16="http://schemas.microsoft.com/office/drawing/2014/chart" uri="{C3380CC4-5D6E-409C-BE32-E72D297353CC}">
              <c16:uniqueId val="{00000004-CCD0-436C-9245-4FAA257AE2D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Poppins" panose="00000500000000000000" pitchFamily="2" charset="0"/>
              <a:ea typeface="+mn-ea"/>
              <a:cs typeface="Poppins" panose="00000500000000000000"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chemeClr val="bg1"/>
          </a:solidFill>
          <a:latin typeface="Poppins" panose="00000500000000000000" pitchFamily="2" charset="0"/>
          <a:cs typeface="Poppins" panose="00000500000000000000"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3A17A514-32DB-4A32-B130-CD0723A06B57}">
          <cx:tx>
            <cx:txData>
              <cx:f>_xlchart.v1.2</cx:f>
              <cx:v>CATEGORY</cx:v>
            </cx:txData>
          </cx:tx>
          <cx:spPr>
            <a:ln>
              <a:noFill/>
            </a:ln>
          </cx:spPr>
          <cx:dataLabels>
            <cx:txPr>
              <a:bodyPr vertOverflow="overflow" horzOverflow="overflow" wrap="square" lIns="0" tIns="0" rIns="0" bIns="0"/>
              <a:lstStyle/>
              <a:p>
                <a:pPr algn="ctr" rtl="0">
                  <a:defRPr sz="1000" b="0" i="0">
                    <a:solidFill>
                      <a:srgbClr val="FFFFFF"/>
                    </a:solidFill>
                    <a:latin typeface="Poppins" panose="00000500000000000000" pitchFamily="2" charset="0"/>
                    <a:ea typeface="Poppins" panose="00000500000000000000" pitchFamily="2" charset="0"/>
                    <a:cs typeface="Poppins" panose="00000500000000000000" pitchFamily="2" charset="0"/>
                  </a:defRPr>
                </a:pPr>
                <a:endParaRPr lang="en-IN" sz="1000">
                  <a:latin typeface="Poppins" panose="00000500000000000000" pitchFamily="2" charset="0"/>
                  <a:cs typeface="Poppins" panose="00000500000000000000" pitchFamily="2" charset="0"/>
                </a:endParaRPr>
              </a:p>
            </cx:txPr>
            <cx:visibility seriesName="0" categoryName="1" value="1"/>
            <cx:separator>
</cx:separator>
            <cx:dataLabel idx="3">
              <cx:separator>
</cx:separator>
            </cx:dataLabel>
          </cx:dataLabels>
          <cx:dataId val="0"/>
          <cx:layoutPr>
            <cx:parentLabelLayout val="overlapping"/>
          </cx:layoutPr>
        </cx:series>
      </cx:plotAreaRegion>
    </cx:plotArea>
  </cx:chart>
  <cx:spPr>
    <a:noFill/>
    <a:ln>
      <a:noFill/>
    </a:ln>
    <a:effectLst>
      <a:outerShdw blurRad="50800" dist="38100" algn="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26" fmlaLink="Analysis!$AB$1" max="100" min="1" page="10" val="7"/>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2.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1.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microsoft.com/office/2014/relationships/chartEx" Target="../charts/chartEx1.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3.xml"/><Relationship Id="rId30"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489600</xdr:colOff>
      <xdr:row>45</xdr:row>
      <xdr:rowOff>177430</xdr:rowOff>
    </xdr:to>
    <xdr:grpSp>
      <xdr:nvGrpSpPr>
        <xdr:cNvPr id="231" name="Black&amp;White">
          <a:extLst>
            <a:ext uri="{FF2B5EF4-FFF2-40B4-BE49-F238E27FC236}">
              <a16:creationId xmlns:a16="http://schemas.microsoft.com/office/drawing/2014/main" id="{788259E4-1032-785C-8F31-55329B53ADAD}"/>
            </a:ext>
          </a:extLst>
        </xdr:cNvPr>
        <xdr:cNvGrpSpPr>
          <a:grpSpLocks noChangeAspect="1"/>
        </xdr:cNvGrpSpPr>
      </xdr:nvGrpSpPr>
      <xdr:grpSpPr>
        <a:xfrm>
          <a:off x="0" y="0"/>
          <a:ext cx="15120000" cy="8178430"/>
          <a:chOff x="0" y="0"/>
          <a:chExt cx="12192000" cy="6858001"/>
        </a:xfrm>
      </xdr:grpSpPr>
      <xdr:sp macro="" textlink="">
        <xdr:nvSpPr>
          <xdr:cNvPr id="204" name="Rectangle: Rounded Corners 203">
            <a:extLst>
              <a:ext uri="{FF2B5EF4-FFF2-40B4-BE49-F238E27FC236}">
                <a16:creationId xmlns:a16="http://schemas.microsoft.com/office/drawing/2014/main" id="{92E6860D-7007-EE1C-0F0F-BD25807661A5}"/>
              </a:ext>
            </a:extLst>
          </xdr:cNvPr>
          <xdr:cNvSpPr/>
        </xdr:nvSpPr>
        <xdr:spPr>
          <a:xfrm>
            <a:off x="0" y="0"/>
            <a:ext cx="12192000" cy="6858001"/>
          </a:xfrm>
          <a:prstGeom prst="roundRect">
            <a:avLst>
              <a:gd name="adj" fmla="val 2899"/>
            </a:avLst>
          </a:prstGeom>
          <a:solidFill>
            <a:schemeClr val="bg2">
              <a:lumMod val="2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5" name="Trapezoid 204">
            <a:extLst>
              <a:ext uri="{FF2B5EF4-FFF2-40B4-BE49-F238E27FC236}">
                <a16:creationId xmlns:a16="http://schemas.microsoft.com/office/drawing/2014/main" id="{B6E99AD2-5188-93B3-09CA-69EF483CAE31}"/>
              </a:ext>
            </a:extLst>
          </xdr:cNvPr>
          <xdr:cNvSpPr/>
        </xdr:nvSpPr>
        <xdr:spPr>
          <a:xfrm>
            <a:off x="10575533" y="1080001"/>
            <a:ext cx="1319260" cy="209630"/>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6" name="Trapezoid 205">
            <a:extLst>
              <a:ext uri="{FF2B5EF4-FFF2-40B4-BE49-F238E27FC236}">
                <a16:creationId xmlns:a16="http://schemas.microsoft.com/office/drawing/2014/main" id="{45AB0D1D-BEC1-D3DE-5056-EE1C82601307}"/>
              </a:ext>
            </a:extLst>
          </xdr:cNvPr>
          <xdr:cNvSpPr/>
        </xdr:nvSpPr>
        <xdr:spPr>
          <a:xfrm>
            <a:off x="9135533" y="1080001"/>
            <a:ext cx="1319260" cy="209630"/>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7" name="Rectangle: Rounded Corners 206">
            <a:extLst>
              <a:ext uri="{FF2B5EF4-FFF2-40B4-BE49-F238E27FC236}">
                <a16:creationId xmlns:a16="http://schemas.microsoft.com/office/drawing/2014/main" id="{7462963F-956F-B1D0-B511-3779897C08F0}"/>
              </a:ext>
            </a:extLst>
          </xdr:cNvPr>
          <xdr:cNvSpPr/>
        </xdr:nvSpPr>
        <xdr:spPr>
          <a:xfrm>
            <a:off x="180000" y="180001"/>
            <a:ext cx="4860000" cy="720000"/>
          </a:xfrm>
          <a:prstGeom prst="roundRect">
            <a:avLst>
              <a:gd name="adj" fmla="val 1248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8" name="Rectangle: Rounded Corners 207">
            <a:extLst>
              <a:ext uri="{FF2B5EF4-FFF2-40B4-BE49-F238E27FC236}">
                <a16:creationId xmlns:a16="http://schemas.microsoft.com/office/drawing/2014/main" id="{056A6762-88A6-D58B-283B-318007689059}"/>
              </a:ext>
            </a:extLst>
          </xdr:cNvPr>
          <xdr:cNvSpPr/>
        </xdr:nvSpPr>
        <xdr:spPr>
          <a:xfrm>
            <a:off x="5235994" y="180001"/>
            <a:ext cx="6776005" cy="72000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9" name="Rectangle: Rounded Corners 208">
            <a:extLst>
              <a:ext uri="{FF2B5EF4-FFF2-40B4-BE49-F238E27FC236}">
                <a16:creationId xmlns:a16="http://schemas.microsoft.com/office/drawing/2014/main" id="{3362F33C-6D54-7A9E-3E70-F7D928754298}"/>
              </a:ext>
            </a:extLst>
          </xdr:cNvPr>
          <xdr:cNvSpPr/>
        </xdr:nvSpPr>
        <xdr:spPr>
          <a:xfrm>
            <a:off x="180000" y="1080001"/>
            <a:ext cx="1260000" cy="108000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0" name="Rectangle: Rounded Corners 209">
            <a:extLst>
              <a:ext uri="{FF2B5EF4-FFF2-40B4-BE49-F238E27FC236}">
                <a16:creationId xmlns:a16="http://schemas.microsoft.com/office/drawing/2014/main" id="{1B3A8272-B807-336B-E58C-B13925694447}"/>
              </a:ext>
            </a:extLst>
          </xdr:cNvPr>
          <xdr:cNvSpPr/>
        </xdr:nvSpPr>
        <xdr:spPr>
          <a:xfrm>
            <a:off x="180000" y="2312071"/>
            <a:ext cx="1260000" cy="3240000"/>
          </a:xfrm>
          <a:prstGeom prst="roundRect">
            <a:avLst>
              <a:gd name="adj" fmla="val 5502"/>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1" name="Rectangle: Rounded Corners 210">
            <a:extLst>
              <a:ext uri="{FF2B5EF4-FFF2-40B4-BE49-F238E27FC236}">
                <a16:creationId xmlns:a16="http://schemas.microsoft.com/office/drawing/2014/main" id="{034C1E5D-53AC-06E4-07A1-0049BAB84655}"/>
              </a:ext>
            </a:extLst>
          </xdr:cNvPr>
          <xdr:cNvSpPr/>
        </xdr:nvSpPr>
        <xdr:spPr>
          <a:xfrm>
            <a:off x="180000" y="5704141"/>
            <a:ext cx="1260000" cy="918000"/>
          </a:xfrm>
          <a:prstGeom prst="roundRect">
            <a:avLst>
              <a:gd name="adj" fmla="val 44418"/>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2" name="Rectangle: Rounded Corners 211">
            <a:extLst>
              <a:ext uri="{FF2B5EF4-FFF2-40B4-BE49-F238E27FC236}">
                <a16:creationId xmlns:a16="http://schemas.microsoft.com/office/drawing/2014/main" id="{57F8E945-E76E-E2E8-4977-82BC508EFB51}"/>
              </a:ext>
            </a:extLst>
          </xdr:cNvPr>
          <xdr:cNvSpPr/>
        </xdr:nvSpPr>
        <xdr:spPr>
          <a:xfrm>
            <a:off x="1620000" y="1080001"/>
            <a:ext cx="2340000" cy="72000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3" name="Rectangle: Rounded Corners 212">
            <a:extLst>
              <a:ext uri="{FF2B5EF4-FFF2-40B4-BE49-F238E27FC236}">
                <a16:creationId xmlns:a16="http://schemas.microsoft.com/office/drawing/2014/main" id="{F547E370-E1CD-D680-0942-64C5B1223E8D}"/>
              </a:ext>
            </a:extLst>
          </xdr:cNvPr>
          <xdr:cNvSpPr/>
        </xdr:nvSpPr>
        <xdr:spPr>
          <a:xfrm>
            <a:off x="4116000" y="1080001"/>
            <a:ext cx="2340000" cy="72000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4" name="Rectangle: Rounded Corners 213">
            <a:extLst>
              <a:ext uri="{FF2B5EF4-FFF2-40B4-BE49-F238E27FC236}">
                <a16:creationId xmlns:a16="http://schemas.microsoft.com/office/drawing/2014/main" id="{90B8BAB9-7C47-3216-5126-B3B88F0786E4}"/>
              </a:ext>
            </a:extLst>
          </xdr:cNvPr>
          <xdr:cNvSpPr/>
        </xdr:nvSpPr>
        <xdr:spPr>
          <a:xfrm>
            <a:off x="6612000" y="1080001"/>
            <a:ext cx="2340000" cy="72000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5" name="Rectangle: Rounded Corners 214">
            <a:extLst>
              <a:ext uri="{FF2B5EF4-FFF2-40B4-BE49-F238E27FC236}">
                <a16:creationId xmlns:a16="http://schemas.microsoft.com/office/drawing/2014/main" id="{B470CBF7-F7B5-1696-FC64-29446A389AF1}"/>
              </a:ext>
            </a:extLst>
          </xdr:cNvPr>
          <xdr:cNvSpPr/>
        </xdr:nvSpPr>
        <xdr:spPr>
          <a:xfrm>
            <a:off x="1620000" y="1952071"/>
            <a:ext cx="3240000" cy="2340000"/>
          </a:xfrm>
          <a:prstGeom prst="roundRect">
            <a:avLst>
              <a:gd name="adj" fmla="val 314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6" name="Rectangle: Rounded Corners 215">
            <a:extLst>
              <a:ext uri="{FF2B5EF4-FFF2-40B4-BE49-F238E27FC236}">
                <a16:creationId xmlns:a16="http://schemas.microsoft.com/office/drawing/2014/main" id="{DB32C8ED-DECA-6907-4D28-552076CF6089}"/>
              </a:ext>
            </a:extLst>
          </xdr:cNvPr>
          <xdr:cNvSpPr/>
        </xdr:nvSpPr>
        <xdr:spPr>
          <a:xfrm>
            <a:off x="5040000" y="1952071"/>
            <a:ext cx="2160000" cy="2340000"/>
          </a:xfrm>
          <a:prstGeom prst="roundRect">
            <a:avLst>
              <a:gd name="adj" fmla="val 314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7" name="Rectangle: Rounded Corners 216">
            <a:extLst>
              <a:ext uri="{FF2B5EF4-FFF2-40B4-BE49-F238E27FC236}">
                <a16:creationId xmlns:a16="http://schemas.microsoft.com/office/drawing/2014/main" id="{591D29AC-427E-49EC-C223-450F739AE72A}"/>
              </a:ext>
            </a:extLst>
          </xdr:cNvPr>
          <xdr:cNvSpPr/>
        </xdr:nvSpPr>
        <xdr:spPr>
          <a:xfrm>
            <a:off x="7380000" y="1952071"/>
            <a:ext cx="1572000" cy="2340000"/>
          </a:xfrm>
          <a:prstGeom prst="roundRect">
            <a:avLst>
              <a:gd name="adj" fmla="val 314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8" name="Rectangle: Rounded Corners 217">
            <a:extLst>
              <a:ext uri="{FF2B5EF4-FFF2-40B4-BE49-F238E27FC236}">
                <a16:creationId xmlns:a16="http://schemas.microsoft.com/office/drawing/2014/main" id="{CA2A94B4-3580-AC1A-9CB1-0F9148CAD3D2}"/>
              </a:ext>
            </a:extLst>
          </xdr:cNvPr>
          <xdr:cNvSpPr/>
        </xdr:nvSpPr>
        <xdr:spPr>
          <a:xfrm>
            <a:off x="7380000" y="4444141"/>
            <a:ext cx="1572000" cy="2178000"/>
          </a:xfrm>
          <a:prstGeom prst="roundRect">
            <a:avLst>
              <a:gd name="adj" fmla="val 314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9" name="Rectangle: Rounded Corners 218">
            <a:extLst>
              <a:ext uri="{FF2B5EF4-FFF2-40B4-BE49-F238E27FC236}">
                <a16:creationId xmlns:a16="http://schemas.microsoft.com/office/drawing/2014/main" id="{010F0D5C-D112-AB86-1AFF-DA95EABB1793}"/>
              </a:ext>
            </a:extLst>
          </xdr:cNvPr>
          <xdr:cNvSpPr/>
        </xdr:nvSpPr>
        <xdr:spPr>
          <a:xfrm>
            <a:off x="1620000" y="4444141"/>
            <a:ext cx="5580000" cy="2178000"/>
          </a:xfrm>
          <a:prstGeom prst="roundRect">
            <a:avLst>
              <a:gd name="adj" fmla="val 314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0" name="Flowchart: Off-page Connector 219">
            <a:extLst>
              <a:ext uri="{FF2B5EF4-FFF2-40B4-BE49-F238E27FC236}">
                <a16:creationId xmlns:a16="http://schemas.microsoft.com/office/drawing/2014/main" id="{3764643F-8401-26B0-9933-F0DA20F82627}"/>
              </a:ext>
            </a:extLst>
          </xdr:cNvPr>
          <xdr:cNvSpPr/>
        </xdr:nvSpPr>
        <xdr:spPr>
          <a:xfrm>
            <a:off x="9255163" y="1080001"/>
            <a:ext cx="1080000" cy="1800000"/>
          </a:xfrm>
          <a:prstGeom prst="flowChartOffpageConnector">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1" name="Flowchart: Off-page Connector 220">
            <a:extLst>
              <a:ext uri="{FF2B5EF4-FFF2-40B4-BE49-F238E27FC236}">
                <a16:creationId xmlns:a16="http://schemas.microsoft.com/office/drawing/2014/main" id="{E973BE24-9393-F571-1C7D-CCEADF5D82CE}"/>
              </a:ext>
            </a:extLst>
          </xdr:cNvPr>
          <xdr:cNvSpPr/>
        </xdr:nvSpPr>
        <xdr:spPr>
          <a:xfrm>
            <a:off x="10695163" y="1080001"/>
            <a:ext cx="1080000" cy="1800000"/>
          </a:xfrm>
          <a:prstGeom prst="flowChartOffpageConnector">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2" name="Rectangle: Rounded Corners 221">
            <a:extLst>
              <a:ext uri="{FF2B5EF4-FFF2-40B4-BE49-F238E27FC236}">
                <a16:creationId xmlns:a16="http://schemas.microsoft.com/office/drawing/2014/main" id="{0796ABA3-C960-E7D7-70BE-BFA47D3A4CC2}"/>
              </a:ext>
            </a:extLst>
          </xdr:cNvPr>
          <xdr:cNvSpPr/>
        </xdr:nvSpPr>
        <xdr:spPr>
          <a:xfrm>
            <a:off x="9118983" y="3056123"/>
            <a:ext cx="2893016" cy="3566018"/>
          </a:xfrm>
          <a:prstGeom prst="roundRect">
            <a:avLst>
              <a:gd name="adj" fmla="val 3140"/>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3" name="Flowchart: Off-page Connector 222">
            <a:extLst>
              <a:ext uri="{FF2B5EF4-FFF2-40B4-BE49-F238E27FC236}">
                <a16:creationId xmlns:a16="http://schemas.microsoft.com/office/drawing/2014/main" id="{9C2B334C-2134-6747-0A76-C47CFFADA05F}"/>
              </a:ext>
            </a:extLst>
          </xdr:cNvPr>
          <xdr:cNvSpPr/>
        </xdr:nvSpPr>
        <xdr:spPr>
          <a:xfrm>
            <a:off x="9395209" y="1235025"/>
            <a:ext cx="834013" cy="1431468"/>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4" name="Flowchart: Off-page Connector 223">
            <a:extLst>
              <a:ext uri="{FF2B5EF4-FFF2-40B4-BE49-F238E27FC236}">
                <a16:creationId xmlns:a16="http://schemas.microsoft.com/office/drawing/2014/main" id="{D079FBCD-7F28-7A88-FACB-9EF81BC484F9}"/>
              </a:ext>
            </a:extLst>
          </xdr:cNvPr>
          <xdr:cNvSpPr/>
        </xdr:nvSpPr>
        <xdr:spPr>
          <a:xfrm>
            <a:off x="10818156" y="1237715"/>
            <a:ext cx="834013" cy="1431468"/>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25" name="Straight Connector 224">
            <a:extLst>
              <a:ext uri="{FF2B5EF4-FFF2-40B4-BE49-F238E27FC236}">
                <a16:creationId xmlns:a16="http://schemas.microsoft.com/office/drawing/2014/main" id="{1EC7ED7F-C418-4046-18F5-2A4EE96B280F}"/>
              </a:ext>
            </a:extLst>
          </xdr:cNvPr>
          <xdr:cNvCxnSpPr>
            <a:cxnSpLocks/>
          </xdr:cNvCxnSpPr>
        </xdr:nvCxnSpPr>
        <xdr:spPr>
          <a:xfrm>
            <a:off x="1828800" y="2340001"/>
            <a:ext cx="2844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26" name="Straight Connector 225">
            <a:extLst>
              <a:ext uri="{FF2B5EF4-FFF2-40B4-BE49-F238E27FC236}">
                <a16:creationId xmlns:a16="http://schemas.microsoft.com/office/drawing/2014/main" id="{CD18CD57-F391-ED92-F1EB-BF1D6A750D6F}"/>
              </a:ext>
            </a:extLst>
          </xdr:cNvPr>
          <xdr:cNvCxnSpPr>
            <a:cxnSpLocks/>
          </xdr:cNvCxnSpPr>
        </xdr:nvCxnSpPr>
        <xdr:spPr>
          <a:xfrm>
            <a:off x="5190000" y="2350458"/>
            <a:ext cx="1800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27" name="Straight Connector 226">
            <a:extLst>
              <a:ext uri="{FF2B5EF4-FFF2-40B4-BE49-F238E27FC236}">
                <a16:creationId xmlns:a16="http://schemas.microsoft.com/office/drawing/2014/main" id="{CA161F6B-2C29-B225-B519-4388BAE15231}"/>
              </a:ext>
            </a:extLst>
          </xdr:cNvPr>
          <xdr:cNvCxnSpPr>
            <a:cxnSpLocks/>
          </xdr:cNvCxnSpPr>
        </xdr:nvCxnSpPr>
        <xdr:spPr>
          <a:xfrm>
            <a:off x="7495357" y="2350458"/>
            <a:ext cx="1296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28" name="Straight Connector 227">
            <a:extLst>
              <a:ext uri="{FF2B5EF4-FFF2-40B4-BE49-F238E27FC236}">
                <a16:creationId xmlns:a16="http://schemas.microsoft.com/office/drawing/2014/main" id="{F9871258-0722-C208-4844-877C4A2EAC2E}"/>
              </a:ext>
            </a:extLst>
          </xdr:cNvPr>
          <xdr:cNvCxnSpPr>
            <a:cxnSpLocks/>
          </xdr:cNvCxnSpPr>
        </xdr:nvCxnSpPr>
        <xdr:spPr>
          <a:xfrm>
            <a:off x="1828800" y="4860001"/>
            <a:ext cx="5184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29" name="Straight Connector 228">
            <a:extLst>
              <a:ext uri="{FF2B5EF4-FFF2-40B4-BE49-F238E27FC236}">
                <a16:creationId xmlns:a16="http://schemas.microsoft.com/office/drawing/2014/main" id="{43FF3305-34CE-DB8E-01EC-48F25A0973FF}"/>
              </a:ext>
            </a:extLst>
          </xdr:cNvPr>
          <xdr:cNvCxnSpPr>
            <a:cxnSpLocks/>
          </xdr:cNvCxnSpPr>
        </xdr:nvCxnSpPr>
        <xdr:spPr>
          <a:xfrm>
            <a:off x="7495357" y="4860001"/>
            <a:ext cx="1296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230" name="Straight Connector 229">
            <a:extLst>
              <a:ext uri="{FF2B5EF4-FFF2-40B4-BE49-F238E27FC236}">
                <a16:creationId xmlns:a16="http://schemas.microsoft.com/office/drawing/2014/main" id="{0336E712-A83E-4FC3-D51B-B2D458AEF5EE}"/>
              </a:ext>
            </a:extLst>
          </xdr:cNvPr>
          <xdr:cNvCxnSpPr>
            <a:cxnSpLocks/>
          </xdr:cNvCxnSpPr>
        </xdr:nvCxnSpPr>
        <xdr:spPr>
          <a:xfrm>
            <a:off x="9315533" y="3429001"/>
            <a:ext cx="2520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0</xdr:col>
      <xdr:colOff>0</xdr:colOff>
      <xdr:row>0</xdr:row>
      <xdr:rowOff>0</xdr:rowOff>
    </xdr:from>
    <xdr:to>
      <xdr:col>24</xdr:col>
      <xdr:colOff>489600</xdr:colOff>
      <xdr:row>46</xdr:row>
      <xdr:rowOff>109371</xdr:rowOff>
    </xdr:to>
    <xdr:grpSp>
      <xdr:nvGrpSpPr>
        <xdr:cNvPr id="137" name="Color">
          <a:extLst>
            <a:ext uri="{FF2B5EF4-FFF2-40B4-BE49-F238E27FC236}">
              <a16:creationId xmlns:a16="http://schemas.microsoft.com/office/drawing/2014/main" id="{6A6CFB06-334C-227A-2D29-A1EAF0C5E0AD}"/>
            </a:ext>
          </a:extLst>
        </xdr:cNvPr>
        <xdr:cNvGrpSpPr/>
      </xdr:nvGrpSpPr>
      <xdr:grpSpPr>
        <a:xfrm>
          <a:off x="0" y="0"/>
          <a:ext cx="15120000" cy="8288171"/>
          <a:chOff x="0" y="0"/>
          <a:chExt cx="12192000" cy="6787516"/>
        </a:xfrm>
      </xdr:grpSpPr>
      <xdr:sp macro="" textlink="">
        <xdr:nvSpPr>
          <xdr:cNvPr id="83" name="Rectangle: Rounded Corners 82">
            <a:extLst>
              <a:ext uri="{FF2B5EF4-FFF2-40B4-BE49-F238E27FC236}">
                <a16:creationId xmlns:a16="http://schemas.microsoft.com/office/drawing/2014/main" id="{92E6860D-7007-EE1C-0F0F-BD25807661A5}"/>
              </a:ext>
            </a:extLst>
          </xdr:cNvPr>
          <xdr:cNvSpPr/>
        </xdr:nvSpPr>
        <xdr:spPr>
          <a:xfrm>
            <a:off x="0" y="0"/>
            <a:ext cx="12192000" cy="6787516"/>
          </a:xfrm>
          <a:prstGeom prst="roundRect">
            <a:avLst>
              <a:gd name="adj" fmla="val 2899"/>
            </a:avLst>
          </a:prstGeom>
          <a:gradFill flip="none" rotWithShape="1">
            <a:gsLst>
              <a:gs pos="0">
                <a:schemeClr val="accent1">
                  <a:lumMod val="67000"/>
                  <a:alpha val="90000"/>
                </a:schemeClr>
              </a:gs>
              <a:gs pos="48000">
                <a:schemeClr val="accent1">
                  <a:lumMod val="97000"/>
                  <a:lumOff val="3000"/>
                  <a:alpha val="90000"/>
                </a:schemeClr>
              </a:gs>
              <a:gs pos="100000">
                <a:schemeClr val="accent1">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84" name="Trapezoid 83">
            <a:extLst>
              <a:ext uri="{FF2B5EF4-FFF2-40B4-BE49-F238E27FC236}">
                <a16:creationId xmlns:a16="http://schemas.microsoft.com/office/drawing/2014/main" id="{B6E99AD2-5188-93B3-09CA-69EF483CAE31}"/>
              </a:ext>
            </a:extLst>
          </xdr:cNvPr>
          <xdr:cNvSpPr/>
        </xdr:nvSpPr>
        <xdr:spPr>
          <a:xfrm>
            <a:off x="10575533" y="1070476"/>
            <a:ext cx="1319260" cy="205820"/>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85" name="Trapezoid 84">
            <a:extLst>
              <a:ext uri="{FF2B5EF4-FFF2-40B4-BE49-F238E27FC236}">
                <a16:creationId xmlns:a16="http://schemas.microsoft.com/office/drawing/2014/main" id="{45AB0D1D-BEC1-D3DE-5056-EE1C82601307}"/>
              </a:ext>
            </a:extLst>
          </xdr:cNvPr>
          <xdr:cNvSpPr/>
        </xdr:nvSpPr>
        <xdr:spPr>
          <a:xfrm>
            <a:off x="9135533" y="1070476"/>
            <a:ext cx="1319260" cy="205820"/>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86" name="Rectangle: Rounded Corners 85">
            <a:extLst>
              <a:ext uri="{FF2B5EF4-FFF2-40B4-BE49-F238E27FC236}">
                <a16:creationId xmlns:a16="http://schemas.microsoft.com/office/drawing/2014/main" id="{7462963F-956F-B1D0-B511-3779897C08F0}"/>
              </a:ext>
            </a:extLst>
          </xdr:cNvPr>
          <xdr:cNvSpPr/>
        </xdr:nvSpPr>
        <xdr:spPr>
          <a:xfrm>
            <a:off x="180000" y="180001"/>
            <a:ext cx="4860000" cy="712380"/>
          </a:xfrm>
          <a:prstGeom prst="roundRect">
            <a:avLst>
              <a:gd name="adj" fmla="val 1248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87" name="Rectangle: Rounded Corners 86">
            <a:extLst>
              <a:ext uri="{FF2B5EF4-FFF2-40B4-BE49-F238E27FC236}">
                <a16:creationId xmlns:a16="http://schemas.microsoft.com/office/drawing/2014/main" id="{056A6762-88A6-D58B-283B-318007689059}"/>
              </a:ext>
            </a:extLst>
          </xdr:cNvPr>
          <xdr:cNvSpPr/>
        </xdr:nvSpPr>
        <xdr:spPr>
          <a:xfrm>
            <a:off x="5235994" y="180001"/>
            <a:ext cx="6776005" cy="71238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88" name="Rectangle: Rounded Corners 87">
            <a:extLst>
              <a:ext uri="{FF2B5EF4-FFF2-40B4-BE49-F238E27FC236}">
                <a16:creationId xmlns:a16="http://schemas.microsoft.com/office/drawing/2014/main" id="{3362F33C-6D54-7A9E-3E70-F7D928754298}"/>
              </a:ext>
            </a:extLst>
          </xdr:cNvPr>
          <xdr:cNvSpPr/>
        </xdr:nvSpPr>
        <xdr:spPr>
          <a:xfrm>
            <a:off x="180000" y="1070476"/>
            <a:ext cx="1260000" cy="1068570"/>
          </a:xfrm>
          <a:prstGeom prst="roundRect">
            <a:avLst>
              <a:gd name="adj" fmla="val 8293"/>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89" name="Rectangle: Rounded Corners 88">
            <a:extLst>
              <a:ext uri="{FF2B5EF4-FFF2-40B4-BE49-F238E27FC236}">
                <a16:creationId xmlns:a16="http://schemas.microsoft.com/office/drawing/2014/main" id="{1B3A8272-B807-336B-E58C-B13925694447}"/>
              </a:ext>
            </a:extLst>
          </xdr:cNvPr>
          <xdr:cNvSpPr/>
        </xdr:nvSpPr>
        <xdr:spPr>
          <a:xfrm>
            <a:off x="180000" y="2289211"/>
            <a:ext cx="1260000" cy="3205710"/>
          </a:xfrm>
          <a:prstGeom prst="roundRect">
            <a:avLst>
              <a:gd name="adj" fmla="val 5502"/>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0" name="Rectangle: Rounded Corners 89">
            <a:extLst>
              <a:ext uri="{FF2B5EF4-FFF2-40B4-BE49-F238E27FC236}">
                <a16:creationId xmlns:a16="http://schemas.microsoft.com/office/drawing/2014/main" id="{034C1E5D-53AC-06E4-07A1-0049BAB84655}"/>
              </a:ext>
            </a:extLst>
          </xdr:cNvPr>
          <xdr:cNvSpPr/>
        </xdr:nvSpPr>
        <xdr:spPr>
          <a:xfrm>
            <a:off x="180000" y="5645086"/>
            <a:ext cx="1260000" cy="908475"/>
          </a:xfrm>
          <a:prstGeom prst="roundRect">
            <a:avLst>
              <a:gd name="adj" fmla="val 44418"/>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1" name="Rectangle: Rounded Corners 90">
            <a:extLst>
              <a:ext uri="{FF2B5EF4-FFF2-40B4-BE49-F238E27FC236}">
                <a16:creationId xmlns:a16="http://schemas.microsoft.com/office/drawing/2014/main" id="{57F8E945-E76E-E2E8-4977-82BC508EFB51}"/>
              </a:ext>
            </a:extLst>
          </xdr:cNvPr>
          <xdr:cNvSpPr/>
        </xdr:nvSpPr>
        <xdr:spPr>
          <a:xfrm>
            <a:off x="1620000" y="1070476"/>
            <a:ext cx="2340000" cy="712380"/>
          </a:xfrm>
          <a:prstGeom prst="roundRect">
            <a:avLst>
              <a:gd name="adj" fmla="val 8293"/>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2" name="Rectangle: Rounded Corners 91">
            <a:extLst>
              <a:ext uri="{FF2B5EF4-FFF2-40B4-BE49-F238E27FC236}">
                <a16:creationId xmlns:a16="http://schemas.microsoft.com/office/drawing/2014/main" id="{F547E370-E1CD-D680-0942-64C5B1223E8D}"/>
              </a:ext>
            </a:extLst>
          </xdr:cNvPr>
          <xdr:cNvSpPr/>
        </xdr:nvSpPr>
        <xdr:spPr>
          <a:xfrm>
            <a:off x="4116000" y="1070476"/>
            <a:ext cx="2340000" cy="712380"/>
          </a:xfrm>
          <a:prstGeom prst="roundRect">
            <a:avLst>
              <a:gd name="adj" fmla="val 8293"/>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3" name="Rectangle: Rounded Corners 92">
            <a:extLst>
              <a:ext uri="{FF2B5EF4-FFF2-40B4-BE49-F238E27FC236}">
                <a16:creationId xmlns:a16="http://schemas.microsoft.com/office/drawing/2014/main" id="{90B8BAB9-7C47-3216-5126-B3B88F0786E4}"/>
              </a:ext>
            </a:extLst>
          </xdr:cNvPr>
          <xdr:cNvSpPr/>
        </xdr:nvSpPr>
        <xdr:spPr>
          <a:xfrm>
            <a:off x="6612000" y="1070476"/>
            <a:ext cx="2340000" cy="712380"/>
          </a:xfrm>
          <a:prstGeom prst="roundRect">
            <a:avLst>
              <a:gd name="adj" fmla="val 8293"/>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4" name="Rectangle: Rounded Corners 93">
            <a:extLst>
              <a:ext uri="{FF2B5EF4-FFF2-40B4-BE49-F238E27FC236}">
                <a16:creationId xmlns:a16="http://schemas.microsoft.com/office/drawing/2014/main" id="{B470CBF7-F7B5-1696-FC64-29446A389AF1}"/>
              </a:ext>
            </a:extLst>
          </xdr:cNvPr>
          <xdr:cNvSpPr/>
        </xdr:nvSpPr>
        <xdr:spPr>
          <a:xfrm>
            <a:off x="1620000" y="1933021"/>
            <a:ext cx="3240000" cy="2315235"/>
          </a:xfrm>
          <a:prstGeom prst="roundRect">
            <a:avLst>
              <a:gd name="adj" fmla="val 314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5" name="Rectangle: Rounded Corners 94">
            <a:extLst>
              <a:ext uri="{FF2B5EF4-FFF2-40B4-BE49-F238E27FC236}">
                <a16:creationId xmlns:a16="http://schemas.microsoft.com/office/drawing/2014/main" id="{DB32C8ED-DECA-6907-4D28-552076CF6089}"/>
              </a:ext>
            </a:extLst>
          </xdr:cNvPr>
          <xdr:cNvSpPr/>
        </xdr:nvSpPr>
        <xdr:spPr>
          <a:xfrm>
            <a:off x="5040000" y="1933021"/>
            <a:ext cx="2160000" cy="2315235"/>
          </a:xfrm>
          <a:prstGeom prst="roundRect">
            <a:avLst>
              <a:gd name="adj" fmla="val 314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6" name="Rectangle: Rounded Corners 95">
            <a:extLst>
              <a:ext uri="{FF2B5EF4-FFF2-40B4-BE49-F238E27FC236}">
                <a16:creationId xmlns:a16="http://schemas.microsoft.com/office/drawing/2014/main" id="{591D29AC-427E-49EC-C223-450F739AE72A}"/>
              </a:ext>
            </a:extLst>
          </xdr:cNvPr>
          <xdr:cNvSpPr/>
        </xdr:nvSpPr>
        <xdr:spPr>
          <a:xfrm>
            <a:off x="7380000" y="1933021"/>
            <a:ext cx="1572000" cy="2315235"/>
          </a:xfrm>
          <a:prstGeom prst="roundRect">
            <a:avLst>
              <a:gd name="adj" fmla="val 314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7" name="Rectangle: Rounded Corners 96">
            <a:extLst>
              <a:ext uri="{FF2B5EF4-FFF2-40B4-BE49-F238E27FC236}">
                <a16:creationId xmlns:a16="http://schemas.microsoft.com/office/drawing/2014/main" id="{CA2A94B4-3580-AC1A-9CB1-0F9148CAD3D2}"/>
              </a:ext>
            </a:extLst>
          </xdr:cNvPr>
          <xdr:cNvSpPr/>
        </xdr:nvSpPr>
        <xdr:spPr>
          <a:xfrm>
            <a:off x="7380000" y="4398421"/>
            <a:ext cx="1572000" cy="2155140"/>
          </a:xfrm>
          <a:prstGeom prst="roundRect">
            <a:avLst>
              <a:gd name="adj" fmla="val 314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8" name="Rectangle: Rounded Corners 97">
            <a:extLst>
              <a:ext uri="{FF2B5EF4-FFF2-40B4-BE49-F238E27FC236}">
                <a16:creationId xmlns:a16="http://schemas.microsoft.com/office/drawing/2014/main" id="{010F0D5C-D112-AB86-1AFF-DA95EABB1793}"/>
              </a:ext>
            </a:extLst>
          </xdr:cNvPr>
          <xdr:cNvSpPr/>
        </xdr:nvSpPr>
        <xdr:spPr>
          <a:xfrm>
            <a:off x="1620000" y="4398421"/>
            <a:ext cx="5580000" cy="2155140"/>
          </a:xfrm>
          <a:prstGeom prst="roundRect">
            <a:avLst>
              <a:gd name="adj" fmla="val 314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99" name="Flowchart: Off-page Connector 98">
            <a:extLst>
              <a:ext uri="{FF2B5EF4-FFF2-40B4-BE49-F238E27FC236}">
                <a16:creationId xmlns:a16="http://schemas.microsoft.com/office/drawing/2014/main" id="{3764643F-8401-26B0-9933-F0DA20F82627}"/>
              </a:ext>
            </a:extLst>
          </xdr:cNvPr>
          <xdr:cNvSpPr/>
        </xdr:nvSpPr>
        <xdr:spPr>
          <a:xfrm>
            <a:off x="9255163" y="1070476"/>
            <a:ext cx="1080000" cy="1780950"/>
          </a:xfrm>
          <a:prstGeom prst="flowChartOffpageConnector">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100" name="Flowchart: Off-page Connector 99">
            <a:extLst>
              <a:ext uri="{FF2B5EF4-FFF2-40B4-BE49-F238E27FC236}">
                <a16:creationId xmlns:a16="http://schemas.microsoft.com/office/drawing/2014/main" id="{E973BE24-9393-F571-1C7D-CCEADF5D82CE}"/>
              </a:ext>
            </a:extLst>
          </xdr:cNvPr>
          <xdr:cNvSpPr/>
        </xdr:nvSpPr>
        <xdr:spPr>
          <a:xfrm>
            <a:off x="10695163" y="1070476"/>
            <a:ext cx="1080000" cy="1780950"/>
          </a:xfrm>
          <a:prstGeom prst="flowChartOffpageConnector">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101" name="Rectangle: Rounded Corners 100">
            <a:extLst>
              <a:ext uri="{FF2B5EF4-FFF2-40B4-BE49-F238E27FC236}">
                <a16:creationId xmlns:a16="http://schemas.microsoft.com/office/drawing/2014/main" id="{0796ABA3-C960-E7D7-70BE-BFA47D3A4CC2}"/>
              </a:ext>
            </a:extLst>
          </xdr:cNvPr>
          <xdr:cNvSpPr/>
        </xdr:nvSpPr>
        <xdr:spPr>
          <a:xfrm>
            <a:off x="9118983" y="3025643"/>
            <a:ext cx="2893016" cy="3527918"/>
          </a:xfrm>
          <a:prstGeom prst="roundRect">
            <a:avLst>
              <a:gd name="adj" fmla="val 3140"/>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102" name="Flowchart: Off-page Connector 101">
            <a:extLst>
              <a:ext uri="{FF2B5EF4-FFF2-40B4-BE49-F238E27FC236}">
                <a16:creationId xmlns:a16="http://schemas.microsoft.com/office/drawing/2014/main" id="{9C2B334C-2134-6747-0A76-C47CFFADA05F}"/>
              </a:ext>
            </a:extLst>
          </xdr:cNvPr>
          <xdr:cNvSpPr/>
        </xdr:nvSpPr>
        <xdr:spPr>
          <a:xfrm>
            <a:off x="9395209" y="1223595"/>
            <a:ext cx="834013" cy="1416228"/>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sp macro="" textlink="">
        <xdr:nvSpPr>
          <xdr:cNvPr id="103" name="Flowchart: Off-page Connector 102">
            <a:extLst>
              <a:ext uri="{FF2B5EF4-FFF2-40B4-BE49-F238E27FC236}">
                <a16:creationId xmlns:a16="http://schemas.microsoft.com/office/drawing/2014/main" id="{D079FBCD-7F28-7A88-FACB-9EF81BC484F9}"/>
              </a:ext>
            </a:extLst>
          </xdr:cNvPr>
          <xdr:cNvSpPr/>
        </xdr:nvSpPr>
        <xdr:spPr>
          <a:xfrm>
            <a:off x="10818156" y="1226285"/>
            <a:ext cx="834013" cy="1416228"/>
          </a:xfrm>
          <a:prstGeom prst="flowChartOffpageConnector">
            <a:avLst/>
          </a:prstGeom>
          <a:noFill/>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rgbClr val="0070C0"/>
              </a:solidFill>
            </a:endParaRPr>
          </a:p>
        </xdr:txBody>
      </xdr:sp>
      <xdr:cxnSp macro="">
        <xdr:nvCxnSpPr>
          <xdr:cNvPr id="104" name="Straight Connector 103">
            <a:extLst>
              <a:ext uri="{FF2B5EF4-FFF2-40B4-BE49-F238E27FC236}">
                <a16:creationId xmlns:a16="http://schemas.microsoft.com/office/drawing/2014/main" id="{1EC7ED7F-C418-4046-18F5-2A4EE96B280F}"/>
              </a:ext>
            </a:extLst>
          </xdr:cNvPr>
          <xdr:cNvCxnSpPr>
            <a:cxnSpLocks/>
          </xdr:cNvCxnSpPr>
        </xdr:nvCxnSpPr>
        <xdr:spPr>
          <a:xfrm>
            <a:off x="1828800" y="2317141"/>
            <a:ext cx="2844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5" name="Straight Connector 104">
            <a:extLst>
              <a:ext uri="{FF2B5EF4-FFF2-40B4-BE49-F238E27FC236}">
                <a16:creationId xmlns:a16="http://schemas.microsoft.com/office/drawing/2014/main" id="{CD18CD57-F391-ED92-F1EB-BF1D6A750D6F}"/>
              </a:ext>
            </a:extLst>
          </xdr:cNvPr>
          <xdr:cNvCxnSpPr>
            <a:cxnSpLocks/>
          </xdr:cNvCxnSpPr>
        </xdr:nvCxnSpPr>
        <xdr:spPr>
          <a:xfrm>
            <a:off x="5190000" y="2327598"/>
            <a:ext cx="1800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6" name="Straight Connector 105">
            <a:extLst>
              <a:ext uri="{FF2B5EF4-FFF2-40B4-BE49-F238E27FC236}">
                <a16:creationId xmlns:a16="http://schemas.microsoft.com/office/drawing/2014/main" id="{CA161F6B-2C29-B225-B519-4388BAE15231}"/>
              </a:ext>
            </a:extLst>
          </xdr:cNvPr>
          <xdr:cNvCxnSpPr>
            <a:cxnSpLocks/>
          </xdr:cNvCxnSpPr>
        </xdr:nvCxnSpPr>
        <xdr:spPr>
          <a:xfrm>
            <a:off x="7495357" y="2327598"/>
            <a:ext cx="1296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7" name="Straight Connector 106">
            <a:extLst>
              <a:ext uri="{FF2B5EF4-FFF2-40B4-BE49-F238E27FC236}">
                <a16:creationId xmlns:a16="http://schemas.microsoft.com/office/drawing/2014/main" id="{F9871258-0722-C208-4844-877C4A2EAC2E}"/>
              </a:ext>
            </a:extLst>
          </xdr:cNvPr>
          <xdr:cNvCxnSpPr>
            <a:cxnSpLocks/>
          </xdr:cNvCxnSpPr>
        </xdr:nvCxnSpPr>
        <xdr:spPr>
          <a:xfrm>
            <a:off x="1828800" y="4810471"/>
            <a:ext cx="5184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8" name="Straight Connector 107">
            <a:extLst>
              <a:ext uri="{FF2B5EF4-FFF2-40B4-BE49-F238E27FC236}">
                <a16:creationId xmlns:a16="http://schemas.microsoft.com/office/drawing/2014/main" id="{43FF3305-34CE-DB8E-01EC-48F25A0973FF}"/>
              </a:ext>
            </a:extLst>
          </xdr:cNvPr>
          <xdr:cNvCxnSpPr>
            <a:cxnSpLocks/>
          </xdr:cNvCxnSpPr>
        </xdr:nvCxnSpPr>
        <xdr:spPr>
          <a:xfrm>
            <a:off x="7495357" y="4810471"/>
            <a:ext cx="1296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xnSp macro="">
        <xdr:nvCxnSpPr>
          <xdr:cNvPr id="109" name="Straight Connector 108">
            <a:extLst>
              <a:ext uri="{FF2B5EF4-FFF2-40B4-BE49-F238E27FC236}">
                <a16:creationId xmlns:a16="http://schemas.microsoft.com/office/drawing/2014/main" id="{0336E712-A83E-4FC3-D51B-B2D458AEF5EE}"/>
              </a:ext>
            </a:extLst>
          </xdr:cNvPr>
          <xdr:cNvCxnSpPr>
            <a:cxnSpLocks/>
          </xdr:cNvCxnSpPr>
        </xdr:nvCxnSpPr>
        <xdr:spPr>
          <a:xfrm>
            <a:off x="9315533" y="3394711"/>
            <a:ext cx="25200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oneCell">
    <xdr:from>
      <xdr:col>0</xdr:col>
      <xdr:colOff>550815</xdr:colOff>
      <xdr:row>39</xdr:row>
      <xdr:rowOff>119741</xdr:rowOff>
    </xdr:from>
    <xdr:to>
      <xdr:col>2</xdr:col>
      <xdr:colOff>130628</xdr:colOff>
      <xdr:row>44</xdr:row>
      <xdr:rowOff>2601</xdr:rowOff>
    </xdr:to>
    <xdr:pic>
      <xdr:nvPicPr>
        <xdr:cNvPr id="139" name="Graphic 138" descr="Shopping cart with solid fill">
          <a:extLst>
            <a:ext uri="{FF2B5EF4-FFF2-40B4-BE49-F238E27FC236}">
              <a16:creationId xmlns:a16="http://schemas.microsoft.com/office/drawing/2014/main" id="{6F80033A-4973-534E-F529-0AA4A67D68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0815" y="7336970"/>
          <a:ext cx="799013" cy="808145"/>
        </a:xfrm>
        <a:prstGeom prst="rect">
          <a:avLst/>
        </a:prstGeom>
      </xdr:spPr>
    </xdr:pic>
    <xdr:clientData/>
  </xdr:twoCellAnchor>
  <xdr:twoCellAnchor editAs="oneCell">
    <xdr:from>
      <xdr:col>12</xdr:col>
      <xdr:colOff>163287</xdr:colOff>
      <xdr:row>8</xdr:row>
      <xdr:rowOff>106553</xdr:rowOff>
    </xdr:from>
    <xdr:to>
      <xdr:col>13</xdr:col>
      <xdr:colOff>8709</xdr:colOff>
      <xdr:row>11</xdr:row>
      <xdr:rowOff>11975</xdr:rowOff>
    </xdr:to>
    <xdr:pic>
      <xdr:nvPicPr>
        <xdr:cNvPr id="141" name="Graphic 140" descr="Bar graph with upward trend with solid fill">
          <a:extLst>
            <a:ext uri="{FF2B5EF4-FFF2-40B4-BE49-F238E27FC236}">
              <a16:creationId xmlns:a16="http://schemas.microsoft.com/office/drawing/2014/main" id="{03D819F6-852A-7EAA-51A9-40D9A01CD3C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478487" y="1587010"/>
          <a:ext cx="455022" cy="460594"/>
        </a:xfrm>
        <a:prstGeom prst="rect">
          <a:avLst/>
        </a:prstGeom>
      </xdr:spPr>
    </xdr:pic>
    <xdr:clientData/>
  </xdr:twoCellAnchor>
  <xdr:twoCellAnchor editAs="oneCell">
    <xdr:from>
      <xdr:col>3</xdr:col>
      <xdr:colOff>424544</xdr:colOff>
      <xdr:row>30</xdr:row>
      <xdr:rowOff>75935</xdr:rowOff>
    </xdr:from>
    <xdr:to>
      <xdr:col>4</xdr:col>
      <xdr:colOff>246018</xdr:colOff>
      <xdr:row>32</xdr:row>
      <xdr:rowOff>141513</xdr:rowOff>
    </xdr:to>
    <xdr:pic>
      <xdr:nvPicPr>
        <xdr:cNvPr id="143" name="Graphic 142" descr="Daily calendar with solid fill">
          <a:extLst>
            <a:ext uri="{FF2B5EF4-FFF2-40B4-BE49-F238E27FC236}">
              <a16:creationId xmlns:a16="http://schemas.microsoft.com/office/drawing/2014/main" id="{DE63C3D2-C34A-E10B-762D-2DA01AB6FB1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253344" y="5627649"/>
          <a:ext cx="431074" cy="435693"/>
        </a:xfrm>
        <a:prstGeom prst="rect">
          <a:avLst/>
        </a:prstGeom>
      </xdr:spPr>
    </xdr:pic>
    <xdr:clientData/>
  </xdr:twoCellAnchor>
  <xdr:twoCellAnchor editAs="oneCell">
    <xdr:from>
      <xdr:col>19</xdr:col>
      <xdr:colOff>383645</xdr:colOff>
      <xdr:row>15</xdr:row>
      <xdr:rowOff>95249</xdr:rowOff>
    </xdr:from>
    <xdr:to>
      <xdr:col>20</xdr:col>
      <xdr:colOff>172265</xdr:colOff>
      <xdr:row>17</xdr:row>
      <xdr:rowOff>128178</xdr:rowOff>
    </xdr:to>
    <xdr:pic>
      <xdr:nvPicPr>
        <xdr:cNvPr id="145" name="Graphic 144" descr="Trophy with solid fill">
          <a:extLst>
            <a:ext uri="{FF2B5EF4-FFF2-40B4-BE49-F238E27FC236}">
              <a16:creationId xmlns:a16="http://schemas.microsoft.com/office/drawing/2014/main" id="{0BF97B1C-38DB-AFAC-5F5C-0BC59A19264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966045" y="2809874"/>
          <a:ext cx="398220" cy="394879"/>
        </a:xfrm>
        <a:prstGeom prst="rect">
          <a:avLst/>
        </a:prstGeom>
      </xdr:spPr>
    </xdr:pic>
    <xdr:clientData/>
  </xdr:twoCellAnchor>
  <xdr:twoCellAnchor editAs="oneCell">
    <xdr:from>
      <xdr:col>0</xdr:col>
      <xdr:colOff>385354</xdr:colOff>
      <xdr:row>1</xdr:row>
      <xdr:rowOff>171994</xdr:rowOff>
    </xdr:from>
    <xdr:to>
      <xdr:col>1</xdr:col>
      <xdr:colOff>316774</xdr:colOff>
      <xdr:row>4</xdr:row>
      <xdr:rowOff>164374</xdr:rowOff>
    </xdr:to>
    <xdr:pic>
      <xdr:nvPicPr>
        <xdr:cNvPr id="147" name="Graphic 146" descr="Projector screen with solid fill">
          <a:extLst>
            <a:ext uri="{FF2B5EF4-FFF2-40B4-BE49-F238E27FC236}">
              <a16:creationId xmlns:a16="http://schemas.microsoft.com/office/drawing/2014/main" id="{39F78460-B79F-B390-7DE6-33C65DD6DE3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85354" y="357051"/>
          <a:ext cx="541020" cy="547552"/>
        </a:xfrm>
        <a:prstGeom prst="rect">
          <a:avLst/>
        </a:prstGeom>
      </xdr:spPr>
    </xdr:pic>
    <xdr:clientData/>
  </xdr:twoCellAnchor>
  <xdr:twoCellAnchor editAs="oneCell">
    <xdr:from>
      <xdr:col>7</xdr:col>
      <xdr:colOff>75022</xdr:colOff>
      <xdr:row>8</xdr:row>
      <xdr:rowOff>65314</xdr:rowOff>
    </xdr:from>
    <xdr:to>
      <xdr:col>7</xdr:col>
      <xdr:colOff>520338</xdr:colOff>
      <xdr:row>10</xdr:row>
      <xdr:rowOff>146958</xdr:rowOff>
    </xdr:to>
    <xdr:pic>
      <xdr:nvPicPr>
        <xdr:cNvPr id="149" name="Graphic 148" descr="Money with solid fill">
          <a:extLst>
            <a:ext uri="{FF2B5EF4-FFF2-40B4-BE49-F238E27FC236}">
              <a16:creationId xmlns:a16="http://schemas.microsoft.com/office/drawing/2014/main" id="{14BB1F6F-191A-8071-2804-D8B04988D2D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342222" y="1545771"/>
          <a:ext cx="445316" cy="451758"/>
        </a:xfrm>
        <a:prstGeom prst="rect">
          <a:avLst/>
        </a:prstGeom>
      </xdr:spPr>
    </xdr:pic>
    <xdr:clientData/>
  </xdr:twoCellAnchor>
  <xdr:twoCellAnchor editAs="oneCell">
    <xdr:from>
      <xdr:col>17</xdr:col>
      <xdr:colOff>228600</xdr:colOff>
      <xdr:row>8</xdr:row>
      <xdr:rowOff>93270</xdr:rowOff>
    </xdr:from>
    <xdr:to>
      <xdr:col>18</xdr:col>
      <xdr:colOff>78377</xdr:colOff>
      <xdr:row>11</xdr:row>
      <xdr:rowOff>3266</xdr:rowOff>
    </xdr:to>
    <xdr:pic>
      <xdr:nvPicPr>
        <xdr:cNvPr id="151" name="Graphic 150" descr="Piggy Bank with solid fill">
          <a:extLst>
            <a:ext uri="{FF2B5EF4-FFF2-40B4-BE49-F238E27FC236}">
              <a16:creationId xmlns:a16="http://schemas.microsoft.com/office/drawing/2014/main" id="{B0B29C5B-5E31-0DA4-F8E1-27DCBE2D1E3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0591800" y="1573727"/>
          <a:ext cx="459377" cy="465168"/>
        </a:xfrm>
        <a:prstGeom prst="rect">
          <a:avLst/>
        </a:prstGeom>
      </xdr:spPr>
    </xdr:pic>
    <xdr:clientData/>
  </xdr:twoCellAnchor>
  <xdr:twoCellAnchor editAs="oneCell">
    <xdr:from>
      <xdr:col>15</xdr:col>
      <xdr:colOff>188324</xdr:colOff>
      <xdr:row>30</xdr:row>
      <xdr:rowOff>92530</xdr:rowOff>
    </xdr:from>
    <xdr:to>
      <xdr:col>15</xdr:col>
      <xdr:colOff>598716</xdr:colOff>
      <xdr:row>32</xdr:row>
      <xdr:rowOff>137436</xdr:rowOff>
    </xdr:to>
    <xdr:pic>
      <xdr:nvPicPr>
        <xdr:cNvPr id="153" name="Graphic 152" descr="Coins with solid fill">
          <a:extLst>
            <a:ext uri="{FF2B5EF4-FFF2-40B4-BE49-F238E27FC236}">
              <a16:creationId xmlns:a16="http://schemas.microsoft.com/office/drawing/2014/main" id="{A7C74620-D687-DB76-900C-46D7601A9B8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332324" y="5644244"/>
          <a:ext cx="410392" cy="415021"/>
        </a:xfrm>
        <a:prstGeom prst="rect">
          <a:avLst/>
        </a:prstGeom>
      </xdr:spPr>
    </xdr:pic>
    <xdr:clientData/>
  </xdr:twoCellAnchor>
  <xdr:twoCellAnchor editAs="oneCell">
    <xdr:from>
      <xdr:col>18</xdr:col>
      <xdr:colOff>609599</xdr:colOff>
      <xdr:row>21</xdr:row>
      <xdr:rowOff>8466</xdr:rowOff>
    </xdr:from>
    <xdr:to>
      <xdr:col>19</xdr:col>
      <xdr:colOff>364670</xdr:colOff>
      <xdr:row>23</xdr:row>
      <xdr:rowOff>7620</xdr:rowOff>
    </xdr:to>
    <xdr:pic>
      <xdr:nvPicPr>
        <xdr:cNvPr id="155" name="Graphic 154" descr="Pyramid with levels with solid fill">
          <a:extLst>
            <a:ext uri="{FF2B5EF4-FFF2-40B4-BE49-F238E27FC236}">
              <a16:creationId xmlns:a16="http://schemas.microsoft.com/office/drawing/2014/main" id="{0E6C8EB6-DE3F-2287-C828-8632F73497DF}"/>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1582399" y="3894666"/>
          <a:ext cx="364671" cy="369268"/>
        </a:xfrm>
        <a:prstGeom prst="rect">
          <a:avLst/>
        </a:prstGeom>
      </xdr:spPr>
    </xdr:pic>
    <xdr:clientData/>
  </xdr:twoCellAnchor>
  <xdr:twoCellAnchor editAs="oneCell">
    <xdr:from>
      <xdr:col>3</xdr:col>
      <xdr:colOff>435428</xdr:colOff>
      <xdr:row>13</xdr:row>
      <xdr:rowOff>96950</xdr:rowOff>
    </xdr:from>
    <xdr:to>
      <xdr:col>4</xdr:col>
      <xdr:colOff>220979</xdr:colOff>
      <xdr:row>15</xdr:row>
      <xdr:rowOff>127364</xdr:rowOff>
    </xdr:to>
    <xdr:pic>
      <xdr:nvPicPr>
        <xdr:cNvPr id="157" name="Graphic 156" descr="Flip calendar with solid fill">
          <a:extLst>
            <a:ext uri="{FF2B5EF4-FFF2-40B4-BE49-F238E27FC236}">
              <a16:creationId xmlns:a16="http://schemas.microsoft.com/office/drawing/2014/main" id="{9EB32B46-7FC1-FF48-E10E-5B85ECA3955D}"/>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264228" y="2502693"/>
          <a:ext cx="395151" cy="400528"/>
        </a:xfrm>
        <a:prstGeom prst="rect">
          <a:avLst/>
        </a:prstGeom>
      </xdr:spPr>
    </xdr:pic>
    <xdr:clientData/>
  </xdr:twoCellAnchor>
  <xdr:twoCellAnchor editAs="oneCell">
    <xdr:from>
      <xdr:col>15</xdr:col>
      <xdr:colOff>195941</xdr:colOff>
      <xdr:row>13</xdr:row>
      <xdr:rowOff>154398</xdr:rowOff>
    </xdr:from>
    <xdr:to>
      <xdr:col>15</xdr:col>
      <xdr:colOff>529044</xdr:colOff>
      <xdr:row>15</xdr:row>
      <xdr:rowOff>121919</xdr:rowOff>
    </xdr:to>
    <xdr:pic>
      <xdr:nvPicPr>
        <xdr:cNvPr id="159" name="Graphic 158" descr="Fax with solid fill">
          <a:extLst>
            <a:ext uri="{FF2B5EF4-FFF2-40B4-BE49-F238E27FC236}">
              <a16:creationId xmlns:a16="http://schemas.microsoft.com/office/drawing/2014/main" id="{FBCBB464-6C51-7DCA-5684-2297678B24B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339941" y="2560141"/>
          <a:ext cx="333103" cy="337635"/>
        </a:xfrm>
        <a:prstGeom prst="rect">
          <a:avLst/>
        </a:prstGeom>
      </xdr:spPr>
    </xdr:pic>
    <xdr:clientData/>
  </xdr:twoCellAnchor>
  <xdr:twoCellAnchor editAs="oneCell">
    <xdr:from>
      <xdr:col>10</xdr:col>
      <xdr:colOff>406972</xdr:colOff>
      <xdr:row>13</xdr:row>
      <xdr:rowOff>152399</xdr:rowOff>
    </xdr:from>
    <xdr:to>
      <xdr:col>11</xdr:col>
      <xdr:colOff>167639</xdr:colOff>
      <xdr:row>15</xdr:row>
      <xdr:rowOff>157842</xdr:rowOff>
    </xdr:to>
    <xdr:pic>
      <xdr:nvPicPr>
        <xdr:cNvPr id="161" name="Graphic 160" descr="Recycle with solid fill">
          <a:extLst>
            <a:ext uri="{FF2B5EF4-FFF2-40B4-BE49-F238E27FC236}">
              <a16:creationId xmlns:a16="http://schemas.microsoft.com/office/drawing/2014/main" id="{B32E6455-BBAE-9759-A93E-F168B2E8E53F}"/>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6502972" y="2558142"/>
          <a:ext cx="370267" cy="375557"/>
        </a:xfrm>
        <a:prstGeom prst="rect">
          <a:avLst/>
        </a:prstGeom>
      </xdr:spPr>
    </xdr:pic>
    <xdr:clientData/>
  </xdr:twoCellAnchor>
  <xdr:twoCellAnchor editAs="oneCell">
    <xdr:from>
      <xdr:col>22</xdr:col>
      <xdr:colOff>315686</xdr:colOff>
      <xdr:row>15</xdr:row>
      <xdr:rowOff>84873</xdr:rowOff>
    </xdr:from>
    <xdr:to>
      <xdr:col>23</xdr:col>
      <xdr:colOff>105590</xdr:colOff>
      <xdr:row>17</xdr:row>
      <xdr:rowOff>118654</xdr:rowOff>
    </xdr:to>
    <xdr:pic>
      <xdr:nvPicPr>
        <xdr:cNvPr id="162" name="Graphic 161" descr="Trophy with solid fill">
          <a:extLst>
            <a:ext uri="{FF2B5EF4-FFF2-40B4-BE49-F238E27FC236}">
              <a16:creationId xmlns:a16="http://schemas.microsoft.com/office/drawing/2014/main" id="{B208A500-93B7-4B0B-82D3-B5BFDD6B908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726886" y="2860730"/>
          <a:ext cx="399504" cy="403895"/>
        </a:xfrm>
        <a:prstGeom prst="rect">
          <a:avLst/>
        </a:prstGeom>
      </xdr:spPr>
    </xdr:pic>
    <xdr:clientData/>
  </xdr:twoCellAnchor>
  <xdr:twoCellAnchor>
    <xdr:from>
      <xdr:col>1</xdr:col>
      <xdr:colOff>424542</xdr:colOff>
      <xdr:row>1</xdr:row>
      <xdr:rowOff>1</xdr:rowOff>
    </xdr:from>
    <xdr:to>
      <xdr:col>9</xdr:col>
      <xdr:colOff>587829</xdr:colOff>
      <xdr:row>4</xdr:row>
      <xdr:rowOff>76200</xdr:rowOff>
    </xdr:to>
    <xdr:sp macro="" textlink="">
      <xdr:nvSpPr>
        <xdr:cNvPr id="163" name="TextBox 162">
          <a:extLst>
            <a:ext uri="{FF2B5EF4-FFF2-40B4-BE49-F238E27FC236}">
              <a16:creationId xmlns:a16="http://schemas.microsoft.com/office/drawing/2014/main" id="{07D3FCF6-9E63-9ABD-C4A6-B92D868A5693}"/>
            </a:ext>
          </a:extLst>
        </xdr:cNvPr>
        <xdr:cNvSpPr txBox="1"/>
      </xdr:nvSpPr>
      <xdr:spPr>
        <a:xfrm>
          <a:off x="1034142" y="185058"/>
          <a:ext cx="5040087" cy="631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a:solidFill>
                <a:schemeClr val="bg1"/>
              </a:solidFill>
              <a:latin typeface="Poppins" panose="020B0502040204020203" pitchFamily="2" charset="0"/>
              <a:cs typeface="Poppins" panose="020B0502040204020203" pitchFamily="2" charset="0"/>
            </a:rPr>
            <a:t>SALES </a:t>
          </a:r>
          <a:r>
            <a:rPr lang="en-IN" sz="3200" b="1">
              <a:solidFill>
                <a:schemeClr val="bg1"/>
              </a:solidFill>
              <a:latin typeface="Poppins" panose="020B0502040204020203" pitchFamily="2" charset="0"/>
              <a:ea typeface="+mn-ea"/>
              <a:cs typeface="Poppins" panose="020B0502040204020203" pitchFamily="2" charset="0"/>
            </a:rPr>
            <a:t>DASHBOARD</a:t>
          </a:r>
        </a:p>
      </xdr:txBody>
    </xdr:sp>
    <xdr:clientData/>
  </xdr:twoCellAnchor>
  <xdr:twoCellAnchor>
    <xdr:from>
      <xdr:col>1</xdr:col>
      <xdr:colOff>435428</xdr:colOff>
      <xdr:row>4</xdr:row>
      <xdr:rowOff>32657</xdr:rowOff>
    </xdr:from>
    <xdr:to>
      <xdr:col>4</xdr:col>
      <xdr:colOff>522515</xdr:colOff>
      <xdr:row>6</xdr:row>
      <xdr:rowOff>21772</xdr:rowOff>
    </xdr:to>
    <xdr:sp macro="" textlink="">
      <xdr:nvSpPr>
        <xdr:cNvPr id="165" name="TextBox 164">
          <a:extLst>
            <a:ext uri="{FF2B5EF4-FFF2-40B4-BE49-F238E27FC236}">
              <a16:creationId xmlns:a16="http://schemas.microsoft.com/office/drawing/2014/main" id="{10CDFEDE-C8EC-4E3A-B066-AC9F682A1469}"/>
            </a:ext>
          </a:extLst>
        </xdr:cNvPr>
        <xdr:cNvSpPr txBox="1"/>
      </xdr:nvSpPr>
      <xdr:spPr>
        <a:xfrm>
          <a:off x="1045028" y="772886"/>
          <a:ext cx="1915887" cy="3592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solidFill>
              <a:latin typeface="Poppins" panose="020B0502040204020203" pitchFamily="2" charset="0"/>
              <a:ea typeface="+mn-ea"/>
              <a:cs typeface="Poppins" panose="020B0502040204020203" pitchFamily="2" charset="0"/>
            </a:rPr>
            <a:t>SUPERMARKET</a:t>
          </a:r>
          <a:r>
            <a:rPr lang="en-IN" sz="1100" baseline="0">
              <a:solidFill>
                <a:schemeClr val="accent2"/>
              </a:solidFill>
            </a:rPr>
            <a:t> </a:t>
          </a:r>
          <a:r>
            <a:rPr lang="en-IN" sz="1100" b="1">
              <a:solidFill>
                <a:schemeClr val="accent2"/>
              </a:solidFill>
              <a:latin typeface="Poppins" panose="020B0502040204020203" pitchFamily="2" charset="0"/>
              <a:ea typeface="+mn-ea"/>
              <a:cs typeface="Poppins" panose="020B0502040204020203" pitchFamily="2" charset="0"/>
            </a:rPr>
            <a:t>SHOP</a:t>
          </a:r>
        </a:p>
      </xdr:txBody>
    </xdr:sp>
    <xdr:clientData/>
  </xdr:twoCellAnchor>
  <xdr:twoCellAnchor>
    <xdr:from>
      <xdr:col>4</xdr:col>
      <xdr:colOff>206829</xdr:colOff>
      <xdr:row>13</xdr:row>
      <xdr:rowOff>163287</xdr:rowOff>
    </xdr:from>
    <xdr:to>
      <xdr:col>5</xdr:col>
      <xdr:colOff>566057</xdr:colOff>
      <xdr:row>15</xdr:row>
      <xdr:rowOff>130629</xdr:rowOff>
    </xdr:to>
    <xdr:sp macro="" textlink="">
      <xdr:nvSpPr>
        <xdr:cNvPr id="167" name="TextBox 166">
          <a:extLst>
            <a:ext uri="{FF2B5EF4-FFF2-40B4-BE49-F238E27FC236}">
              <a16:creationId xmlns:a16="http://schemas.microsoft.com/office/drawing/2014/main" id="{D57C7A4B-49EC-42E7-8C02-3C185FCC19F6}"/>
            </a:ext>
          </a:extLst>
        </xdr:cNvPr>
        <xdr:cNvSpPr txBox="1"/>
      </xdr:nvSpPr>
      <xdr:spPr>
        <a:xfrm>
          <a:off x="2645229" y="2569030"/>
          <a:ext cx="968828" cy="337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Poppins" panose="00000500000000000000" pitchFamily="2" charset="0"/>
              <a:cs typeface="Poppins" panose="00000500000000000000" pitchFamily="2" charset="0"/>
            </a:rPr>
            <a:t>MONTHLY</a:t>
          </a:r>
        </a:p>
      </xdr:txBody>
    </xdr:sp>
    <xdr:clientData/>
  </xdr:twoCellAnchor>
  <xdr:twoCellAnchor>
    <xdr:from>
      <xdr:col>3</xdr:col>
      <xdr:colOff>239486</xdr:colOff>
      <xdr:row>7</xdr:row>
      <xdr:rowOff>119744</xdr:rowOff>
    </xdr:from>
    <xdr:to>
      <xdr:col>5</xdr:col>
      <xdr:colOff>391885</xdr:colOff>
      <xdr:row>9</xdr:row>
      <xdr:rowOff>54429</xdr:rowOff>
    </xdr:to>
    <xdr:sp macro="" textlink="">
      <xdr:nvSpPr>
        <xdr:cNvPr id="168" name="TextBox 167">
          <a:extLst>
            <a:ext uri="{FF2B5EF4-FFF2-40B4-BE49-F238E27FC236}">
              <a16:creationId xmlns:a16="http://schemas.microsoft.com/office/drawing/2014/main" id="{C4440650-4099-4FFE-AF9D-C6435D0A8103}"/>
            </a:ext>
          </a:extLst>
        </xdr:cNvPr>
        <xdr:cNvSpPr txBox="1"/>
      </xdr:nvSpPr>
      <xdr:spPr>
        <a:xfrm>
          <a:off x="2068286" y="1415144"/>
          <a:ext cx="1371599"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solidFill>
              <a:latin typeface="Poppins" panose="020B0502040204020203" pitchFamily="2" charset="0"/>
              <a:ea typeface="+mn-ea"/>
              <a:cs typeface="Poppins" panose="020B0502040204020203" pitchFamily="2" charset="0"/>
            </a:rPr>
            <a:t>TOTAL</a:t>
          </a:r>
          <a:r>
            <a:rPr lang="en-IN" sz="1100"/>
            <a:t> </a:t>
          </a:r>
          <a:r>
            <a:rPr lang="en-IN" sz="1100" b="1">
              <a:solidFill>
                <a:schemeClr val="accent2"/>
              </a:solidFill>
              <a:latin typeface="Poppins" panose="020B0502040204020203" pitchFamily="2" charset="0"/>
              <a:ea typeface="+mn-ea"/>
              <a:cs typeface="Poppins" panose="020B0502040204020203" pitchFamily="2" charset="0"/>
            </a:rPr>
            <a:t>SALES</a:t>
          </a:r>
        </a:p>
      </xdr:txBody>
    </xdr:sp>
    <xdr:clientData/>
  </xdr:twoCellAnchor>
  <xdr:twoCellAnchor>
    <xdr:from>
      <xdr:col>8</xdr:col>
      <xdr:colOff>272143</xdr:colOff>
      <xdr:row>7</xdr:row>
      <xdr:rowOff>108857</xdr:rowOff>
    </xdr:from>
    <xdr:to>
      <xdr:col>10</xdr:col>
      <xdr:colOff>566056</xdr:colOff>
      <xdr:row>9</xdr:row>
      <xdr:rowOff>43542</xdr:rowOff>
    </xdr:to>
    <xdr:sp macro="" textlink="">
      <xdr:nvSpPr>
        <xdr:cNvPr id="169" name="TextBox 168">
          <a:extLst>
            <a:ext uri="{FF2B5EF4-FFF2-40B4-BE49-F238E27FC236}">
              <a16:creationId xmlns:a16="http://schemas.microsoft.com/office/drawing/2014/main" id="{22CDED78-D962-4778-A755-15F60AD95CE5}"/>
            </a:ext>
          </a:extLst>
        </xdr:cNvPr>
        <xdr:cNvSpPr txBox="1"/>
      </xdr:nvSpPr>
      <xdr:spPr>
        <a:xfrm>
          <a:off x="5148943" y="1404257"/>
          <a:ext cx="1513113"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solidFill>
              <a:latin typeface="Poppins" panose="020B0502040204020203" pitchFamily="2" charset="0"/>
              <a:ea typeface="+mn-ea"/>
              <a:cs typeface="Poppins" panose="020B0502040204020203" pitchFamily="2" charset="0"/>
            </a:rPr>
            <a:t>TOTAL</a:t>
          </a:r>
          <a:r>
            <a:rPr lang="en-IN" sz="1100"/>
            <a:t> </a:t>
          </a:r>
          <a:r>
            <a:rPr lang="en-IN" sz="1100" b="1">
              <a:solidFill>
                <a:schemeClr val="accent2"/>
              </a:solidFill>
              <a:latin typeface="Poppins" panose="020B0502040204020203" pitchFamily="2" charset="0"/>
              <a:ea typeface="+mn-ea"/>
              <a:cs typeface="Poppins" panose="020B0502040204020203" pitchFamily="2" charset="0"/>
            </a:rPr>
            <a:t>PROFIT</a:t>
          </a:r>
        </a:p>
      </xdr:txBody>
    </xdr:sp>
    <xdr:clientData/>
  </xdr:twoCellAnchor>
  <xdr:twoCellAnchor>
    <xdr:from>
      <xdr:col>13</xdr:col>
      <xdr:colOff>326571</xdr:colOff>
      <xdr:row>7</xdr:row>
      <xdr:rowOff>108858</xdr:rowOff>
    </xdr:from>
    <xdr:to>
      <xdr:col>15</xdr:col>
      <xdr:colOff>97970</xdr:colOff>
      <xdr:row>9</xdr:row>
      <xdr:rowOff>87086</xdr:rowOff>
    </xdr:to>
    <xdr:sp macro="" textlink="">
      <xdr:nvSpPr>
        <xdr:cNvPr id="170" name="TextBox 169">
          <a:extLst>
            <a:ext uri="{FF2B5EF4-FFF2-40B4-BE49-F238E27FC236}">
              <a16:creationId xmlns:a16="http://schemas.microsoft.com/office/drawing/2014/main" id="{ADD953FF-AD20-4246-801A-C2D8F18BAAB1}"/>
            </a:ext>
          </a:extLst>
        </xdr:cNvPr>
        <xdr:cNvSpPr txBox="1"/>
      </xdr:nvSpPr>
      <xdr:spPr>
        <a:xfrm>
          <a:off x="8251371" y="1404258"/>
          <a:ext cx="990599" cy="348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solidFill>
              <a:latin typeface="Poppins" panose="020B0502040204020203" pitchFamily="2" charset="0"/>
              <a:ea typeface="+mn-ea"/>
              <a:cs typeface="Poppins" panose="020B0502040204020203" pitchFamily="2" charset="0"/>
            </a:rPr>
            <a:t>PROFIT</a:t>
          </a:r>
          <a:r>
            <a:rPr lang="en-IN" sz="1100" b="1" baseline="0">
              <a:solidFill>
                <a:schemeClr val="accent2"/>
              </a:solidFill>
            </a:rPr>
            <a:t> %</a:t>
          </a:r>
          <a:endParaRPr lang="en-IN" sz="1100" b="1">
            <a:solidFill>
              <a:schemeClr val="accent2"/>
            </a:solidFill>
          </a:endParaRPr>
        </a:p>
      </xdr:txBody>
    </xdr:sp>
    <xdr:clientData/>
  </xdr:twoCellAnchor>
  <xdr:twoCellAnchor>
    <xdr:from>
      <xdr:col>19</xdr:col>
      <xdr:colOff>130630</xdr:colOff>
      <xdr:row>8</xdr:row>
      <xdr:rowOff>65314</xdr:rowOff>
    </xdr:from>
    <xdr:to>
      <xdr:col>20</xdr:col>
      <xdr:colOff>478972</xdr:colOff>
      <xdr:row>11</xdr:row>
      <xdr:rowOff>141514</xdr:rowOff>
    </xdr:to>
    <xdr:sp macro="" textlink="">
      <xdr:nvSpPr>
        <xdr:cNvPr id="171" name="TextBox 170">
          <a:extLst>
            <a:ext uri="{FF2B5EF4-FFF2-40B4-BE49-F238E27FC236}">
              <a16:creationId xmlns:a16="http://schemas.microsoft.com/office/drawing/2014/main" id="{DF048111-9E73-4A89-92ED-3735CBAC3FEC}"/>
            </a:ext>
          </a:extLst>
        </xdr:cNvPr>
        <xdr:cNvSpPr txBox="1"/>
      </xdr:nvSpPr>
      <xdr:spPr>
        <a:xfrm>
          <a:off x="11713030" y="1545771"/>
          <a:ext cx="957942" cy="631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2"/>
              </a:solidFill>
              <a:latin typeface="Poppins" panose="020B0502040204020203" pitchFamily="2" charset="0"/>
              <a:ea typeface="+mn-ea"/>
              <a:cs typeface="Poppins" panose="020B0502040204020203" pitchFamily="2" charset="0"/>
            </a:rPr>
            <a:t>TOP</a:t>
          </a:r>
          <a:r>
            <a:rPr lang="en-IN" sz="1100"/>
            <a:t> </a:t>
          </a:r>
          <a:r>
            <a:rPr lang="en-IN" sz="1100" b="1">
              <a:solidFill>
                <a:schemeClr val="accent2"/>
              </a:solidFill>
              <a:latin typeface="Poppins" panose="020B0502040204020203" pitchFamily="2" charset="0"/>
              <a:ea typeface="+mn-ea"/>
              <a:cs typeface="Poppins" panose="020B0502040204020203" pitchFamily="2" charset="0"/>
            </a:rPr>
            <a:t>PRODUCT</a:t>
          </a:r>
        </a:p>
      </xdr:txBody>
    </xdr:sp>
    <xdr:clientData/>
  </xdr:twoCellAnchor>
  <xdr:twoCellAnchor>
    <xdr:from>
      <xdr:col>11</xdr:col>
      <xdr:colOff>195944</xdr:colOff>
      <xdr:row>14</xdr:row>
      <xdr:rowOff>10887</xdr:rowOff>
    </xdr:from>
    <xdr:to>
      <xdr:col>12</xdr:col>
      <xdr:colOff>544285</xdr:colOff>
      <xdr:row>15</xdr:row>
      <xdr:rowOff>119743</xdr:rowOff>
    </xdr:to>
    <xdr:sp macro="" textlink="">
      <xdr:nvSpPr>
        <xdr:cNvPr id="172" name="TextBox 171">
          <a:extLst>
            <a:ext uri="{FF2B5EF4-FFF2-40B4-BE49-F238E27FC236}">
              <a16:creationId xmlns:a16="http://schemas.microsoft.com/office/drawing/2014/main" id="{FF573956-F26B-4505-9170-06A0B5EC50C6}"/>
            </a:ext>
          </a:extLst>
        </xdr:cNvPr>
        <xdr:cNvSpPr txBox="1"/>
      </xdr:nvSpPr>
      <xdr:spPr>
        <a:xfrm>
          <a:off x="6901544" y="2601687"/>
          <a:ext cx="957941" cy="293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Poppins" panose="00000500000000000000" pitchFamily="2" charset="0"/>
              <a:ea typeface="+mn-ea"/>
              <a:cs typeface="Poppins" panose="00000500000000000000" pitchFamily="2" charset="0"/>
            </a:rPr>
            <a:t>PRODUCT</a:t>
          </a:r>
        </a:p>
      </xdr:txBody>
    </xdr:sp>
    <xdr:clientData/>
  </xdr:twoCellAnchor>
  <xdr:twoCellAnchor>
    <xdr:from>
      <xdr:col>19</xdr:col>
      <xdr:colOff>130629</xdr:colOff>
      <xdr:row>10</xdr:row>
      <xdr:rowOff>108857</xdr:rowOff>
    </xdr:from>
    <xdr:to>
      <xdr:col>20</xdr:col>
      <xdr:colOff>511629</xdr:colOff>
      <xdr:row>12</xdr:row>
      <xdr:rowOff>65313</xdr:rowOff>
    </xdr:to>
    <xdr:sp macro="" textlink="Analysis!W1">
      <xdr:nvSpPr>
        <xdr:cNvPr id="173" name="TextBox 172">
          <a:extLst>
            <a:ext uri="{FF2B5EF4-FFF2-40B4-BE49-F238E27FC236}">
              <a16:creationId xmlns:a16="http://schemas.microsoft.com/office/drawing/2014/main" id="{7EB1E395-C2B9-4C65-9E4F-0CDD90D04CC9}"/>
            </a:ext>
          </a:extLst>
        </xdr:cNvPr>
        <xdr:cNvSpPr txBox="1"/>
      </xdr:nvSpPr>
      <xdr:spPr>
        <a:xfrm>
          <a:off x="11713029" y="1959428"/>
          <a:ext cx="990600" cy="326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B905FA0-8E2D-40AB-98BF-3AD267DCDCDD}" type="TxLink">
            <a:rPr lang="en-US" sz="1200" b="0">
              <a:solidFill>
                <a:schemeClr val="bg1"/>
              </a:solidFill>
              <a:latin typeface="Poppins" panose="020B0502040204020203" pitchFamily="2" charset="0"/>
              <a:ea typeface="+mn-ea"/>
              <a:cs typeface="Poppins" panose="020B0502040204020203" pitchFamily="2" charset="0"/>
            </a:rPr>
            <a:pPr marL="0" indent="0"/>
            <a:t>Product41</a:t>
          </a:fld>
          <a:endParaRPr lang="en-IN" sz="1200" b="0">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20</xdr:col>
      <xdr:colOff>108860</xdr:colOff>
      <xdr:row>12</xdr:row>
      <xdr:rowOff>21770</xdr:rowOff>
    </xdr:from>
    <xdr:to>
      <xdr:col>20</xdr:col>
      <xdr:colOff>544286</xdr:colOff>
      <xdr:row>13</xdr:row>
      <xdr:rowOff>119743</xdr:rowOff>
    </xdr:to>
    <xdr:sp macro="" textlink="Analysis!X1">
      <xdr:nvSpPr>
        <xdr:cNvPr id="174" name="TextBox 173">
          <a:extLst>
            <a:ext uri="{FF2B5EF4-FFF2-40B4-BE49-F238E27FC236}">
              <a16:creationId xmlns:a16="http://schemas.microsoft.com/office/drawing/2014/main" id="{09068891-5407-4A10-B5CB-45E6AB684242}"/>
            </a:ext>
          </a:extLst>
        </xdr:cNvPr>
        <xdr:cNvSpPr txBox="1"/>
      </xdr:nvSpPr>
      <xdr:spPr>
        <a:xfrm>
          <a:off x="12300860" y="2242456"/>
          <a:ext cx="435426" cy="2830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3E81038-2E31-4E52-875C-4B1CE8F34311}" type="TxLink">
            <a:rPr lang="en-US" sz="1200" b="1">
              <a:solidFill>
                <a:schemeClr val="bg1"/>
              </a:solidFill>
              <a:latin typeface="Poppins" panose="020B0502040204020203" pitchFamily="2" charset="0"/>
              <a:ea typeface="+mn-ea"/>
              <a:cs typeface="Poppins" panose="020B0502040204020203" pitchFamily="2" charset="0"/>
            </a:rPr>
            <a:pPr marL="0" indent="0"/>
            <a:t>Ft</a:t>
          </a:fld>
          <a:endParaRPr lang="en-IN" sz="12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15</xdr:col>
      <xdr:colOff>533403</xdr:colOff>
      <xdr:row>14</xdr:row>
      <xdr:rowOff>10888</xdr:rowOff>
    </xdr:from>
    <xdr:to>
      <xdr:col>17</xdr:col>
      <xdr:colOff>511629</xdr:colOff>
      <xdr:row>15</xdr:row>
      <xdr:rowOff>130629</xdr:rowOff>
    </xdr:to>
    <xdr:sp macro="" textlink="">
      <xdr:nvSpPr>
        <xdr:cNvPr id="175" name="TextBox 174">
          <a:extLst>
            <a:ext uri="{FF2B5EF4-FFF2-40B4-BE49-F238E27FC236}">
              <a16:creationId xmlns:a16="http://schemas.microsoft.com/office/drawing/2014/main" id="{EBE8FAE0-058E-4509-BC94-7E05B3E9E917}"/>
            </a:ext>
          </a:extLst>
        </xdr:cNvPr>
        <xdr:cNvSpPr txBox="1"/>
      </xdr:nvSpPr>
      <xdr:spPr>
        <a:xfrm>
          <a:off x="9677403" y="2601688"/>
          <a:ext cx="1197426" cy="304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Poppins" panose="00000500000000000000" pitchFamily="2" charset="0"/>
              <a:ea typeface="+mn-ea"/>
              <a:cs typeface="Poppins" panose="00000500000000000000" pitchFamily="2" charset="0"/>
            </a:rPr>
            <a:t>SALES TYPE</a:t>
          </a:r>
        </a:p>
      </xdr:txBody>
    </xdr:sp>
    <xdr:clientData/>
  </xdr:twoCellAnchor>
  <xdr:twoCellAnchor>
    <xdr:from>
      <xdr:col>22</xdr:col>
      <xdr:colOff>10886</xdr:colOff>
      <xdr:row>8</xdr:row>
      <xdr:rowOff>54428</xdr:rowOff>
    </xdr:from>
    <xdr:to>
      <xdr:col>23</xdr:col>
      <xdr:colOff>457200</xdr:colOff>
      <xdr:row>11</xdr:row>
      <xdr:rowOff>108856</xdr:rowOff>
    </xdr:to>
    <xdr:sp macro="" textlink="">
      <xdr:nvSpPr>
        <xdr:cNvPr id="176" name="TextBox 175">
          <a:extLst>
            <a:ext uri="{FF2B5EF4-FFF2-40B4-BE49-F238E27FC236}">
              <a16:creationId xmlns:a16="http://schemas.microsoft.com/office/drawing/2014/main" id="{B2768CDA-602F-4220-B82A-B003494B01DD}"/>
            </a:ext>
          </a:extLst>
        </xdr:cNvPr>
        <xdr:cNvSpPr txBox="1"/>
      </xdr:nvSpPr>
      <xdr:spPr>
        <a:xfrm>
          <a:off x="13422086" y="1534885"/>
          <a:ext cx="1055914"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accent2"/>
              </a:solidFill>
              <a:latin typeface="Poppins" panose="020B0502040204020203" pitchFamily="2" charset="0"/>
              <a:ea typeface="+mn-ea"/>
              <a:cs typeface="Poppins" panose="020B0502040204020203" pitchFamily="2" charset="0"/>
            </a:rPr>
            <a:t>TOP</a:t>
          </a:r>
          <a:r>
            <a:rPr lang="en-IN" sz="1100">
              <a:solidFill>
                <a:schemeClr val="dk1"/>
              </a:solidFill>
              <a:effectLst/>
              <a:latin typeface="+mn-lt"/>
              <a:ea typeface="+mn-ea"/>
              <a:cs typeface="+mn-cs"/>
            </a:rPr>
            <a:t> </a:t>
          </a:r>
          <a:r>
            <a:rPr lang="en-IN" sz="1100" b="1">
              <a:solidFill>
                <a:schemeClr val="accent2"/>
              </a:solidFill>
              <a:latin typeface="Poppins" panose="020B0502040204020203" pitchFamily="2" charset="0"/>
              <a:ea typeface="+mn-ea"/>
              <a:cs typeface="Poppins" panose="020B0502040204020203" pitchFamily="2" charset="0"/>
            </a:rPr>
            <a:t>CATEGORY</a:t>
          </a:r>
        </a:p>
      </xdr:txBody>
    </xdr:sp>
    <xdr:clientData/>
  </xdr:twoCellAnchor>
  <xdr:twoCellAnchor>
    <xdr:from>
      <xdr:col>21</xdr:col>
      <xdr:colOff>576942</xdr:colOff>
      <xdr:row>10</xdr:row>
      <xdr:rowOff>141515</xdr:rowOff>
    </xdr:from>
    <xdr:to>
      <xdr:col>23</xdr:col>
      <xdr:colOff>511627</xdr:colOff>
      <xdr:row>12</xdr:row>
      <xdr:rowOff>130627</xdr:rowOff>
    </xdr:to>
    <xdr:sp macro="" textlink="Analysis!AJ1">
      <xdr:nvSpPr>
        <xdr:cNvPr id="177" name="TextBox 176">
          <a:extLst>
            <a:ext uri="{FF2B5EF4-FFF2-40B4-BE49-F238E27FC236}">
              <a16:creationId xmlns:a16="http://schemas.microsoft.com/office/drawing/2014/main" id="{6E414D42-235F-4711-9182-5D273A3B02E0}"/>
            </a:ext>
          </a:extLst>
        </xdr:cNvPr>
        <xdr:cNvSpPr txBox="1"/>
      </xdr:nvSpPr>
      <xdr:spPr>
        <a:xfrm>
          <a:off x="13378542" y="1992086"/>
          <a:ext cx="1153885" cy="359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9CBDD7D-9823-4131-8CDD-2EB0AB2B46D2}" type="TxLink">
            <a:rPr lang="en-US" sz="1200" b="0">
              <a:solidFill>
                <a:schemeClr val="bg1"/>
              </a:solidFill>
              <a:latin typeface="Poppins" panose="020B0502040204020203" pitchFamily="2" charset="0"/>
              <a:ea typeface="+mn-ea"/>
              <a:cs typeface="Poppins" panose="020B0502040204020203" pitchFamily="2" charset="0"/>
            </a:rPr>
            <a:pPr marL="0" indent="0"/>
            <a:t>Category04</a:t>
          </a:fld>
          <a:endParaRPr lang="en-IN" sz="1200" b="0">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22</xdr:col>
      <xdr:colOff>21772</xdr:colOff>
      <xdr:row>13</xdr:row>
      <xdr:rowOff>130629</xdr:rowOff>
    </xdr:from>
    <xdr:to>
      <xdr:col>23</xdr:col>
      <xdr:colOff>587827</xdr:colOff>
      <xdr:row>15</xdr:row>
      <xdr:rowOff>130628</xdr:rowOff>
    </xdr:to>
    <xdr:sp macro="" textlink="Analysis!AK1">
      <xdr:nvSpPr>
        <xdr:cNvPr id="178" name="TextBox 177">
          <a:extLst>
            <a:ext uri="{FF2B5EF4-FFF2-40B4-BE49-F238E27FC236}">
              <a16:creationId xmlns:a16="http://schemas.microsoft.com/office/drawing/2014/main" id="{811F912E-560A-40F4-8784-4780DF5EA2EB}"/>
            </a:ext>
          </a:extLst>
        </xdr:cNvPr>
        <xdr:cNvSpPr txBox="1"/>
      </xdr:nvSpPr>
      <xdr:spPr>
        <a:xfrm>
          <a:off x="13432972" y="2536372"/>
          <a:ext cx="1175655" cy="370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CA6EF89-4523-48A9-BF82-10B22413723B}" type="TxLink">
            <a:rPr lang="en-US" sz="1600" b="1">
              <a:solidFill>
                <a:schemeClr val="bg1"/>
              </a:solidFill>
              <a:latin typeface="Poppins" panose="020B0502040204020203" pitchFamily="2" charset="0"/>
              <a:ea typeface="+mn-ea"/>
              <a:cs typeface="Poppins" panose="020B0502040204020203" pitchFamily="2" charset="0"/>
            </a:rPr>
            <a:pPr marL="0" indent="0"/>
            <a:t>$95,269</a:t>
          </a:fld>
          <a:endParaRPr lang="en-IN" sz="16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4</xdr:col>
      <xdr:colOff>228602</xdr:colOff>
      <xdr:row>30</xdr:row>
      <xdr:rowOff>174173</xdr:rowOff>
    </xdr:from>
    <xdr:to>
      <xdr:col>5</xdr:col>
      <xdr:colOff>478974</xdr:colOff>
      <xdr:row>32</xdr:row>
      <xdr:rowOff>119744</xdr:rowOff>
    </xdr:to>
    <xdr:sp macro="" textlink="">
      <xdr:nvSpPr>
        <xdr:cNvPr id="182" name="TextBox 181">
          <a:extLst>
            <a:ext uri="{FF2B5EF4-FFF2-40B4-BE49-F238E27FC236}">
              <a16:creationId xmlns:a16="http://schemas.microsoft.com/office/drawing/2014/main" id="{811B4BF1-BC20-4C14-AB2D-CD4101AA18CD}"/>
            </a:ext>
          </a:extLst>
        </xdr:cNvPr>
        <xdr:cNvSpPr txBox="1"/>
      </xdr:nvSpPr>
      <xdr:spPr>
        <a:xfrm>
          <a:off x="2667002" y="5725887"/>
          <a:ext cx="859972" cy="315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Poppins" panose="00000500000000000000" pitchFamily="2" charset="0"/>
              <a:ea typeface="+mn-ea"/>
              <a:cs typeface="Poppins" panose="00000500000000000000" pitchFamily="2" charset="0"/>
            </a:rPr>
            <a:t>DAILY</a:t>
          </a:r>
        </a:p>
      </xdr:txBody>
    </xdr:sp>
    <xdr:clientData/>
  </xdr:twoCellAnchor>
  <xdr:twoCellAnchor>
    <xdr:from>
      <xdr:col>15</xdr:col>
      <xdr:colOff>566058</xdr:colOff>
      <xdr:row>31</xdr:row>
      <xdr:rowOff>2</xdr:rowOff>
    </xdr:from>
    <xdr:to>
      <xdr:col>18</xdr:col>
      <xdr:colOff>163286</xdr:colOff>
      <xdr:row>32</xdr:row>
      <xdr:rowOff>141514</xdr:rowOff>
    </xdr:to>
    <xdr:sp macro="" textlink="">
      <xdr:nvSpPr>
        <xdr:cNvPr id="183" name="TextBox 182">
          <a:extLst>
            <a:ext uri="{FF2B5EF4-FFF2-40B4-BE49-F238E27FC236}">
              <a16:creationId xmlns:a16="http://schemas.microsoft.com/office/drawing/2014/main" id="{D1037DB5-DB5A-47A6-B20D-9D69035C1689}"/>
            </a:ext>
          </a:extLst>
        </xdr:cNvPr>
        <xdr:cNvSpPr txBox="1"/>
      </xdr:nvSpPr>
      <xdr:spPr>
        <a:xfrm>
          <a:off x="9710058" y="5736773"/>
          <a:ext cx="1426028" cy="326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Poppins" panose="00000500000000000000" pitchFamily="2" charset="0"/>
              <a:ea typeface="+mn-ea"/>
              <a:cs typeface="Poppins" panose="00000500000000000000" pitchFamily="2" charset="0"/>
            </a:rPr>
            <a:t>PAYMENT MODE</a:t>
          </a:r>
        </a:p>
      </xdr:txBody>
    </xdr:sp>
    <xdr:clientData/>
  </xdr:twoCellAnchor>
  <xdr:twoCellAnchor>
    <xdr:from>
      <xdr:col>19</xdr:col>
      <xdr:colOff>333830</xdr:colOff>
      <xdr:row>21</xdr:row>
      <xdr:rowOff>25401</xdr:rowOff>
    </xdr:from>
    <xdr:to>
      <xdr:col>21</xdr:col>
      <xdr:colOff>101600</xdr:colOff>
      <xdr:row>22</xdr:row>
      <xdr:rowOff>139700</xdr:rowOff>
    </xdr:to>
    <xdr:sp macro="" textlink="">
      <xdr:nvSpPr>
        <xdr:cNvPr id="184" name="TextBox 183">
          <a:extLst>
            <a:ext uri="{FF2B5EF4-FFF2-40B4-BE49-F238E27FC236}">
              <a16:creationId xmlns:a16="http://schemas.microsoft.com/office/drawing/2014/main" id="{11BB5471-5B87-404F-A98E-702C158E7A35}"/>
            </a:ext>
          </a:extLst>
        </xdr:cNvPr>
        <xdr:cNvSpPr txBox="1"/>
      </xdr:nvSpPr>
      <xdr:spPr>
        <a:xfrm>
          <a:off x="11916230" y="3759201"/>
          <a:ext cx="986970" cy="292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Poppins" panose="00000500000000000000" pitchFamily="2" charset="0"/>
              <a:ea typeface="+mn-ea"/>
              <a:cs typeface="Poppins" panose="00000500000000000000" pitchFamily="2" charset="0"/>
            </a:rPr>
            <a:t>CATEGORY</a:t>
          </a:r>
        </a:p>
      </xdr:txBody>
    </xdr:sp>
    <xdr:clientData/>
  </xdr:twoCellAnchor>
  <xdr:twoCellAnchor>
    <xdr:from>
      <xdr:col>8</xdr:col>
      <xdr:colOff>228603</xdr:colOff>
      <xdr:row>8</xdr:row>
      <xdr:rowOff>130628</xdr:rowOff>
    </xdr:from>
    <xdr:to>
      <xdr:col>11</xdr:col>
      <xdr:colOff>206829</xdr:colOff>
      <xdr:row>11</xdr:row>
      <xdr:rowOff>54426</xdr:rowOff>
    </xdr:to>
    <xdr:sp macro="" textlink="Analysis!F6">
      <xdr:nvSpPr>
        <xdr:cNvPr id="185" name="TextBox 184">
          <a:extLst>
            <a:ext uri="{FF2B5EF4-FFF2-40B4-BE49-F238E27FC236}">
              <a16:creationId xmlns:a16="http://schemas.microsoft.com/office/drawing/2014/main" id="{C7628C9C-5E32-4009-8DC1-2EC176357ED6}"/>
            </a:ext>
          </a:extLst>
        </xdr:cNvPr>
        <xdr:cNvSpPr txBox="1"/>
      </xdr:nvSpPr>
      <xdr:spPr>
        <a:xfrm>
          <a:off x="5105403" y="1611085"/>
          <a:ext cx="1807026" cy="4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DD307E7-32AE-4FDB-B9B3-E0413DA9D5BD}" type="TxLink">
            <a:rPr lang="en-US" sz="2400" b="1">
              <a:solidFill>
                <a:schemeClr val="bg1"/>
              </a:solidFill>
              <a:latin typeface="Poppins" panose="020B0502040204020203" pitchFamily="2" charset="0"/>
              <a:ea typeface="+mn-ea"/>
              <a:cs typeface="Poppins" panose="020B0502040204020203" pitchFamily="2" charset="0"/>
            </a:rPr>
            <a:pPr marL="0" indent="0"/>
            <a:t>$68,908</a:t>
          </a:fld>
          <a:endParaRPr lang="en-IN"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13</xdr:col>
      <xdr:colOff>337458</xdr:colOff>
      <xdr:row>8</xdr:row>
      <xdr:rowOff>130628</xdr:rowOff>
    </xdr:from>
    <xdr:to>
      <xdr:col>14</xdr:col>
      <xdr:colOff>566057</xdr:colOff>
      <xdr:row>11</xdr:row>
      <xdr:rowOff>65313</xdr:rowOff>
    </xdr:to>
    <xdr:sp macro="" textlink="Analysis!F7">
      <xdr:nvSpPr>
        <xdr:cNvPr id="186" name="TextBox 185">
          <a:extLst>
            <a:ext uri="{FF2B5EF4-FFF2-40B4-BE49-F238E27FC236}">
              <a16:creationId xmlns:a16="http://schemas.microsoft.com/office/drawing/2014/main" id="{8C174C39-753A-41E3-91D2-2E5E52535996}"/>
            </a:ext>
          </a:extLst>
        </xdr:cNvPr>
        <xdr:cNvSpPr txBox="1"/>
      </xdr:nvSpPr>
      <xdr:spPr>
        <a:xfrm>
          <a:off x="8262258" y="1611085"/>
          <a:ext cx="838199" cy="489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2C6B24E-24C9-4449-ACA2-A13B4A7CF3A1}" type="TxLink">
            <a:rPr lang="en-US" sz="2400" b="1">
              <a:solidFill>
                <a:schemeClr val="bg1"/>
              </a:solidFill>
              <a:latin typeface="Poppins" panose="020B0502040204020203" pitchFamily="2" charset="0"/>
              <a:ea typeface="+mn-ea"/>
              <a:cs typeface="Poppins" panose="020B0502040204020203" pitchFamily="2" charset="0"/>
            </a:rPr>
            <a:pPr marL="0" indent="0"/>
            <a:t>21%</a:t>
          </a:fld>
          <a:endParaRPr lang="en-IN"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3</xdr:col>
      <xdr:colOff>217716</xdr:colOff>
      <xdr:row>8</xdr:row>
      <xdr:rowOff>130628</xdr:rowOff>
    </xdr:from>
    <xdr:to>
      <xdr:col>6</xdr:col>
      <xdr:colOff>391886</xdr:colOff>
      <xdr:row>11</xdr:row>
      <xdr:rowOff>97970</xdr:rowOff>
    </xdr:to>
    <xdr:sp macro="" textlink="Analysis!F5">
      <xdr:nvSpPr>
        <xdr:cNvPr id="187" name="TextBox 186">
          <a:extLst>
            <a:ext uri="{FF2B5EF4-FFF2-40B4-BE49-F238E27FC236}">
              <a16:creationId xmlns:a16="http://schemas.microsoft.com/office/drawing/2014/main" id="{0CA55486-41C2-46F5-A412-E7FC778D9941}"/>
            </a:ext>
          </a:extLst>
        </xdr:cNvPr>
        <xdr:cNvSpPr txBox="1"/>
      </xdr:nvSpPr>
      <xdr:spPr>
        <a:xfrm>
          <a:off x="2046516" y="1611085"/>
          <a:ext cx="2002970" cy="522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0FB14E7-C5F3-483E-80D7-A1C115DC7CB8}" type="TxLink">
            <a:rPr lang="en-US" sz="2400" b="1">
              <a:solidFill>
                <a:schemeClr val="bg1"/>
              </a:solidFill>
              <a:latin typeface="Poppins" panose="020B0502040204020203" pitchFamily="2" charset="0"/>
              <a:ea typeface="+mn-ea"/>
              <a:cs typeface="Poppins" panose="020B0502040204020203" pitchFamily="2" charset="0"/>
            </a:rPr>
            <a:pPr marL="0" indent="0"/>
            <a:t>$4,01,412</a:t>
          </a:fld>
          <a:endParaRPr lang="en-IN" sz="24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19</xdr:col>
      <xdr:colOff>108857</xdr:colOff>
      <xdr:row>12</xdr:row>
      <xdr:rowOff>21772</xdr:rowOff>
    </xdr:from>
    <xdr:to>
      <xdr:col>19</xdr:col>
      <xdr:colOff>609599</xdr:colOff>
      <xdr:row>13</xdr:row>
      <xdr:rowOff>87085</xdr:rowOff>
    </xdr:to>
    <xdr:sp macro="" textlink="Analysis!Z1">
      <xdr:nvSpPr>
        <xdr:cNvPr id="189" name="TextBox 188">
          <a:extLst>
            <a:ext uri="{FF2B5EF4-FFF2-40B4-BE49-F238E27FC236}">
              <a16:creationId xmlns:a16="http://schemas.microsoft.com/office/drawing/2014/main" id="{30CBCD9D-EA05-4FBF-8B52-84735053188E}"/>
            </a:ext>
          </a:extLst>
        </xdr:cNvPr>
        <xdr:cNvSpPr txBox="1"/>
      </xdr:nvSpPr>
      <xdr:spPr>
        <a:xfrm>
          <a:off x="11691257" y="2242458"/>
          <a:ext cx="500742" cy="2503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7F190C8-708A-4AE6-B790-BE3955E170B5}" type="TxLink">
            <a:rPr lang="en-US" sz="1200" b="1">
              <a:solidFill>
                <a:schemeClr val="bg1"/>
              </a:solidFill>
              <a:latin typeface="Poppins" panose="020B0502040204020203" pitchFamily="2" charset="0"/>
              <a:ea typeface="+mn-ea"/>
              <a:cs typeface="Poppins" panose="020B0502040204020203" pitchFamily="2" charset="0"/>
            </a:rPr>
            <a:pPr marL="0" indent="0"/>
            <a:t>132</a:t>
          </a:fld>
          <a:endParaRPr lang="en-IN" sz="12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19</xdr:col>
      <xdr:colOff>87083</xdr:colOff>
      <xdr:row>13</xdr:row>
      <xdr:rowOff>130629</xdr:rowOff>
    </xdr:from>
    <xdr:to>
      <xdr:col>20</xdr:col>
      <xdr:colOff>511628</xdr:colOff>
      <xdr:row>15</xdr:row>
      <xdr:rowOff>119742</xdr:rowOff>
    </xdr:to>
    <xdr:sp macro="" textlink="Analysis!Y1">
      <xdr:nvSpPr>
        <xdr:cNvPr id="190" name="TextBox 189">
          <a:extLst>
            <a:ext uri="{FF2B5EF4-FFF2-40B4-BE49-F238E27FC236}">
              <a16:creationId xmlns:a16="http://schemas.microsoft.com/office/drawing/2014/main" id="{411BAF28-7B6F-4E1A-8C11-94DE7FE8498E}"/>
            </a:ext>
          </a:extLst>
        </xdr:cNvPr>
        <xdr:cNvSpPr txBox="1"/>
      </xdr:nvSpPr>
      <xdr:spPr>
        <a:xfrm>
          <a:off x="11669483" y="2536372"/>
          <a:ext cx="1034145" cy="359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C38D63D-6F57-4406-92C3-E920E331FA8F}" type="TxLink">
            <a:rPr lang="en-US" sz="1600" b="1">
              <a:solidFill>
                <a:schemeClr val="bg1"/>
              </a:solidFill>
              <a:latin typeface="Poppins" panose="020B0502040204020203" pitchFamily="2" charset="0"/>
              <a:ea typeface="+mn-ea"/>
              <a:cs typeface="Poppins" panose="020B0502040204020203" pitchFamily="2" charset="0"/>
            </a:rPr>
            <a:pPr marL="0" indent="0"/>
            <a:t>$22,952</a:t>
          </a:fld>
          <a:endParaRPr lang="en-IN" sz="1600" b="1">
            <a:solidFill>
              <a:schemeClr val="bg1"/>
            </a:solidFill>
            <a:latin typeface="Poppins" panose="020B0502040204020203" pitchFamily="2" charset="0"/>
            <a:ea typeface="+mn-ea"/>
            <a:cs typeface="Poppins" panose="020B0502040204020203" pitchFamily="2" charset="0"/>
          </a:endParaRPr>
        </a:p>
      </xdr:txBody>
    </xdr:sp>
    <xdr:clientData/>
  </xdr:twoCellAnchor>
  <xdr:twoCellAnchor>
    <xdr:from>
      <xdr:col>3</xdr:col>
      <xdr:colOff>317500</xdr:colOff>
      <xdr:row>33</xdr:row>
      <xdr:rowOff>101601</xdr:rowOff>
    </xdr:from>
    <xdr:to>
      <xdr:col>14</xdr:col>
      <xdr:colOff>266700</xdr:colOff>
      <xdr:row>44</xdr:row>
      <xdr:rowOff>127001</xdr:rowOff>
    </xdr:to>
    <xdr:graphicFrame macro="">
      <xdr:nvGraphicFramePr>
        <xdr:cNvPr id="191" name="Chart 190">
          <a:extLst>
            <a:ext uri="{FF2B5EF4-FFF2-40B4-BE49-F238E27FC236}">
              <a16:creationId xmlns:a16="http://schemas.microsoft.com/office/drawing/2014/main" id="{A0527DB9-5FEA-42A0-9B8A-192F328680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editAs="oneCell">
    <xdr:from>
      <xdr:col>10</xdr:col>
      <xdr:colOff>482600</xdr:colOff>
      <xdr:row>1</xdr:row>
      <xdr:rowOff>101600</xdr:rowOff>
    </xdr:from>
    <xdr:to>
      <xdr:col>17</xdr:col>
      <xdr:colOff>88900</xdr:colOff>
      <xdr:row>5</xdr:row>
      <xdr:rowOff>152400</xdr:rowOff>
    </xdr:to>
    <mc:AlternateContent xmlns:mc="http://schemas.openxmlformats.org/markup-compatibility/2006">
      <mc:Choice xmlns:a14="http://schemas.microsoft.com/office/drawing/2010/main" Requires="a14">
        <xdr:graphicFrame macro="">
          <xdr:nvGraphicFramePr>
            <xdr:cNvPr id="192" name="SALE TYPE">
              <a:extLst>
                <a:ext uri="{FF2B5EF4-FFF2-40B4-BE49-F238E27FC236}">
                  <a16:creationId xmlns:a16="http://schemas.microsoft.com/office/drawing/2014/main" id="{741CCA59-0E49-4839-BCD8-D73079E236F5}"/>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6578600" y="279400"/>
              <a:ext cx="3873500" cy="76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178434</xdr:colOff>
      <xdr:row>1</xdr:row>
      <xdr:rowOff>104776</xdr:rowOff>
    </xdr:from>
    <xdr:to>
      <xdr:col>20</xdr:col>
      <xdr:colOff>533400</xdr:colOff>
      <xdr:row>5</xdr:row>
      <xdr:rowOff>139700</xdr:rowOff>
    </xdr:to>
    <mc:AlternateContent xmlns:mc="http://schemas.openxmlformats.org/markup-compatibility/2006">
      <mc:Choice xmlns:a14="http://schemas.microsoft.com/office/drawing/2010/main" Requires="a14">
        <xdr:graphicFrame macro="">
          <xdr:nvGraphicFramePr>
            <xdr:cNvPr id="193" name="PAYMENT MODE">
              <a:extLst>
                <a:ext uri="{FF2B5EF4-FFF2-40B4-BE49-F238E27FC236}">
                  <a16:creationId xmlns:a16="http://schemas.microsoft.com/office/drawing/2014/main" id="{3A363FEB-7543-44D8-A820-2D5FB270295E}"/>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0541634" y="282576"/>
              <a:ext cx="2183766" cy="746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307974</xdr:colOff>
      <xdr:row>16</xdr:row>
      <xdr:rowOff>38100</xdr:rowOff>
    </xdr:from>
    <xdr:to>
      <xdr:col>2</xdr:col>
      <xdr:colOff>457199</xdr:colOff>
      <xdr:row>37</xdr:row>
      <xdr:rowOff>0</xdr:rowOff>
    </xdr:to>
    <mc:AlternateContent xmlns:mc="http://schemas.openxmlformats.org/markup-compatibility/2006">
      <mc:Choice xmlns:a14="http://schemas.microsoft.com/office/drawing/2010/main" Requires="a14">
        <xdr:graphicFrame macro="">
          <xdr:nvGraphicFramePr>
            <xdr:cNvPr id="194" name="MONTH">
              <a:extLst>
                <a:ext uri="{FF2B5EF4-FFF2-40B4-BE49-F238E27FC236}">
                  <a16:creationId xmlns:a16="http://schemas.microsoft.com/office/drawing/2014/main" id="{56F239CE-AD5A-437E-B955-D9533AAD64F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07974" y="2882900"/>
              <a:ext cx="1368425" cy="3695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320040</xdr:colOff>
      <xdr:row>7</xdr:row>
      <xdr:rowOff>139700</xdr:rowOff>
    </xdr:from>
    <xdr:to>
      <xdr:col>2</xdr:col>
      <xdr:colOff>508000</xdr:colOff>
      <xdr:row>14</xdr:row>
      <xdr:rowOff>76200</xdr:rowOff>
    </xdr:to>
    <mc:AlternateContent xmlns:mc="http://schemas.openxmlformats.org/markup-compatibility/2006">
      <mc:Choice xmlns:a14="http://schemas.microsoft.com/office/drawing/2010/main" Requires="a14">
        <xdr:graphicFrame macro="">
          <xdr:nvGraphicFramePr>
            <xdr:cNvPr id="195" name="YEAR">
              <a:extLst>
                <a:ext uri="{FF2B5EF4-FFF2-40B4-BE49-F238E27FC236}">
                  <a16:creationId xmlns:a16="http://schemas.microsoft.com/office/drawing/2014/main" id="{1B665100-65F3-452B-9994-A0F263C772F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20040" y="1384300"/>
              <a:ext cx="140716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270721</xdr:colOff>
      <xdr:row>16</xdr:row>
      <xdr:rowOff>23917</xdr:rowOff>
    </xdr:from>
    <xdr:to>
      <xdr:col>9</xdr:col>
      <xdr:colOff>465667</xdr:colOff>
      <xdr:row>28</xdr:row>
      <xdr:rowOff>143933</xdr:rowOff>
    </xdr:to>
    <xdr:graphicFrame macro="">
      <xdr:nvGraphicFramePr>
        <xdr:cNvPr id="196" name="Chart 195">
          <a:extLst>
            <a:ext uri="{FF2B5EF4-FFF2-40B4-BE49-F238E27FC236}">
              <a16:creationId xmlns:a16="http://schemas.microsoft.com/office/drawing/2014/main" id="{047DFE85-C75A-428D-A8AF-AA274DD31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mc:AlternateContent xmlns:mc="http://schemas.openxmlformats.org/markup-compatibility/2006">
    <mc:Choice xmlns:a14="http://schemas.microsoft.com/office/drawing/2010/main" Requires="a14">
      <xdr:twoCellAnchor editAs="oneCell">
        <xdr:from>
          <xdr:col>6</xdr:col>
          <xdr:colOff>37556</xdr:colOff>
          <xdr:row>13</xdr:row>
          <xdr:rowOff>73025</xdr:rowOff>
        </xdr:from>
        <xdr:to>
          <xdr:col>6</xdr:col>
          <xdr:colOff>332831</xdr:colOff>
          <xdr:row>15</xdr:row>
          <xdr:rowOff>100330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C1004ED8-F481-487D-8BF2-2B3A87A887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94760</xdr:colOff>
          <xdr:row>13</xdr:row>
          <xdr:rowOff>71120</xdr:rowOff>
        </xdr:from>
        <xdr:to>
          <xdr:col>7</xdr:col>
          <xdr:colOff>391940</xdr:colOff>
          <xdr:row>15</xdr:row>
          <xdr:rowOff>100330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69006C1B-EC09-4058-9C4C-3AAAFEFC080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251840</xdr:colOff>
          <xdr:row>13</xdr:row>
          <xdr:rowOff>71120</xdr:rowOff>
        </xdr:from>
        <xdr:to>
          <xdr:col>8</xdr:col>
          <xdr:colOff>549020</xdr:colOff>
          <xdr:row>15</xdr:row>
          <xdr:rowOff>100330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C67FB42D-A04B-4B67-9BCE-BE9CD457B2AE}"/>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10</xdr:col>
      <xdr:colOff>457200</xdr:colOff>
      <xdr:row>16</xdr:row>
      <xdr:rowOff>21772</xdr:rowOff>
    </xdr:from>
    <xdr:to>
      <xdr:col>14</xdr:col>
      <xdr:colOff>391886</xdr:colOff>
      <xdr:row>29</xdr:row>
      <xdr:rowOff>54428</xdr:rowOff>
    </xdr:to>
    <xdr:graphicFrame macro="">
      <xdr:nvGraphicFramePr>
        <xdr:cNvPr id="197" name="Chart 196">
          <a:extLst>
            <a:ext uri="{FF2B5EF4-FFF2-40B4-BE49-F238E27FC236}">
              <a16:creationId xmlns:a16="http://schemas.microsoft.com/office/drawing/2014/main" id="{BD660FA4-A132-4F41-9A17-BF70C58A92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mc:AlternateContent xmlns:mc="http://schemas.openxmlformats.org/markup-compatibility/2006">
    <mc:Choice xmlns:a14="http://schemas.microsoft.com/office/drawing/2010/main" Requires="a14">
      <xdr:twoCellAnchor editAs="oneCell">
        <xdr:from>
          <xdr:col>10</xdr:col>
          <xdr:colOff>206829</xdr:colOff>
          <xdr:row>16</xdr:row>
          <xdr:rowOff>141514</xdr:rowOff>
        </xdr:from>
        <xdr:to>
          <xdr:col>10</xdr:col>
          <xdr:colOff>457200</xdr:colOff>
          <xdr:row>28</xdr:row>
          <xdr:rowOff>54429</xdr:rowOff>
        </xdr:to>
        <xdr:sp macro="" textlink="">
          <xdr:nvSpPr>
            <xdr:cNvPr id="4100" name="Scroll Bar 4" hidden="1">
              <a:extLst>
                <a:ext uri="{63B3BB69-23CF-44E3-9099-C40C66FF867C}">
                  <a14:compatExt spid="_x0000_s4100"/>
                </a:ext>
                <a:ext uri="{FF2B5EF4-FFF2-40B4-BE49-F238E27FC236}">
                  <a16:creationId xmlns:a16="http://schemas.microsoft.com/office/drawing/2014/main" id="{71B6FEBC-0C3C-45B7-9190-E2144E0A6E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412114</xdr:colOff>
      <xdr:row>23</xdr:row>
      <xdr:rowOff>97972</xdr:rowOff>
    </xdr:from>
    <xdr:to>
      <xdr:col>24</xdr:col>
      <xdr:colOff>193039</xdr:colOff>
      <xdr:row>44</xdr:row>
      <xdr:rowOff>152400</xdr:rowOff>
    </xdr:to>
    <mc:AlternateContent xmlns:mc="http://schemas.openxmlformats.org/markup-compatibility/2006">
      <mc:Choice xmlns:cx1="http://schemas.microsoft.com/office/drawing/2015/9/8/chartex" Requires="cx1">
        <xdr:graphicFrame macro="">
          <xdr:nvGraphicFramePr>
            <xdr:cNvPr id="198" name="Chart 197">
              <a:extLst>
                <a:ext uri="{FF2B5EF4-FFF2-40B4-BE49-F238E27FC236}">
                  <a16:creationId xmlns:a16="http://schemas.microsoft.com/office/drawing/2014/main" id="{ED2D6043-0F1F-4068-9417-EACBF4B1AF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8"/>
            </a:graphicData>
          </a:graphic>
        </xdr:graphicFrame>
      </mc:Choice>
      <mc:Fallback>
        <xdr:sp macro="" textlink="">
          <xdr:nvSpPr>
            <xdr:cNvPr id="0" name=""/>
            <xdr:cNvSpPr>
              <a:spLocks noTextEdit="1"/>
            </xdr:cNvSpPr>
          </xdr:nvSpPr>
          <xdr:spPr>
            <a:xfrm>
              <a:off x="11384914" y="4354286"/>
              <a:ext cx="3438525" cy="39406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33867</xdr:colOff>
      <xdr:row>16</xdr:row>
      <xdr:rowOff>59265</xdr:rowOff>
    </xdr:from>
    <xdr:to>
      <xdr:col>18</xdr:col>
      <xdr:colOff>88052</xdr:colOff>
      <xdr:row>28</xdr:row>
      <xdr:rowOff>160866</xdr:rowOff>
    </xdr:to>
    <xdr:graphicFrame macro="">
      <xdr:nvGraphicFramePr>
        <xdr:cNvPr id="199" name="Chart 198">
          <a:extLst>
            <a:ext uri="{FF2B5EF4-FFF2-40B4-BE49-F238E27FC236}">
              <a16:creationId xmlns:a16="http://schemas.microsoft.com/office/drawing/2014/main" id="{B99591C0-1149-443C-AAC5-0C7D55BA9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15</xdr:col>
      <xdr:colOff>76624</xdr:colOff>
      <xdr:row>33</xdr:row>
      <xdr:rowOff>44029</xdr:rowOff>
    </xdr:from>
    <xdr:to>
      <xdr:col>18</xdr:col>
      <xdr:colOff>67733</xdr:colOff>
      <xdr:row>44</xdr:row>
      <xdr:rowOff>127002</xdr:rowOff>
    </xdr:to>
    <xdr:graphicFrame macro="">
      <xdr:nvGraphicFramePr>
        <xdr:cNvPr id="200" name="Chart 199">
          <a:extLst>
            <a:ext uri="{FF2B5EF4-FFF2-40B4-BE49-F238E27FC236}">
              <a16:creationId xmlns:a16="http://schemas.microsoft.com/office/drawing/2014/main" id="{04A2E103-35FE-43D8-BDBF-E774E0C638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7</xdr:col>
      <xdr:colOff>256576</xdr:colOff>
      <xdr:row>13</xdr:row>
      <xdr:rowOff>130630</xdr:rowOff>
    </xdr:from>
    <xdr:to>
      <xdr:col>8</xdr:col>
      <xdr:colOff>300118</xdr:colOff>
      <xdr:row>15</xdr:row>
      <xdr:rowOff>54429</xdr:rowOff>
    </xdr:to>
    <xdr:sp macro="" textlink="">
      <xdr:nvSpPr>
        <xdr:cNvPr id="201" name="TextBox 200">
          <a:extLst>
            <a:ext uri="{FF2B5EF4-FFF2-40B4-BE49-F238E27FC236}">
              <a16:creationId xmlns:a16="http://schemas.microsoft.com/office/drawing/2014/main" id="{C0D7095D-C941-48BA-A6E2-EA0E05727D8D}"/>
            </a:ext>
          </a:extLst>
        </xdr:cNvPr>
        <xdr:cNvSpPr txBox="1"/>
      </xdr:nvSpPr>
      <xdr:spPr>
        <a:xfrm>
          <a:off x="4523776" y="2536373"/>
          <a:ext cx="653142" cy="293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050" b="1">
              <a:solidFill>
                <a:schemeClr val="bg1"/>
              </a:solidFill>
              <a:latin typeface="Poppins" panose="00000500000000000000" pitchFamily="2" charset="0"/>
              <a:ea typeface="+mn-ea"/>
              <a:cs typeface="Poppins" panose="00000500000000000000" pitchFamily="2" charset="0"/>
            </a:rPr>
            <a:t>PROFIT</a:t>
          </a:r>
        </a:p>
      </xdr:txBody>
    </xdr:sp>
    <xdr:clientData/>
  </xdr:twoCellAnchor>
  <xdr:twoCellAnchor>
    <xdr:from>
      <xdr:col>8</xdr:col>
      <xdr:colOff>413658</xdr:colOff>
      <xdr:row>13</xdr:row>
      <xdr:rowOff>130629</xdr:rowOff>
    </xdr:from>
    <xdr:to>
      <xdr:col>10</xdr:col>
      <xdr:colOff>163286</xdr:colOff>
      <xdr:row>15</xdr:row>
      <xdr:rowOff>97971</xdr:rowOff>
    </xdr:to>
    <xdr:sp macro="" textlink="">
      <xdr:nvSpPr>
        <xdr:cNvPr id="202" name="TextBox 201">
          <a:extLst>
            <a:ext uri="{FF2B5EF4-FFF2-40B4-BE49-F238E27FC236}">
              <a16:creationId xmlns:a16="http://schemas.microsoft.com/office/drawing/2014/main" id="{0CEDE1E7-F0BE-4BDA-A8F7-54E2F386958A}"/>
            </a:ext>
          </a:extLst>
        </xdr:cNvPr>
        <xdr:cNvSpPr txBox="1"/>
      </xdr:nvSpPr>
      <xdr:spPr>
        <a:xfrm>
          <a:off x="5290458" y="2536372"/>
          <a:ext cx="968828" cy="337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050" b="1">
              <a:solidFill>
                <a:schemeClr val="bg1"/>
              </a:solidFill>
              <a:latin typeface="Poppins" panose="00000500000000000000" pitchFamily="2" charset="0"/>
              <a:ea typeface="+mn-ea"/>
              <a:cs typeface="Poppins" panose="00000500000000000000" pitchFamily="2" charset="0"/>
            </a:rPr>
            <a:t>PROFIT %</a:t>
          </a:r>
        </a:p>
      </xdr:txBody>
    </xdr:sp>
    <xdr:clientData/>
  </xdr:twoCellAnchor>
  <xdr:twoCellAnchor>
    <xdr:from>
      <xdr:col>6</xdr:col>
      <xdr:colOff>186582</xdr:colOff>
      <xdr:row>13</xdr:row>
      <xdr:rowOff>130630</xdr:rowOff>
    </xdr:from>
    <xdr:to>
      <xdr:col>7</xdr:col>
      <xdr:colOff>132153</xdr:colOff>
      <xdr:row>15</xdr:row>
      <xdr:rowOff>76200</xdr:rowOff>
    </xdr:to>
    <xdr:sp macro="" textlink="">
      <xdr:nvSpPr>
        <xdr:cNvPr id="203" name="TextBox 202">
          <a:extLst>
            <a:ext uri="{FF2B5EF4-FFF2-40B4-BE49-F238E27FC236}">
              <a16:creationId xmlns:a16="http://schemas.microsoft.com/office/drawing/2014/main" id="{47195AD7-3ECC-4410-8E54-3D3B342511CC}"/>
            </a:ext>
          </a:extLst>
        </xdr:cNvPr>
        <xdr:cNvSpPr txBox="1"/>
      </xdr:nvSpPr>
      <xdr:spPr>
        <a:xfrm>
          <a:off x="3844182" y="2536373"/>
          <a:ext cx="555171" cy="315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bg1"/>
              </a:solidFill>
              <a:latin typeface="Poppins" panose="00000500000000000000" pitchFamily="2" charset="0"/>
              <a:cs typeface="Poppins" panose="00000500000000000000" pitchFamily="2" charset="0"/>
            </a:rPr>
            <a:t>SALE</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t gavaskar" refreshedDate="45385.526224305555" createdVersion="8" refreshedVersion="8" minRefreshableVersion="3" recordCount="527" xr:uid="{E398E2FD-2ADD-4FCC-9DF6-AD3661B78035}">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1157199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5DDD4C-101C-467C-9547-BFCCC851D744}" name="Payment type"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PAYMENT TYPE">
  <location ref="AP2:AQ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formats count="1">
    <format dxfId="7">
      <pivotArea outline="0" collapsedLevelsAreSubtotals="1" fieldPosition="0"/>
    </format>
  </formats>
  <chartFormats count="3">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62DB01-1FF3-4272-9C3A-3AFE1D7F7F86}" name="Sale type wise"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SALE TYPE">
  <location ref="AM2:AN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8">
      <pivotArea outline="0" collapsedLevelsAreSubtotals="1" fieldPosition="0"/>
    </format>
  </format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3" count="1" selected="0">
            <x v="0"/>
          </reference>
        </references>
      </pivotArea>
    </chartFormat>
    <chartFormat chart="3" format="7">
      <pivotArea type="data" outline="0" fieldPosition="0">
        <references count="2">
          <reference field="4294967294" count="1" selected="0">
            <x v="0"/>
          </reference>
          <reference field="3" count="1" selected="0">
            <x v="1"/>
          </reference>
        </references>
      </pivotArea>
    </chartFormat>
    <chartFormat chart="3"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4ED29E-DF72-46A5-9B1D-5415CAEC740A}" name="Category wise"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F2:AG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168"/>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2C8D220-4039-4170-A9C4-91197379DDF5}" name="Product"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Q2:S46"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5">
        <item x="0"/>
        <item x="1"/>
        <item x="2"/>
        <item x="3"/>
        <item t="default"/>
      </items>
    </pivotField>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168"/>
    <dataField name="Sum of QUANTITY" fld="2" baseField="0" baseItem="0"/>
  </dataFields>
  <formats count="2">
    <format dxfId="4">
      <pivotArea outline="0" collapsedLevelsAreSubtotals="1" fieldPosition="0"/>
    </format>
    <format dxfId="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2B54DE-7C8B-45B0-9593-468D229EADF5}" name="Monthly"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H2:J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D9E83F-32EE-42F8-9E69-DE38FBAD0D16}" name="TotalSales"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EAEE29-6941-472B-9AE1-4F25BC518E28}" name="Daily"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AY">
  <location ref="A2:B33"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2" baseField="0" baseItem="0" numFmtId="165"/>
  </dataFields>
  <formats count="2">
    <format dxfId="6">
      <pivotArea outline="0" collapsedLevelsAreSubtotals="1" fieldPosition="0"/>
    </format>
    <format dxfId="5">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2913E4B-DC23-45A2-B03B-50D39B3E32F4}" sourceName="SALE TYPE">
  <pivotTables>
    <pivotTable tabId="3" name="Daily"/>
    <pivotTable tabId="3" name="Category wise"/>
    <pivotTable tabId="3" name="Monthly"/>
    <pivotTable tabId="3" name="Payment type"/>
    <pivotTable tabId="3" name="Product"/>
    <pivotTable tabId="3" name="TotalSales"/>
  </pivotTables>
  <data>
    <tabular pivotCacheId="111571993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448F97C-2095-46A3-87EF-7DCB2E62430B}" sourceName="PAYMENT MODE">
  <pivotTables>
    <pivotTable tabId="3" name="Daily"/>
    <pivotTable tabId="3" name="Category wise"/>
    <pivotTable tabId="3" name="Monthly"/>
    <pivotTable tabId="3" name="Product"/>
    <pivotTable tabId="3" name="Sale type wise"/>
    <pivotTable tabId="3" name="TotalSales"/>
  </pivotTables>
  <data>
    <tabular pivotCacheId="111571993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C6BBA6B-3617-4741-A216-9258E4E44FBA}" sourceName="MONTH">
  <pivotTables>
    <pivotTable tabId="3" name="Daily"/>
    <pivotTable tabId="3" name="Category wise"/>
    <pivotTable tabId="3" name="Payment type"/>
    <pivotTable tabId="3" name="Product"/>
    <pivotTable tabId="3" name="Sale type wise"/>
    <pivotTable tabId="3" name="TotalSales"/>
  </pivotTables>
  <data>
    <tabular pivotCacheId="111571993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1F63DC0-1264-4247-9D87-E424D4F8E38B}" sourceName="YEAR">
  <pivotTables>
    <pivotTable tabId="3" name="Daily"/>
    <pivotTable tabId="3" name="Category wise"/>
    <pivotTable tabId="3" name="Monthly"/>
    <pivotTable tabId="3" name="Payment type"/>
    <pivotTable tabId="3" name="Product"/>
    <pivotTable tabId="3" name="Sale type wise"/>
    <pivotTable tabId="3" name="TotalSales"/>
  </pivotTables>
  <data>
    <tabular pivotCacheId="111571993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8A158164-4326-4B0B-AE22-5BFA4F645917}" cache="Slicer_SALE_TYPE" caption="SALE TYPE" columnCount="3" style="SLICER1" rowHeight="234950"/>
  <slicer name="PAYMENT MODE" xr10:uid="{848B4DCE-62CE-41B3-A4B9-9FE3C1BF7BDC}" cache="Slicer_PAYMENT_MODE" caption="PAYMENT MODE" columnCount="2" style="SLICER1" rowHeight="234950"/>
  <slicer name="MONTH" xr10:uid="{0B5CEC42-4831-4B19-88CA-DC1BD7C66E8C}" cache="Slicer_MONTH" caption="MONTH" style="SLICER1" rowHeight="234950"/>
  <slicer name="YEAR" xr10:uid="{481F2F25-AEAD-4FE1-A522-F612BAB35F2B}" cache="Slicer_YEAR" caption="YEAR" style="SLICER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7" headerRowBorderDxfId="36">
  <autoFilter ref="A1:P528" xr:uid="{60351B27-4213-4B50-AF1E-6DD234ED1CD8}"/>
  <sortState xmlns:xlrd2="http://schemas.microsoft.com/office/spreadsheetml/2017/richdata2" ref="A2:E527">
    <sortCondition ref="A1:A527"/>
  </sortState>
  <tableColumns count="16">
    <tableColumn id="1" xr3:uid="{7E2D9722-C99A-4D79-AD8A-A4AF24D31B15}" name="DATE" dataDxfId="35"/>
    <tableColumn id="3" xr3:uid="{1B687DA1-746A-409E-8132-464ADA2D65F7}" name="PRODUCT ID" dataDxfId="34"/>
    <tableColumn id="2" xr3:uid="{3D21C161-3520-4EEB-95C2-BC89A67F811B}" name="QUANTITY" dataDxfId="33"/>
    <tableColumn id="4" xr3:uid="{51AFA112-3989-4C7A-B537-003512753602}" name="SALE TYPE" dataDxfId="32"/>
    <tableColumn id="5" xr3:uid="{057B8FDA-60FB-4816-999C-2030B688B9CF}" name="PAYMENT MODE" dataDxfId="31"/>
    <tableColumn id="6" xr3:uid="{A77A9445-20AF-4122-92EB-C3706E536AB4}" name="DISCOUNT %" dataDxfId="30"/>
    <tableColumn id="7" xr3:uid="{395E60A7-8256-48EB-A609-2FC145F4F998}" name="PRODUCT" dataDxfId="20">
      <calculatedColumnFormula>VLOOKUP(InputData[[#This Row],[PRODUCT ID]],MasterData[],2,0)</calculatedColumnFormula>
    </tableColumn>
    <tableColumn id="8" xr3:uid="{AE83565B-3B17-4697-8299-AC11CD69482D}" name="CATEGORY" dataDxfId="19">
      <calculatedColumnFormula>VLOOKUP(InputData[[#This Row],[PRODUCT ID]],MasterData[],3,0)</calculatedColumnFormula>
    </tableColumn>
    <tableColumn id="9" xr3:uid="{FEB2AFAD-94F5-42F6-B939-CD301E05CAAE}" name="UOM" dataDxfId="16">
      <calculatedColumnFormula>VLOOKUP(InputData[[#This Row],[PRODUCT ID]],MasterData[],4,0)</calculatedColumnFormula>
    </tableColumn>
    <tableColumn id="10" xr3:uid="{344F9B09-3B61-469C-B2B9-5CECFC6BB102}" name="BUYING PRIZE" dataDxfId="14">
      <calculatedColumnFormula>VLOOKUP(InputData[[#This Row],[PRODUCT ID]],MasterData[],5,0)</calculatedColumnFormula>
    </tableColumn>
    <tableColumn id="11" xr3:uid="{8D5097DA-36F3-415E-8961-7D5D6EB0E8B0}" name="SELLING PRICE" dataDxfId="13">
      <calculatedColumnFormula>VLOOKUP(InputData[[#This Row],[PRODUCT ID]],MasterData[],6,0)</calculatedColumnFormula>
    </tableColumn>
    <tableColumn id="12" xr3:uid="{FBC26525-DF5D-47B7-9413-FF370A11A2C4}" name="TOTAL BUYING VALUE" dataDxfId="12">
      <calculatedColumnFormula>InputData[[#This Row],[BUYING PRIZE]]*InputData[[#This Row],[QUANTITY]]</calculatedColumnFormula>
    </tableColumn>
    <tableColumn id="13" xr3:uid="{0F2659C1-655E-46A1-B075-BFE0FC06C3D8}" name="TOTAL SELLING VALUE" dataDxfId="11">
      <calculatedColumnFormula>InputData[[#This Row],[SELLING PRICE]]*InputData[[#This Row],[QUANTITY]]*(1-InputData[[#This Row],[DISCOUNT %]])</calculatedColumnFormula>
    </tableColumn>
    <tableColumn id="14" xr3:uid="{79B622A5-3046-4E80-BF0A-F68B9A3EC0F2}" name="DAY" dataDxfId="15">
      <calculatedColumnFormula>DAY(InputData[[#This Row],[DATE]])</calculatedColumnFormula>
    </tableColumn>
    <tableColumn id="15" xr3:uid="{95BD8011-3982-47D7-9338-FE8A049311C2}" name="MONTH" dataDxfId="17">
      <calculatedColumnFormula>TEXT(InputData[[#This Row],[DATE]],"mmm")</calculatedColumnFormula>
    </tableColumn>
    <tableColumn id="16" xr3:uid="{680F6B33-9362-49D5-932D-7D5BF6A433DA}" name="YEAR" dataDxfId="1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9" dataDxfId="27" headerRowBorderDxfId="28">
  <autoFilter ref="A1:F46" xr:uid="{DE6FA1E2-6EE8-430A-AF62-020400F3E926}"/>
  <tableColumns count="6">
    <tableColumn id="1" xr3:uid="{106E50BA-9FFB-484D-AC75-176578AFED44}" name="PRODUCT ID" dataDxfId="26"/>
    <tableColumn id="2" xr3:uid="{C6063C4C-22AC-43C3-B630-5C0916CFA263}" name="PRODUCT" dataDxfId="25"/>
    <tableColumn id="3" xr3:uid="{FEA9A0A4-A0D7-45FA-BD75-4D9EBBD09441}" name="CATEGORY" dataDxfId="24"/>
    <tableColumn id="4" xr3:uid="{3BDFD3DA-79CD-4B0E-9F98-1F406523093B}" name="UOM" dataDxfId="23"/>
    <tableColumn id="5" xr3:uid="{C286276F-25D5-4D9D-9759-32EF67A133BE}" name="BUYING PRIZE" dataDxfId="22"/>
    <tableColumn id="6" xr3:uid="{BFC92544-6510-4B40-ABEE-FD6A4B0302D7}" name="SELLING PRICE" dataDxfId="2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workbookViewId="0">
      <selection activeCell="K16" sqref="K1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style="11" bestFit="1" customWidth="1"/>
    <col min="11" max="11" width="17.77734375" style="11" bestFit="1" customWidth="1"/>
    <col min="12" max="12" width="24.21875" style="11" bestFit="1" customWidth="1"/>
    <col min="13" max="13" width="24.5546875" style="11" bestFit="1" customWidth="1"/>
  </cols>
  <sheetData>
    <row r="1" spans="1:16" ht="15" thickBot="1" x14ac:dyDescent="0.35">
      <c r="A1" s="2" t="s">
        <v>100</v>
      </c>
      <c r="B1" s="2" t="s">
        <v>0</v>
      </c>
      <c r="C1" s="2" t="s">
        <v>101</v>
      </c>
      <c r="D1" s="2" t="s">
        <v>102</v>
      </c>
      <c r="E1" s="2" t="s">
        <v>103</v>
      </c>
      <c r="F1" s="2" t="s">
        <v>104</v>
      </c>
      <c r="G1" s="2" t="s">
        <v>1</v>
      </c>
      <c r="H1" s="2" t="s">
        <v>2</v>
      </c>
      <c r="I1" s="2" t="s">
        <v>3</v>
      </c>
      <c r="J1" s="10" t="s">
        <v>4</v>
      </c>
      <c r="K1" s="10" t="s">
        <v>5</v>
      </c>
      <c r="L1" s="10" t="s">
        <v>114</v>
      </c>
      <c r="M1" s="10"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11">
        <f>VLOOKUP(InputData[[#This Row],[PRODUCT ID]],MasterData[],5,0)</f>
        <v>144</v>
      </c>
      <c r="K2" s="11">
        <f>VLOOKUP(InputData[[#This Row],[PRODUCT ID]],MasterData[],6,0)</f>
        <v>156.96</v>
      </c>
      <c r="L2" s="11">
        <f>InputData[[#This Row],[BUYING PRIZE]]*InputData[[#This Row],[QUANTITY]]</f>
        <v>1296</v>
      </c>
      <c r="M2" s="11">
        <f>InputData[[#This Row],[SELLING PRICE]]*InputData[[#This Row],[QUANTITY]]*(1-InputData[[#This Row],[DISCOUNT %]])</f>
        <v>1412.64</v>
      </c>
      <c r="N2" s="9">
        <f>DAY(InputData[[#This Row],[DATE]])</f>
        <v>1</v>
      </c>
      <c r="O2" s="9" t="str">
        <f>TEXT(InputData[[#This Row],[DATE]],"mmm")</f>
        <v>Jan</v>
      </c>
      <c r="P2" s="9">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11">
        <f>VLOOKUP(InputData[[#This Row],[PRODUCT ID]],MasterData[],5,0)</f>
        <v>72</v>
      </c>
      <c r="K3" s="11">
        <f>VLOOKUP(InputData[[#This Row],[PRODUCT ID]],MasterData[],6,0)</f>
        <v>79.92</v>
      </c>
      <c r="L3" s="11">
        <f>InputData[[#This Row],[BUYING PRIZE]]*InputData[[#This Row],[QUANTITY]]</f>
        <v>1080</v>
      </c>
      <c r="M3" s="11">
        <f>InputData[[#This Row],[SELLING PRICE]]*InputData[[#This Row],[QUANTITY]]*(1-InputData[[#This Row],[DISCOUNT %]])</f>
        <v>1198.8</v>
      </c>
      <c r="N3" s="9">
        <f>DAY(InputData[[#This Row],[DATE]])</f>
        <v>2</v>
      </c>
      <c r="O3" s="9" t="str">
        <f>TEXT(InputData[[#This Row],[DATE]],"mmm")</f>
        <v>Jan</v>
      </c>
      <c r="P3" s="9">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11">
        <f>VLOOKUP(InputData[[#This Row],[PRODUCT ID]],MasterData[],5,0)</f>
        <v>112</v>
      </c>
      <c r="K4" s="11">
        <f>VLOOKUP(InputData[[#This Row],[PRODUCT ID]],MasterData[],6,0)</f>
        <v>122.08</v>
      </c>
      <c r="L4" s="11">
        <f>InputData[[#This Row],[BUYING PRIZE]]*InputData[[#This Row],[QUANTITY]]</f>
        <v>672</v>
      </c>
      <c r="M4" s="11">
        <f>InputData[[#This Row],[SELLING PRICE]]*InputData[[#This Row],[QUANTITY]]*(1-InputData[[#This Row],[DISCOUNT %]])</f>
        <v>732.48</v>
      </c>
      <c r="N4" s="9">
        <f>DAY(InputData[[#This Row],[DATE]])</f>
        <v>2</v>
      </c>
      <c r="O4" s="9" t="str">
        <f>TEXT(InputData[[#This Row],[DATE]],"mmm")</f>
        <v>Jan</v>
      </c>
      <c r="P4" s="9">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11">
        <f>VLOOKUP(InputData[[#This Row],[PRODUCT ID]],MasterData[],5,0)</f>
        <v>44</v>
      </c>
      <c r="K5" s="11">
        <f>VLOOKUP(InputData[[#This Row],[PRODUCT ID]],MasterData[],6,0)</f>
        <v>48.84</v>
      </c>
      <c r="L5" s="11">
        <f>InputData[[#This Row],[BUYING PRIZE]]*InputData[[#This Row],[QUANTITY]]</f>
        <v>220</v>
      </c>
      <c r="M5" s="11">
        <f>InputData[[#This Row],[SELLING PRICE]]*InputData[[#This Row],[QUANTITY]]*(1-InputData[[#This Row],[DISCOUNT %]])</f>
        <v>244.20000000000002</v>
      </c>
      <c r="N5" s="9">
        <f>DAY(InputData[[#This Row],[DATE]])</f>
        <v>3</v>
      </c>
      <c r="O5" s="9" t="str">
        <f>TEXT(InputData[[#This Row],[DATE]],"mmm")</f>
        <v>Jan</v>
      </c>
      <c r="P5" s="9">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11">
        <f>VLOOKUP(InputData[[#This Row],[PRODUCT ID]],MasterData[],5,0)</f>
        <v>5</v>
      </c>
      <c r="K6" s="11">
        <f>VLOOKUP(InputData[[#This Row],[PRODUCT ID]],MasterData[],6,0)</f>
        <v>6.7</v>
      </c>
      <c r="L6" s="11">
        <f>InputData[[#This Row],[BUYING PRIZE]]*InputData[[#This Row],[QUANTITY]]</f>
        <v>60</v>
      </c>
      <c r="M6" s="11">
        <f>InputData[[#This Row],[SELLING PRICE]]*InputData[[#This Row],[QUANTITY]]*(1-InputData[[#This Row],[DISCOUNT %]])</f>
        <v>80.400000000000006</v>
      </c>
      <c r="N6" s="9">
        <f>DAY(InputData[[#This Row],[DATE]])</f>
        <v>4</v>
      </c>
      <c r="O6" s="9" t="str">
        <f>TEXT(InputData[[#This Row],[DATE]],"mmm")</f>
        <v>Jan</v>
      </c>
      <c r="P6" s="9">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11">
        <f>VLOOKUP(InputData[[#This Row],[PRODUCT ID]],MasterData[],5,0)</f>
        <v>93</v>
      </c>
      <c r="K7" s="11">
        <f>VLOOKUP(InputData[[#This Row],[PRODUCT ID]],MasterData[],6,0)</f>
        <v>104.16</v>
      </c>
      <c r="L7" s="11">
        <f>InputData[[#This Row],[BUYING PRIZE]]*InputData[[#This Row],[QUANTITY]]</f>
        <v>93</v>
      </c>
      <c r="M7" s="11">
        <f>InputData[[#This Row],[SELLING PRICE]]*InputData[[#This Row],[QUANTITY]]*(1-InputData[[#This Row],[DISCOUNT %]])</f>
        <v>104.16</v>
      </c>
      <c r="N7" s="9">
        <f>DAY(InputData[[#This Row],[DATE]])</f>
        <v>9</v>
      </c>
      <c r="O7" s="9" t="str">
        <f>TEXT(InputData[[#This Row],[DATE]],"mmm")</f>
        <v>Jan</v>
      </c>
      <c r="P7" s="9">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11">
        <f>VLOOKUP(InputData[[#This Row],[PRODUCT ID]],MasterData[],5,0)</f>
        <v>71</v>
      </c>
      <c r="K8" s="11">
        <f>VLOOKUP(InputData[[#This Row],[PRODUCT ID]],MasterData[],6,0)</f>
        <v>80.94</v>
      </c>
      <c r="L8" s="11">
        <f>InputData[[#This Row],[BUYING PRIZE]]*InputData[[#This Row],[QUANTITY]]</f>
        <v>568</v>
      </c>
      <c r="M8" s="11">
        <f>InputData[[#This Row],[SELLING PRICE]]*InputData[[#This Row],[QUANTITY]]*(1-InputData[[#This Row],[DISCOUNT %]])</f>
        <v>647.52</v>
      </c>
      <c r="N8" s="9">
        <f>DAY(InputData[[#This Row],[DATE]])</f>
        <v>9</v>
      </c>
      <c r="O8" s="9" t="str">
        <f>TEXT(InputData[[#This Row],[DATE]],"mmm")</f>
        <v>Jan</v>
      </c>
      <c r="P8" s="9">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11">
        <f>VLOOKUP(InputData[[#This Row],[PRODUCT ID]],MasterData[],5,0)</f>
        <v>7</v>
      </c>
      <c r="K9" s="11">
        <f>VLOOKUP(InputData[[#This Row],[PRODUCT ID]],MasterData[],6,0)</f>
        <v>8.33</v>
      </c>
      <c r="L9" s="11">
        <f>InputData[[#This Row],[BUYING PRIZE]]*InputData[[#This Row],[QUANTITY]]</f>
        <v>28</v>
      </c>
      <c r="M9" s="11">
        <f>InputData[[#This Row],[SELLING PRICE]]*InputData[[#This Row],[QUANTITY]]*(1-InputData[[#This Row],[DISCOUNT %]])</f>
        <v>33.32</v>
      </c>
      <c r="N9" s="9">
        <f>DAY(InputData[[#This Row],[DATE]])</f>
        <v>9</v>
      </c>
      <c r="O9" s="9" t="str">
        <f>TEXT(InputData[[#This Row],[DATE]],"mmm")</f>
        <v>Jan</v>
      </c>
      <c r="P9" s="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11">
        <f>VLOOKUP(InputData[[#This Row],[PRODUCT ID]],MasterData[],5,0)</f>
        <v>67</v>
      </c>
      <c r="K10" s="11">
        <f>VLOOKUP(InputData[[#This Row],[PRODUCT ID]],MasterData[],6,0)</f>
        <v>85.76</v>
      </c>
      <c r="L10" s="11">
        <f>InputData[[#This Row],[BUYING PRIZE]]*InputData[[#This Row],[QUANTITY]]</f>
        <v>201</v>
      </c>
      <c r="M10" s="11">
        <f>InputData[[#This Row],[SELLING PRICE]]*InputData[[#This Row],[QUANTITY]]*(1-InputData[[#This Row],[DISCOUNT %]])</f>
        <v>257.28000000000003</v>
      </c>
      <c r="N10" s="9">
        <f>DAY(InputData[[#This Row],[DATE]])</f>
        <v>11</v>
      </c>
      <c r="O10" s="9" t="str">
        <f>TEXT(InputData[[#This Row],[DATE]],"mmm")</f>
        <v>Jan</v>
      </c>
      <c r="P10" s="9">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11">
        <f>VLOOKUP(InputData[[#This Row],[PRODUCT ID]],MasterData[],5,0)</f>
        <v>112</v>
      </c>
      <c r="K11" s="11">
        <f>VLOOKUP(InputData[[#This Row],[PRODUCT ID]],MasterData[],6,0)</f>
        <v>146.72</v>
      </c>
      <c r="L11" s="11">
        <f>InputData[[#This Row],[BUYING PRIZE]]*InputData[[#This Row],[QUANTITY]]</f>
        <v>448</v>
      </c>
      <c r="M11" s="11">
        <f>InputData[[#This Row],[SELLING PRICE]]*InputData[[#This Row],[QUANTITY]]*(1-InputData[[#This Row],[DISCOUNT %]])</f>
        <v>586.88</v>
      </c>
      <c r="N11" s="9">
        <f>DAY(InputData[[#This Row],[DATE]])</f>
        <v>11</v>
      </c>
      <c r="O11" s="9" t="str">
        <f>TEXT(InputData[[#This Row],[DATE]],"mmm")</f>
        <v>Jan</v>
      </c>
      <c r="P11" s="9">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11">
        <f>VLOOKUP(InputData[[#This Row],[PRODUCT ID]],MasterData[],5,0)</f>
        <v>120</v>
      </c>
      <c r="K12" s="11">
        <f>VLOOKUP(InputData[[#This Row],[PRODUCT ID]],MasterData[],6,0)</f>
        <v>162</v>
      </c>
      <c r="L12" s="11">
        <f>InputData[[#This Row],[BUYING PRIZE]]*InputData[[#This Row],[QUANTITY]]</f>
        <v>480</v>
      </c>
      <c r="M12" s="11">
        <f>InputData[[#This Row],[SELLING PRICE]]*InputData[[#This Row],[QUANTITY]]*(1-InputData[[#This Row],[DISCOUNT %]])</f>
        <v>648</v>
      </c>
      <c r="N12" s="9">
        <f>DAY(InputData[[#This Row],[DATE]])</f>
        <v>11</v>
      </c>
      <c r="O12" s="9" t="str">
        <f>TEXT(InputData[[#This Row],[DATE]],"mmm")</f>
        <v>Jan</v>
      </c>
      <c r="P12" s="9">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11">
        <f>VLOOKUP(InputData[[#This Row],[PRODUCT ID]],MasterData[],5,0)</f>
        <v>120</v>
      </c>
      <c r="K13" s="11">
        <f>VLOOKUP(InputData[[#This Row],[PRODUCT ID]],MasterData[],6,0)</f>
        <v>162</v>
      </c>
      <c r="L13" s="11">
        <f>InputData[[#This Row],[BUYING PRIZE]]*InputData[[#This Row],[QUANTITY]]</f>
        <v>1200</v>
      </c>
      <c r="M13" s="11">
        <f>InputData[[#This Row],[SELLING PRICE]]*InputData[[#This Row],[QUANTITY]]*(1-InputData[[#This Row],[DISCOUNT %]])</f>
        <v>1620</v>
      </c>
      <c r="N13" s="9">
        <f>DAY(InputData[[#This Row],[DATE]])</f>
        <v>12</v>
      </c>
      <c r="O13" s="9" t="str">
        <f>TEXT(InputData[[#This Row],[DATE]],"mmm")</f>
        <v>Jan</v>
      </c>
      <c r="P13" s="9">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11">
        <f>VLOOKUP(InputData[[#This Row],[PRODUCT ID]],MasterData[],5,0)</f>
        <v>76</v>
      </c>
      <c r="K14" s="11">
        <f>VLOOKUP(InputData[[#This Row],[PRODUCT ID]],MasterData[],6,0)</f>
        <v>82.08</v>
      </c>
      <c r="L14" s="11">
        <f>InputData[[#This Row],[BUYING PRIZE]]*InputData[[#This Row],[QUANTITY]]</f>
        <v>988</v>
      </c>
      <c r="M14" s="11">
        <f>InputData[[#This Row],[SELLING PRICE]]*InputData[[#This Row],[QUANTITY]]*(1-InputData[[#This Row],[DISCOUNT %]])</f>
        <v>1067.04</v>
      </c>
      <c r="N14" s="9">
        <f>DAY(InputData[[#This Row],[DATE]])</f>
        <v>18</v>
      </c>
      <c r="O14" s="9" t="str">
        <f>TEXT(InputData[[#This Row],[DATE]],"mmm")</f>
        <v>Jan</v>
      </c>
      <c r="P14" s="9">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11">
        <f>VLOOKUP(InputData[[#This Row],[PRODUCT ID]],MasterData[],5,0)</f>
        <v>141</v>
      </c>
      <c r="K15" s="11">
        <f>VLOOKUP(InputData[[#This Row],[PRODUCT ID]],MasterData[],6,0)</f>
        <v>149.46</v>
      </c>
      <c r="L15" s="11">
        <f>InputData[[#This Row],[BUYING PRIZE]]*InputData[[#This Row],[QUANTITY]]</f>
        <v>423</v>
      </c>
      <c r="M15" s="11">
        <f>InputData[[#This Row],[SELLING PRICE]]*InputData[[#This Row],[QUANTITY]]*(1-InputData[[#This Row],[DISCOUNT %]])</f>
        <v>448.38</v>
      </c>
      <c r="N15" s="9">
        <f>DAY(InputData[[#This Row],[DATE]])</f>
        <v>18</v>
      </c>
      <c r="O15" s="9" t="str">
        <f>TEXT(InputData[[#This Row],[DATE]],"mmm")</f>
        <v>Jan</v>
      </c>
      <c r="P15" s="9">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11">
        <f>VLOOKUP(InputData[[#This Row],[PRODUCT ID]],MasterData[],5,0)</f>
        <v>5</v>
      </c>
      <c r="K16" s="11">
        <f>VLOOKUP(InputData[[#This Row],[PRODUCT ID]],MasterData[],6,0)</f>
        <v>6.7</v>
      </c>
      <c r="L16" s="11">
        <f>InputData[[#This Row],[BUYING PRIZE]]*InputData[[#This Row],[QUANTITY]]</f>
        <v>30</v>
      </c>
      <c r="M16" s="11">
        <f>InputData[[#This Row],[SELLING PRICE]]*InputData[[#This Row],[QUANTITY]]*(1-InputData[[#This Row],[DISCOUNT %]])</f>
        <v>40.200000000000003</v>
      </c>
      <c r="N16" s="9">
        <f>DAY(InputData[[#This Row],[DATE]])</f>
        <v>19</v>
      </c>
      <c r="O16" s="9" t="str">
        <f>TEXT(InputData[[#This Row],[DATE]],"mmm")</f>
        <v>Jan</v>
      </c>
      <c r="P16" s="9">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11">
        <f>VLOOKUP(InputData[[#This Row],[PRODUCT ID]],MasterData[],5,0)</f>
        <v>55</v>
      </c>
      <c r="K17" s="11">
        <f>VLOOKUP(InputData[[#This Row],[PRODUCT ID]],MasterData[],6,0)</f>
        <v>58.3</v>
      </c>
      <c r="L17" s="11">
        <f>InputData[[#This Row],[BUYING PRIZE]]*InputData[[#This Row],[QUANTITY]]</f>
        <v>220</v>
      </c>
      <c r="M17" s="11">
        <f>InputData[[#This Row],[SELLING PRICE]]*InputData[[#This Row],[QUANTITY]]*(1-InputData[[#This Row],[DISCOUNT %]])</f>
        <v>233.2</v>
      </c>
      <c r="N17" s="9">
        <f>DAY(InputData[[#This Row],[DATE]])</f>
        <v>20</v>
      </c>
      <c r="O17" s="9" t="str">
        <f>TEXT(InputData[[#This Row],[DATE]],"mmm")</f>
        <v>Jan</v>
      </c>
      <c r="P17" s="9">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11">
        <f>VLOOKUP(InputData[[#This Row],[PRODUCT ID]],MasterData[],5,0)</f>
        <v>61</v>
      </c>
      <c r="K18" s="11">
        <f>VLOOKUP(InputData[[#This Row],[PRODUCT ID]],MasterData[],6,0)</f>
        <v>76.25</v>
      </c>
      <c r="L18" s="11">
        <f>InputData[[#This Row],[BUYING PRIZE]]*InputData[[#This Row],[QUANTITY]]</f>
        <v>244</v>
      </c>
      <c r="M18" s="11">
        <f>InputData[[#This Row],[SELLING PRICE]]*InputData[[#This Row],[QUANTITY]]*(1-InputData[[#This Row],[DISCOUNT %]])</f>
        <v>305</v>
      </c>
      <c r="N18" s="9">
        <f>DAY(InputData[[#This Row],[DATE]])</f>
        <v>20</v>
      </c>
      <c r="O18" s="9" t="str">
        <f>TEXT(InputData[[#This Row],[DATE]],"mmm")</f>
        <v>Jan</v>
      </c>
      <c r="P18" s="9">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11">
        <f>VLOOKUP(InputData[[#This Row],[PRODUCT ID]],MasterData[],5,0)</f>
        <v>44</v>
      </c>
      <c r="K19" s="11">
        <f>VLOOKUP(InputData[[#This Row],[PRODUCT ID]],MasterData[],6,0)</f>
        <v>48.84</v>
      </c>
      <c r="L19" s="11">
        <f>InputData[[#This Row],[BUYING PRIZE]]*InputData[[#This Row],[QUANTITY]]</f>
        <v>660</v>
      </c>
      <c r="M19" s="11">
        <f>InputData[[#This Row],[SELLING PRICE]]*InputData[[#This Row],[QUANTITY]]*(1-InputData[[#This Row],[DISCOUNT %]])</f>
        <v>732.6</v>
      </c>
      <c r="N19" s="9">
        <f>DAY(InputData[[#This Row],[DATE]])</f>
        <v>21</v>
      </c>
      <c r="O19" s="9" t="str">
        <f>TEXT(InputData[[#This Row],[DATE]],"mmm")</f>
        <v>Jan</v>
      </c>
      <c r="P19" s="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11">
        <f>VLOOKUP(InputData[[#This Row],[PRODUCT ID]],MasterData[],5,0)</f>
        <v>71</v>
      </c>
      <c r="K20" s="11">
        <f>VLOOKUP(InputData[[#This Row],[PRODUCT ID]],MasterData[],6,0)</f>
        <v>80.94</v>
      </c>
      <c r="L20" s="11">
        <f>InputData[[#This Row],[BUYING PRIZE]]*InputData[[#This Row],[QUANTITY]]</f>
        <v>639</v>
      </c>
      <c r="M20" s="11">
        <f>InputData[[#This Row],[SELLING PRICE]]*InputData[[#This Row],[QUANTITY]]*(1-InputData[[#This Row],[DISCOUNT %]])</f>
        <v>728.46</v>
      </c>
      <c r="N20" s="9">
        <f>DAY(InputData[[#This Row],[DATE]])</f>
        <v>21</v>
      </c>
      <c r="O20" s="9" t="str">
        <f>TEXT(InputData[[#This Row],[DATE]],"mmm")</f>
        <v>Jan</v>
      </c>
      <c r="P20" s="9">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11">
        <f>VLOOKUP(InputData[[#This Row],[PRODUCT ID]],MasterData[],5,0)</f>
        <v>120</v>
      </c>
      <c r="K21" s="11">
        <f>VLOOKUP(InputData[[#This Row],[PRODUCT ID]],MasterData[],6,0)</f>
        <v>162</v>
      </c>
      <c r="L21" s="11">
        <f>InputData[[#This Row],[BUYING PRIZE]]*InputData[[#This Row],[QUANTITY]]</f>
        <v>720</v>
      </c>
      <c r="M21" s="11">
        <f>InputData[[#This Row],[SELLING PRICE]]*InputData[[#This Row],[QUANTITY]]*(1-InputData[[#This Row],[DISCOUNT %]])</f>
        <v>972</v>
      </c>
      <c r="N21" s="9">
        <f>DAY(InputData[[#This Row],[DATE]])</f>
        <v>21</v>
      </c>
      <c r="O21" s="9" t="str">
        <f>TEXT(InputData[[#This Row],[DATE]],"mmm")</f>
        <v>Jan</v>
      </c>
      <c r="P21" s="9">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11">
        <f>VLOOKUP(InputData[[#This Row],[PRODUCT ID]],MasterData[],5,0)</f>
        <v>55</v>
      </c>
      <c r="K22" s="11">
        <f>VLOOKUP(InputData[[#This Row],[PRODUCT ID]],MasterData[],6,0)</f>
        <v>58.3</v>
      </c>
      <c r="L22" s="11">
        <f>InputData[[#This Row],[BUYING PRIZE]]*InputData[[#This Row],[QUANTITY]]</f>
        <v>330</v>
      </c>
      <c r="M22" s="11">
        <f>InputData[[#This Row],[SELLING PRICE]]*InputData[[#This Row],[QUANTITY]]*(1-InputData[[#This Row],[DISCOUNT %]])</f>
        <v>349.79999999999995</v>
      </c>
      <c r="N22" s="9">
        <f>DAY(InputData[[#This Row],[DATE]])</f>
        <v>25</v>
      </c>
      <c r="O22" s="9" t="str">
        <f>TEXT(InputData[[#This Row],[DATE]],"mmm")</f>
        <v>Jan</v>
      </c>
      <c r="P22" s="9">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11">
        <f>VLOOKUP(InputData[[#This Row],[PRODUCT ID]],MasterData[],5,0)</f>
        <v>5</v>
      </c>
      <c r="K23" s="11">
        <f>VLOOKUP(InputData[[#This Row],[PRODUCT ID]],MasterData[],6,0)</f>
        <v>6.7</v>
      </c>
      <c r="L23" s="11">
        <f>InputData[[#This Row],[BUYING PRIZE]]*InputData[[#This Row],[QUANTITY]]</f>
        <v>35</v>
      </c>
      <c r="M23" s="11">
        <f>InputData[[#This Row],[SELLING PRICE]]*InputData[[#This Row],[QUANTITY]]*(1-InputData[[#This Row],[DISCOUNT %]])</f>
        <v>46.9</v>
      </c>
      <c r="N23" s="9">
        <f>DAY(InputData[[#This Row],[DATE]])</f>
        <v>25</v>
      </c>
      <c r="O23" s="9" t="str">
        <f>TEXT(InputData[[#This Row],[DATE]],"mmm")</f>
        <v>Jan</v>
      </c>
      <c r="P23" s="9">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11">
        <f>VLOOKUP(InputData[[#This Row],[PRODUCT ID]],MasterData[],5,0)</f>
        <v>93</v>
      </c>
      <c r="K24" s="11">
        <f>VLOOKUP(InputData[[#This Row],[PRODUCT ID]],MasterData[],6,0)</f>
        <v>104.16</v>
      </c>
      <c r="L24" s="11">
        <f>InputData[[#This Row],[BUYING PRIZE]]*InputData[[#This Row],[QUANTITY]]</f>
        <v>1302</v>
      </c>
      <c r="M24" s="11">
        <f>InputData[[#This Row],[SELLING PRICE]]*InputData[[#This Row],[QUANTITY]]*(1-InputData[[#This Row],[DISCOUNT %]])</f>
        <v>1458.24</v>
      </c>
      <c r="N24" s="9">
        <f>DAY(InputData[[#This Row],[DATE]])</f>
        <v>25</v>
      </c>
      <c r="O24" s="9" t="str">
        <f>TEXT(InputData[[#This Row],[DATE]],"mmm")</f>
        <v>Jan</v>
      </c>
      <c r="P24" s="9">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11">
        <f>VLOOKUP(InputData[[#This Row],[PRODUCT ID]],MasterData[],5,0)</f>
        <v>76</v>
      </c>
      <c r="K25" s="11">
        <f>VLOOKUP(InputData[[#This Row],[PRODUCT ID]],MasterData[],6,0)</f>
        <v>82.08</v>
      </c>
      <c r="L25" s="11">
        <f>InputData[[#This Row],[BUYING PRIZE]]*InputData[[#This Row],[QUANTITY]]</f>
        <v>684</v>
      </c>
      <c r="M25" s="11">
        <f>InputData[[#This Row],[SELLING PRICE]]*InputData[[#This Row],[QUANTITY]]*(1-InputData[[#This Row],[DISCOUNT %]])</f>
        <v>738.72</v>
      </c>
      <c r="N25" s="9">
        <f>DAY(InputData[[#This Row],[DATE]])</f>
        <v>26</v>
      </c>
      <c r="O25" s="9" t="str">
        <f>TEXT(InputData[[#This Row],[DATE]],"mmm")</f>
        <v>Jan</v>
      </c>
      <c r="P25" s="9">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11">
        <f>VLOOKUP(InputData[[#This Row],[PRODUCT ID]],MasterData[],5,0)</f>
        <v>75</v>
      </c>
      <c r="K26" s="11">
        <f>VLOOKUP(InputData[[#This Row],[PRODUCT ID]],MasterData[],6,0)</f>
        <v>85.5</v>
      </c>
      <c r="L26" s="11">
        <f>InputData[[#This Row],[BUYING PRIZE]]*InputData[[#This Row],[QUANTITY]]</f>
        <v>525</v>
      </c>
      <c r="M26" s="11">
        <f>InputData[[#This Row],[SELLING PRICE]]*InputData[[#This Row],[QUANTITY]]*(1-InputData[[#This Row],[DISCOUNT %]])</f>
        <v>598.5</v>
      </c>
      <c r="N26" s="9">
        <f>DAY(InputData[[#This Row],[DATE]])</f>
        <v>26</v>
      </c>
      <c r="O26" s="9" t="str">
        <f>TEXT(InputData[[#This Row],[DATE]],"mmm")</f>
        <v>Jan</v>
      </c>
      <c r="P26" s="9">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11">
        <f>VLOOKUP(InputData[[#This Row],[PRODUCT ID]],MasterData[],5,0)</f>
        <v>98</v>
      </c>
      <c r="K27" s="11">
        <f>VLOOKUP(InputData[[#This Row],[PRODUCT ID]],MasterData[],6,0)</f>
        <v>103.88</v>
      </c>
      <c r="L27" s="11">
        <f>InputData[[#This Row],[BUYING PRIZE]]*InputData[[#This Row],[QUANTITY]]</f>
        <v>686</v>
      </c>
      <c r="M27" s="11">
        <f>InputData[[#This Row],[SELLING PRICE]]*InputData[[#This Row],[QUANTITY]]*(1-InputData[[#This Row],[DISCOUNT %]])</f>
        <v>727.16</v>
      </c>
      <c r="N27" s="9">
        <f>DAY(InputData[[#This Row],[DATE]])</f>
        <v>26</v>
      </c>
      <c r="O27" s="9" t="str">
        <f>TEXT(InputData[[#This Row],[DATE]],"mmm")</f>
        <v>Jan</v>
      </c>
      <c r="P27" s="9">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11">
        <f>VLOOKUP(InputData[[#This Row],[PRODUCT ID]],MasterData[],5,0)</f>
        <v>90</v>
      </c>
      <c r="K28" s="11">
        <f>VLOOKUP(InputData[[#This Row],[PRODUCT ID]],MasterData[],6,0)</f>
        <v>115.2</v>
      </c>
      <c r="L28" s="11">
        <f>InputData[[#This Row],[BUYING PRIZE]]*InputData[[#This Row],[QUANTITY]]</f>
        <v>630</v>
      </c>
      <c r="M28" s="11">
        <f>InputData[[#This Row],[SELLING PRICE]]*InputData[[#This Row],[QUANTITY]]*(1-InputData[[#This Row],[DISCOUNT %]])</f>
        <v>806.4</v>
      </c>
      <c r="N28" s="9">
        <f>DAY(InputData[[#This Row],[DATE]])</f>
        <v>27</v>
      </c>
      <c r="O28" s="9" t="str">
        <f>TEXT(InputData[[#This Row],[DATE]],"mmm")</f>
        <v>Jan</v>
      </c>
      <c r="P28" s="9">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11">
        <f>VLOOKUP(InputData[[#This Row],[PRODUCT ID]],MasterData[],5,0)</f>
        <v>89</v>
      </c>
      <c r="K29" s="11">
        <f>VLOOKUP(InputData[[#This Row],[PRODUCT ID]],MasterData[],6,0)</f>
        <v>117.48</v>
      </c>
      <c r="L29" s="11">
        <f>InputData[[#This Row],[BUYING PRIZE]]*InputData[[#This Row],[QUANTITY]]</f>
        <v>267</v>
      </c>
      <c r="M29" s="11">
        <f>InputData[[#This Row],[SELLING PRICE]]*InputData[[#This Row],[QUANTITY]]*(1-InputData[[#This Row],[DISCOUNT %]])</f>
        <v>352.44</v>
      </c>
      <c r="N29" s="9">
        <f>DAY(InputData[[#This Row],[DATE]])</f>
        <v>27</v>
      </c>
      <c r="O29" s="9" t="str">
        <f>TEXT(InputData[[#This Row],[DATE]],"mmm")</f>
        <v>Jan</v>
      </c>
      <c r="P29" s="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11">
        <f>VLOOKUP(InputData[[#This Row],[PRODUCT ID]],MasterData[],5,0)</f>
        <v>44</v>
      </c>
      <c r="K30" s="11">
        <f>VLOOKUP(InputData[[#This Row],[PRODUCT ID]],MasterData[],6,0)</f>
        <v>48.84</v>
      </c>
      <c r="L30" s="11">
        <f>InputData[[#This Row],[BUYING PRIZE]]*InputData[[#This Row],[QUANTITY]]</f>
        <v>440</v>
      </c>
      <c r="M30" s="11">
        <f>InputData[[#This Row],[SELLING PRICE]]*InputData[[#This Row],[QUANTITY]]*(1-InputData[[#This Row],[DISCOUNT %]])</f>
        <v>488.40000000000003</v>
      </c>
      <c r="N30" s="9">
        <f>DAY(InputData[[#This Row],[DATE]])</f>
        <v>28</v>
      </c>
      <c r="O30" s="9" t="str">
        <f>TEXT(InputData[[#This Row],[DATE]],"mmm")</f>
        <v>Jan</v>
      </c>
      <c r="P30" s="9">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11">
        <f>VLOOKUP(InputData[[#This Row],[PRODUCT ID]],MasterData[],5,0)</f>
        <v>47</v>
      </c>
      <c r="K31" s="11">
        <f>VLOOKUP(InputData[[#This Row],[PRODUCT ID]],MasterData[],6,0)</f>
        <v>53.11</v>
      </c>
      <c r="L31" s="11">
        <f>InputData[[#This Row],[BUYING PRIZE]]*InputData[[#This Row],[QUANTITY]]</f>
        <v>94</v>
      </c>
      <c r="M31" s="11">
        <f>InputData[[#This Row],[SELLING PRICE]]*InputData[[#This Row],[QUANTITY]]*(1-InputData[[#This Row],[DISCOUNT %]])</f>
        <v>106.22</v>
      </c>
      <c r="N31" s="9">
        <f>DAY(InputData[[#This Row],[DATE]])</f>
        <v>28</v>
      </c>
      <c r="O31" s="9" t="str">
        <f>TEXT(InputData[[#This Row],[DATE]],"mmm")</f>
        <v>Jan</v>
      </c>
      <c r="P31" s="9">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11">
        <f>VLOOKUP(InputData[[#This Row],[PRODUCT ID]],MasterData[],5,0)</f>
        <v>148</v>
      </c>
      <c r="K32" s="11">
        <f>VLOOKUP(InputData[[#This Row],[PRODUCT ID]],MasterData[],6,0)</f>
        <v>164.28</v>
      </c>
      <c r="L32" s="11">
        <f>InputData[[#This Row],[BUYING PRIZE]]*InputData[[#This Row],[QUANTITY]]</f>
        <v>1036</v>
      </c>
      <c r="M32" s="11">
        <f>InputData[[#This Row],[SELLING PRICE]]*InputData[[#This Row],[QUANTITY]]*(1-InputData[[#This Row],[DISCOUNT %]])</f>
        <v>1149.96</v>
      </c>
      <c r="N32" s="9">
        <f>DAY(InputData[[#This Row],[DATE]])</f>
        <v>2</v>
      </c>
      <c r="O32" s="9" t="str">
        <f>TEXT(InputData[[#This Row],[DATE]],"mmm")</f>
        <v>Feb</v>
      </c>
      <c r="P32" s="9">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11">
        <f>VLOOKUP(InputData[[#This Row],[PRODUCT ID]],MasterData[],5,0)</f>
        <v>13</v>
      </c>
      <c r="K33" s="11">
        <f>VLOOKUP(InputData[[#This Row],[PRODUCT ID]],MasterData[],6,0)</f>
        <v>16.64</v>
      </c>
      <c r="L33" s="11">
        <f>InputData[[#This Row],[BUYING PRIZE]]*InputData[[#This Row],[QUANTITY]]</f>
        <v>169</v>
      </c>
      <c r="M33" s="11">
        <f>InputData[[#This Row],[SELLING PRICE]]*InputData[[#This Row],[QUANTITY]]*(1-InputData[[#This Row],[DISCOUNT %]])</f>
        <v>216.32</v>
      </c>
      <c r="N33" s="9">
        <f>DAY(InputData[[#This Row],[DATE]])</f>
        <v>3</v>
      </c>
      <c r="O33" s="9" t="str">
        <f>TEXT(InputData[[#This Row],[DATE]],"mmm")</f>
        <v>Feb</v>
      </c>
      <c r="P33" s="9">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11">
        <f>VLOOKUP(InputData[[#This Row],[PRODUCT ID]],MasterData[],5,0)</f>
        <v>121</v>
      </c>
      <c r="K34" s="11">
        <f>VLOOKUP(InputData[[#This Row],[PRODUCT ID]],MasterData[],6,0)</f>
        <v>141.57</v>
      </c>
      <c r="L34" s="11">
        <f>InputData[[#This Row],[BUYING PRIZE]]*InputData[[#This Row],[QUANTITY]]</f>
        <v>242</v>
      </c>
      <c r="M34" s="11">
        <f>InputData[[#This Row],[SELLING PRICE]]*InputData[[#This Row],[QUANTITY]]*(1-InputData[[#This Row],[DISCOUNT %]])</f>
        <v>283.14</v>
      </c>
      <c r="N34" s="9">
        <f>DAY(InputData[[#This Row],[DATE]])</f>
        <v>3</v>
      </c>
      <c r="O34" s="9" t="str">
        <f>TEXT(InputData[[#This Row],[DATE]],"mmm")</f>
        <v>Feb</v>
      </c>
      <c r="P34" s="9">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11">
        <f>VLOOKUP(InputData[[#This Row],[PRODUCT ID]],MasterData[],5,0)</f>
        <v>67</v>
      </c>
      <c r="K35" s="11">
        <f>VLOOKUP(InputData[[#This Row],[PRODUCT ID]],MasterData[],6,0)</f>
        <v>85.76</v>
      </c>
      <c r="L35" s="11">
        <f>InputData[[#This Row],[BUYING PRIZE]]*InputData[[#This Row],[QUANTITY]]</f>
        <v>268</v>
      </c>
      <c r="M35" s="11">
        <f>InputData[[#This Row],[SELLING PRICE]]*InputData[[#This Row],[QUANTITY]]*(1-InputData[[#This Row],[DISCOUNT %]])</f>
        <v>343.04</v>
      </c>
      <c r="N35" s="9">
        <f>DAY(InputData[[#This Row],[DATE]])</f>
        <v>4</v>
      </c>
      <c r="O35" s="9" t="str">
        <f>TEXT(InputData[[#This Row],[DATE]],"mmm")</f>
        <v>Feb</v>
      </c>
      <c r="P35" s="9">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11">
        <f>VLOOKUP(InputData[[#This Row],[PRODUCT ID]],MasterData[],5,0)</f>
        <v>67</v>
      </c>
      <c r="K36" s="11">
        <f>VLOOKUP(InputData[[#This Row],[PRODUCT ID]],MasterData[],6,0)</f>
        <v>83.08</v>
      </c>
      <c r="L36" s="11">
        <f>InputData[[#This Row],[BUYING PRIZE]]*InputData[[#This Row],[QUANTITY]]</f>
        <v>469</v>
      </c>
      <c r="M36" s="11">
        <f>InputData[[#This Row],[SELLING PRICE]]*InputData[[#This Row],[QUANTITY]]*(1-InputData[[#This Row],[DISCOUNT %]])</f>
        <v>581.55999999999995</v>
      </c>
      <c r="N36" s="9">
        <f>DAY(InputData[[#This Row],[DATE]])</f>
        <v>5</v>
      </c>
      <c r="O36" s="9" t="str">
        <f>TEXT(InputData[[#This Row],[DATE]],"mmm")</f>
        <v>Feb</v>
      </c>
      <c r="P36" s="9">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11">
        <f>VLOOKUP(InputData[[#This Row],[PRODUCT ID]],MasterData[],5,0)</f>
        <v>133</v>
      </c>
      <c r="K37" s="11">
        <f>VLOOKUP(InputData[[#This Row],[PRODUCT ID]],MasterData[],6,0)</f>
        <v>155.61000000000001</v>
      </c>
      <c r="L37" s="11">
        <f>InputData[[#This Row],[BUYING PRIZE]]*InputData[[#This Row],[QUANTITY]]</f>
        <v>133</v>
      </c>
      <c r="M37" s="11">
        <f>InputData[[#This Row],[SELLING PRICE]]*InputData[[#This Row],[QUANTITY]]*(1-InputData[[#This Row],[DISCOUNT %]])</f>
        <v>155.61000000000001</v>
      </c>
      <c r="N37" s="9">
        <f>DAY(InputData[[#This Row],[DATE]])</f>
        <v>5</v>
      </c>
      <c r="O37" s="9" t="str">
        <f>TEXT(InputData[[#This Row],[DATE]],"mmm")</f>
        <v>Feb</v>
      </c>
      <c r="P37" s="9">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11">
        <f>VLOOKUP(InputData[[#This Row],[PRODUCT ID]],MasterData[],5,0)</f>
        <v>67</v>
      </c>
      <c r="K38" s="11">
        <f>VLOOKUP(InputData[[#This Row],[PRODUCT ID]],MasterData[],6,0)</f>
        <v>83.08</v>
      </c>
      <c r="L38" s="11">
        <f>InputData[[#This Row],[BUYING PRIZE]]*InputData[[#This Row],[QUANTITY]]</f>
        <v>603</v>
      </c>
      <c r="M38" s="11">
        <f>InputData[[#This Row],[SELLING PRICE]]*InputData[[#This Row],[QUANTITY]]*(1-InputData[[#This Row],[DISCOUNT %]])</f>
        <v>747.72</v>
      </c>
      <c r="N38" s="9">
        <f>DAY(InputData[[#This Row],[DATE]])</f>
        <v>5</v>
      </c>
      <c r="O38" s="9" t="str">
        <f>TEXT(InputData[[#This Row],[DATE]],"mmm")</f>
        <v>Feb</v>
      </c>
      <c r="P38" s="9">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11">
        <f>VLOOKUP(InputData[[#This Row],[PRODUCT ID]],MasterData[],5,0)</f>
        <v>5</v>
      </c>
      <c r="K39" s="11">
        <f>VLOOKUP(InputData[[#This Row],[PRODUCT ID]],MasterData[],6,0)</f>
        <v>6.7</v>
      </c>
      <c r="L39" s="11">
        <f>InputData[[#This Row],[BUYING PRIZE]]*InputData[[#This Row],[QUANTITY]]</f>
        <v>5</v>
      </c>
      <c r="M39" s="11">
        <f>InputData[[#This Row],[SELLING PRICE]]*InputData[[#This Row],[QUANTITY]]*(1-InputData[[#This Row],[DISCOUNT %]])</f>
        <v>6.7</v>
      </c>
      <c r="N39" s="9">
        <f>DAY(InputData[[#This Row],[DATE]])</f>
        <v>6</v>
      </c>
      <c r="O39" s="9" t="str">
        <f>TEXT(InputData[[#This Row],[DATE]],"mmm")</f>
        <v>Feb</v>
      </c>
      <c r="P39" s="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11">
        <f>VLOOKUP(InputData[[#This Row],[PRODUCT ID]],MasterData[],5,0)</f>
        <v>55</v>
      </c>
      <c r="K40" s="11">
        <f>VLOOKUP(InputData[[#This Row],[PRODUCT ID]],MasterData[],6,0)</f>
        <v>58.3</v>
      </c>
      <c r="L40" s="11">
        <f>InputData[[#This Row],[BUYING PRIZE]]*InputData[[#This Row],[QUANTITY]]</f>
        <v>770</v>
      </c>
      <c r="M40" s="11">
        <f>InputData[[#This Row],[SELLING PRICE]]*InputData[[#This Row],[QUANTITY]]*(1-InputData[[#This Row],[DISCOUNT %]])</f>
        <v>816.19999999999993</v>
      </c>
      <c r="N40" s="9">
        <f>DAY(InputData[[#This Row],[DATE]])</f>
        <v>9</v>
      </c>
      <c r="O40" s="9" t="str">
        <f>TEXT(InputData[[#This Row],[DATE]],"mmm")</f>
        <v>Feb</v>
      </c>
      <c r="P40" s="9">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11">
        <f>VLOOKUP(InputData[[#This Row],[PRODUCT ID]],MasterData[],5,0)</f>
        <v>83</v>
      </c>
      <c r="K41" s="11">
        <f>VLOOKUP(InputData[[#This Row],[PRODUCT ID]],MasterData[],6,0)</f>
        <v>94.62</v>
      </c>
      <c r="L41" s="11">
        <f>InputData[[#This Row],[BUYING PRIZE]]*InputData[[#This Row],[QUANTITY]]</f>
        <v>581</v>
      </c>
      <c r="M41" s="11">
        <f>InputData[[#This Row],[SELLING PRICE]]*InputData[[#This Row],[QUANTITY]]*(1-InputData[[#This Row],[DISCOUNT %]])</f>
        <v>662.34</v>
      </c>
      <c r="N41" s="9">
        <f>DAY(InputData[[#This Row],[DATE]])</f>
        <v>12</v>
      </c>
      <c r="O41" s="9" t="str">
        <f>TEXT(InputData[[#This Row],[DATE]],"mmm")</f>
        <v>Feb</v>
      </c>
      <c r="P41" s="9">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11">
        <f>VLOOKUP(InputData[[#This Row],[PRODUCT ID]],MasterData[],5,0)</f>
        <v>141</v>
      </c>
      <c r="K42" s="11">
        <f>VLOOKUP(InputData[[#This Row],[PRODUCT ID]],MasterData[],6,0)</f>
        <v>149.46</v>
      </c>
      <c r="L42" s="11">
        <f>InputData[[#This Row],[BUYING PRIZE]]*InputData[[#This Row],[QUANTITY]]</f>
        <v>1269</v>
      </c>
      <c r="M42" s="11">
        <f>InputData[[#This Row],[SELLING PRICE]]*InputData[[#This Row],[QUANTITY]]*(1-InputData[[#This Row],[DISCOUNT %]])</f>
        <v>1345.14</v>
      </c>
      <c r="N42" s="9">
        <f>DAY(InputData[[#This Row],[DATE]])</f>
        <v>12</v>
      </c>
      <c r="O42" s="9" t="str">
        <f>TEXT(InputData[[#This Row],[DATE]],"mmm")</f>
        <v>Feb</v>
      </c>
      <c r="P42" s="9">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11">
        <f>VLOOKUP(InputData[[#This Row],[PRODUCT ID]],MasterData[],5,0)</f>
        <v>48</v>
      </c>
      <c r="K43" s="11">
        <f>VLOOKUP(InputData[[#This Row],[PRODUCT ID]],MasterData[],6,0)</f>
        <v>57.120000000000005</v>
      </c>
      <c r="L43" s="11">
        <f>InputData[[#This Row],[BUYING PRIZE]]*InputData[[#This Row],[QUANTITY]]</f>
        <v>192</v>
      </c>
      <c r="M43" s="11">
        <f>InputData[[#This Row],[SELLING PRICE]]*InputData[[#This Row],[QUANTITY]]*(1-InputData[[#This Row],[DISCOUNT %]])</f>
        <v>228.48000000000002</v>
      </c>
      <c r="N43" s="9">
        <f>DAY(InputData[[#This Row],[DATE]])</f>
        <v>15</v>
      </c>
      <c r="O43" s="9" t="str">
        <f>TEXT(InputData[[#This Row],[DATE]],"mmm")</f>
        <v>Feb</v>
      </c>
      <c r="P43" s="9">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11">
        <f>VLOOKUP(InputData[[#This Row],[PRODUCT ID]],MasterData[],5,0)</f>
        <v>12</v>
      </c>
      <c r="K44" s="11">
        <f>VLOOKUP(InputData[[#This Row],[PRODUCT ID]],MasterData[],6,0)</f>
        <v>15.719999999999999</v>
      </c>
      <c r="L44" s="11">
        <f>InputData[[#This Row],[BUYING PRIZE]]*InputData[[#This Row],[QUANTITY]]</f>
        <v>72</v>
      </c>
      <c r="M44" s="11">
        <f>InputData[[#This Row],[SELLING PRICE]]*InputData[[#This Row],[QUANTITY]]*(1-InputData[[#This Row],[DISCOUNT %]])</f>
        <v>94.32</v>
      </c>
      <c r="N44" s="9">
        <f>DAY(InputData[[#This Row],[DATE]])</f>
        <v>18</v>
      </c>
      <c r="O44" s="9" t="str">
        <f>TEXT(InputData[[#This Row],[DATE]],"mmm")</f>
        <v>Feb</v>
      </c>
      <c r="P44" s="9">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11">
        <f>VLOOKUP(InputData[[#This Row],[PRODUCT ID]],MasterData[],5,0)</f>
        <v>148</v>
      </c>
      <c r="K45" s="11">
        <f>VLOOKUP(InputData[[#This Row],[PRODUCT ID]],MasterData[],6,0)</f>
        <v>201.28</v>
      </c>
      <c r="L45" s="11">
        <f>InputData[[#This Row],[BUYING PRIZE]]*InputData[[#This Row],[QUANTITY]]</f>
        <v>1628</v>
      </c>
      <c r="M45" s="11">
        <f>InputData[[#This Row],[SELLING PRICE]]*InputData[[#This Row],[QUANTITY]]*(1-InputData[[#This Row],[DISCOUNT %]])</f>
        <v>2214.08</v>
      </c>
      <c r="N45" s="9">
        <f>DAY(InputData[[#This Row],[DATE]])</f>
        <v>20</v>
      </c>
      <c r="O45" s="9" t="str">
        <f>TEXT(InputData[[#This Row],[DATE]],"mmm")</f>
        <v>Feb</v>
      </c>
      <c r="P45" s="9">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11">
        <f>VLOOKUP(InputData[[#This Row],[PRODUCT ID]],MasterData[],5,0)</f>
        <v>112</v>
      </c>
      <c r="K46" s="11">
        <f>VLOOKUP(InputData[[#This Row],[PRODUCT ID]],MasterData[],6,0)</f>
        <v>122.08</v>
      </c>
      <c r="L46" s="11">
        <f>InputData[[#This Row],[BUYING PRIZE]]*InputData[[#This Row],[QUANTITY]]</f>
        <v>560</v>
      </c>
      <c r="M46" s="11">
        <f>InputData[[#This Row],[SELLING PRICE]]*InputData[[#This Row],[QUANTITY]]*(1-InputData[[#This Row],[DISCOUNT %]])</f>
        <v>610.4</v>
      </c>
      <c r="N46" s="9">
        <f>DAY(InputData[[#This Row],[DATE]])</f>
        <v>22</v>
      </c>
      <c r="O46" s="9" t="str">
        <f>TEXT(InputData[[#This Row],[DATE]],"mmm")</f>
        <v>Feb</v>
      </c>
      <c r="P46" s="9">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11">
        <f>VLOOKUP(InputData[[#This Row],[PRODUCT ID]],MasterData[],5,0)</f>
        <v>7</v>
      </c>
      <c r="K47" s="11">
        <f>VLOOKUP(InputData[[#This Row],[PRODUCT ID]],MasterData[],6,0)</f>
        <v>8.33</v>
      </c>
      <c r="L47" s="11">
        <f>InputData[[#This Row],[BUYING PRIZE]]*InputData[[#This Row],[QUANTITY]]</f>
        <v>21</v>
      </c>
      <c r="M47" s="11">
        <f>InputData[[#This Row],[SELLING PRICE]]*InputData[[#This Row],[QUANTITY]]*(1-InputData[[#This Row],[DISCOUNT %]])</f>
        <v>24.990000000000002</v>
      </c>
      <c r="N47" s="9">
        <f>DAY(InputData[[#This Row],[DATE]])</f>
        <v>23</v>
      </c>
      <c r="O47" s="9" t="str">
        <f>TEXT(InputData[[#This Row],[DATE]],"mmm")</f>
        <v>Feb</v>
      </c>
      <c r="P47" s="9">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11">
        <f>VLOOKUP(InputData[[#This Row],[PRODUCT ID]],MasterData[],5,0)</f>
        <v>133</v>
      </c>
      <c r="K48" s="11">
        <f>VLOOKUP(InputData[[#This Row],[PRODUCT ID]],MasterData[],6,0)</f>
        <v>155.61000000000001</v>
      </c>
      <c r="L48" s="11">
        <f>InputData[[#This Row],[BUYING PRIZE]]*InputData[[#This Row],[QUANTITY]]</f>
        <v>266</v>
      </c>
      <c r="M48" s="11">
        <f>InputData[[#This Row],[SELLING PRICE]]*InputData[[#This Row],[QUANTITY]]*(1-InputData[[#This Row],[DISCOUNT %]])</f>
        <v>311.22000000000003</v>
      </c>
      <c r="N48" s="9">
        <f>DAY(InputData[[#This Row],[DATE]])</f>
        <v>23</v>
      </c>
      <c r="O48" s="9" t="str">
        <f>TEXT(InputData[[#This Row],[DATE]],"mmm")</f>
        <v>Feb</v>
      </c>
      <c r="P48" s="9">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11">
        <f>VLOOKUP(InputData[[#This Row],[PRODUCT ID]],MasterData[],5,0)</f>
        <v>105</v>
      </c>
      <c r="K49" s="11">
        <f>VLOOKUP(InputData[[#This Row],[PRODUCT ID]],MasterData[],6,0)</f>
        <v>142.80000000000001</v>
      </c>
      <c r="L49" s="11">
        <f>InputData[[#This Row],[BUYING PRIZE]]*InputData[[#This Row],[QUANTITY]]</f>
        <v>420</v>
      </c>
      <c r="M49" s="11">
        <f>InputData[[#This Row],[SELLING PRICE]]*InputData[[#This Row],[QUANTITY]]*(1-InputData[[#This Row],[DISCOUNT %]])</f>
        <v>571.20000000000005</v>
      </c>
      <c r="N49" s="9">
        <f>DAY(InputData[[#This Row],[DATE]])</f>
        <v>25</v>
      </c>
      <c r="O49" s="9" t="str">
        <f>TEXT(InputData[[#This Row],[DATE]],"mmm")</f>
        <v>Feb</v>
      </c>
      <c r="P49" s="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11">
        <f>VLOOKUP(InputData[[#This Row],[PRODUCT ID]],MasterData[],5,0)</f>
        <v>89</v>
      </c>
      <c r="K50" s="11">
        <f>VLOOKUP(InputData[[#This Row],[PRODUCT ID]],MasterData[],6,0)</f>
        <v>117.48</v>
      </c>
      <c r="L50" s="11">
        <f>InputData[[#This Row],[BUYING PRIZE]]*InputData[[#This Row],[QUANTITY]]</f>
        <v>979</v>
      </c>
      <c r="M50" s="11">
        <f>InputData[[#This Row],[SELLING PRICE]]*InputData[[#This Row],[QUANTITY]]*(1-InputData[[#This Row],[DISCOUNT %]])</f>
        <v>1292.28</v>
      </c>
      <c r="N50" s="9">
        <f>DAY(InputData[[#This Row],[DATE]])</f>
        <v>25</v>
      </c>
      <c r="O50" s="9" t="str">
        <f>TEXT(InputData[[#This Row],[DATE]],"mmm")</f>
        <v>Feb</v>
      </c>
      <c r="P50" s="9">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11">
        <f>VLOOKUP(InputData[[#This Row],[PRODUCT ID]],MasterData[],5,0)</f>
        <v>148</v>
      </c>
      <c r="K51" s="11">
        <f>VLOOKUP(InputData[[#This Row],[PRODUCT ID]],MasterData[],6,0)</f>
        <v>201.28</v>
      </c>
      <c r="L51" s="11">
        <f>InputData[[#This Row],[BUYING PRIZE]]*InputData[[#This Row],[QUANTITY]]</f>
        <v>296</v>
      </c>
      <c r="M51" s="11">
        <f>InputData[[#This Row],[SELLING PRICE]]*InputData[[#This Row],[QUANTITY]]*(1-InputData[[#This Row],[DISCOUNT %]])</f>
        <v>402.56</v>
      </c>
      <c r="N51" s="9">
        <f>DAY(InputData[[#This Row],[DATE]])</f>
        <v>25</v>
      </c>
      <c r="O51" s="9" t="str">
        <f>TEXT(InputData[[#This Row],[DATE]],"mmm")</f>
        <v>Feb</v>
      </c>
      <c r="P51" s="9">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11">
        <f>VLOOKUP(InputData[[#This Row],[PRODUCT ID]],MasterData[],5,0)</f>
        <v>37</v>
      </c>
      <c r="K52" s="11">
        <f>VLOOKUP(InputData[[#This Row],[PRODUCT ID]],MasterData[],6,0)</f>
        <v>49.21</v>
      </c>
      <c r="L52" s="11">
        <f>InputData[[#This Row],[BUYING PRIZE]]*InputData[[#This Row],[QUANTITY]]</f>
        <v>407</v>
      </c>
      <c r="M52" s="11">
        <f>InputData[[#This Row],[SELLING PRICE]]*InputData[[#This Row],[QUANTITY]]*(1-InputData[[#This Row],[DISCOUNT %]])</f>
        <v>541.31000000000006</v>
      </c>
      <c r="N52" s="9">
        <f>DAY(InputData[[#This Row],[DATE]])</f>
        <v>27</v>
      </c>
      <c r="O52" s="9" t="str">
        <f>TEXT(InputData[[#This Row],[DATE]],"mmm")</f>
        <v>Feb</v>
      </c>
      <c r="P52" s="9">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11">
        <f>VLOOKUP(InputData[[#This Row],[PRODUCT ID]],MasterData[],5,0)</f>
        <v>44</v>
      </c>
      <c r="K53" s="11">
        <f>VLOOKUP(InputData[[#This Row],[PRODUCT ID]],MasterData[],6,0)</f>
        <v>48.4</v>
      </c>
      <c r="L53" s="11">
        <f>InputData[[#This Row],[BUYING PRIZE]]*InputData[[#This Row],[QUANTITY]]</f>
        <v>44</v>
      </c>
      <c r="M53" s="11">
        <f>InputData[[#This Row],[SELLING PRICE]]*InputData[[#This Row],[QUANTITY]]*(1-InputData[[#This Row],[DISCOUNT %]])</f>
        <v>48.4</v>
      </c>
      <c r="N53" s="9">
        <f>DAY(InputData[[#This Row],[DATE]])</f>
        <v>3</v>
      </c>
      <c r="O53" s="9" t="str">
        <f>TEXT(InputData[[#This Row],[DATE]],"mmm")</f>
        <v>Mar</v>
      </c>
      <c r="P53" s="9">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11">
        <f>VLOOKUP(InputData[[#This Row],[PRODUCT ID]],MasterData[],5,0)</f>
        <v>126</v>
      </c>
      <c r="K54" s="11">
        <f>VLOOKUP(InputData[[#This Row],[PRODUCT ID]],MasterData[],6,0)</f>
        <v>162.54</v>
      </c>
      <c r="L54" s="11">
        <f>InputData[[#This Row],[BUYING PRIZE]]*InputData[[#This Row],[QUANTITY]]</f>
        <v>1134</v>
      </c>
      <c r="M54" s="11">
        <f>InputData[[#This Row],[SELLING PRICE]]*InputData[[#This Row],[QUANTITY]]*(1-InputData[[#This Row],[DISCOUNT %]])</f>
        <v>1462.86</v>
      </c>
      <c r="N54" s="9">
        <f>DAY(InputData[[#This Row],[DATE]])</f>
        <v>7</v>
      </c>
      <c r="O54" s="9" t="str">
        <f>TEXT(InputData[[#This Row],[DATE]],"mmm")</f>
        <v>Mar</v>
      </c>
      <c r="P54" s="9">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11">
        <f>VLOOKUP(InputData[[#This Row],[PRODUCT ID]],MasterData[],5,0)</f>
        <v>48</v>
      </c>
      <c r="K55" s="11">
        <f>VLOOKUP(InputData[[#This Row],[PRODUCT ID]],MasterData[],6,0)</f>
        <v>57.120000000000005</v>
      </c>
      <c r="L55" s="11">
        <f>InputData[[#This Row],[BUYING PRIZE]]*InputData[[#This Row],[QUANTITY]]</f>
        <v>288</v>
      </c>
      <c r="M55" s="11">
        <f>InputData[[#This Row],[SELLING PRICE]]*InputData[[#This Row],[QUANTITY]]*(1-InputData[[#This Row],[DISCOUNT %]])</f>
        <v>342.72</v>
      </c>
      <c r="N55" s="9">
        <f>DAY(InputData[[#This Row],[DATE]])</f>
        <v>8</v>
      </c>
      <c r="O55" s="9" t="str">
        <f>TEXT(InputData[[#This Row],[DATE]],"mmm")</f>
        <v>Mar</v>
      </c>
      <c r="P55" s="9">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11">
        <f>VLOOKUP(InputData[[#This Row],[PRODUCT ID]],MasterData[],5,0)</f>
        <v>76</v>
      </c>
      <c r="K56" s="11">
        <f>VLOOKUP(InputData[[#This Row],[PRODUCT ID]],MasterData[],6,0)</f>
        <v>82.08</v>
      </c>
      <c r="L56" s="11">
        <f>InputData[[#This Row],[BUYING PRIZE]]*InputData[[#This Row],[QUANTITY]]</f>
        <v>684</v>
      </c>
      <c r="M56" s="11">
        <f>InputData[[#This Row],[SELLING PRICE]]*InputData[[#This Row],[QUANTITY]]*(1-InputData[[#This Row],[DISCOUNT %]])</f>
        <v>738.72</v>
      </c>
      <c r="N56" s="9">
        <f>DAY(InputData[[#This Row],[DATE]])</f>
        <v>8</v>
      </c>
      <c r="O56" s="9" t="str">
        <f>TEXT(InputData[[#This Row],[DATE]],"mmm")</f>
        <v>Mar</v>
      </c>
      <c r="P56" s="9">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11">
        <f>VLOOKUP(InputData[[#This Row],[PRODUCT ID]],MasterData[],5,0)</f>
        <v>47</v>
      </c>
      <c r="K57" s="11">
        <f>VLOOKUP(InputData[[#This Row],[PRODUCT ID]],MasterData[],6,0)</f>
        <v>53.11</v>
      </c>
      <c r="L57" s="11">
        <f>InputData[[#This Row],[BUYING PRIZE]]*InputData[[#This Row],[QUANTITY]]</f>
        <v>282</v>
      </c>
      <c r="M57" s="11">
        <f>InputData[[#This Row],[SELLING PRICE]]*InputData[[#This Row],[QUANTITY]]*(1-InputData[[#This Row],[DISCOUNT %]])</f>
        <v>318.65999999999997</v>
      </c>
      <c r="N57" s="9">
        <f>DAY(InputData[[#This Row],[DATE]])</f>
        <v>9</v>
      </c>
      <c r="O57" s="9" t="str">
        <f>TEXT(InputData[[#This Row],[DATE]],"mmm")</f>
        <v>Mar</v>
      </c>
      <c r="P57" s="9">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11">
        <f>VLOOKUP(InputData[[#This Row],[PRODUCT ID]],MasterData[],5,0)</f>
        <v>7</v>
      </c>
      <c r="K58" s="11">
        <f>VLOOKUP(InputData[[#This Row],[PRODUCT ID]],MasterData[],6,0)</f>
        <v>8.33</v>
      </c>
      <c r="L58" s="11">
        <f>InputData[[#This Row],[BUYING PRIZE]]*InputData[[#This Row],[QUANTITY]]</f>
        <v>77</v>
      </c>
      <c r="M58" s="11">
        <f>InputData[[#This Row],[SELLING PRICE]]*InputData[[#This Row],[QUANTITY]]*(1-InputData[[#This Row],[DISCOUNT %]])</f>
        <v>91.63</v>
      </c>
      <c r="N58" s="9">
        <f>DAY(InputData[[#This Row],[DATE]])</f>
        <v>11</v>
      </c>
      <c r="O58" s="9" t="str">
        <f>TEXT(InputData[[#This Row],[DATE]],"mmm")</f>
        <v>Mar</v>
      </c>
      <c r="P58" s="9">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11">
        <f>VLOOKUP(InputData[[#This Row],[PRODUCT ID]],MasterData[],5,0)</f>
        <v>37</v>
      </c>
      <c r="K59" s="11">
        <f>VLOOKUP(InputData[[#This Row],[PRODUCT ID]],MasterData[],6,0)</f>
        <v>41.81</v>
      </c>
      <c r="L59" s="11">
        <f>InputData[[#This Row],[BUYING PRIZE]]*InputData[[#This Row],[QUANTITY]]</f>
        <v>370</v>
      </c>
      <c r="M59" s="11">
        <f>InputData[[#This Row],[SELLING PRICE]]*InputData[[#This Row],[QUANTITY]]*(1-InputData[[#This Row],[DISCOUNT %]])</f>
        <v>418.1</v>
      </c>
      <c r="N59" s="9">
        <f>DAY(InputData[[#This Row],[DATE]])</f>
        <v>13</v>
      </c>
      <c r="O59" s="9" t="str">
        <f>TEXT(InputData[[#This Row],[DATE]],"mmm")</f>
        <v>Mar</v>
      </c>
      <c r="P59" s="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11">
        <f>VLOOKUP(InputData[[#This Row],[PRODUCT ID]],MasterData[],5,0)</f>
        <v>37</v>
      </c>
      <c r="K60" s="11">
        <f>VLOOKUP(InputData[[#This Row],[PRODUCT ID]],MasterData[],6,0)</f>
        <v>42.55</v>
      </c>
      <c r="L60" s="11">
        <f>InputData[[#This Row],[BUYING PRIZE]]*InputData[[#This Row],[QUANTITY]]</f>
        <v>407</v>
      </c>
      <c r="M60" s="11">
        <f>InputData[[#This Row],[SELLING PRICE]]*InputData[[#This Row],[QUANTITY]]*(1-InputData[[#This Row],[DISCOUNT %]])</f>
        <v>468.04999999999995</v>
      </c>
      <c r="N60" s="9">
        <f>DAY(InputData[[#This Row],[DATE]])</f>
        <v>15</v>
      </c>
      <c r="O60" s="9" t="str">
        <f>TEXT(InputData[[#This Row],[DATE]],"mmm")</f>
        <v>Mar</v>
      </c>
      <c r="P60" s="9">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11">
        <f>VLOOKUP(InputData[[#This Row],[PRODUCT ID]],MasterData[],5,0)</f>
        <v>73</v>
      </c>
      <c r="K61" s="11">
        <f>VLOOKUP(InputData[[#This Row],[PRODUCT ID]],MasterData[],6,0)</f>
        <v>94.17</v>
      </c>
      <c r="L61" s="11">
        <f>InputData[[#This Row],[BUYING PRIZE]]*InputData[[#This Row],[QUANTITY]]</f>
        <v>1022</v>
      </c>
      <c r="M61" s="11">
        <f>InputData[[#This Row],[SELLING PRICE]]*InputData[[#This Row],[QUANTITY]]*(1-InputData[[#This Row],[DISCOUNT %]])</f>
        <v>1318.38</v>
      </c>
      <c r="N61" s="9">
        <f>DAY(InputData[[#This Row],[DATE]])</f>
        <v>16</v>
      </c>
      <c r="O61" s="9" t="str">
        <f>TEXT(InputData[[#This Row],[DATE]],"mmm")</f>
        <v>Mar</v>
      </c>
      <c r="P61" s="9">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11">
        <f>VLOOKUP(InputData[[#This Row],[PRODUCT ID]],MasterData[],5,0)</f>
        <v>120</v>
      </c>
      <c r="K62" s="11">
        <f>VLOOKUP(InputData[[#This Row],[PRODUCT ID]],MasterData[],6,0)</f>
        <v>162</v>
      </c>
      <c r="L62" s="11">
        <f>InputData[[#This Row],[BUYING PRIZE]]*InputData[[#This Row],[QUANTITY]]</f>
        <v>960</v>
      </c>
      <c r="M62" s="11">
        <f>InputData[[#This Row],[SELLING PRICE]]*InputData[[#This Row],[QUANTITY]]*(1-InputData[[#This Row],[DISCOUNT %]])</f>
        <v>1296</v>
      </c>
      <c r="N62" s="9">
        <f>DAY(InputData[[#This Row],[DATE]])</f>
        <v>18</v>
      </c>
      <c r="O62" s="9" t="str">
        <f>TEXT(InputData[[#This Row],[DATE]],"mmm")</f>
        <v>Mar</v>
      </c>
      <c r="P62" s="9">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11">
        <f>VLOOKUP(InputData[[#This Row],[PRODUCT ID]],MasterData[],5,0)</f>
        <v>37</v>
      </c>
      <c r="K63" s="11">
        <f>VLOOKUP(InputData[[#This Row],[PRODUCT ID]],MasterData[],6,0)</f>
        <v>41.81</v>
      </c>
      <c r="L63" s="11">
        <f>InputData[[#This Row],[BUYING PRIZE]]*InputData[[#This Row],[QUANTITY]]</f>
        <v>333</v>
      </c>
      <c r="M63" s="11">
        <f>InputData[[#This Row],[SELLING PRICE]]*InputData[[#This Row],[QUANTITY]]*(1-InputData[[#This Row],[DISCOUNT %]])</f>
        <v>376.29</v>
      </c>
      <c r="N63" s="9">
        <f>DAY(InputData[[#This Row],[DATE]])</f>
        <v>19</v>
      </c>
      <c r="O63" s="9" t="str">
        <f>TEXT(InputData[[#This Row],[DATE]],"mmm")</f>
        <v>Mar</v>
      </c>
      <c r="P63" s="9">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11">
        <f>VLOOKUP(InputData[[#This Row],[PRODUCT ID]],MasterData[],5,0)</f>
        <v>61</v>
      </c>
      <c r="K64" s="11">
        <f>VLOOKUP(InputData[[#This Row],[PRODUCT ID]],MasterData[],6,0)</f>
        <v>76.25</v>
      </c>
      <c r="L64" s="11">
        <f>InputData[[#This Row],[BUYING PRIZE]]*InputData[[#This Row],[QUANTITY]]</f>
        <v>793</v>
      </c>
      <c r="M64" s="11">
        <f>InputData[[#This Row],[SELLING PRICE]]*InputData[[#This Row],[QUANTITY]]*(1-InputData[[#This Row],[DISCOUNT %]])</f>
        <v>991.25</v>
      </c>
      <c r="N64" s="9">
        <f>DAY(InputData[[#This Row],[DATE]])</f>
        <v>21</v>
      </c>
      <c r="O64" s="9" t="str">
        <f>TEXT(InputData[[#This Row],[DATE]],"mmm")</f>
        <v>Mar</v>
      </c>
      <c r="P64" s="9">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11">
        <f>VLOOKUP(InputData[[#This Row],[PRODUCT ID]],MasterData[],5,0)</f>
        <v>37</v>
      </c>
      <c r="K65" s="11">
        <f>VLOOKUP(InputData[[#This Row],[PRODUCT ID]],MasterData[],6,0)</f>
        <v>42.55</v>
      </c>
      <c r="L65" s="11">
        <f>InputData[[#This Row],[BUYING PRIZE]]*InputData[[#This Row],[QUANTITY]]</f>
        <v>259</v>
      </c>
      <c r="M65" s="11">
        <f>InputData[[#This Row],[SELLING PRICE]]*InputData[[#This Row],[QUANTITY]]*(1-InputData[[#This Row],[DISCOUNT %]])</f>
        <v>297.84999999999997</v>
      </c>
      <c r="N65" s="9">
        <f>DAY(InputData[[#This Row],[DATE]])</f>
        <v>21</v>
      </c>
      <c r="O65" s="9" t="str">
        <f>TEXT(InputData[[#This Row],[DATE]],"mmm")</f>
        <v>Mar</v>
      </c>
      <c r="P65" s="9">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11">
        <f>VLOOKUP(InputData[[#This Row],[PRODUCT ID]],MasterData[],5,0)</f>
        <v>105</v>
      </c>
      <c r="K66" s="11">
        <f>VLOOKUP(InputData[[#This Row],[PRODUCT ID]],MasterData[],6,0)</f>
        <v>142.80000000000001</v>
      </c>
      <c r="L66" s="11">
        <f>InputData[[#This Row],[BUYING PRIZE]]*InputData[[#This Row],[QUANTITY]]</f>
        <v>840</v>
      </c>
      <c r="M66" s="11">
        <f>InputData[[#This Row],[SELLING PRICE]]*InputData[[#This Row],[QUANTITY]]*(1-InputData[[#This Row],[DISCOUNT %]])</f>
        <v>1142.4000000000001</v>
      </c>
      <c r="N66" s="9">
        <f>DAY(InputData[[#This Row],[DATE]])</f>
        <v>22</v>
      </c>
      <c r="O66" s="9" t="str">
        <f>TEXT(InputData[[#This Row],[DATE]],"mmm")</f>
        <v>Mar</v>
      </c>
      <c r="P66" s="9">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11">
        <f>VLOOKUP(InputData[[#This Row],[PRODUCT ID]],MasterData[],5,0)</f>
        <v>73</v>
      </c>
      <c r="K67" s="11">
        <f>VLOOKUP(InputData[[#This Row],[PRODUCT ID]],MasterData[],6,0)</f>
        <v>94.17</v>
      </c>
      <c r="L67" s="11">
        <f>InputData[[#This Row],[BUYING PRIZE]]*InputData[[#This Row],[QUANTITY]]</f>
        <v>292</v>
      </c>
      <c r="M67" s="11">
        <f>InputData[[#This Row],[SELLING PRICE]]*InputData[[#This Row],[QUANTITY]]*(1-InputData[[#This Row],[DISCOUNT %]])</f>
        <v>376.68</v>
      </c>
      <c r="N67" s="9">
        <f>DAY(InputData[[#This Row],[DATE]])</f>
        <v>22</v>
      </c>
      <c r="O67" s="9" t="str">
        <f>TEXT(InputData[[#This Row],[DATE]],"mmm")</f>
        <v>Mar</v>
      </c>
      <c r="P67" s="9">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11">
        <f>VLOOKUP(InputData[[#This Row],[PRODUCT ID]],MasterData[],5,0)</f>
        <v>144</v>
      </c>
      <c r="K68" s="11">
        <f>VLOOKUP(InputData[[#This Row],[PRODUCT ID]],MasterData[],6,0)</f>
        <v>156.96</v>
      </c>
      <c r="L68" s="11">
        <f>InputData[[#This Row],[BUYING PRIZE]]*InputData[[#This Row],[QUANTITY]]</f>
        <v>2016</v>
      </c>
      <c r="M68" s="11">
        <f>InputData[[#This Row],[SELLING PRICE]]*InputData[[#This Row],[QUANTITY]]*(1-InputData[[#This Row],[DISCOUNT %]])</f>
        <v>2197.44</v>
      </c>
      <c r="N68" s="9">
        <f>DAY(InputData[[#This Row],[DATE]])</f>
        <v>25</v>
      </c>
      <c r="O68" s="9" t="str">
        <f>TEXT(InputData[[#This Row],[DATE]],"mmm")</f>
        <v>Mar</v>
      </c>
      <c r="P68" s="9">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11">
        <f>VLOOKUP(InputData[[#This Row],[PRODUCT ID]],MasterData[],5,0)</f>
        <v>75</v>
      </c>
      <c r="K69" s="11">
        <f>VLOOKUP(InputData[[#This Row],[PRODUCT ID]],MasterData[],6,0)</f>
        <v>85.5</v>
      </c>
      <c r="L69" s="11">
        <f>InputData[[#This Row],[BUYING PRIZE]]*InputData[[#This Row],[QUANTITY]]</f>
        <v>300</v>
      </c>
      <c r="M69" s="11">
        <f>InputData[[#This Row],[SELLING PRICE]]*InputData[[#This Row],[QUANTITY]]*(1-InputData[[#This Row],[DISCOUNT %]])</f>
        <v>342</v>
      </c>
      <c r="N69" s="9">
        <f>DAY(InputData[[#This Row],[DATE]])</f>
        <v>25</v>
      </c>
      <c r="O69" s="9" t="str">
        <f>TEXT(InputData[[#This Row],[DATE]],"mmm")</f>
        <v>Mar</v>
      </c>
      <c r="P69" s="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11">
        <f>VLOOKUP(InputData[[#This Row],[PRODUCT ID]],MasterData[],5,0)</f>
        <v>47</v>
      </c>
      <c r="K70" s="11">
        <f>VLOOKUP(InputData[[#This Row],[PRODUCT ID]],MasterData[],6,0)</f>
        <v>53.11</v>
      </c>
      <c r="L70" s="11">
        <f>InputData[[#This Row],[BUYING PRIZE]]*InputData[[#This Row],[QUANTITY]]</f>
        <v>376</v>
      </c>
      <c r="M70" s="11">
        <f>InputData[[#This Row],[SELLING PRICE]]*InputData[[#This Row],[QUANTITY]]*(1-InputData[[#This Row],[DISCOUNT %]])</f>
        <v>424.88</v>
      </c>
      <c r="N70" s="9">
        <f>DAY(InputData[[#This Row],[DATE]])</f>
        <v>25</v>
      </c>
      <c r="O70" s="9" t="str">
        <f>TEXT(InputData[[#This Row],[DATE]],"mmm")</f>
        <v>Mar</v>
      </c>
      <c r="P70" s="9">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11">
        <f>VLOOKUP(InputData[[#This Row],[PRODUCT ID]],MasterData[],5,0)</f>
        <v>72</v>
      </c>
      <c r="K71" s="11">
        <f>VLOOKUP(InputData[[#This Row],[PRODUCT ID]],MasterData[],6,0)</f>
        <v>79.92</v>
      </c>
      <c r="L71" s="11">
        <f>InputData[[#This Row],[BUYING PRIZE]]*InputData[[#This Row],[QUANTITY]]</f>
        <v>144</v>
      </c>
      <c r="M71" s="11">
        <f>InputData[[#This Row],[SELLING PRICE]]*InputData[[#This Row],[QUANTITY]]*(1-InputData[[#This Row],[DISCOUNT %]])</f>
        <v>159.84</v>
      </c>
      <c r="N71" s="9">
        <f>DAY(InputData[[#This Row],[DATE]])</f>
        <v>25</v>
      </c>
      <c r="O71" s="9" t="str">
        <f>TEXT(InputData[[#This Row],[DATE]],"mmm")</f>
        <v>Mar</v>
      </c>
      <c r="P71" s="9">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11">
        <f>VLOOKUP(InputData[[#This Row],[PRODUCT ID]],MasterData[],5,0)</f>
        <v>98</v>
      </c>
      <c r="K72" s="11">
        <f>VLOOKUP(InputData[[#This Row],[PRODUCT ID]],MasterData[],6,0)</f>
        <v>103.88</v>
      </c>
      <c r="L72" s="11">
        <f>InputData[[#This Row],[BUYING PRIZE]]*InputData[[#This Row],[QUANTITY]]</f>
        <v>392</v>
      </c>
      <c r="M72" s="11">
        <f>InputData[[#This Row],[SELLING PRICE]]*InputData[[#This Row],[QUANTITY]]*(1-InputData[[#This Row],[DISCOUNT %]])</f>
        <v>415.52</v>
      </c>
      <c r="N72" s="9">
        <f>DAY(InputData[[#This Row],[DATE]])</f>
        <v>26</v>
      </c>
      <c r="O72" s="9" t="str">
        <f>TEXT(InputData[[#This Row],[DATE]],"mmm")</f>
        <v>Mar</v>
      </c>
      <c r="P72" s="9">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11">
        <f>VLOOKUP(InputData[[#This Row],[PRODUCT ID]],MasterData[],5,0)</f>
        <v>120</v>
      </c>
      <c r="K73" s="11">
        <f>VLOOKUP(InputData[[#This Row],[PRODUCT ID]],MasterData[],6,0)</f>
        <v>162</v>
      </c>
      <c r="L73" s="11">
        <f>InputData[[#This Row],[BUYING PRIZE]]*InputData[[#This Row],[QUANTITY]]</f>
        <v>120</v>
      </c>
      <c r="M73" s="11">
        <f>InputData[[#This Row],[SELLING PRICE]]*InputData[[#This Row],[QUANTITY]]*(1-InputData[[#This Row],[DISCOUNT %]])</f>
        <v>162</v>
      </c>
      <c r="N73" s="9">
        <f>DAY(InputData[[#This Row],[DATE]])</f>
        <v>26</v>
      </c>
      <c r="O73" s="9" t="str">
        <f>TEXT(InputData[[#This Row],[DATE]],"mmm")</f>
        <v>Mar</v>
      </c>
      <c r="P73" s="9">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11">
        <f>VLOOKUP(InputData[[#This Row],[PRODUCT ID]],MasterData[],5,0)</f>
        <v>148</v>
      </c>
      <c r="K74" s="11">
        <f>VLOOKUP(InputData[[#This Row],[PRODUCT ID]],MasterData[],6,0)</f>
        <v>164.28</v>
      </c>
      <c r="L74" s="11">
        <f>InputData[[#This Row],[BUYING PRIZE]]*InputData[[#This Row],[QUANTITY]]</f>
        <v>1332</v>
      </c>
      <c r="M74" s="11">
        <f>InputData[[#This Row],[SELLING PRICE]]*InputData[[#This Row],[QUANTITY]]*(1-InputData[[#This Row],[DISCOUNT %]])</f>
        <v>1478.52</v>
      </c>
      <c r="N74" s="9">
        <f>DAY(InputData[[#This Row],[DATE]])</f>
        <v>26</v>
      </c>
      <c r="O74" s="9" t="str">
        <f>TEXT(InputData[[#This Row],[DATE]],"mmm")</f>
        <v>Mar</v>
      </c>
      <c r="P74" s="9">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11">
        <f>VLOOKUP(InputData[[#This Row],[PRODUCT ID]],MasterData[],5,0)</f>
        <v>148</v>
      </c>
      <c r="K75" s="11">
        <f>VLOOKUP(InputData[[#This Row],[PRODUCT ID]],MasterData[],6,0)</f>
        <v>201.28</v>
      </c>
      <c r="L75" s="11">
        <f>InputData[[#This Row],[BUYING PRIZE]]*InputData[[#This Row],[QUANTITY]]</f>
        <v>444</v>
      </c>
      <c r="M75" s="11">
        <f>InputData[[#This Row],[SELLING PRICE]]*InputData[[#This Row],[QUANTITY]]*(1-InputData[[#This Row],[DISCOUNT %]])</f>
        <v>603.84</v>
      </c>
      <c r="N75" s="9">
        <f>DAY(InputData[[#This Row],[DATE]])</f>
        <v>27</v>
      </c>
      <c r="O75" s="9" t="str">
        <f>TEXT(InputData[[#This Row],[DATE]],"mmm")</f>
        <v>Mar</v>
      </c>
      <c r="P75" s="9">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11">
        <f>VLOOKUP(InputData[[#This Row],[PRODUCT ID]],MasterData[],5,0)</f>
        <v>43</v>
      </c>
      <c r="K76" s="11">
        <f>VLOOKUP(InputData[[#This Row],[PRODUCT ID]],MasterData[],6,0)</f>
        <v>47.730000000000004</v>
      </c>
      <c r="L76" s="11">
        <f>InputData[[#This Row],[BUYING PRIZE]]*InputData[[#This Row],[QUANTITY]]</f>
        <v>344</v>
      </c>
      <c r="M76" s="11">
        <f>InputData[[#This Row],[SELLING PRICE]]*InputData[[#This Row],[QUANTITY]]*(1-InputData[[#This Row],[DISCOUNT %]])</f>
        <v>381.84000000000003</v>
      </c>
      <c r="N76" s="9">
        <f>DAY(InputData[[#This Row],[DATE]])</f>
        <v>28</v>
      </c>
      <c r="O76" s="9" t="str">
        <f>TEXT(InputData[[#This Row],[DATE]],"mmm")</f>
        <v>Mar</v>
      </c>
      <c r="P76" s="9">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11">
        <f>VLOOKUP(InputData[[#This Row],[PRODUCT ID]],MasterData[],5,0)</f>
        <v>72</v>
      </c>
      <c r="K77" s="11">
        <f>VLOOKUP(InputData[[#This Row],[PRODUCT ID]],MasterData[],6,0)</f>
        <v>79.92</v>
      </c>
      <c r="L77" s="11">
        <f>InputData[[#This Row],[BUYING PRIZE]]*InputData[[#This Row],[QUANTITY]]</f>
        <v>72</v>
      </c>
      <c r="M77" s="11">
        <f>InputData[[#This Row],[SELLING PRICE]]*InputData[[#This Row],[QUANTITY]]*(1-InputData[[#This Row],[DISCOUNT %]])</f>
        <v>79.92</v>
      </c>
      <c r="N77" s="9">
        <f>DAY(InputData[[#This Row],[DATE]])</f>
        <v>30</v>
      </c>
      <c r="O77" s="9" t="str">
        <f>TEXT(InputData[[#This Row],[DATE]],"mmm")</f>
        <v>Mar</v>
      </c>
      <c r="P77" s="9">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11">
        <f>VLOOKUP(InputData[[#This Row],[PRODUCT ID]],MasterData[],5,0)</f>
        <v>120</v>
      </c>
      <c r="K78" s="11">
        <f>VLOOKUP(InputData[[#This Row],[PRODUCT ID]],MasterData[],6,0)</f>
        <v>162</v>
      </c>
      <c r="L78" s="11">
        <f>InputData[[#This Row],[BUYING PRIZE]]*InputData[[#This Row],[QUANTITY]]</f>
        <v>360</v>
      </c>
      <c r="M78" s="11">
        <f>InputData[[#This Row],[SELLING PRICE]]*InputData[[#This Row],[QUANTITY]]*(1-InputData[[#This Row],[DISCOUNT %]])</f>
        <v>486</v>
      </c>
      <c r="N78" s="9">
        <f>DAY(InputData[[#This Row],[DATE]])</f>
        <v>31</v>
      </c>
      <c r="O78" s="9" t="str">
        <f>TEXT(InputData[[#This Row],[DATE]],"mmm")</f>
        <v>Mar</v>
      </c>
      <c r="P78" s="9">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11">
        <f>VLOOKUP(InputData[[#This Row],[PRODUCT ID]],MasterData[],5,0)</f>
        <v>90</v>
      </c>
      <c r="K79" s="11">
        <f>VLOOKUP(InputData[[#This Row],[PRODUCT ID]],MasterData[],6,0)</f>
        <v>115.2</v>
      </c>
      <c r="L79" s="11">
        <f>InputData[[#This Row],[BUYING PRIZE]]*InputData[[#This Row],[QUANTITY]]</f>
        <v>360</v>
      </c>
      <c r="M79" s="11">
        <f>InputData[[#This Row],[SELLING PRICE]]*InputData[[#This Row],[QUANTITY]]*(1-InputData[[#This Row],[DISCOUNT %]])</f>
        <v>460.8</v>
      </c>
      <c r="N79" s="9">
        <f>DAY(InputData[[#This Row],[DATE]])</f>
        <v>4</v>
      </c>
      <c r="O79" s="9" t="str">
        <f>TEXT(InputData[[#This Row],[DATE]],"mmm")</f>
        <v>Apr</v>
      </c>
      <c r="P79" s="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11">
        <f>VLOOKUP(InputData[[#This Row],[PRODUCT ID]],MasterData[],5,0)</f>
        <v>6</v>
      </c>
      <c r="K80" s="11">
        <f>VLOOKUP(InputData[[#This Row],[PRODUCT ID]],MasterData[],6,0)</f>
        <v>7.8599999999999994</v>
      </c>
      <c r="L80" s="11">
        <f>InputData[[#This Row],[BUYING PRIZE]]*InputData[[#This Row],[QUANTITY]]</f>
        <v>54</v>
      </c>
      <c r="M80" s="11">
        <f>InputData[[#This Row],[SELLING PRICE]]*InputData[[#This Row],[QUANTITY]]*(1-InputData[[#This Row],[DISCOUNT %]])</f>
        <v>70.739999999999995</v>
      </c>
      <c r="N80" s="9">
        <f>DAY(InputData[[#This Row],[DATE]])</f>
        <v>4</v>
      </c>
      <c r="O80" s="9" t="str">
        <f>TEXT(InputData[[#This Row],[DATE]],"mmm")</f>
        <v>Apr</v>
      </c>
      <c r="P80" s="9">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11">
        <f>VLOOKUP(InputData[[#This Row],[PRODUCT ID]],MasterData[],5,0)</f>
        <v>93</v>
      </c>
      <c r="K81" s="11">
        <f>VLOOKUP(InputData[[#This Row],[PRODUCT ID]],MasterData[],6,0)</f>
        <v>104.16</v>
      </c>
      <c r="L81" s="11">
        <f>InputData[[#This Row],[BUYING PRIZE]]*InputData[[#This Row],[QUANTITY]]</f>
        <v>1395</v>
      </c>
      <c r="M81" s="11">
        <f>InputData[[#This Row],[SELLING PRICE]]*InputData[[#This Row],[QUANTITY]]*(1-InputData[[#This Row],[DISCOUNT %]])</f>
        <v>1562.3999999999999</v>
      </c>
      <c r="N81" s="9">
        <f>DAY(InputData[[#This Row],[DATE]])</f>
        <v>5</v>
      </c>
      <c r="O81" s="9" t="str">
        <f>TEXT(InputData[[#This Row],[DATE]],"mmm")</f>
        <v>Apr</v>
      </c>
      <c r="P81" s="9">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11">
        <f>VLOOKUP(InputData[[#This Row],[PRODUCT ID]],MasterData[],5,0)</f>
        <v>133</v>
      </c>
      <c r="K82" s="11">
        <f>VLOOKUP(InputData[[#This Row],[PRODUCT ID]],MasterData[],6,0)</f>
        <v>155.61000000000001</v>
      </c>
      <c r="L82" s="11">
        <f>InputData[[#This Row],[BUYING PRIZE]]*InputData[[#This Row],[QUANTITY]]</f>
        <v>399</v>
      </c>
      <c r="M82" s="11">
        <f>InputData[[#This Row],[SELLING PRICE]]*InputData[[#This Row],[QUANTITY]]*(1-InputData[[#This Row],[DISCOUNT %]])</f>
        <v>466.83000000000004</v>
      </c>
      <c r="N82" s="9">
        <f>DAY(InputData[[#This Row],[DATE]])</f>
        <v>9</v>
      </c>
      <c r="O82" s="9" t="str">
        <f>TEXT(InputData[[#This Row],[DATE]],"mmm")</f>
        <v>Apr</v>
      </c>
      <c r="P82" s="9">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11">
        <f>VLOOKUP(InputData[[#This Row],[PRODUCT ID]],MasterData[],5,0)</f>
        <v>121</v>
      </c>
      <c r="K83" s="11">
        <f>VLOOKUP(InputData[[#This Row],[PRODUCT ID]],MasterData[],6,0)</f>
        <v>141.57</v>
      </c>
      <c r="L83" s="11">
        <f>InputData[[#This Row],[BUYING PRIZE]]*InputData[[#This Row],[QUANTITY]]</f>
        <v>1694</v>
      </c>
      <c r="M83" s="11">
        <f>InputData[[#This Row],[SELLING PRICE]]*InputData[[#This Row],[QUANTITY]]*(1-InputData[[#This Row],[DISCOUNT %]])</f>
        <v>1981.98</v>
      </c>
      <c r="N83" s="9">
        <f>DAY(InputData[[#This Row],[DATE]])</f>
        <v>10</v>
      </c>
      <c r="O83" s="9" t="str">
        <f>TEXT(InputData[[#This Row],[DATE]],"mmm")</f>
        <v>Apr</v>
      </c>
      <c r="P83" s="9">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11">
        <f>VLOOKUP(InputData[[#This Row],[PRODUCT ID]],MasterData[],5,0)</f>
        <v>67</v>
      </c>
      <c r="K84" s="11">
        <f>VLOOKUP(InputData[[#This Row],[PRODUCT ID]],MasterData[],6,0)</f>
        <v>85.76</v>
      </c>
      <c r="L84" s="11">
        <f>InputData[[#This Row],[BUYING PRIZE]]*InputData[[#This Row],[QUANTITY]]</f>
        <v>201</v>
      </c>
      <c r="M84" s="11">
        <f>InputData[[#This Row],[SELLING PRICE]]*InputData[[#This Row],[QUANTITY]]*(1-InputData[[#This Row],[DISCOUNT %]])</f>
        <v>257.28000000000003</v>
      </c>
      <c r="N84" s="9">
        <f>DAY(InputData[[#This Row],[DATE]])</f>
        <v>12</v>
      </c>
      <c r="O84" s="9" t="str">
        <f>TEXT(InputData[[#This Row],[DATE]],"mmm")</f>
        <v>Apr</v>
      </c>
      <c r="P84" s="9">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11">
        <f>VLOOKUP(InputData[[#This Row],[PRODUCT ID]],MasterData[],5,0)</f>
        <v>47</v>
      </c>
      <c r="K85" s="11">
        <f>VLOOKUP(InputData[[#This Row],[PRODUCT ID]],MasterData[],6,0)</f>
        <v>53.11</v>
      </c>
      <c r="L85" s="11">
        <f>InputData[[#This Row],[BUYING PRIZE]]*InputData[[#This Row],[QUANTITY]]</f>
        <v>188</v>
      </c>
      <c r="M85" s="11">
        <f>InputData[[#This Row],[SELLING PRICE]]*InputData[[#This Row],[QUANTITY]]*(1-InputData[[#This Row],[DISCOUNT %]])</f>
        <v>212.44</v>
      </c>
      <c r="N85" s="9">
        <f>DAY(InputData[[#This Row],[DATE]])</f>
        <v>12</v>
      </c>
      <c r="O85" s="9" t="str">
        <f>TEXT(InputData[[#This Row],[DATE]],"mmm")</f>
        <v>Apr</v>
      </c>
      <c r="P85" s="9">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11">
        <f>VLOOKUP(InputData[[#This Row],[PRODUCT ID]],MasterData[],5,0)</f>
        <v>48</v>
      </c>
      <c r="K86" s="11">
        <f>VLOOKUP(InputData[[#This Row],[PRODUCT ID]],MasterData[],6,0)</f>
        <v>57.120000000000005</v>
      </c>
      <c r="L86" s="11">
        <f>InputData[[#This Row],[BUYING PRIZE]]*InputData[[#This Row],[QUANTITY]]</f>
        <v>432</v>
      </c>
      <c r="M86" s="11">
        <f>InputData[[#This Row],[SELLING PRICE]]*InputData[[#This Row],[QUANTITY]]*(1-InputData[[#This Row],[DISCOUNT %]])</f>
        <v>514.08000000000004</v>
      </c>
      <c r="N86" s="9">
        <f>DAY(InputData[[#This Row],[DATE]])</f>
        <v>12</v>
      </c>
      <c r="O86" s="9" t="str">
        <f>TEXT(InputData[[#This Row],[DATE]],"mmm")</f>
        <v>Apr</v>
      </c>
      <c r="P86" s="9">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11">
        <f>VLOOKUP(InputData[[#This Row],[PRODUCT ID]],MasterData[],5,0)</f>
        <v>95</v>
      </c>
      <c r="K87" s="11">
        <f>VLOOKUP(InputData[[#This Row],[PRODUCT ID]],MasterData[],6,0)</f>
        <v>119.7</v>
      </c>
      <c r="L87" s="11">
        <f>InputData[[#This Row],[BUYING PRIZE]]*InputData[[#This Row],[QUANTITY]]</f>
        <v>1235</v>
      </c>
      <c r="M87" s="11">
        <f>InputData[[#This Row],[SELLING PRICE]]*InputData[[#This Row],[QUANTITY]]*(1-InputData[[#This Row],[DISCOUNT %]])</f>
        <v>1556.1000000000001</v>
      </c>
      <c r="N87" s="9">
        <f>DAY(InputData[[#This Row],[DATE]])</f>
        <v>12</v>
      </c>
      <c r="O87" s="9" t="str">
        <f>TEXT(InputData[[#This Row],[DATE]],"mmm")</f>
        <v>Apr</v>
      </c>
      <c r="P87" s="9">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11">
        <f>VLOOKUP(InputData[[#This Row],[PRODUCT ID]],MasterData[],5,0)</f>
        <v>134</v>
      </c>
      <c r="K88" s="11">
        <f>VLOOKUP(InputData[[#This Row],[PRODUCT ID]],MasterData[],6,0)</f>
        <v>156.78</v>
      </c>
      <c r="L88" s="11">
        <f>InputData[[#This Row],[BUYING PRIZE]]*InputData[[#This Row],[QUANTITY]]</f>
        <v>402</v>
      </c>
      <c r="M88" s="11">
        <f>InputData[[#This Row],[SELLING PRICE]]*InputData[[#This Row],[QUANTITY]]*(1-InputData[[#This Row],[DISCOUNT %]])</f>
        <v>470.34000000000003</v>
      </c>
      <c r="N88" s="9">
        <f>DAY(InputData[[#This Row],[DATE]])</f>
        <v>15</v>
      </c>
      <c r="O88" s="9" t="str">
        <f>TEXT(InputData[[#This Row],[DATE]],"mmm")</f>
        <v>Apr</v>
      </c>
      <c r="P88" s="9">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11">
        <f>VLOOKUP(InputData[[#This Row],[PRODUCT ID]],MasterData[],5,0)</f>
        <v>37</v>
      </c>
      <c r="K89" s="11">
        <f>VLOOKUP(InputData[[#This Row],[PRODUCT ID]],MasterData[],6,0)</f>
        <v>49.21</v>
      </c>
      <c r="L89" s="11">
        <f>InputData[[#This Row],[BUYING PRIZE]]*InputData[[#This Row],[QUANTITY]]</f>
        <v>555</v>
      </c>
      <c r="M89" s="11">
        <f>InputData[[#This Row],[SELLING PRICE]]*InputData[[#This Row],[QUANTITY]]*(1-InputData[[#This Row],[DISCOUNT %]])</f>
        <v>738.15</v>
      </c>
      <c r="N89" s="9">
        <f>DAY(InputData[[#This Row],[DATE]])</f>
        <v>16</v>
      </c>
      <c r="O89" s="9" t="str">
        <f>TEXT(InputData[[#This Row],[DATE]],"mmm")</f>
        <v>Apr</v>
      </c>
      <c r="P89" s="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11">
        <f>VLOOKUP(InputData[[#This Row],[PRODUCT ID]],MasterData[],5,0)</f>
        <v>72</v>
      </c>
      <c r="K90" s="11">
        <f>VLOOKUP(InputData[[#This Row],[PRODUCT ID]],MasterData[],6,0)</f>
        <v>79.92</v>
      </c>
      <c r="L90" s="11">
        <f>InputData[[#This Row],[BUYING PRIZE]]*InputData[[#This Row],[QUANTITY]]</f>
        <v>648</v>
      </c>
      <c r="M90" s="11">
        <f>InputData[[#This Row],[SELLING PRICE]]*InputData[[#This Row],[QUANTITY]]*(1-InputData[[#This Row],[DISCOUNT %]])</f>
        <v>719.28</v>
      </c>
      <c r="N90" s="9">
        <f>DAY(InputData[[#This Row],[DATE]])</f>
        <v>18</v>
      </c>
      <c r="O90" s="9" t="str">
        <f>TEXT(InputData[[#This Row],[DATE]],"mmm")</f>
        <v>Apr</v>
      </c>
      <c r="P90" s="9">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11">
        <f>VLOOKUP(InputData[[#This Row],[PRODUCT ID]],MasterData[],5,0)</f>
        <v>150</v>
      </c>
      <c r="K91" s="11">
        <f>VLOOKUP(InputData[[#This Row],[PRODUCT ID]],MasterData[],6,0)</f>
        <v>210</v>
      </c>
      <c r="L91" s="11">
        <f>InputData[[#This Row],[BUYING PRIZE]]*InputData[[#This Row],[QUANTITY]]</f>
        <v>1950</v>
      </c>
      <c r="M91" s="11">
        <f>InputData[[#This Row],[SELLING PRICE]]*InputData[[#This Row],[QUANTITY]]*(1-InputData[[#This Row],[DISCOUNT %]])</f>
        <v>2730</v>
      </c>
      <c r="N91" s="9">
        <f>DAY(InputData[[#This Row],[DATE]])</f>
        <v>18</v>
      </c>
      <c r="O91" s="9" t="str">
        <f>TEXT(InputData[[#This Row],[DATE]],"mmm")</f>
        <v>Apr</v>
      </c>
      <c r="P91" s="9">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11">
        <f>VLOOKUP(InputData[[#This Row],[PRODUCT ID]],MasterData[],5,0)</f>
        <v>120</v>
      </c>
      <c r="K92" s="11">
        <f>VLOOKUP(InputData[[#This Row],[PRODUCT ID]],MasterData[],6,0)</f>
        <v>162</v>
      </c>
      <c r="L92" s="11">
        <f>InputData[[#This Row],[BUYING PRIZE]]*InputData[[#This Row],[QUANTITY]]</f>
        <v>720</v>
      </c>
      <c r="M92" s="11">
        <f>InputData[[#This Row],[SELLING PRICE]]*InputData[[#This Row],[QUANTITY]]*(1-InputData[[#This Row],[DISCOUNT %]])</f>
        <v>972</v>
      </c>
      <c r="N92" s="9">
        <f>DAY(InputData[[#This Row],[DATE]])</f>
        <v>23</v>
      </c>
      <c r="O92" s="9" t="str">
        <f>TEXT(InputData[[#This Row],[DATE]],"mmm")</f>
        <v>Apr</v>
      </c>
      <c r="P92" s="9">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11">
        <f>VLOOKUP(InputData[[#This Row],[PRODUCT ID]],MasterData[],5,0)</f>
        <v>37</v>
      </c>
      <c r="K93" s="11">
        <f>VLOOKUP(InputData[[#This Row],[PRODUCT ID]],MasterData[],6,0)</f>
        <v>41.81</v>
      </c>
      <c r="L93" s="11">
        <f>InputData[[#This Row],[BUYING PRIZE]]*InputData[[#This Row],[QUANTITY]]</f>
        <v>370</v>
      </c>
      <c r="M93" s="11">
        <f>InputData[[#This Row],[SELLING PRICE]]*InputData[[#This Row],[QUANTITY]]*(1-InputData[[#This Row],[DISCOUNT %]])</f>
        <v>418.1</v>
      </c>
      <c r="N93" s="9">
        <f>DAY(InputData[[#This Row],[DATE]])</f>
        <v>23</v>
      </c>
      <c r="O93" s="9" t="str">
        <f>TEXT(InputData[[#This Row],[DATE]],"mmm")</f>
        <v>Apr</v>
      </c>
      <c r="P93" s="9">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11">
        <f>VLOOKUP(InputData[[#This Row],[PRODUCT ID]],MasterData[],5,0)</f>
        <v>148</v>
      </c>
      <c r="K94" s="11">
        <f>VLOOKUP(InputData[[#This Row],[PRODUCT ID]],MasterData[],6,0)</f>
        <v>201.28</v>
      </c>
      <c r="L94" s="11">
        <f>InputData[[#This Row],[BUYING PRIZE]]*InputData[[#This Row],[QUANTITY]]</f>
        <v>296</v>
      </c>
      <c r="M94" s="11">
        <f>InputData[[#This Row],[SELLING PRICE]]*InputData[[#This Row],[QUANTITY]]*(1-InputData[[#This Row],[DISCOUNT %]])</f>
        <v>402.56</v>
      </c>
      <c r="N94" s="9">
        <f>DAY(InputData[[#This Row],[DATE]])</f>
        <v>24</v>
      </c>
      <c r="O94" s="9" t="str">
        <f>TEXT(InputData[[#This Row],[DATE]],"mmm")</f>
        <v>Apr</v>
      </c>
      <c r="P94" s="9">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11">
        <f>VLOOKUP(InputData[[#This Row],[PRODUCT ID]],MasterData[],5,0)</f>
        <v>67</v>
      </c>
      <c r="K95" s="11">
        <f>VLOOKUP(InputData[[#This Row],[PRODUCT ID]],MasterData[],6,0)</f>
        <v>85.76</v>
      </c>
      <c r="L95" s="11">
        <f>InputData[[#This Row],[BUYING PRIZE]]*InputData[[#This Row],[QUANTITY]]</f>
        <v>201</v>
      </c>
      <c r="M95" s="11">
        <f>InputData[[#This Row],[SELLING PRICE]]*InputData[[#This Row],[QUANTITY]]*(1-InputData[[#This Row],[DISCOUNT %]])</f>
        <v>257.28000000000003</v>
      </c>
      <c r="N95" s="9">
        <f>DAY(InputData[[#This Row],[DATE]])</f>
        <v>26</v>
      </c>
      <c r="O95" s="9" t="str">
        <f>TEXT(InputData[[#This Row],[DATE]],"mmm")</f>
        <v>Apr</v>
      </c>
      <c r="P95" s="9">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11">
        <f>VLOOKUP(InputData[[#This Row],[PRODUCT ID]],MasterData[],5,0)</f>
        <v>148</v>
      </c>
      <c r="K96" s="11">
        <f>VLOOKUP(InputData[[#This Row],[PRODUCT ID]],MasterData[],6,0)</f>
        <v>201.28</v>
      </c>
      <c r="L96" s="11">
        <f>InputData[[#This Row],[BUYING PRIZE]]*InputData[[#This Row],[QUANTITY]]</f>
        <v>1036</v>
      </c>
      <c r="M96" s="11">
        <f>InputData[[#This Row],[SELLING PRICE]]*InputData[[#This Row],[QUANTITY]]*(1-InputData[[#This Row],[DISCOUNT %]])</f>
        <v>1408.96</v>
      </c>
      <c r="N96" s="9">
        <f>DAY(InputData[[#This Row],[DATE]])</f>
        <v>29</v>
      </c>
      <c r="O96" s="9" t="str">
        <f>TEXT(InputData[[#This Row],[DATE]],"mmm")</f>
        <v>Apr</v>
      </c>
      <c r="P96" s="9">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11">
        <f>VLOOKUP(InputData[[#This Row],[PRODUCT ID]],MasterData[],5,0)</f>
        <v>47</v>
      </c>
      <c r="K97" s="11">
        <f>VLOOKUP(InputData[[#This Row],[PRODUCT ID]],MasterData[],6,0)</f>
        <v>53.11</v>
      </c>
      <c r="L97" s="11">
        <f>InputData[[#This Row],[BUYING PRIZE]]*InputData[[#This Row],[QUANTITY]]</f>
        <v>47</v>
      </c>
      <c r="M97" s="11">
        <f>InputData[[#This Row],[SELLING PRICE]]*InputData[[#This Row],[QUANTITY]]*(1-InputData[[#This Row],[DISCOUNT %]])</f>
        <v>53.11</v>
      </c>
      <c r="N97" s="9">
        <f>DAY(InputData[[#This Row],[DATE]])</f>
        <v>30</v>
      </c>
      <c r="O97" s="9" t="str">
        <f>TEXT(InputData[[#This Row],[DATE]],"mmm")</f>
        <v>Apr</v>
      </c>
      <c r="P97" s="9">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11">
        <f>VLOOKUP(InputData[[#This Row],[PRODUCT ID]],MasterData[],5,0)</f>
        <v>37</v>
      </c>
      <c r="K98" s="11">
        <f>VLOOKUP(InputData[[#This Row],[PRODUCT ID]],MasterData[],6,0)</f>
        <v>49.21</v>
      </c>
      <c r="L98" s="11">
        <f>InputData[[#This Row],[BUYING PRIZE]]*InputData[[#This Row],[QUANTITY]]</f>
        <v>111</v>
      </c>
      <c r="M98" s="11">
        <f>InputData[[#This Row],[SELLING PRICE]]*InputData[[#This Row],[QUANTITY]]*(1-InputData[[#This Row],[DISCOUNT %]])</f>
        <v>147.63</v>
      </c>
      <c r="N98" s="9">
        <f>DAY(InputData[[#This Row],[DATE]])</f>
        <v>1</v>
      </c>
      <c r="O98" s="9" t="str">
        <f>TEXT(InputData[[#This Row],[DATE]],"mmm")</f>
        <v>May</v>
      </c>
      <c r="P98" s="9">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11">
        <f>VLOOKUP(InputData[[#This Row],[PRODUCT ID]],MasterData[],5,0)</f>
        <v>120</v>
      </c>
      <c r="K99" s="11">
        <f>VLOOKUP(InputData[[#This Row],[PRODUCT ID]],MasterData[],6,0)</f>
        <v>162</v>
      </c>
      <c r="L99" s="11">
        <f>InputData[[#This Row],[BUYING PRIZE]]*InputData[[#This Row],[QUANTITY]]</f>
        <v>120</v>
      </c>
      <c r="M99" s="11">
        <f>InputData[[#This Row],[SELLING PRICE]]*InputData[[#This Row],[QUANTITY]]*(1-InputData[[#This Row],[DISCOUNT %]])</f>
        <v>162</v>
      </c>
      <c r="N99" s="9">
        <f>DAY(InputData[[#This Row],[DATE]])</f>
        <v>1</v>
      </c>
      <c r="O99" s="9" t="str">
        <f>TEXT(InputData[[#This Row],[DATE]],"mmm")</f>
        <v>May</v>
      </c>
      <c r="P99" s="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11">
        <f>VLOOKUP(InputData[[#This Row],[PRODUCT ID]],MasterData[],5,0)</f>
        <v>55</v>
      </c>
      <c r="K100" s="11">
        <f>VLOOKUP(InputData[[#This Row],[PRODUCT ID]],MasterData[],6,0)</f>
        <v>58.3</v>
      </c>
      <c r="L100" s="11">
        <f>InputData[[#This Row],[BUYING PRIZE]]*InputData[[#This Row],[QUANTITY]]</f>
        <v>165</v>
      </c>
      <c r="M100" s="11">
        <f>InputData[[#This Row],[SELLING PRICE]]*InputData[[#This Row],[QUANTITY]]*(1-InputData[[#This Row],[DISCOUNT %]])</f>
        <v>174.89999999999998</v>
      </c>
      <c r="N100" s="9">
        <f>DAY(InputData[[#This Row],[DATE]])</f>
        <v>3</v>
      </c>
      <c r="O100" s="9" t="str">
        <f>TEXT(InputData[[#This Row],[DATE]],"mmm")</f>
        <v>May</v>
      </c>
      <c r="P100" s="9">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11">
        <f>VLOOKUP(InputData[[#This Row],[PRODUCT ID]],MasterData[],5,0)</f>
        <v>12</v>
      </c>
      <c r="K101" s="11">
        <f>VLOOKUP(InputData[[#This Row],[PRODUCT ID]],MasterData[],6,0)</f>
        <v>15.719999999999999</v>
      </c>
      <c r="L101" s="11">
        <f>InputData[[#This Row],[BUYING PRIZE]]*InputData[[#This Row],[QUANTITY]]</f>
        <v>156</v>
      </c>
      <c r="M101" s="11">
        <f>InputData[[#This Row],[SELLING PRICE]]*InputData[[#This Row],[QUANTITY]]*(1-InputData[[#This Row],[DISCOUNT %]])</f>
        <v>204.35999999999999</v>
      </c>
      <c r="N101" s="9">
        <f>DAY(InputData[[#This Row],[DATE]])</f>
        <v>4</v>
      </c>
      <c r="O101" s="9" t="str">
        <f>TEXT(InputData[[#This Row],[DATE]],"mmm")</f>
        <v>May</v>
      </c>
      <c r="P101" s="9">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11">
        <f>VLOOKUP(InputData[[#This Row],[PRODUCT ID]],MasterData[],5,0)</f>
        <v>112</v>
      </c>
      <c r="K102" s="11">
        <f>VLOOKUP(InputData[[#This Row],[PRODUCT ID]],MasterData[],6,0)</f>
        <v>146.72</v>
      </c>
      <c r="L102" s="11">
        <f>InputData[[#This Row],[BUYING PRIZE]]*InputData[[#This Row],[QUANTITY]]</f>
        <v>448</v>
      </c>
      <c r="M102" s="11">
        <f>InputData[[#This Row],[SELLING PRICE]]*InputData[[#This Row],[QUANTITY]]*(1-InputData[[#This Row],[DISCOUNT %]])</f>
        <v>586.88</v>
      </c>
      <c r="N102" s="9">
        <f>DAY(InputData[[#This Row],[DATE]])</f>
        <v>4</v>
      </c>
      <c r="O102" s="9" t="str">
        <f>TEXT(InputData[[#This Row],[DATE]],"mmm")</f>
        <v>May</v>
      </c>
      <c r="P102" s="9">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11">
        <f>VLOOKUP(InputData[[#This Row],[PRODUCT ID]],MasterData[],5,0)</f>
        <v>6</v>
      </c>
      <c r="K103" s="11">
        <f>VLOOKUP(InputData[[#This Row],[PRODUCT ID]],MasterData[],6,0)</f>
        <v>7.8599999999999994</v>
      </c>
      <c r="L103" s="11">
        <f>InputData[[#This Row],[BUYING PRIZE]]*InputData[[#This Row],[QUANTITY]]</f>
        <v>78</v>
      </c>
      <c r="M103" s="11">
        <f>InputData[[#This Row],[SELLING PRICE]]*InputData[[#This Row],[QUANTITY]]*(1-InputData[[#This Row],[DISCOUNT %]])</f>
        <v>102.17999999999999</v>
      </c>
      <c r="N103" s="9">
        <f>DAY(InputData[[#This Row],[DATE]])</f>
        <v>5</v>
      </c>
      <c r="O103" s="9" t="str">
        <f>TEXT(InputData[[#This Row],[DATE]],"mmm")</f>
        <v>May</v>
      </c>
      <c r="P103" s="9">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11">
        <f>VLOOKUP(InputData[[#This Row],[PRODUCT ID]],MasterData[],5,0)</f>
        <v>83</v>
      </c>
      <c r="K104" s="11">
        <f>VLOOKUP(InputData[[#This Row],[PRODUCT ID]],MasterData[],6,0)</f>
        <v>94.62</v>
      </c>
      <c r="L104" s="11">
        <f>InputData[[#This Row],[BUYING PRIZE]]*InputData[[#This Row],[QUANTITY]]</f>
        <v>1245</v>
      </c>
      <c r="M104" s="11">
        <f>InputData[[#This Row],[SELLING PRICE]]*InputData[[#This Row],[QUANTITY]]*(1-InputData[[#This Row],[DISCOUNT %]])</f>
        <v>1419.3000000000002</v>
      </c>
      <c r="N104" s="9">
        <f>DAY(InputData[[#This Row],[DATE]])</f>
        <v>6</v>
      </c>
      <c r="O104" s="9" t="str">
        <f>TEXT(InputData[[#This Row],[DATE]],"mmm")</f>
        <v>May</v>
      </c>
      <c r="P104" s="9">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11">
        <f>VLOOKUP(InputData[[#This Row],[PRODUCT ID]],MasterData[],5,0)</f>
        <v>6</v>
      </c>
      <c r="K105" s="11">
        <f>VLOOKUP(InputData[[#This Row],[PRODUCT ID]],MasterData[],6,0)</f>
        <v>7.8599999999999994</v>
      </c>
      <c r="L105" s="11">
        <f>InputData[[#This Row],[BUYING PRIZE]]*InputData[[#This Row],[QUANTITY]]</f>
        <v>36</v>
      </c>
      <c r="M105" s="11">
        <f>InputData[[#This Row],[SELLING PRICE]]*InputData[[#This Row],[QUANTITY]]*(1-InputData[[#This Row],[DISCOUNT %]])</f>
        <v>47.16</v>
      </c>
      <c r="N105" s="9">
        <f>DAY(InputData[[#This Row],[DATE]])</f>
        <v>6</v>
      </c>
      <c r="O105" s="9" t="str">
        <f>TEXT(InputData[[#This Row],[DATE]],"mmm")</f>
        <v>May</v>
      </c>
      <c r="P105" s="9">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11">
        <f>VLOOKUP(InputData[[#This Row],[PRODUCT ID]],MasterData[],5,0)</f>
        <v>37</v>
      </c>
      <c r="K106" s="11">
        <f>VLOOKUP(InputData[[#This Row],[PRODUCT ID]],MasterData[],6,0)</f>
        <v>49.21</v>
      </c>
      <c r="L106" s="11">
        <f>InputData[[#This Row],[BUYING PRIZE]]*InputData[[#This Row],[QUANTITY]]</f>
        <v>37</v>
      </c>
      <c r="M106" s="11">
        <f>InputData[[#This Row],[SELLING PRICE]]*InputData[[#This Row],[QUANTITY]]*(1-InputData[[#This Row],[DISCOUNT %]])</f>
        <v>49.21</v>
      </c>
      <c r="N106" s="9">
        <f>DAY(InputData[[#This Row],[DATE]])</f>
        <v>7</v>
      </c>
      <c r="O106" s="9" t="str">
        <f>TEXT(InputData[[#This Row],[DATE]],"mmm")</f>
        <v>May</v>
      </c>
      <c r="P106" s="9">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11">
        <f>VLOOKUP(InputData[[#This Row],[PRODUCT ID]],MasterData[],5,0)</f>
        <v>13</v>
      </c>
      <c r="K107" s="11">
        <f>VLOOKUP(InputData[[#This Row],[PRODUCT ID]],MasterData[],6,0)</f>
        <v>16.64</v>
      </c>
      <c r="L107" s="11">
        <f>InputData[[#This Row],[BUYING PRIZE]]*InputData[[#This Row],[QUANTITY]]</f>
        <v>78</v>
      </c>
      <c r="M107" s="11">
        <f>InputData[[#This Row],[SELLING PRICE]]*InputData[[#This Row],[QUANTITY]]*(1-InputData[[#This Row],[DISCOUNT %]])</f>
        <v>99.84</v>
      </c>
      <c r="N107" s="9">
        <f>DAY(InputData[[#This Row],[DATE]])</f>
        <v>9</v>
      </c>
      <c r="O107" s="9" t="str">
        <f>TEXT(InputData[[#This Row],[DATE]],"mmm")</f>
        <v>May</v>
      </c>
      <c r="P107" s="9">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11">
        <f>VLOOKUP(InputData[[#This Row],[PRODUCT ID]],MasterData[],5,0)</f>
        <v>37</v>
      </c>
      <c r="K108" s="11">
        <f>VLOOKUP(InputData[[#This Row],[PRODUCT ID]],MasterData[],6,0)</f>
        <v>41.81</v>
      </c>
      <c r="L108" s="11">
        <f>InputData[[#This Row],[BUYING PRIZE]]*InputData[[#This Row],[QUANTITY]]</f>
        <v>296</v>
      </c>
      <c r="M108" s="11">
        <f>InputData[[#This Row],[SELLING PRICE]]*InputData[[#This Row],[QUANTITY]]*(1-InputData[[#This Row],[DISCOUNT %]])</f>
        <v>334.48</v>
      </c>
      <c r="N108" s="9">
        <f>DAY(InputData[[#This Row],[DATE]])</f>
        <v>9</v>
      </c>
      <c r="O108" s="9" t="str">
        <f>TEXT(InputData[[#This Row],[DATE]],"mmm")</f>
        <v>May</v>
      </c>
      <c r="P108" s="9">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11">
        <f>VLOOKUP(InputData[[#This Row],[PRODUCT ID]],MasterData[],5,0)</f>
        <v>13</v>
      </c>
      <c r="K109" s="11">
        <f>VLOOKUP(InputData[[#This Row],[PRODUCT ID]],MasterData[],6,0)</f>
        <v>16.64</v>
      </c>
      <c r="L109" s="11">
        <f>InputData[[#This Row],[BUYING PRIZE]]*InputData[[#This Row],[QUANTITY]]</f>
        <v>39</v>
      </c>
      <c r="M109" s="11">
        <f>InputData[[#This Row],[SELLING PRICE]]*InputData[[#This Row],[QUANTITY]]*(1-InputData[[#This Row],[DISCOUNT %]])</f>
        <v>49.92</v>
      </c>
      <c r="N109" s="9">
        <f>DAY(InputData[[#This Row],[DATE]])</f>
        <v>12</v>
      </c>
      <c r="O109" s="9" t="str">
        <f>TEXT(InputData[[#This Row],[DATE]],"mmm")</f>
        <v>May</v>
      </c>
      <c r="P109" s="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11">
        <f>VLOOKUP(InputData[[#This Row],[PRODUCT ID]],MasterData[],5,0)</f>
        <v>5</v>
      </c>
      <c r="K110" s="11">
        <f>VLOOKUP(InputData[[#This Row],[PRODUCT ID]],MasterData[],6,0)</f>
        <v>6.7</v>
      </c>
      <c r="L110" s="11">
        <f>InputData[[#This Row],[BUYING PRIZE]]*InputData[[#This Row],[QUANTITY]]</f>
        <v>75</v>
      </c>
      <c r="M110" s="11">
        <f>InputData[[#This Row],[SELLING PRICE]]*InputData[[#This Row],[QUANTITY]]*(1-InputData[[#This Row],[DISCOUNT %]])</f>
        <v>100.5</v>
      </c>
      <c r="N110" s="9">
        <f>DAY(InputData[[#This Row],[DATE]])</f>
        <v>12</v>
      </c>
      <c r="O110" s="9" t="str">
        <f>TEXT(InputData[[#This Row],[DATE]],"mmm")</f>
        <v>May</v>
      </c>
      <c r="P110" s="9">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11">
        <f>VLOOKUP(InputData[[#This Row],[PRODUCT ID]],MasterData[],5,0)</f>
        <v>47</v>
      </c>
      <c r="K111" s="11">
        <f>VLOOKUP(InputData[[#This Row],[PRODUCT ID]],MasterData[],6,0)</f>
        <v>53.11</v>
      </c>
      <c r="L111" s="11">
        <f>InputData[[#This Row],[BUYING PRIZE]]*InputData[[#This Row],[QUANTITY]]</f>
        <v>188</v>
      </c>
      <c r="M111" s="11">
        <f>InputData[[#This Row],[SELLING PRICE]]*InputData[[#This Row],[QUANTITY]]*(1-InputData[[#This Row],[DISCOUNT %]])</f>
        <v>212.44</v>
      </c>
      <c r="N111" s="9">
        <f>DAY(InputData[[#This Row],[DATE]])</f>
        <v>13</v>
      </c>
      <c r="O111" s="9" t="str">
        <f>TEXT(InputData[[#This Row],[DATE]],"mmm")</f>
        <v>May</v>
      </c>
      <c r="P111" s="9">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11">
        <f>VLOOKUP(InputData[[#This Row],[PRODUCT ID]],MasterData[],5,0)</f>
        <v>120</v>
      </c>
      <c r="K112" s="11">
        <f>VLOOKUP(InputData[[#This Row],[PRODUCT ID]],MasterData[],6,0)</f>
        <v>162</v>
      </c>
      <c r="L112" s="11">
        <f>InputData[[#This Row],[BUYING PRIZE]]*InputData[[#This Row],[QUANTITY]]</f>
        <v>240</v>
      </c>
      <c r="M112" s="11">
        <f>InputData[[#This Row],[SELLING PRICE]]*InputData[[#This Row],[QUANTITY]]*(1-InputData[[#This Row],[DISCOUNT %]])</f>
        <v>324</v>
      </c>
      <c r="N112" s="9">
        <f>DAY(InputData[[#This Row],[DATE]])</f>
        <v>20</v>
      </c>
      <c r="O112" s="9" t="str">
        <f>TEXT(InputData[[#This Row],[DATE]],"mmm")</f>
        <v>May</v>
      </c>
      <c r="P112" s="9">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11">
        <f>VLOOKUP(InputData[[#This Row],[PRODUCT ID]],MasterData[],5,0)</f>
        <v>90</v>
      </c>
      <c r="K113" s="11">
        <f>VLOOKUP(InputData[[#This Row],[PRODUCT ID]],MasterData[],6,0)</f>
        <v>115.2</v>
      </c>
      <c r="L113" s="11">
        <f>InputData[[#This Row],[BUYING PRIZE]]*InputData[[#This Row],[QUANTITY]]</f>
        <v>990</v>
      </c>
      <c r="M113" s="11">
        <f>InputData[[#This Row],[SELLING PRICE]]*InputData[[#This Row],[QUANTITY]]*(1-InputData[[#This Row],[DISCOUNT %]])</f>
        <v>1267.2</v>
      </c>
      <c r="N113" s="9">
        <f>DAY(InputData[[#This Row],[DATE]])</f>
        <v>23</v>
      </c>
      <c r="O113" s="9" t="str">
        <f>TEXT(InputData[[#This Row],[DATE]],"mmm")</f>
        <v>May</v>
      </c>
      <c r="P113" s="9">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11">
        <f>VLOOKUP(InputData[[#This Row],[PRODUCT ID]],MasterData[],5,0)</f>
        <v>141</v>
      </c>
      <c r="K114" s="11">
        <f>VLOOKUP(InputData[[#This Row],[PRODUCT ID]],MasterData[],6,0)</f>
        <v>149.46</v>
      </c>
      <c r="L114" s="11">
        <f>InputData[[#This Row],[BUYING PRIZE]]*InputData[[#This Row],[QUANTITY]]</f>
        <v>1833</v>
      </c>
      <c r="M114" s="11">
        <f>InputData[[#This Row],[SELLING PRICE]]*InputData[[#This Row],[QUANTITY]]*(1-InputData[[#This Row],[DISCOUNT %]])</f>
        <v>1942.98</v>
      </c>
      <c r="N114" s="9">
        <f>DAY(InputData[[#This Row],[DATE]])</f>
        <v>30</v>
      </c>
      <c r="O114" s="9" t="str">
        <f>TEXT(InputData[[#This Row],[DATE]],"mmm")</f>
        <v>May</v>
      </c>
      <c r="P114" s="9">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11">
        <f>VLOOKUP(InputData[[#This Row],[PRODUCT ID]],MasterData[],5,0)</f>
        <v>112</v>
      </c>
      <c r="K115" s="11">
        <f>VLOOKUP(InputData[[#This Row],[PRODUCT ID]],MasterData[],6,0)</f>
        <v>122.08</v>
      </c>
      <c r="L115" s="11">
        <f>InputData[[#This Row],[BUYING PRIZE]]*InputData[[#This Row],[QUANTITY]]</f>
        <v>672</v>
      </c>
      <c r="M115" s="11">
        <f>InputData[[#This Row],[SELLING PRICE]]*InputData[[#This Row],[QUANTITY]]*(1-InputData[[#This Row],[DISCOUNT %]])</f>
        <v>732.48</v>
      </c>
      <c r="N115" s="9">
        <f>DAY(InputData[[#This Row],[DATE]])</f>
        <v>30</v>
      </c>
      <c r="O115" s="9" t="str">
        <f>TEXT(InputData[[#This Row],[DATE]],"mmm")</f>
        <v>May</v>
      </c>
      <c r="P115" s="9">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11">
        <f>VLOOKUP(InputData[[#This Row],[PRODUCT ID]],MasterData[],5,0)</f>
        <v>126</v>
      </c>
      <c r="K116" s="11">
        <f>VLOOKUP(InputData[[#This Row],[PRODUCT ID]],MasterData[],6,0)</f>
        <v>162.54</v>
      </c>
      <c r="L116" s="11">
        <f>InputData[[#This Row],[BUYING PRIZE]]*InputData[[#This Row],[QUANTITY]]</f>
        <v>1260</v>
      </c>
      <c r="M116" s="11">
        <f>InputData[[#This Row],[SELLING PRICE]]*InputData[[#This Row],[QUANTITY]]*(1-InputData[[#This Row],[DISCOUNT %]])</f>
        <v>1625.3999999999999</v>
      </c>
      <c r="N116" s="9">
        <f>DAY(InputData[[#This Row],[DATE]])</f>
        <v>3</v>
      </c>
      <c r="O116" s="9" t="str">
        <f>TEXT(InputData[[#This Row],[DATE]],"mmm")</f>
        <v>Jun</v>
      </c>
      <c r="P116" s="9">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11">
        <f>VLOOKUP(InputData[[#This Row],[PRODUCT ID]],MasterData[],5,0)</f>
        <v>61</v>
      </c>
      <c r="K117" s="11">
        <f>VLOOKUP(InputData[[#This Row],[PRODUCT ID]],MasterData[],6,0)</f>
        <v>76.25</v>
      </c>
      <c r="L117" s="11">
        <f>InputData[[#This Row],[BUYING PRIZE]]*InputData[[#This Row],[QUANTITY]]</f>
        <v>488</v>
      </c>
      <c r="M117" s="11">
        <f>InputData[[#This Row],[SELLING PRICE]]*InputData[[#This Row],[QUANTITY]]*(1-InputData[[#This Row],[DISCOUNT %]])</f>
        <v>610</v>
      </c>
      <c r="N117" s="9">
        <f>DAY(InputData[[#This Row],[DATE]])</f>
        <v>4</v>
      </c>
      <c r="O117" s="9" t="str">
        <f>TEXT(InputData[[#This Row],[DATE]],"mmm")</f>
        <v>Jun</v>
      </c>
      <c r="P117" s="9">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11">
        <f>VLOOKUP(InputData[[#This Row],[PRODUCT ID]],MasterData[],5,0)</f>
        <v>61</v>
      </c>
      <c r="K118" s="11">
        <f>VLOOKUP(InputData[[#This Row],[PRODUCT ID]],MasterData[],6,0)</f>
        <v>76.25</v>
      </c>
      <c r="L118" s="11">
        <f>InputData[[#This Row],[BUYING PRIZE]]*InputData[[#This Row],[QUANTITY]]</f>
        <v>732</v>
      </c>
      <c r="M118" s="11">
        <f>InputData[[#This Row],[SELLING PRICE]]*InputData[[#This Row],[QUANTITY]]*(1-InputData[[#This Row],[DISCOUNT %]])</f>
        <v>915</v>
      </c>
      <c r="N118" s="9">
        <f>DAY(InputData[[#This Row],[DATE]])</f>
        <v>4</v>
      </c>
      <c r="O118" s="9" t="str">
        <f>TEXT(InputData[[#This Row],[DATE]],"mmm")</f>
        <v>Jun</v>
      </c>
      <c r="P118" s="9">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11">
        <f>VLOOKUP(InputData[[#This Row],[PRODUCT ID]],MasterData[],5,0)</f>
        <v>121</v>
      </c>
      <c r="K119" s="11">
        <f>VLOOKUP(InputData[[#This Row],[PRODUCT ID]],MasterData[],6,0)</f>
        <v>141.57</v>
      </c>
      <c r="L119" s="11">
        <f>InputData[[#This Row],[BUYING PRIZE]]*InputData[[#This Row],[QUANTITY]]</f>
        <v>1815</v>
      </c>
      <c r="M119" s="11">
        <f>InputData[[#This Row],[SELLING PRICE]]*InputData[[#This Row],[QUANTITY]]*(1-InputData[[#This Row],[DISCOUNT %]])</f>
        <v>2123.5499999999997</v>
      </c>
      <c r="N119" s="9">
        <f>DAY(InputData[[#This Row],[DATE]])</f>
        <v>5</v>
      </c>
      <c r="O119" s="9" t="str">
        <f>TEXT(InputData[[#This Row],[DATE]],"mmm")</f>
        <v>Jun</v>
      </c>
      <c r="P119" s="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11">
        <f>VLOOKUP(InputData[[#This Row],[PRODUCT ID]],MasterData[],5,0)</f>
        <v>5</v>
      </c>
      <c r="K120" s="11">
        <f>VLOOKUP(InputData[[#This Row],[PRODUCT ID]],MasterData[],6,0)</f>
        <v>6.7</v>
      </c>
      <c r="L120" s="11">
        <f>InputData[[#This Row],[BUYING PRIZE]]*InputData[[#This Row],[QUANTITY]]</f>
        <v>50</v>
      </c>
      <c r="M120" s="11">
        <f>InputData[[#This Row],[SELLING PRICE]]*InputData[[#This Row],[QUANTITY]]*(1-InputData[[#This Row],[DISCOUNT %]])</f>
        <v>67</v>
      </c>
      <c r="N120" s="9">
        <f>DAY(InputData[[#This Row],[DATE]])</f>
        <v>5</v>
      </c>
      <c r="O120" s="9" t="str">
        <f>TEXT(InputData[[#This Row],[DATE]],"mmm")</f>
        <v>Jun</v>
      </c>
      <c r="P120" s="9">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11">
        <f>VLOOKUP(InputData[[#This Row],[PRODUCT ID]],MasterData[],5,0)</f>
        <v>95</v>
      </c>
      <c r="K121" s="11">
        <f>VLOOKUP(InputData[[#This Row],[PRODUCT ID]],MasterData[],6,0)</f>
        <v>119.7</v>
      </c>
      <c r="L121" s="11">
        <f>InputData[[#This Row],[BUYING PRIZE]]*InputData[[#This Row],[QUANTITY]]</f>
        <v>570</v>
      </c>
      <c r="M121" s="11">
        <f>InputData[[#This Row],[SELLING PRICE]]*InputData[[#This Row],[QUANTITY]]*(1-InputData[[#This Row],[DISCOUNT %]])</f>
        <v>718.2</v>
      </c>
      <c r="N121" s="9">
        <f>DAY(InputData[[#This Row],[DATE]])</f>
        <v>6</v>
      </c>
      <c r="O121" s="9" t="str">
        <f>TEXT(InputData[[#This Row],[DATE]],"mmm")</f>
        <v>Jun</v>
      </c>
      <c r="P121" s="9">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11">
        <f>VLOOKUP(InputData[[#This Row],[PRODUCT ID]],MasterData[],5,0)</f>
        <v>37</v>
      </c>
      <c r="K122" s="11">
        <f>VLOOKUP(InputData[[#This Row],[PRODUCT ID]],MasterData[],6,0)</f>
        <v>41.81</v>
      </c>
      <c r="L122" s="11">
        <f>InputData[[#This Row],[BUYING PRIZE]]*InputData[[#This Row],[QUANTITY]]</f>
        <v>407</v>
      </c>
      <c r="M122" s="11">
        <f>InputData[[#This Row],[SELLING PRICE]]*InputData[[#This Row],[QUANTITY]]*(1-InputData[[#This Row],[DISCOUNT %]])</f>
        <v>459.91</v>
      </c>
      <c r="N122" s="9">
        <f>DAY(InputData[[#This Row],[DATE]])</f>
        <v>8</v>
      </c>
      <c r="O122" s="9" t="str">
        <f>TEXT(InputData[[#This Row],[DATE]],"mmm")</f>
        <v>Jun</v>
      </c>
      <c r="P122" s="9">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11">
        <f>VLOOKUP(InputData[[#This Row],[PRODUCT ID]],MasterData[],5,0)</f>
        <v>44</v>
      </c>
      <c r="K123" s="11">
        <f>VLOOKUP(InputData[[#This Row],[PRODUCT ID]],MasterData[],6,0)</f>
        <v>48.84</v>
      </c>
      <c r="L123" s="11">
        <f>InputData[[#This Row],[BUYING PRIZE]]*InputData[[#This Row],[QUANTITY]]</f>
        <v>484</v>
      </c>
      <c r="M123" s="11">
        <f>InputData[[#This Row],[SELLING PRICE]]*InputData[[#This Row],[QUANTITY]]*(1-InputData[[#This Row],[DISCOUNT %]])</f>
        <v>537.24</v>
      </c>
      <c r="N123" s="9">
        <f>DAY(InputData[[#This Row],[DATE]])</f>
        <v>8</v>
      </c>
      <c r="O123" s="9" t="str">
        <f>TEXT(InputData[[#This Row],[DATE]],"mmm")</f>
        <v>Jun</v>
      </c>
      <c r="P123" s="9">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11">
        <f>VLOOKUP(InputData[[#This Row],[PRODUCT ID]],MasterData[],5,0)</f>
        <v>98</v>
      </c>
      <c r="K124" s="11">
        <f>VLOOKUP(InputData[[#This Row],[PRODUCT ID]],MasterData[],6,0)</f>
        <v>103.88</v>
      </c>
      <c r="L124" s="11">
        <f>InputData[[#This Row],[BUYING PRIZE]]*InputData[[#This Row],[QUANTITY]]</f>
        <v>686</v>
      </c>
      <c r="M124" s="11">
        <f>InputData[[#This Row],[SELLING PRICE]]*InputData[[#This Row],[QUANTITY]]*(1-InputData[[#This Row],[DISCOUNT %]])</f>
        <v>727.16</v>
      </c>
      <c r="N124" s="9">
        <f>DAY(InputData[[#This Row],[DATE]])</f>
        <v>9</v>
      </c>
      <c r="O124" s="9" t="str">
        <f>TEXT(InputData[[#This Row],[DATE]],"mmm")</f>
        <v>Jun</v>
      </c>
      <c r="P124" s="9">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11">
        <f>VLOOKUP(InputData[[#This Row],[PRODUCT ID]],MasterData[],5,0)</f>
        <v>89</v>
      </c>
      <c r="K125" s="11">
        <f>VLOOKUP(InputData[[#This Row],[PRODUCT ID]],MasterData[],6,0)</f>
        <v>117.48</v>
      </c>
      <c r="L125" s="11">
        <f>InputData[[#This Row],[BUYING PRIZE]]*InputData[[#This Row],[QUANTITY]]</f>
        <v>1068</v>
      </c>
      <c r="M125" s="11">
        <f>InputData[[#This Row],[SELLING PRICE]]*InputData[[#This Row],[QUANTITY]]*(1-InputData[[#This Row],[DISCOUNT %]])</f>
        <v>1409.76</v>
      </c>
      <c r="N125" s="9">
        <f>DAY(InputData[[#This Row],[DATE]])</f>
        <v>11</v>
      </c>
      <c r="O125" s="9" t="str">
        <f>TEXT(InputData[[#This Row],[DATE]],"mmm")</f>
        <v>Jun</v>
      </c>
      <c r="P125" s="9">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11">
        <f>VLOOKUP(InputData[[#This Row],[PRODUCT ID]],MasterData[],5,0)</f>
        <v>138</v>
      </c>
      <c r="K126" s="11">
        <f>VLOOKUP(InputData[[#This Row],[PRODUCT ID]],MasterData[],6,0)</f>
        <v>173.88</v>
      </c>
      <c r="L126" s="11">
        <f>InputData[[#This Row],[BUYING PRIZE]]*InputData[[#This Row],[QUANTITY]]</f>
        <v>828</v>
      </c>
      <c r="M126" s="11">
        <f>InputData[[#This Row],[SELLING PRICE]]*InputData[[#This Row],[QUANTITY]]*(1-InputData[[#This Row],[DISCOUNT %]])</f>
        <v>1043.28</v>
      </c>
      <c r="N126" s="9">
        <f>DAY(InputData[[#This Row],[DATE]])</f>
        <v>12</v>
      </c>
      <c r="O126" s="9" t="str">
        <f>TEXT(InputData[[#This Row],[DATE]],"mmm")</f>
        <v>Jun</v>
      </c>
      <c r="P126" s="9">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11">
        <f>VLOOKUP(InputData[[#This Row],[PRODUCT ID]],MasterData[],5,0)</f>
        <v>7</v>
      </c>
      <c r="K127" s="11">
        <f>VLOOKUP(InputData[[#This Row],[PRODUCT ID]],MasterData[],6,0)</f>
        <v>8.33</v>
      </c>
      <c r="L127" s="11">
        <f>InputData[[#This Row],[BUYING PRIZE]]*InputData[[#This Row],[QUANTITY]]</f>
        <v>70</v>
      </c>
      <c r="M127" s="11">
        <f>InputData[[#This Row],[SELLING PRICE]]*InputData[[#This Row],[QUANTITY]]*(1-InputData[[#This Row],[DISCOUNT %]])</f>
        <v>83.3</v>
      </c>
      <c r="N127" s="9">
        <f>DAY(InputData[[#This Row],[DATE]])</f>
        <v>14</v>
      </c>
      <c r="O127" s="9" t="str">
        <f>TEXT(InputData[[#This Row],[DATE]],"mmm")</f>
        <v>Jun</v>
      </c>
      <c r="P127" s="9">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11">
        <f>VLOOKUP(InputData[[#This Row],[PRODUCT ID]],MasterData[],5,0)</f>
        <v>150</v>
      </c>
      <c r="K128" s="11">
        <f>VLOOKUP(InputData[[#This Row],[PRODUCT ID]],MasterData[],6,0)</f>
        <v>210</v>
      </c>
      <c r="L128" s="11">
        <f>InputData[[#This Row],[BUYING PRIZE]]*InputData[[#This Row],[QUANTITY]]</f>
        <v>750</v>
      </c>
      <c r="M128" s="11">
        <f>InputData[[#This Row],[SELLING PRICE]]*InputData[[#This Row],[QUANTITY]]*(1-InputData[[#This Row],[DISCOUNT %]])</f>
        <v>1050</v>
      </c>
      <c r="N128" s="9">
        <f>DAY(InputData[[#This Row],[DATE]])</f>
        <v>16</v>
      </c>
      <c r="O128" s="9" t="str">
        <f>TEXT(InputData[[#This Row],[DATE]],"mmm")</f>
        <v>Jun</v>
      </c>
      <c r="P128" s="9">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11">
        <f>VLOOKUP(InputData[[#This Row],[PRODUCT ID]],MasterData[],5,0)</f>
        <v>12</v>
      </c>
      <c r="K129" s="11">
        <f>VLOOKUP(InputData[[#This Row],[PRODUCT ID]],MasterData[],6,0)</f>
        <v>15.719999999999999</v>
      </c>
      <c r="L129" s="11">
        <f>InputData[[#This Row],[BUYING PRIZE]]*InputData[[#This Row],[QUANTITY]]</f>
        <v>144</v>
      </c>
      <c r="M129" s="11">
        <f>InputData[[#This Row],[SELLING PRICE]]*InputData[[#This Row],[QUANTITY]]*(1-InputData[[#This Row],[DISCOUNT %]])</f>
        <v>188.64</v>
      </c>
      <c r="N129" s="9">
        <f>DAY(InputData[[#This Row],[DATE]])</f>
        <v>16</v>
      </c>
      <c r="O129" s="9" t="str">
        <f>TEXT(InputData[[#This Row],[DATE]],"mmm")</f>
        <v>Jun</v>
      </c>
      <c r="P129" s="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11">
        <f>VLOOKUP(InputData[[#This Row],[PRODUCT ID]],MasterData[],5,0)</f>
        <v>37</v>
      </c>
      <c r="K130" s="11">
        <f>VLOOKUP(InputData[[#This Row],[PRODUCT ID]],MasterData[],6,0)</f>
        <v>42.55</v>
      </c>
      <c r="L130" s="11">
        <f>InputData[[#This Row],[BUYING PRIZE]]*InputData[[#This Row],[QUANTITY]]</f>
        <v>407</v>
      </c>
      <c r="M130" s="11">
        <f>InputData[[#This Row],[SELLING PRICE]]*InputData[[#This Row],[QUANTITY]]*(1-InputData[[#This Row],[DISCOUNT %]])</f>
        <v>468.04999999999995</v>
      </c>
      <c r="N130" s="9">
        <f>DAY(InputData[[#This Row],[DATE]])</f>
        <v>16</v>
      </c>
      <c r="O130" s="9" t="str">
        <f>TEXT(InputData[[#This Row],[DATE]],"mmm")</f>
        <v>Jun</v>
      </c>
      <c r="P130" s="9">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11">
        <f>VLOOKUP(InputData[[#This Row],[PRODUCT ID]],MasterData[],5,0)</f>
        <v>7</v>
      </c>
      <c r="K131" s="11">
        <f>VLOOKUP(InputData[[#This Row],[PRODUCT ID]],MasterData[],6,0)</f>
        <v>8.33</v>
      </c>
      <c r="L131" s="11">
        <f>InputData[[#This Row],[BUYING PRIZE]]*InputData[[#This Row],[QUANTITY]]</f>
        <v>91</v>
      </c>
      <c r="M131" s="11">
        <f>InputData[[#This Row],[SELLING PRICE]]*InputData[[#This Row],[QUANTITY]]*(1-InputData[[#This Row],[DISCOUNT %]])</f>
        <v>108.29</v>
      </c>
      <c r="N131" s="9">
        <f>DAY(InputData[[#This Row],[DATE]])</f>
        <v>18</v>
      </c>
      <c r="O131" s="9" t="str">
        <f>TEXT(InputData[[#This Row],[DATE]],"mmm")</f>
        <v>Jun</v>
      </c>
      <c r="P131" s="9">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11">
        <f>VLOOKUP(InputData[[#This Row],[PRODUCT ID]],MasterData[],5,0)</f>
        <v>138</v>
      </c>
      <c r="K132" s="11">
        <f>VLOOKUP(InputData[[#This Row],[PRODUCT ID]],MasterData[],6,0)</f>
        <v>173.88</v>
      </c>
      <c r="L132" s="11">
        <f>InputData[[#This Row],[BUYING PRIZE]]*InputData[[#This Row],[QUANTITY]]</f>
        <v>690</v>
      </c>
      <c r="M132" s="11">
        <f>InputData[[#This Row],[SELLING PRICE]]*InputData[[#This Row],[QUANTITY]]*(1-InputData[[#This Row],[DISCOUNT %]])</f>
        <v>869.4</v>
      </c>
      <c r="N132" s="9">
        <f>DAY(InputData[[#This Row],[DATE]])</f>
        <v>19</v>
      </c>
      <c r="O132" s="9" t="str">
        <f>TEXT(InputData[[#This Row],[DATE]],"mmm")</f>
        <v>Jun</v>
      </c>
      <c r="P132" s="9">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11">
        <f>VLOOKUP(InputData[[#This Row],[PRODUCT ID]],MasterData[],5,0)</f>
        <v>13</v>
      </c>
      <c r="K133" s="11">
        <f>VLOOKUP(InputData[[#This Row],[PRODUCT ID]],MasterData[],6,0)</f>
        <v>16.64</v>
      </c>
      <c r="L133" s="11">
        <f>InputData[[#This Row],[BUYING PRIZE]]*InputData[[#This Row],[QUANTITY]]</f>
        <v>13</v>
      </c>
      <c r="M133" s="11">
        <f>InputData[[#This Row],[SELLING PRICE]]*InputData[[#This Row],[QUANTITY]]*(1-InputData[[#This Row],[DISCOUNT %]])</f>
        <v>16.64</v>
      </c>
      <c r="N133" s="9">
        <f>DAY(InputData[[#This Row],[DATE]])</f>
        <v>20</v>
      </c>
      <c r="O133" s="9" t="str">
        <f>TEXT(InputData[[#This Row],[DATE]],"mmm")</f>
        <v>Jun</v>
      </c>
      <c r="P133" s="9">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11">
        <f>VLOOKUP(InputData[[#This Row],[PRODUCT ID]],MasterData[],5,0)</f>
        <v>13</v>
      </c>
      <c r="K134" s="11">
        <f>VLOOKUP(InputData[[#This Row],[PRODUCT ID]],MasterData[],6,0)</f>
        <v>16.64</v>
      </c>
      <c r="L134" s="11">
        <f>InputData[[#This Row],[BUYING PRIZE]]*InputData[[#This Row],[QUANTITY]]</f>
        <v>52</v>
      </c>
      <c r="M134" s="11">
        <f>InputData[[#This Row],[SELLING PRICE]]*InputData[[#This Row],[QUANTITY]]*(1-InputData[[#This Row],[DISCOUNT %]])</f>
        <v>66.56</v>
      </c>
      <c r="N134" s="9">
        <f>DAY(InputData[[#This Row],[DATE]])</f>
        <v>23</v>
      </c>
      <c r="O134" s="9" t="str">
        <f>TEXT(InputData[[#This Row],[DATE]],"mmm")</f>
        <v>Jun</v>
      </c>
      <c r="P134" s="9">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11">
        <f>VLOOKUP(InputData[[#This Row],[PRODUCT ID]],MasterData[],5,0)</f>
        <v>44</v>
      </c>
      <c r="K135" s="11">
        <f>VLOOKUP(InputData[[#This Row],[PRODUCT ID]],MasterData[],6,0)</f>
        <v>48.4</v>
      </c>
      <c r="L135" s="11">
        <f>InputData[[#This Row],[BUYING PRIZE]]*InputData[[#This Row],[QUANTITY]]</f>
        <v>572</v>
      </c>
      <c r="M135" s="11">
        <f>InputData[[#This Row],[SELLING PRICE]]*InputData[[#This Row],[QUANTITY]]*(1-InputData[[#This Row],[DISCOUNT %]])</f>
        <v>629.19999999999993</v>
      </c>
      <c r="N135" s="9">
        <f>DAY(InputData[[#This Row],[DATE]])</f>
        <v>24</v>
      </c>
      <c r="O135" s="9" t="str">
        <f>TEXT(InputData[[#This Row],[DATE]],"mmm")</f>
        <v>Jun</v>
      </c>
      <c r="P135" s="9">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11">
        <f>VLOOKUP(InputData[[#This Row],[PRODUCT ID]],MasterData[],5,0)</f>
        <v>6</v>
      </c>
      <c r="K136" s="11">
        <f>VLOOKUP(InputData[[#This Row],[PRODUCT ID]],MasterData[],6,0)</f>
        <v>7.8599999999999994</v>
      </c>
      <c r="L136" s="11">
        <f>InputData[[#This Row],[BUYING PRIZE]]*InputData[[#This Row],[QUANTITY]]</f>
        <v>42</v>
      </c>
      <c r="M136" s="11">
        <f>InputData[[#This Row],[SELLING PRICE]]*InputData[[#This Row],[QUANTITY]]*(1-InputData[[#This Row],[DISCOUNT %]])</f>
        <v>55.019999999999996</v>
      </c>
      <c r="N136" s="9">
        <f>DAY(InputData[[#This Row],[DATE]])</f>
        <v>26</v>
      </c>
      <c r="O136" s="9" t="str">
        <f>TEXT(InputData[[#This Row],[DATE]],"mmm")</f>
        <v>Jun</v>
      </c>
      <c r="P136" s="9">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11">
        <f>VLOOKUP(InputData[[#This Row],[PRODUCT ID]],MasterData[],5,0)</f>
        <v>133</v>
      </c>
      <c r="K137" s="11">
        <f>VLOOKUP(InputData[[#This Row],[PRODUCT ID]],MasterData[],6,0)</f>
        <v>155.61000000000001</v>
      </c>
      <c r="L137" s="11">
        <f>InputData[[#This Row],[BUYING PRIZE]]*InputData[[#This Row],[QUANTITY]]</f>
        <v>1463</v>
      </c>
      <c r="M137" s="11">
        <f>InputData[[#This Row],[SELLING PRICE]]*InputData[[#This Row],[QUANTITY]]*(1-InputData[[#This Row],[DISCOUNT %]])</f>
        <v>1711.71</v>
      </c>
      <c r="N137" s="9">
        <f>DAY(InputData[[#This Row],[DATE]])</f>
        <v>27</v>
      </c>
      <c r="O137" s="9" t="str">
        <f>TEXT(InputData[[#This Row],[DATE]],"mmm")</f>
        <v>Jun</v>
      </c>
      <c r="P137" s="9">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11">
        <f>VLOOKUP(InputData[[#This Row],[PRODUCT ID]],MasterData[],5,0)</f>
        <v>126</v>
      </c>
      <c r="K138" s="11">
        <f>VLOOKUP(InputData[[#This Row],[PRODUCT ID]],MasterData[],6,0)</f>
        <v>162.54</v>
      </c>
      <c r="L138" s="11">
        <f>InputData[[#This Row],[BUYING PRIZE]]*InputData[[#This Row],[QUANTITY]]</f>
        <v>252</v>
      </c>
      <c r="M138" s="11">
        <f>InputData[[#This Row],[SELLING PRICE]]*InputData[[#This Row],[QUANTITY]]*(1-InputData[[#This Row],[DISCOUNT %]])</f>
        <v>325.08</v>
      </c>
      <c r="N138" s="9">
        <f>DAY(InputData[[#This Row],[DATE]])</f>
        <v>28</v>
      </c>
      <c r="O138" s="9" t="str">
        <f>TEXT(InputData[[#This Row],[DATE]],"mmm")</f>
        <v>Jun</v>
      </c>
      <c r="P138" s="9">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11">
        <f>VLOOKUP(InputData[[#This Row],[PRODUCT ID]],MasterData[],5,0)</f>
        <v>5</v>
      </c>
      <c r="K139" s="11">
        <f>VLOOKUP(InputData[[#This Row],[PRODUCT ID]],MasterData[],6,0)</f>
        <v>6.7</v>
      </c>
      <c r="L139" s="11">
        <f>InputData[[#This Row],[BUYING PRIZE]]*InputData[[#This Row],[QUANTITY]]</f>
        <v>35</v>
      </c>
      <c r="M139" s="11">
        <f>InputData[[#This Row],[SELLING PRICE]]*InputData[[#This Row],[QUANTITY]]*(1-InputData[[#This Row],[DISCOUNT %]])</f>
        <v>46.9</v>
      </c>
      <c r="N139" s="9">
        <f>DAY(InputData[[#This Row],[DATE]])</f>
        <v>28</v>
      </c>
      <c r="O139" s="9" t="str">
        <f>TEXT(InputData[[#This Row],[DATE]],"mmm")</f>
        <v>Jun</v>
      </c>
      <c r="P139" s="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11">
        <f>VLOOKUP(InputData[[#This Row],[PRODUCT ID]],MasterData[],5,0)</f>
        <v>112</v>
      </c>
      <c r="K140" s="11">
        <f>VLOOKUP(InputData[[#This Row],[PRODUCT ID]],MasterData[],6,0)</f>
        <v>146.72</v>
      </c>
      <c r="L140" s="11">
        <f>InputData[[#This Row],[BUYING PRIZE]]*InputData[[#This Row],[QUANTITY]]</f>
        <v>448</v>
      </c>
      <c r="M140" s="11">
        <f>InputData[[#This Row],[SELLING PRICE]]*InputData[[#This Row],[QUANTITY]]*(1-InputData[[#This Row],[DISCOUNT %]])</f>
        <v>586.88</v>
      </c>
      <c r="N140" s="9">
        <f>DAY(InputData[[#This Row],[DATE]])</f>
        <v>29</v>
      </c>
      <c r="O140" s="9" t="str">
        <f>TEXT(InputData[[#This Row],[DATE]],"mmm")</f>
        <v>Jun</v>
      </c>
      <c r="P140" s="9">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11">
        <f>VLOOKUP(InputData[[#This Row],[PRODUCT ID]],MasterData[],5,0)</f>
        <v>133</v>
      </c>
      <c r="K141" s="11">
        <f>VLOOKUP(InputData[[#This Row],[PRODUCT ID]],MasterData[],6,0)</f>
        <v>155.61000000000001</v>
      </c>
      <c r="L141" s="11">
        <f>InputData[[#This Row],[BUYING PRIZE]]*InputData[[#This Row],[QUANTITY]]</f>
        <v>1463</v>
      </c>
      <c r="M141" s="11">
        <f>InputData[[#This Row],[SELLING PRICE]]*InputData[[#This Row],[QUANTITY]]*(1-InputData[[#This Row],[DISCOUNT %]])</f>
        <v>1711.71</v>
      </c>
      <c r="N141" s="9">
        <f>DAY(InputData[[#This Row],[DATE]])</f>
        <v>1</v>
      </c>
      <c r="O141" s="9" t="str">
        <f>TEXT(InputData[[#This Row],[DATE]],"mmm")</f>
        <v>Jul</v>
      </c>
      <c r="P141" s="9">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11">
        <f>VLOOKUP(InputData[[#This Row],[PRODUCT ID]],MasterData[],5,0)</f>
        <v>148</v>
      </c>
      <c r="K142" s="11">
        <f>VLOOKUP(InputData[[#This Row],[PRODUCT ID]],MasterData[],6,0)</f>
        <v>164.28</v>
      </c>
      <c r="L142" s="11">
        <f>InputData[[#This Row],[BUYING PRIZE]]*InputData[[#This Row],[QUANTITY]]</f>
        <v>1628</v>
      </c>
      <c r="M142" s="11">
        <f>InputData[[#This Row],[SELLING PRICE]]*InputData[[#This Row],[QUANTITY]]*(1-InputData[[#This Row],[DISCOUNT %]])</f>
        <v>1807.08</v>
      </c>
      <c r="N142" s="9">
        <f>DAY(InputData[[#This Row],[DATE]])</f>
        <v>2</v>
      </c>
      <c r="O142" s="9" t="str">
        <f>TEXT(InputData[[#This Row],[DATE]],"mmm")</f>
        <v>Jul</v>
      </c>
      <c r="P142" s="9">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11">
        <f>VLOOKUP(InputData[[#This Row],[PRODUCT ID]],MasterData[],5,0)</f>
        <v>95</v>
      </c>
      <c r="K143" s="11">
        <f>VLOOKUP(InputData[[#This Row],[PRODUCT ID]],MasterData[],6,0)</f>
        <v>119.7</v>
      </c>
      <c r="L143" s="11">
        <f>InputData[[#This Row],[BUYING PRIZE]]*InputData[[#This Row],[QUANTITY]]</f>
        <v>855</v>
      </c>
      <c r="M143" s="11">
        <f>InputData[[#This Row],[SELLING PRICE]]*InputData[[#This Row],[QUANTITY]]*(1-InputData[[#This Row],[DISCOUNT %]])</f>
        <v>1077.3</v>
      </c>
      <c r="N143" s="9">
        <f>DAY(InputData[[#This Row],[DATE]])</f>
        <v>3</v>
      </c>
      <c r="O143" s="9" t="str">
        <f>TEXT(InputData[[#This Row],[DATE]],"mmm")</f>
        <v>Jul</v>
      </c>
      <c r="P143" s="9">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11">
        <f>VLOOKUP(InputData[[#This Row],[PRODUCT ID]],MasterData[],5,0)</f>
        <v>71</v>
      </c>
      <c r="K144" s="11">
        <f>VLOOKUP(InputData[[#This Row],[PRODUCT ID]],MasterData[],6,0)</f>
        <v>80.94</v>
      </c>
      <c r="L144" s="11">
        <f>InputData[[#This Row],[BUYING PRIZE]]*InputData[[#This Row],[QUANTITY]]</f>
        <v>568</v>
      </c>
      <c r="M144" s="11">
        <f>InputData[[#This Row],[SELLING PRICE]]*InputData[[#This Row],[QUANTITY]]*(1-InputData[[#This Row],[DISCOUNT %]])</f>
        <v>647.52</v>
      </c>
      <c r="N144" s="9">
        <f>DAY(InputData[[#This Row],[DATE]])</f>
        <v>3</v>
      </c>
      <c r="O144" s="9" t="str">
        <f>TEXT(InputData[[#This Row],[DATE]],"mmm")</f>
        <v>Jul</v>
      </c>
      <c r="P144" s="9">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11">
        <f>VLOOKUP(InputData[[#This Row],[PRODUCT ID]],MasterData[],5,0)</f>
        <v>105</v>
      </c>
      <c r="K145" s="11">
        <f>VLOOKUP(InputData[[#This Row],[PRODUCT ID]],MasterData[],6,0)</f>
        <v>142.80000000000001</v>
      </c>
      <c r="L145" s="11">
        <f>InputData[[#This Row],[BUYING PRIZE]]*InputData[[#This Row],[QUANTITY]]</f>
        <v>840</v>
      </c>
      <c r="M145" s="11">
        <f>InputData[[#This Row],[SELLING PRICE]]*InputData[[#This Row],[QUANTITY]]*(1-InputData[[#This Row],[DISCOUNT %]])</f>
        <v>1142.4000000000001</v>
      </c>
      <c r="N145" s="9">
        <f>DAY(InputData[[#This Row],[DATE]])</f>
        <v>5</v>
      </c>
      <c r="O145" s="9" t="str">
        <f>TEXT(InputData[[#This Row],[DATE]],"mmm")</f>
        <v>Jul</v>
      </c>
      <c r="P145" s="9">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11">
        <f>VLOOKUP(InputData[[#This Row],[PRODUCT ID]],MasterData[],5,0)</f>
        <v>138</v>
      </c>
      <c r="K146" s="11">
        <f>VLOOKUP(InputData[[#This Row],[PRODUCT ID]],MasterData[],6,0)</f>
        <v>173.88</v>
      </c>
      <c r="L146" s="11">
        <f>InputData[[#This Row],[BUYING PRIZE]]*InputData[[#This Row],[QUANTITY]]</f>
        <v>2070</v>
      </c>
      <c r="M146" s="11">
        <f>InputData[[#This Row],[SELLING PRICE]]*InputData[[#This Row],[QUANTITY]]*(1-InputData[[#This Row],[DISCOUNT %]])</f>
        <v>2608.1999999999998</v>
      </c>
      <c r="N146" s="9">
        <f>DAY(InputData[[#This Row],[DATE]])</f>
        <v>6</v>
      </c>
      <c r="O146" s="9" t="str">
        <f>TEXT(InputData[[#This Row],[DATE]],"mmm")</f>
        <v>Jul</v>
      </c>
      <c r="P146" s="9">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11">
        <f>VLOOKUP(InputData[[#This Row],[PRODUCT ID]],MasterData[],5,0)</f>
        <v>44</v>
      </c>
      <c r="K147" s="11">
        <f>VLOOKUP(InputData[[#This Row],[PRODUCT ID]],MasterData[],6,0)</f>
        <v>48.84</v>
      </c>
      <c r="L147" s="11">
        <f>InputData[[#This Row],[BUYING PRIZE]]*InputData[[#This Row],[QUANTITY]]</f>
        <v>440</v>
      </c>
      <c r="M147" s="11">
        <f>InputData[[#This Row],[SELLING PRICE]]*InputData[[#This Row],[QUANTITY]]*(1-InputData[[#This Row],[DISCOUNT %]])</f>
        <v>488.40000000000003</v>
      </c>
      <c r="N147" s="9">
        <f>DAY(InputData[[#This Row],[DATE]])</f>
        <v>8</v>
      </c>
      <c r="O147" s="9" t="str">
        <f>TEXT(InputData[[#This Row],[DATE]],"mmm")</f>
        <v>Jul</v>
      </c>
      <c r="P147" s="9">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11">
        <f>VLOOKUP(InputData[[#This Row],[PRODUCT ID]],MasterData[],5,0)</f>
        <v>55</v>
      </c>
      <c r="K148" s="11">
        <f>VLOOKUP(InputData[[#This Row],[PRODUCT ID]],MasterData[],6,0)</f>
        <v>58.3</v>
      </c>
      <c r="L148" s="11">
        <f>InputData[[#This Row],[BUYING PRIZE]]*InputData[[#This Row],[QUANTITY]]</f>
        <v>330</v>
      </c>
      <c r="M148" s="11">
        <f>InputData[[#This Row],[SELLING PRICE]]*InputData[[#This Row],[QUANTITY]]*(1-InputData[[#This Row],[DISCOUNT %]])</f>
        <v>349.79999999999995</v>
      </c>
      <c r="N148" s="9">
        <f>DAY(InputData[[#This Row],[DATE]])</f>
        <v>10</v>
      </c>
      <c r="O148" s="9" t="str">
        <f>TEXT(InputData[[#This Row],[DATE]],"mmm")</f>
        <v>Jul</v>
      </c>
      <c r="P148" s="9">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11">
        <f>VLOOKUP(InputData[[#This Row],[PRODUCT ID]],MasterData[],5,0)</f>
        <v>6</v>
      </c>
      <c r="K149" s="11">
        <f>VLOOKUP(InputData[[#This Row],[PRODUCT ID]],MasterData[],6,0)</f>
        <v>7.8599999999999994</v>
      </c>
      <c r="L149" s="11">
        <f>InputData[[#This Row],[BUYING PRIZE]]*InputData[[#This Row],[QUANTITY]]</f>
        <v>24</v>
      </c>
      <c r="M149" s="11">
        <f>InputData[[#This Row],[SELLING PRICE]]*InputData[[#This Row],[QUANTITY]]*(1-InputData[[#This Row],[DISCOUNT %]])</f>
        <v>31.439999999999998</v>
      </c>
      <c r="N149" s="9">
        <f>DAY(InputData[[#This Row],[DATE]])</f>
        <v>11</v>
      </c>
      <c r="O149" s="9" t="str">
        <f>TEXT(InputData[[#This Row],[DATE]],"mmm")</f>
        <v>Jul</v>
      </c>
      <c r="P149" s="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11">
        <f>VLOOKUP(InputData[[#This Row],[PRODUCT ID]],MasterData[],5,0)</f>
        <v>150</v>
      </c>
      <c r="K150" s="11">
        <f>VLOOKUP(InputData[[#This Row],[PRODUCT ID]],MasterData[],6,0)</f>
        <v>210</v>
      </c>
      <c r="L150" s="11">
        <f>InputData[[#This Row],[BUYING PRIZE]]*InputData[[#This Row],[QUANTITY]]</f>
        <v>150</v>
      </c>
      <c r="M150" s="11">
        <f>InputData[[#This Row],[SELLING PRICE]]*InputData[[#This Row],[QUANTITY]]*(1-InputData[[#This Row],[DISCOUNT %]])</f>
        <v>210</v>
      </c>
      <c r="N150" s="9">
        <f>DAY(InputData[[#This Row],[DATE]])</f>
        <v>13</v>
      </c>
      <c r="O150" s="9" t="str">
        <f>TEXT(InputData[[#This Row],[DATE]],"mmm")</f>
        <v>Jul</v>
      </c>
      <c r="P150" s="9">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11">
        <f>VLOOKUP(InputData[[#This Row],[PRODUCT ID]],MasterData[],5,0)</f>
        <v>141</v>
      </c>
      <c r="K151" s="11">
        <f>VLOOKUP(InputData[[#This Row],[PRODUCT ID]],MasterData[],6,0)</f>
        <v>149.46</v>
      </c>
      <c r="L151" s="11">
        <f>InputData[[#This Row],[BUYING PRIZE]]*InputData[[#This Row],[QUANTITY]]</f>
        <v>1128</v>
      </c>
      <c r="M151" s="11">
        <f>InputData[[#This Row],[SELLING PRICE]]*InputData[[#This Row],[QUANTITY]]*(1-InputData[[#This Row],[DISCOUNT %]])</f>
        <v>1195.68</v>
      </c>
      <c r="N151" s="9">
        <f>DAY(InputData[[#This Row],[DATE]])</f>
        <v>16</v>
      </c>
      <c r="O151" s="9" t="str">
        <f>TEXT(InputData[[#This Row],[DATE]],"mmm")</f>
        <v>Jul</v>
      </c>
      <c r="P151" s="9">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11">
        <f>VLOOKUP(InputData[[#This Row],[PRODUCT ID]],MasterData[],5,0)</f>
        <v>48</v>
      </c>
      <c r="K152" s="11">
        <f>VLOOKUP(InputData[[#This Row],[PRODUCT ID]],MasterData[],6,0)</f>
        <v>57.120000000000005</v>
      </c>
      <c r="L152" s="11">
        <f>InputData[[#This Row],[BUYING PRIZE]]*InputData[[#This Row],[QUANTITY]]</f>
        <v>672</v>
      </c>
      <c r="M152" s="11">
        <f>InputData[[#This Row],[SELLING PRICE]]*InputData[[#This Row],[QUANTITY]]*(1-InputData[[#This Row],[DISCOUNT %]])</f>
        <v>799.68000000000006</v>
      </c>
      <c r="N152" s="9">
        <f>DAY(InputData[[#This Row],[DATE]])</f>
        <v>18</v>
      </c>
      <c r="O152" s="9" t="str">
        <f>TEXT(InputData[[#This Row],[DATE]],"mmm")</f>
        <v>Jul</v>
      </c>
      <c r="P152" s="9">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11">
        <f>VLOOKUP(InputData[[#This Row],[PRODUCT ID]],MasterData[],5,0)</f>
        <v>72</v>
      </c>
      <c r="K153" s="11">
        <f>VLOOKUP(InputData[[#This Row],[PRODUCT ID]],MasterData[],6,0)</f>
        <v>79.92</v>
      </c>
      <c r="L153" s="11">
        <f>InputData[[#This Row],[BUYING PRIZE]]*InputData[[#This Row],[QUANTITY]]</f>
        <v>792</v>
      </c>
      <c r="M153" s="11">
        <f>InputData[[#This Row],[SELLING PRICE]]*InputData[[#This Row],[QUANTITY]]*(1-InputData[[#This Row],[DISCOUNT %]])</f>
        <v>879.12</v>
      </c>
      <c r="N153" s="9">
        <f>DAY(InputData[[#This Row],[DATE]])</f>
        <v>20</v>
      </c>
      <c r="O153" s="9" t="str">
        <f>TEXT(InputData[[#This Row],[DATE]],"mmm")</f>
        <v>Jul</v>
      </c>
      <c r="P153" s="9">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11">
        <f>VLOOKUP(InputData[[#This Row],[PRODUCT ID]],MasterData[],5,0)</f>
        <v>67</v>
      </c>
      <c r="K154" s="11">
        <f>VLOOKUP(InputData[[#This Row],[PRODUCT ID]],MasterData[],6,0)</f>
        <v>83.08</v>
      </c>
      <c r="L154" s="11">
        <f>InputData[[#This Row],[BUYING PRIZE]]*InputData[[#This Row],[QUANTITY]]</f>
        <v>335</v>
      </c>
      <c r="M154" s="11">
        <f>InputData[[#This Row],[SELLING PRICE]]*InputData[[#This Row],[QUANTITY]]*(1-InputData[[#This Row],[DISCOUNT %]])</f>
        <v>415.4</v>
      </c>
      <c r="N154" s="9">
        <f>DAY(InputData[[#This Row],[DATE]])</f>
        <v>20</v>
      </c>
      <c r="O154" s="9" t="str">
        <f>TEXT(InputData[[#This Row],[DATE]],"mmm")</f>
        <v>Jul</v>
      </c>
      <c r="P154" s="9">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11">
        <f>VLOOKUP(InputData[[#This Row],[PRODUCT ID]],MasterData[],5,0)</f>
        <v>47</v>
      </c>
      <c r="K155" s="11">
        <f>VLOOKUP(InputData[[#This Row],[PRODUCT ID]],MasterData[],6,0)</f>
        <v>53.11</v>
      </c>
      <c r="L155" s="11">
        <f>InputData[[#This Row],[BUYING PRIZE]]*InputData[[#This Row],[QUANTITY]]</f>
        <v>705</v>
      </c>
      <c r="M155" s="11">
        <f>InputData[[#This Row],[SELLING PRICE]]*InputData[[#This Row],[QUANTITY]]*(1-InputData[[#This Row],[DISCOUNT %]])</f>
        <v>796.65</v>
      </c>
      <c r="N155" s="9">
        <f>DAY(InputData[[#This Row],[DATE]])</f>
        <v>21</v>
      </c>
      <c r="O155" s="9" t="str">
        <f>TEXT(InputData[[#This Row],[DATE]],"mmm")</f>
        <v>Jul</v>
      </c>
      <c r="P155" s="9">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11">
        <f>VLOOKUP(InputData[[#This Row],[PRODUCT ID]],MasterData[],5,0)</f>
        <v>18</v>
      </c>
      <c r="K156" s="11">
        <f>VLOOKUP(InputData[[#This Row],[PRODUCT ID]],MasterData[],6,0)</f>
        <v>24.66</v>
      </c>
      <c r="L156" s="11">
        <f>InputData[[#This Row],[BUYING PRIZE]]*InputData[[#This Row],[QUANTITY]]</f>
        <v>54</v>
      </c>
      <c r="M156" s="11">
        <f>InputData[[#This Row],[SELLING PRICE]]*InputData[[#This Row],[QUANTITY]]*(1-InputData[[#This Row],[DISCOUNT %]])</f>
        <v>73.98</v>
      </c>
      <c r="N156" s="9">
        <f>DAY(InputData[[#This Row],[DATE]])</f>
        <v>22</v>
      </c>
      <c r="O156" s="9" t="str">
        <f>TEXT(InputData[[#This Row],[DATE]],"mmm")</f>
        <v>Jul</v>
      </c>
      <c r="P156" s="9">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11">
        <f>VLOOKUP(InputData[[#This Row],[PRODUCT ID]],MasterData[],5,0)</f>
        <v>144</v>
      </c>
      <c r="K157" s="11">
        <f>VLOOKUP(InputData[[#This Row],[PRODUCT ID]],MasterData[],6,0)</f>
        <v>156.96</v>
      </c>
      <c r="L157" s="11">
        <f>InputData[[#This Row],[BUYING PRIZE]]*InputData[[#This Row],[QUANTITY]]</f>
        <v>2016</v>
      </c>
      <c r="M157" s="11">
        <f>InputData[[#This Row],[SELLING PRICE]]*InputData[[#This Row],[QUANTITY]]*(1-InputData[[#This Row],[DISCOUNT %]])</f>
        <v>2197.44</v>
      </c>
      <c r="N157" s="9">
        <f>DAY(InputData[[#This Row],[DATE]])</f>
        <v>22</v>
      </c>
      <c r="O157" s="9" t="str">
        <f>TEXT(InputData[[#This Row],[DATE]],"mmm")</f>
        <v>Jul</v>
      </c>
      <c r="P157" s="9">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11">
        <f>VLOOKUP(InputData[[#This Row],[PRODUCT ID]],MasterData[],5,0)</f>
        <v>90</v>
      </c>
      <c r="K158" s="11">
        <f>VLOOKUP(InputData[[#This Row],[PRODUCT ID]],MasterData[],6,0)</f>
        <v>96.3</v>
      </c>
      <c r="L158" s="11">
        <f>InputData[[#This Row],[BUYING PRIZE]]*InputData[[#This Row],[QUANTITY]]</f>
        <v>630</v>
      </c>
      <c r="M158" s="11">
        <f>InputData[[#This Row],[SELLING PRICE]]*InputData[[#This Row],[QUANTITY]]*(1-InputData[[#This Row],[DISCOUNT %]])</f>
        <v>674.1</v>
      </c>
      <c r="N158" s="9">
        <f>DAY(InputData[[#This Row],[DATE]])</f>
        <v>23</v>
      </c>
      <c r="O158" s="9" t="str">
        <f>TEXT(InputData[[#This Row],[DATE]],"mmm")</f>
        <v>Jul</v>
      </c>
      <c r="P158" s="9">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11">
        <f>VLOOKUP(InputData[[#This Row],[PRODUCT ID]],MasterData[],5,0)</f>
        <v>67</v>
      </c>
      <c r="K159" s="11">
        <f>VLOOKUP(InputData[[#This Row],[PRODUCT ID]],MasterData[],6,0)</f>
        <v>85.76</v>
      </c>
      <c r="L159" s="11">
        <f>InputData[[#This Row],[BUYING PRIZE]]*InputData[[#This Row],[QUANTITY]]</f>
        <v>536</v>
      </c>
      <c r="M159" s="11">
        <f>InputData[[#This Row],[SELLING PRICE]]*InputData[[#This Row],[QUANTITY]]*(1-InputData[[#This Row],[DISCOUNT %]])</f>
        <v>686.08</v>
      </c>
      <c r="N159" s="9">
        <f>DAY(InputData[[#This Row],[DATE]])</f>
        <v>23</v>
      </c>
      <c r="O159" s="9" t="str">
        <f>TEXT(InputData[[#This Row],[DATE]],"mmm")</f>
        <v>Jul</v>
      </c>
      <c r="P159" s="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11">
        <f>VLOOKUP(InputData[[#This Row],[PRODUCT ID]],MasterData[],5,0)</f>
        <v>6</v>
      </c>
      <c r="K160" s="11">
        <f>VLOOKUP(InputData[[#This Row],[PRODUCT ID]],MasterData[],6,0)</f>
        <v>7.8599999999999994</v>
      </c>
      <c r="L160" s="11">
        <f>InputData[[#This Row],[BUYING PRIZE]]*InputData[[#This Row],[QUANTITY]]</f>
        <v>24</v>
      </c>
      <c r="M160" s="11">
        <f>InputData[[#This Row],[SELLING PRICE]]*InputData[[#This Row],[QUANTITY]]*(1-InputData[[#This Row],[DISCOUNT %]])</f>
        <v>31.439999999999998</v>
      </c>
      <c r="N160" s="9">
        <f>DAY(InputData[[#This Row],[DATE]])</f>
        <v>24</v>
      </c>
      <c r="O160" s="9" t="str">
        <f>TEXT(InputData[[#This Row],[DATE]],"mmm")</f>
        <v>Jul</v>
      </c>
      <c r="P160" s="9">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11">
        <f>VLOOKUP(InputData[[#This Row],[PRODUCT ID]],MasterData[],5,0)</f>
        <v>76</v>
      </c>
      <c r="K161" s="11">
        <f>VLOOKUP(InputData[[#This Row],[PRODUCT ID]],MasterData[],6,0)</f>
        <v>82.08</v>
      </c>
      <c r="L161" s="11">
        <f>InputData[[#This Row],[BUYING PRIZE]]*InputData[[#This Row],[QUANTITY]]</f>
        <v>1140</v>
      </c>
      <c r="M161" s="11">
        <f>InputData[[#This Row],[SELLING PRICE]]*InputData[[#This Row],[QUANTITY]]*(1-InputData[[#This Row],[DISCOUNT %]])</f>
        <v>1231.2</v>
      </c>
      <c r="N161" s="9">
        <f>DAY(InputData[[#This Row],[DATE]])</f>
        <v>29</v>
      </c>
      <c r="O161" s="9" t="str">
        <f>TEXT(InputData[[#This Row],[DATE]],"mmm")</f>
        <v>Jul</v>
      </c>
      <c r="P161" s="9">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11">
        <f>VLOOKUP(InputData[[#This Row],[PRODUCT ID]],MasterData[],5,0)</f>
        <v>98</v>
      </c>
      <c r="K162" s="11">
        <f>VLOOKUP(InputData[[#This Row],[PRODUCT ID]],MasterData[],6,0)</f>
        <v>103.88</v>
      </c>
      <c r="L162" s="11">
        <f>InputData[[#This Row],[BUYING PRIZE]]*InputData[[#This Row],[QUANTITY]]</f>
        <v>1078</v>
      </c>
      <c r="M162" s="11">
        <f>InputData[[#This Row],[SELLING PRICE]]*InputData[[#This Row],[QUANTITY]]*(1-InputData[[#This Row],[DISCOUNT %]])</f>
        <v>1142.6799999999998</v>
      </c>
      <c r="N162" s="9">
        <f>DAY(InputData[[#This Row],[DATE]])</f>
        <v>1</v>
      </c>
      <c r="O162" s="9" t="str">
        <f>TEXT(InputData[[#This Row],[DATE]],"mmm")</f>
        <v>Aug</v>
      </c>
      <c r="P162" s="9">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11">
        <f>VLOOKUP(InputData[[#This Row],[PRODUCT ID]],MasterData[],5,0)</f>
        <v>141</v>
      </c>
      <c r="K163" s="11">
        <f>VLOOKUP(InputData[[#This Row],[PRODUCT ID]],MasterData[],6,0)</f>
        <v>149.46</v>
      </c>
      <c r="L163" s="11">
        <f>InputData[[#This Row],[BUYING PRIZE]]*InputData[[#This Row],[QUANTITY]]</f>
        <v>423</v>
      </c>
      <c r="M163" s="11">
        <f>InputData[[#This Row],[SELLING PRICE]]*InputData[[#This Row],[QUANTITY]]*(1-InputData[[#This Row],[DISCOUNT %]])</f>
        <v>448.38</v>
      </c>
      <c r="N163" s="9">
        <f>DAY(InputData[[#This Row],[DATE]])</f>
        <v>2</v>
      </c>
      <c r="O163" s="9" t="str">
        <f>TEXT(InputData[[#This Row],[DATE]],"mmm")</f>
        <v>Aug</v>
      </c>
      <c r="P163" s="9">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11">
        <f>VLOOKUP(InputData[[#This Row],[PRODUCT ID]],MasterData[],5,0)</f>
        <v>121</v>
      </c>
      <c r="K164" s="11">
        <f>VLOOKUP(InputData[[#This Row],[PRODUCT ID]],MasterData[],6,0)</f>
        <v>141.57</v>
      </c>
      <c r="L164" s="11">
        <f>InputData[[#This Row],[BUYING PRIZE]]*InputData[[#This Row],[QUANTITY]]</f>
        <v>1573</v>
      </c>
      <c r="M164" s="11">
        <f>InputData[[#This Row],[SELLING PRICE]]*InputData[[#This Row],[QUANTITY]]*(1-InputData[[#This Row],[DISCOUNT %]])</f>
        <v>1840.4099999999999</v>
      </c>
      <c r="N164" s="9">
        <f>DAY(InputData[[#This Row],[DATE]])</f>
        <v>3</v>
      </c>
      <c r="O164" s="9" t="str">
        <f>TEXT(InputData[[#This Row],[DATE]],"mmm")</f>
        <v>Aug</v>
      </c>
      <c r="P164" s="9">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11">
        <f>VLOOKUP(InputData[[#This Row],[PRODUCT ID]],MasterData[],5,0)</f>
        <v>55</v>
      </c>
      <c r="K165" s="11">
        <f>VLOOKUP(InputData[[#This Row],[PRODUCT ID]],MasterData[],6,0)</f>
        <v>58.3</v>
      </c>
      <c r="L165" s="11">
        <f>InputData[[#This Row],[BUYING PRIZE]]*InputData[[#This Row],[QUANTITY]]</f>
        <v>660</v>
      </c>
      <c r="M165" s="11">
        <f>InputData[[#This Row],[SELLING PRICE]]*InputData[[#This Row],[QUANTITY]]*(1-InputData[[#This Row],[DISCOUNT %]])</f>
        <v>699.59999999999991</v>
      </c>
      <c r="N165" s="9">
        <f>DAY(InputData[[#This Row],[DATE]])</f>
        <v>3</v>
      </c>
      <c r="O165" s="9" t="str">
        <f>TEXT(InputData[[#This Row],[DATE]],"mmm")</f>
        <v>Aug</v>
      </c>
      <c r="P165" s="9">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11">
        <f>VLOOKUP(InputData[[#This Row],[PRODUCT ID]],MasterData[],5,0)</f>
        <v>37</v>
      </c>
      <c r="K166" s="11">
        <f>VLOOKUP(InputData[[#This Row],[PRODUCT ID]],MasterData[],6,0)</f>
        <v>41.81</v>
      </c>
      <c r="L166" s="11">
        <f>InputData[[#This Row],[BUYING PRIZE]]*InputData[[#This Row],[QUANTITY]]</f>
        <v>518</v>
      </c>
      <c r="M166" s="11">
        <f>InputData[[#This Row],[SELLING PRICE]]*InputData[[#This Row],[QUANTITY]]*(1-InputData[[#This Row],[DISCOUNT %]])</f>
        <v>585.34</v>
      </c>
      <c r="N166" s="9">
        <f>DAY(InputData[[#This Row],[DATE]])</f>
        <v>5</v>
      </c>
      <c r="O166" s="9" t="str">
        <f>TEXT(InputData[[#This Row],[DATE]],"mmm")</f>
        <v>Aug</v>
      </c>
      <c r="P166" s="9">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11">
        <f>VLOOKUP(InputData[[#This Row],[PRODUCT ID]],MasterData[],5,0)</f>
        <v>67</v>
      </c>
      <c r="K167" s="11">
        <f>VLOOKUP(InputData[[#This Row],[PRODUCT ID]],MasterData[],6,0)</f>
        <v>85.76</v>
      </c>
      <c r="L167" s="11">
        <f>InputData[[#This Row],[BUYING PRIZE]]*InputData[[#This Row],[QUANTITY]]</f>
        <v>67</v>
      </c>
      <c r="M167" s="11">
        <f>InputData[[#This Row],[SELLING PRICE]]*InputData[[#This Row],[QUANTITY]]*(1-InputData[[#This Row],[DISCOUNT %]])</f>
        <v>85.76</v>
      </c>
      <c r="N167" s="9">
        <f>DAY(InputData[[#This Row],[DATE]])</f>
        <v>6</v>
      </c>
      <c r="O167" s="9" t="str">
        <f>TEXT(InputData[[#This Row],[DATE]],"mmm")</f>
        <v>Aug</v>
      </c>
      <c r="P167" s="9">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11">
        <f>VLOOKUP(InputData[[#This Row],[PRODUCT ID]],MasterData[],5,0)</f>
        <v>133</v>
      </c>
      <c r="K168" s="11">
        <f>VLOOKUP(InputData[[#This Row],[PRODUCT ID]],MasterData[],6,0)</f>
        <v>155.61000000000001</v>
      </c>
      <c r="L168" s="11">
        <f>InputData[[#This Row],[BUYING PRIZE]]*InputData[[#This Row],[QUANTITY]]</f>
        <v>532</v>
      </c>
      <c r="M168" s="11">
        <f>InputData[[#This Row],[SELLING PRICE]]*InputData[[#This Row],[QUANTITY]]*(1-InputData[[#This Row],[DISCOUNT %]])</f>
        <v>622.44000000000005</v>
      </c>
      <c r="N168" s="9">
        <f>DAY(InputData[[#This Row],[DATE]])</f>
        <v>10</v>
      </c>
      <c r="O168" s="9" t="str">
        <f>TEXT(InputData[[#This Row],[DATE]],"mmm")</f>
        <v>Aug</v>
      </c>
      <c r="P168" s="9">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11">
        <f>VLOOKUP(InputData[[#This Row],[PRODUCT ID]],MasterData[],5,0)</f>
        <v>76</v>
      </c>
      <c r="K169" s="11">
        <f>VLOOKUP(InputData[[#This Row],[PRODUCT ID]],MasterData[],6,0)</f>
        <v>82.08</v>
      </c>
      <c r="L169" s="11">
        <f>InputData[[#This Row],[BUYING PRIZE]]*InputData[[#This Row],[QUANTITY]]</f>
        <v>760</v>
      </c>
      <c r="M169" s="11">
        <f>InputData[[#This Row],[SELLING PRICE]]*InputData[[#This Row],[QUANTITY]]*(1-InputData[[#This Row],[DISCOUNT %]])</f>
        <v>820.8</v>
      </c>
      <c r="N169" s="9">
        <f>DAY(InputData[[#This Row],[DATE]])</f>
        <v>10</v>
      </c>
      <c r="O169" s="9" t="str">
        <f>TEXT(InputData[[#This Row],[DATE]],"mmm")</f>
        <v>Aug</v>
      </c>
      <c r="P169" s="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11">
        <f>VLOOKUP(InputData[[#This Row],[PRODUCT ID]],MasterData[],5,0)</f>
        <v>75</v>
      </c>
      <c r="K170" s="11">
        <f>VLOOKUP(InputData[[#This Row],[PRODUCT ID]],MasterData[],6,0)</f>
        <v>85.5</v>
      </c>
      <c r="L170" s="11">
        <f>InputData[[#This Row],[BUYING PRIZE]]*InputData[[#This Row],[QUANTITY]]</f>
        <v>450</v>
      </c>
      <c r="M170" s="11">
        <f>InputData[[#This Row],[SELLING PRICE]]*InputData[[#This Row],[QUANTITY]]*(1-InputData[[#This Row],[DISCOUNT %]])</f>
        <v>513</v>
      </c>
      <c r="N170" s="9">
        <f>DAY(InputData[[#This Row],[DATE]])</f>
        <v>10</v>
      </c>
      <c r="O170" s="9" t="str">
        <f>TEXT(InputData[[#This Row],[DATE]],"mmm")</f>
        <v>Aug</v>
      </c>
      <c r="P170" s="9">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11">
        <f>VLOOKUP(InputData[[#This Row],[PRODUCT ID]],MasterData[],5,0)</f>
        <v>141</v>
      </c>
      <c r="K171" s="11">
        <f>VLOOKUP(InputData[[#This Row],[PRODUCT ID]],MasterData[],6,0)</f>
        <v>149.46</v>
      </c>
      <c r="L171" s="11">
        <f>InputData[[#This Row],[BUYING PRIZE]]*InputData[[#This Row],[QUANTITY]]</f>
        <v>564</v>
      </c>
      <c r="M171" s="11">
        <f>InputData[[#This Row],[SELLING PRICE]]*InputData[[#This Row],[QUANTITY]]*(1-InputData[[#This Row],[DISCOUNT %]])</f>
        <v>597.84</v>
      </c>
      <c r="N171" s="9">
        <f>DAY(InputData[[#This Row],[DATE]])</f>
        <v>11</v>
      </c>
      <c r="O171" s="9" t="str">
        <f>TEXT(InputData[[#This Row],[DATE]],"mmm")</f>
        <v>Aug</v>
      </c>
      <c r="P171" s="9">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11">
        <f>VLOOKUP(InputData[[#This Row],[PRODUCT ID]],MasterData[],5,0)</f>
        <v>44</v>
      </c>
      <c r="K172" s="11">
        <f>VLOOKUP(InputData[[#This Row],[PRODUCT ID]],MasterData[],6,0)</f>
        <v>48.4</v>
      </c>
      <c r="L172" s="11">
        <f>InputData[[#This Row],[BUYING PRIZE]]*InputData[[#This Row],[QUANTITY]]</f>
        <v>572</v>
      </c>
      <c r="M172" s="11">
        <f>InputData[[#This Row],[SELLING PRICE]]*InputData[[#This Row],[QUANTITY]]*(1-InputData[[#This Row],[DISCOUNT %]])</f>
        <v>629.19999999999993</v>
      </c>
      <c r="N172" s="9">
        <f>DAY(InputData[[#This Row],[DATE]])</f>
        <v>13</v>
      </c>
      <c r="O172" s="9" t="str">
        <f>TEXT(InputData[[#This Row],[DATE]],"mmm")</f>
        <v>Aug</v>
      </c>
      <c r="P172" s="9">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11">
        <f>VLOOKUP(InputData[[#This Row],[PRODUCT ID]],MasterData[],5,0)</f>
        <v>48</v>
      </c>
      <c r="K173" s="11">
        <f>VLOOKUP(InputData[[#This Row],[PRODUCT ID]],MasterData[],6,0)</f>
        <v>57.120000000000005</v>
      </c>
      <c r="L173" s="11">
        <f>InputData[[#This Row],[BUYING PRIZE]]*InputData[[#This Row],[QUANTITY]]</f>
        <v>432</v>
      </c>
      <c r="M173" s="11">
        <f>InputData[[#This Row],[SELLING PRICE]]*InputData[[#This Row],[QUANTITY]]*(1-InputData[[#This Row],[DISCOUNT %]])</f>
        <v>514.08000000000004</v>
      </c>
      <c r="N173" s="9">
        <f>DAY(InputData[[#This Row],[DATE]])</f>
        <v>13</v>
      </c>
      <c r="O173" s="9" t="str">
        <f>TEXT(InputData[[#This Row],[DATE]],"mmm")</f>
        <v>Aug</v>
      </c>
      <c r="P173" s="9">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11">
        <f>VLOOKUP(InputData[[#This Row],[PRODUCT ID]],MasterData[],5,0)</f>
        <v>71</v>
      </c>
      <c r="K174" s="11">
        <f>VLOOKUP(InputData[[#This Row],[PRODUCT ID]],MasterData[],6,0)</f>
        <v>80.94</v>
      </c>
      <c r="L174" s="11">
        <f>InputData[[#This Row],[BUYING PRIZE]]*InputData[[#This Row],[QUANTITY]]</f>
        <v>213</v>
      </c>
      <c r="M174" s="11">
        <f>InputData[[#This Row],[SELLING PRICE]]*InputData[[#This Row],[QUANTITY]]*(1-InputData[[#This Row],[DISCOUNT %]])</f>
        <v>242.82</v>
      </c>
      <c r="N174" s="9">
        <f>DAY(InputData[[#This Row],[DATE]])</f>
        <v>16</v>
      </c>
      <c r="O174" s="9" t="str">
        <f>TEXT(InputData[[#This Row],[DATE]],"mmm")</f>
        <v>Aug</v>
      </c>
      <c r="P174" s="9">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11">
        <f>VLOOKUP(InputData[[#This Row],[PRODUCT ID]],MasterData[],5,0)</f>
        <v>7</v>
      </c>
      <c r="K175" s="11">
        <f>VLOOKUP(InputData[[#This Row],[PRODUCT ID]],MasterData[],6,0)</f>
        <v>8.33</v>
      </c>
      <c r="L175" s="11">
        <f>InputData[[#This Row],[BUYING PRIZE]]*InputData[[#This Row],[QUANTITY]]</f>
        <v>42</v>
      </c>
      <c r="M175" s="11">
        <f>InputData[[#This Row],[SELLING PRICE]]*InputData[[#This Row],[QUANTITY]]*(1-InputData[[#This Row],[DISCOUNT %]])</f>
        <v>49.980000000000004</v>
      </c>
      <c r="N175" s="9">
        <f>DAY(InputData[[#This Row],[DATE]])</f>
        <v>18</v>
      </c>
      <c r="O175" s="9" t="str">
        <f>TEXT(InputData[[#This Row],[DATE]],"mmm")</f>
        <v>Aug</v>
      </c>
      <c r="P175" s="9">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11">
        <f>VLOOKUP(InputData[[#This Row],[PRODUCT ID]],MasterData[],5,0)</f>
        <v>61</v>
      </c>
      <c r="K176" s="11">
        <f>VLOOKUP(InputData[[#This Row],[PRODUCT ID]],MasterData[],6,0)</f>
        <v>76.25</v>
      </c>
      <c r="L176" s="11">
        <f>InputData[[#This Row],[BUYING PRIZE]]*InputData[[#This Row],[QUANTITY]]</f>
        <v>915</v>
      </c>
      <c r="M176" s="11">
        <f>InputData[[#This Row],[SELLING PRICE]]*InputData[[#This Row],[QUANTITY]]*(1-InputData[[#This Row],[DISCOUNT %]])</f>
        <v>1143.75</v>
      </c>
      <c r="N176" s="9">
        <f>DAY(InputData[[#This Row],[DATE]])</f>
        <v>20</v>
      </c>
      <c r="O176" s="9" t="str">
        <f>TEXT(InputData[[#This Row],[DATE]],"mmm")</f>
        <v>Aug</v>
      </c>
      <c r="P176" s="9">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11">
        <f>VLOOKUP(InputData[[#This Row],[PRODUCT ID]],MasterData[],5,0)</f>
        <v>93</v>
      </c>
      <c r="K177" s="11">
        <f>VLOOKUP(InputData[[#This Row],[PRODUCT ID]],MasterData[],6,0)</f>
        <v>104.16</v>
      </c>
      <c r="L177" s="11">
        <f>InputData[[#This Row],[BUYING PRIZE]]*InputData[[#This Row],[QUANTITY]]</f>
        <v>837</v>
      </c>
      <c r="M177" s="11">
        <f>InputData[[#This Row],[SELLING PRICE]]*InputData[[#This Row],[QUANTITY]]*(1-InputData[[#This Row],[DISCOUNT %]])</f>
        <v>937.43999999999994</v>
      </c>
      <c r="N177" s="9">
        <f>DAY(InputData[[#This Row],[DATE]])</f>
        <v>20</v>
      </c>
      <c r="O177" s="9" t="str">
        <f>TEXT(InputData[[#This Row],[DATE]],"mmm")</f>
        <v>Aug</v>
      </c>
      <c r="P177" s="9">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11">
        <f>VLOOKUP(InputData[[#This Row],[PRODUCT ID]],MasterData[],5,0)</f>
        <v>37</v>
      </c>
      <c r="K178" s="11">
        <f>VLOOKUP(InputData[[#This Row],[PRODUCT ID]],MasterData[],6,0)</f>
        <v>41.81</v>
      </c>
      <c r="L178" s="11">
        <f>InputData[[#This Row],[BUYING PRIZE]]*InputData[[#This Row],[QUANTITY]]</f>
        <v>481</v>
      </c>
      <c r="M178" s="11">
        <f>InputData[[#This Row],[SELLING PRICE]]*InputData[[#This Row],[QUANTITY]]*(1-InputData[[#This Row],[DISCOUNT %]])</f>
        <v>543.53</v>
      </c>
      <c r="N178" s="9">
        <f>DAY(InputData[[#This Row],[DATE]])</f>
        <v>20</v>
      </c>
      <c r="O178" s="9" t="str">
        <f>TEXT(InputData[[#This Row],[DATE]],"mmm")</f>
        <v>Aug</v>
      </c>
      <c r="P178" s="9">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11">
        <f>VLOOKUP(InputData[[#This Row],[PRODUCT ID]],MasterData[],5,0)</f>
        <v>37</v>
      </c>
      <c r="K179" s="11">
        <f>VLOOKUP(InputData[[#This Row],[PRODUCT ID]],MasterData[],6,0)</f>
        <v>42.55</v>
      </c>
      <c r="L179" s="11">
        <f>InputData[[#This Row],[BUYING PRIZE]]*InputData[[#This Row],[QUANTITY]]</f>
        <v>148</v>
      </c>
      <c r="M179" s="11">
        <f>InputData[[#This Row],[SELLING PRICE]]*InputData[[#This Row],[QUANTITY]]*(1-InputData[[#This Row],[DISCOUNT %]])</f>
        <v>170.2</v>
      </c>
      <c r="N179" s="9">
        <f>DAY(InputData[[#This Row],[DATE]])</f>
        <v>26</v>
      </c>
      <c r="O179" s="9" t="str">
        <f>TEXT(InputData[[#This Row],[DATE]],"mmm")</f>
        <v>Aug</v>
      </c>
      <c r="P179" s="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11">
        <f>VLOOKUP(InputData[[#This Row],[PRODUCT ID]],MasterData[],5,0)</f>
        <v>55</v>
      </c>
      <c r="K180" s="11">
        <f>VLOOKUP(InputData[[#This Row],[PRODUCT ID]],MasterData[],6,0)</f>
        <v>58.3</v>
      </c>
      <c r="L180" s="11">
        <f>InputData[[#This Row],[BUYING PRIZE]]*InputData[[#This Row],[QUANTITY]]</f>
        <v>660</v>
      </c>
      <c r="M180" s="11">
        <f>InputData[[#This Row],[SELLING PRICE]]*InputData[[#This Row],[QUANTITY]]*(1-InputData[[#This Row],[DISCOUNT %]])</f>
        <v>699.59999999999991</v>
      </c>
      <c r="N180" s="9">
        <f>DAY(InputData[[#This Row],[DATE]])</f>
        <v>29</v>
      </c>
      <c r="O180" s="9" t="str">
        <f>TEXT(InputData[[#This Row],[DATE]],"mmm")</f>
        <v>Aug</v>
      </c>
      <c r="P180" s="9">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11">
        <f>VLOOKUP(InputData[[#This Row],[PRODUCT ID]],MasterData[],5,0)</f>
        <v>112</v>
      </c>
      <c r="K181" s="11">
        <f>VLOOKUP(InputData[[#This Row],[PRODUCT ID]],MasterData[],6,0)</f>
        <v>122.08</v>
      </c>
      <c r="L181" s="11">
        <f>InputData[[#This Row],[BUYING PRIZE]]*InputData[[#This Row],[QUANTITY]]</f>
        <v>1456</v>
      </c>
      <c r="M181" s="11">
        <f>InputData[[#This Row],[SELLING PRICE]]*InputData[[#This Row],[QUANTITY]]*(1-InputData[[#This Row],[DISCOUNT %]])</f>
        <v>1587.04</v>
      </c>
      <c r="N181" s="9">
        <f>DAY(InputData[[#This Row],[DATE]])</f>
        <v>30</v>
      </c>
      <c r="O181" s="9" t="str">
        <f>TEXT(InputData[[#This Row],[DATE]],"mmm")</f>
        <v>Aug</v>
      </c>
      <c r="P181" s="9">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11">
        <f>VLOOKUP(InputData[[#This Row],[PRODUCT ID]],MasterData[],5,0)</f>
        <v>98</v>
      </c>
      <c r="K182" s="11">
        <f>VLOOKUP(InputData[[#This Row],[PRODUCT ID]],MasterData[],6,0)</f>
        <v>103.88</v>
      </c>
      <c r="L182" s="11">
        <f>InputData[[#This Row],[BUYING PRIZE]]*InputData[[#This Row],[QUANTITY]]</f>
        <v>196</v>
      </c>
      <c r="M182" s="11">
        <f>InputData[[#This Row],[SELLING PRICE]]*InputData[[#This Row],[QUANTITY]]*(1-InputData[[#This Row],[DISCOUNT %]])</f>
        <v>207.76</v>
      </c>
      <c r="N182" s="9">
        <f>DAY(InputData[[#This Row],[DATE]])</f>
        <v>31</v>
      </c>
      <c r="O182" s="9" t="str">
        <f>TEXT(InputData[[#This Row],[DATE]],"mmm")</f>
        <v>Aug</v>
      </c>
      <c r="P182" s="9">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11">
        <f>VLOOKUP(InputData[[#This Row],[PRODUCT ID]],MasterData[],5,0)</f>
        <v>5</v>
      </c>
      <c r="K183" s="11">
        <f>VLOOKUP(InputData[[#This Row],[PRODUCT ID]],MasterData[],6,0)</f>
        <v>6.7</v>
      </c>
      <c r="L183" s="11">
        <f>InputData[[#This Row],[BUYING PRIZE]]*InputData[[#This Row],[QUANTITY]]</f>
        <v>55</v>
      </c>
      <c r="M183" s="11">
        <f>InputData[[#This Row],[SELLING PRICE]]*InputData[[#This Row],[QUANTITY]]*(1-InputData[[#This Row],[DISCOUNT %]])</f>
        <v>73.7</v>
      </c>
      <c r="N183" s="9">
        <f>DAY(InputData[[#This Row],[DATE]])</f>
        <v>31</v>
      </c>
      <c r="O183" s="9" t="str">
        <f>TEXT(InputData[[#This Row],[DATE]],"mmm")</f>
        <v>Aug</v>
      </c>
      <c r="P183" s="9">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11">
        <f>VLOOKUP(InputData[[#This Row],[PRODUCT ID]],MasterData[],5,0)</f>
        <v>144</v>
      </c>
      <c r="K184" s="11">
        <f>VLOOKUP(InputData[[#This Row],[PRODUCT ID]],MasterData[],6,0)</f>
        <v>156.96</v>
      </c>
      <c r="L184" s="11">
        <f>InputData[[#This Row],[BUYING PRIZE]]*InputData[[#This Row],[QUANTITY]]</f>
        <v>144</v>
      </c>
      <c r="M184" s="11">
        <f>InputData[[#This Row],[SELLING PRICE]]*InputData[[#This Row],[QUANTITY]]*(1-InputData[[#This Row],[DISCOUNT %]])</f>
        <v>156.96</v>
      </c>
      <c r="N184" s="9">
        <f>DAY(InputData[[#This Row],[DATE]])</f>
        <v>1</v>
      </c>
      <c r="O184" s="9" t="str">
        <f>TEXT(InputData[[#This Row],[DATE]],"mmm")</f>
        <v>Sep</v>
      </c>
      <c r="P184" s="9">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11">
        <f>VLOOKUP(InputData[[#This Row],[PRODUCT ID]],MasterData[],5,0)</f>
        <v>71</v>
      </c>
      <c r="K185" s="11">
        <f>VLOOKUP(InputData[[#This Row],[PRODUCT ID]],MasterData[],6,0)</f>
        <v>80.94</v>
      </c>
      <c r="L185" s="11">
        <f>InputData[[#This Row],[BUYING PRIZE]]*InputData[[#This Row],[QUANTITY]]</f>
        <v>994</v>
      </c>
      <c r="M185" s="11">
        <f>InputData[[#This Row],[SELLING PRICE]]*InputData[[#This Row],[QUANTITY]]*(1-InputData[[#This Row],[DISCOUNT %]])</f>
        <v>1133.1599999999999</v>
      </c>
      <c r="N185" s="9">
        <f>DAY(InputData[[#This Row],[DATE]])</f>
        <v>1</v>
      </c>
      <c r="O185" s="9" t="str">
        <f>TEXT(InputData[[#This Row],[DATE]],"mmm")</f>
        <v>Sep</v>
      </c>
      <c r="P185" s="9">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11">
        <f>VLOOKUP(InputData[[#This Row],[PRODUCT ID]],MasterData[],5,0)</f>
        <v>138</v>
      </c>
      <c r="K186" s="11">
        <f>VLOOKUP(InputData[[#This Row],[PRODUCT ID]],MasterData[],6,0)</f>
        <v>173.88</v>
      </c>
      <c r="L186" s="11">
        <f>InputData[[#This Row],[BUYING PRIZE]]*InputData[[#This Row],[QUANTITY]]</f>
        <v>1104</v>
      </c>
      <c r="M186" s="11">
        <f>InputData[[#This Row],[SELLING PRICE]]*InputData[[#This Row],[QUANTITY]]*(1-InputData[[#This Row],[DISCOUNT %]])</f>
        <v>1391.04</v>
      </c>
      <c r="N186" s="9">
        <f>DAY(InputData[[#This Row],[DATE]])</f>
        <v>3</v>
      </c>
      <c r="O186" s="9" t="str">
        <f>TEXT(InputData[[#This Row],[DATE]],"mmm")</f>
        <v>Sep</v>
      </c>
      <c r="P186" s="9">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11">
        <f>VLOOKUP(InputData[[#This Row],[PRODUCT ID]],MasterData[],5,0)</f>
        <v>37</v>
      </c>
      <c r="K187" s="11">
        <f>VLOOKUP(InputData[[#This Row],[PRODUCT ID]],MasterData[],6,0)</f>
        <v>41.81</v>
      </c>
      <c r="L187" s="11">
        <f>InputData[[#This Row],[BUYING PRIZE]]*InputData[[#This Row],[QUANTITY]]</f>
        <v>259</v>
      </c>
      <c r="M187" s="11">
        <f>InputData[[#This Row],[SELLING PRICE]]*InputData[[#This Row],[QUANTITY]]*(1-InputData[[#This Row],[DISCOUNT %]])</f>
        <v>292.67</v>
      </c>
      <c r="N187" s="9">
        <f>DAY(InputData[[#This Row],[DATE]])</f>
        <v>4</v>
      </c>
      <c r="O187" s="9" t="str">
        <f>TEXT(InputData[[#This Row],[DATE]],"mmm")</f>
        <v>Sep</v>
      </c>
      <c r="P187" s="9">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11">
        <f>VLOOKUP(InputData[[#This Row],[PRODUCT ID]],MasterData[],5,0)</f>
        <v>141</v>
      </c>
      <c r="K188" s="11">
        <f>VLOOKUP(InputData[[#This Row],[PRODUCT ID]],MasterData[],6,0)</f>
        <v>149.46</v>
      </c>
      <c r="L188" s="11">
        <f>InputData[[#This Row],[BUYING PRIZE]]*InputData[[#This Row],[QUANTITY]]</f>
        <v>2115</v>
      </c>
      <c r="M188" s="11">
        <f>InputData[[#This Row],[SELLING PRICE]]*InputData[[#This Row],[QUANTITY]]*(1-InputData[[#This Row],[DISCOUNT %]])</f>
        <v>2241.9</v>
      </c>
      <c r="N188" s="9">
        <f>DAY(InputData[[#This Row],[DATE]])</f>
        <v>4</v>
      </c>
      <c r="O188" s="9" t="str">
        <f>TEXT(InputData[[#This Row],[DATE]],"mmm")</f>
        <v>Sep</v>
      </c>
      <c r="P188" s="9">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11">
        <f>VLOOKUP(InputData[[#This Row],[PRODUCT ID]],MasterData[],5,0)</f>
        <v>89</v>
      </c>
      <c r="K189" s="11">
        <f>VLOOKUP(InputData[[#This Row],[PRODUCT ID]],MasterData[],6,0)</f>
        <v>117.48</v>
      </c>
      <c r="L189" s="11">
        <f>InputData[[#This Row],[BUYING PRIZE]]*InputData[[#This Row],[QUANTITY]]</f>
        <v>89</v>
      </c>
      <c r="M189" s="11">
        <f>InputData[[#This Row],[SELLING PRICE]]*InputData[[#This Row],[QUANTITY]]*(1-InputData[[#This Row],[DISCOUNT %]])</f>
        <v>117.48</v>
      </c>
      <c r="N189" s="9">
        <f>DAY(InputData[[#This Row],[DATE]])</f>
        <v>5</v>
      </c>
      <c r="O189" s="9" t="str">
        <f>TEXT(InputData[[#This Row],[DATE]],"mmm")</f>
        <v>Sep</v>
      </c>
      <c r="P189" s="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11">
        <f>VLOOKUP(InputData[[#This Row],[PRODUCT ID]],MasterData[],5,0)</f>
        <v>150</v>
      </c>
      <c r="K190" s="11">
        <f>VLOOKUP(InputData[[#This Row],[PRODUCT ID]],MasterData[],6,0)</f>
        <v>210</v>
      </c>
      <c r="L190" s="11">
        <f>InputData[[#This Row],[BUYING PRIZE]]*InputData[[#This Row],[QUANTITY]]</f>
        <v>750</v>
      </c>
      <c r="M190" s="11">
        <f>InputData[[#This Row],[SELLING PRICE]]*InputData[[#This Row],[QUANTITY]]*(1-InputData[[#This Row],[DISCOUNT %]])</f>
        <v>1050</v>
      </c>
      <c r="N190" s="9">
        <f>DAY(InputData[[#This Row],[DATE]])</f>
        <v>7</v>
      </c>
      <c r="O190" s="9" t="str">
        <f>TEXT(InputData[[#This Row],[DATE]],"mmm")</f>
        <v>Sep</v>
      </c>
      <c r="P190" s="9">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11">
        <f>VLOOKUP(InputData[[#This Row],[PRODUCT ID]],MasterData[],5,0)</f>
        <v>76</v>
      </c>
      <c r="K191" s="11">
        <f>VLOOKUP(InputData[[#This Row],[PRODUCT ID]],MasterData[],6,0)</f>
        <v>82.08</v>
      </c>
      <c r="L191" s="11">
        <f>InputData[[#This Row],[BUYING PRIZE]]*InputData[[#This Row],[QUANTITY]]</f>
        <v>304</v>
      </c>
      <c r="M191" s="11">
        <f>InputData[[#This Row],[SELLING PRICE]]*InputData[[#This Row],[QUANTITY]]*(1-InputData[[#This Row],[DISCOUNT %]])</f>
        <v>328.32</v>
      </c>
      <c r="N191" s="9">
        <f>DAY(InputData[[#This Row],[DATE]])</f>
        <v>9</v>
      </c>
      <c r="O191" s="9" t="str">
        <f>TEXT(InputData[[#This Row],[DATE]],"mmm")</f>
        <v>Sep</v>
      </c>
      <c r="P191" s="9">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11">
        <f>VLOOKUP(InputData[[#This Row],[PRODUCT ID]],MasterData[],5,0)</f>
        <v>148</v>
      </c>
      <c r="K192" s="11">
        <f>VLOOKUP(InputData[[#This Row],[PRODUCT ID]],MasterData[],6,0)</f>
        <v>201.28</v>
      </c>
      <c r="L192" s="11">
        <f>InputData[[#This Row],[BUYING PRIZE]]*InputData[[#This Row],[QUANTITY]]</f>
        <v>888</v>
      </c>
      <c r="M192" s="11">
        <f>InputData[[#This Row],[SELLING PRICE]]*InputData[[#This Row],[QUANTITY]]*(1-InputData[[#This Row],[DISCOUNT %]])</f>
        <v>1207.68</v>
      </c>
      <c r="N192" s="9">
        <f>DAY(InputData[[#This Row],[DATE]])</f>
        <v>10</v>
      </c>
      <c r="O192" s="9" t="str">
        <f>TEXT(InputData[[#This Row],[DATE]],"mmm")</f>
        <v>Sep</v>
      </c>
      <c r="P192" s="9">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11">
        <f>VLOOKUP(InputData[[#This Row],[PRODUCT ID]],MasterData[],5,0)</f>
        <v>98</v>
      </c>
      <c r="K193" s="11">
        <f>VLOOKUP(InputData[[#This Row],[PRODUCT ID]],MasterData[],6,0)</f>
        <v>103.88</v>
      </c>
      <c r="L193" s="11">
        <f>InputData[[#This Row],[BUYING PRIZE]]*InputData[[#This Row],[QUANTITY]]</f>
        <v>882</v>
      </c>
      <c r="M193" s="11">
        <f>InputData[[#This Row],[SELLING PRICE]]*InputData[[#This Row],[QUANTITY]]*(1-InputData[[#This Row],[DISCOUNT %]])</f>
        <v>934.92</v>
      </c>
      <c r="N193" s="9">
        <f>DAY(InputData[[#This Row],[DATE]])</f>
        <v>10</v>
      </c>
      <c r="O193" s="9" t="str">
        <f>TEXT(InputData[[#This Row],[DATE]],"mmm")</f>
        <v>Sep</v>
      </c>
      <c r="P193" s="9">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11">
        <f>VLOOKUP(InputData[[#This Row],[PRODUCT ID]],MasterData[],5,0)</f>
        <v>18</v>
      </c>
      <c r="K194" s="11">
        <f>VLOOKUP(InputData[[#This Row],[PRODUCT ID]],MasterData[],6,0)</f>
        <v>24.66</v>
      </c>
      <c r="L194" s="11">
        <f>InputData[[#This Row],[BUYING PRIZE]]*InputData[[#This Row],[QUANTITY]]</f>
        <v>36</v>
      </c>
      <c r="M194" s="11">
        <f>InputData[[#This Row],[SELLING PRICE]]*InputData[[#This Row],[QUANTITY]]*(1-InputData[[#This Row],[DISCOUNT %]])</f>
        <v>49.32</v>
      </c>
      <c r="N194" s="9">
        <f>DAY(InputData[[#This Row],[DATE]])</f>
        <v>10</v>
      </c>
      <c r="O194" s="9" t="str">
        <f>TEXT(InputData[[#This Row],[DATE]],"mmm")</f>
        <v>Sep</v>
      </c>
      <c r="P194" s="9">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11">
        <f>VLOOKUP(InputData[[#This Row],[PRODUCT ID]],MasterData[],5,0)</f>
        <v>98</v>
      </c>
      <c r="K195" s="11">
        <f>VLOOKUP(InputData[[#This Row],[PRODUCT ID]],MasterData[],6,0)</f>
        <v>103.88</v>
      </c>
      <c r="L195" s="11">
        <f>InputData[[#This Row],[BUYING PRIZE]]*InputData[[#This Row],[QUANTITY]]</f>
        <v>588</v>
      </c>
      <c r="M195" s="11">
        <f>InputData[[#This Row],[SELLING PRICE]]*InputData[[#This Row],[QUANTITY]]*(1-InputData[[#This Row],[DISCOUNT %]])</f>
        <v>623.28</v>
      </c>
      <c r="N195" s="9">
        <f>DAY(InputData[[#This Row],[DATE]])</f>
        <v>11</v>
      </c>
      <c r="O195" s="9" t="str">
        <f>TEXT(InputData[[#This Row],[DATE]],"mmm")</f>
        <v>Sep</v>
      </c>
      <c r="P195" s="9">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11">
        <f>VLOOKUP(InputData[[#This Row],[PRODUCT ID]],MasterData[],5,0)</f>
        <v>138</v>
      </c>
      <c r="K196" s="11">
        <f>VLOOKUP(InputData[[#This Row],[PRODUCT ID]],MasterData[],6,0)</f>
        <v>173.88</v>
      </c>
      <c r="L196" s="11">
        <f>InputData[[#This Row],[BUYING PRIZE]]*InputData[[#This Row],[QUANTITY]]</f>
        <v>966</v>
      </c>
      <c r="M196" s="11">
        <f>InputData[[#This Row],[SELLING PRICE]]*InputData[[#This Row],[QUANTITY]]*(1-InputData[[#This Row],[DISCOUNT %]])</f>
        <v>1217.1599999999999</v>
      </c>
      <c r="N196" s="9">
        <f>DAY(InputData[[#This Row],[DATE]])</f>
        <v>13</v>
      </c>
      <c r="O196" s="9" t="str">
        <f>TEXT(InputData[[#This Row],[DATE]],"mmm")</f>
        <v>Sep</v>
      </c>
      <c r="P196" s="9">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11">
        <f>VLOOKUP(InputData[[#This Row],[PRODUCT ID]],MasterData[],5,0)</f>
        <v>120</v>
      </c>
      <c r="K197" s="11">
        <f>VLOOKUP(InputData[[#This Row],[PRODUCT ID]],MasterData[],6,0)</f>
        <v>162</v>
      </c>
      <c r="L197" s="11">
        <f>InputData[[#This Row],[BUYING PRIZE]]*InputData[[#This Row],[QUANTITY]]</f>
        <v>720</v>
      </c>
      <c r="M197" s="11">
        <f>InputData[[#This Row],[SELLING PRICE]]*InputData[[#This Row],[QUANTITY]]*(1-InputData[[#This Row],[DISCOUNT %]])</f>
        <v>972</v>
      </c>
      <c r="N197" s="9">
        <f>DAY(InputData[[#This Row],[DATE]])</f>
        <v>15</v>
      </c>
      <c r="O197" s="9" t="str">
        <f>TEXT(InputData[[#This Row],[DATE]],"mmm")</f>
        <v>Sep</v>
      </c>
      <c r="P197" s="9">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11">
        <f>VLOOKUP(InputData[[#This Row],[PRODUCT ID]],MasterData[],5,0)</f>
        <v>120</v>
      </c>
      <c r="K198" s="11">
        <f>VLOOKUP(InputData[[#This Row],[PRODUCT ID]],MasterData[],6,0)</f>
        <v>162</v>
      </c>
      <c r="L198" s="11">
        <f>InputData[[#This Row],[BUYING PRIZE]]*InputData[[#This Row],[QUANTITY]]</f>
        <v>1680</v>
      </c>
      <c r="M198" s="11">
        <f>InputData[[#This Row],[SELLING PRICE]]*InputData[[#This Row],[QUANTITY]]*(1-InputData[[#This Row],[DISCOUNT %]])</f>
        <v>2268</v>
      </c>
      <c r="N198" s="9">
        <f>DAY(InputData[[#This Row],[DATE]])</f>
        <v>15</v>
      </c>
      <c r="O198" s="9" t="str">
        <f>TEXT(InputData[[#This Row],[DATE]],"mmm")</f>
        <v>Sep</v>
      </c>
      <c r="P198" s="9">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11">
        <f>VLOOKUP(InputData[[#This Row],[PRODUCT ID]],MasterData[],5,0)</f>
        <v>61</v>
      </c>
      <c r="K199" s="11">
        <f>VLOOKUP(InputData[[#This Row],[PRODUCT ID]],MasterData[],6,0)</f>
        <v>76.25</v>
      </c>
      <c r="L199" s="11">
        <f>InputData[[#This Row],[BUYING PRIZE]]*InputData[[#This Row],[QUANTITY]]</f>
        <v>427</v>
      </c>
      <c r="M199" s="11">
        <f>InputData[[#This Row],[SELLING PRICE]]*InputData[[#This Row],[QUANTITY]]*(1-InputData[[#This Row],[DISCOUNT %]])</f>
        <v>533.75</v>
      </c>
      <c r="N199" s="9">
        <f>DAY(InputData[[#This Row],[DATE]])</f>
        <v>21</v>
      </c>
      <c r="O199" s="9" t="str">
        <f>TEXT(InputData[[#This Row],[DATE]],"mmm")</f>
        <v>Sep</v>
      </c>
      <c r="P199" s="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11">
        <f>VLOOKUP(InputData[[#This Row],[PRODUCT ID]],MasterData[],5,0)</f>
        <v>90</v>
      </c>
      <c r="K200" s="11">
        <f>VLOOKUP(InputData[[#This Row],[PRODUCT ID]],MasterData[],6,0)</f>
        <v>115.2</v>
      </c>
      <c r="L200" s="11">
        <f>InputData[[#This Row],[BUYING PRIZE]]*InputData[[#This Row],[QUANTITY]]</f>
        <v>180</v>
      </c>
      <c r="M200" s="11">
        <f>InputData[[#This Row],[SELLING PRICE]]*InputData[[#This Row],[QUANTITY]]*(1-InputData[[#This Row],[DISCOUNT %]])</f>
        <v>230.4</v>
      </c>
      <c r="N200" s="9">
        <f>DAY(InputData[[#This Row],[DATE]])</f>
        <v>22</v>
      </c>
      <c r="O200" s="9" t="str">
        <f>TEXT(InputData[[#This Row],[DATE]],"mmm")</f>
        <v>Sep</v>
      </c>
      <c r="P200" s="9">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11">
        <f>VLOOKUP(InputData[[#This Row],[PRODUCT ID]],MasterData[],5,0)</f>
        <v>105</v>
      </c>
      <c r="K201" s="11">
        <f>VLOOKUP(InputData[[#This Row],[PRODUCT ID]],MasterData[],6,0)</f>
        <v>142.80000000000001</v>
      </c>
      <c r="L201" s="11">
        <f>InputData[[#This Row],[BUYING PRIZE]]*InputData[[#This Row],[QUANTITY]]</f>
        <v>420</v>
      </c>
      <c r="M201" s="11">
        <f>InputData[[#This Row],[SELLING PRICE]]*InputData[[#This Row],[QUANTITY]]*(1-InputData[[#This Row],[DISCOUNT %]])</f>
        <v>571.20000000000005</v>
      </c>
      <c r="N201" s="9">
        <f>DAY(InputData[[#This Row],[DATE]])</f>
        <v>22</v>
      </c>
      <c r="O201" s="9" t="str">
        <f>TEXT(InputData[[#This Row],[DATE]],"mmm")</f>
        <v>Sep</v>
      </c>
      <c r="P201" s="9">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11">
        <f>VLOOKUP(InputData[[#This Row],[PRODUCT ID]],MasterData[],5,0)</f>
        <v>37</v>
      </c>
      <c r="K202" s="11">
        <f>VLOOKUP(InputData[[#This Row],[PRODUCT ID]],MasterData[],6,0)</f>
        <v>49.21</v>
      </c>
      <c r="L202" s="11">
        <f>InputData[[#This Row],[BUYING PRIZE]]*InputData[[#This Row],[QUANTITY]]</f>
        <v>444</v>
      </c>
      <c r="M202" s="11">
        <f>InputData[[#This Row],[SELLING PRICE]]*InputData[[#This Row],[QUANTITY]]*(1-InputData[[#This Row],[DISCOUNT %]])</f>
        <v>590.52</v>
      </c>
      <c r="N202" s="9">
        <f>DAY(InputData[[#This Row],[DATE]])</f>
        <v>23</v>
      </c>
      <c r="O202" s="9" t="str">
        <f>TEXT(InputData[[#This Row],[DATE]],"mmm")</f>
        <v>Sep</v>
      </c>
      <c r="P202" s="9">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11">
        <f>VLOOKUP(InputData[[#This Row],[PRODUCT ID]],MasterData[],5,0)</f>
        <v>126</v>
      </c>
      <c r="K203" s="11">
        <f>VLOOKUP(InputData[[#This Row],[PRODUCT ID]],MasterData[],6,0)</f>
        <v>162.54</v>
      </c>
      <c r="L203" s="11">
        <f>InputData[[#This Row],[BUYING PRIZE]]*InputData[[#This Row],[QUANTITY]]</f>
        <v>882</v>
      </c>
      <c r="M203" s="11">
        <f>InputData[[#This Row],[SELLING PRICE]]*InputData[[#This Row],[QUANTITY]]*(1-InputData[[#This Row],[DISCOUNT %]])</f>
        <v>1137.78</v>
      </c>
      <c r="N203" s="9">
        <f>DAY(InputData[[#This Row],[DATE]])</f>
        <v>23</v>
      </c>
      <c r="O203" s="9" t="str">
        <f>TEXT(InputData[[#This Row],[DATE]],"mmm")</f>
        <v>Sep</v>
      </c>
      <c r="P203" s="9">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11">
        <f>VLOOKUP(InputData[[#This Row],[PRODUCT ID]],MasterData[],5,0)</f>
        <v>55</v>
      </c>
      <c r="K204" s="11">
        <f>VLOOKUP(InputData[[#This Row],[PRODUCT ID]],MasterData[],6,0)</f>
        <v>58.3</v>
      </c>
      <c r="L204" s="11">
        <f>InputData[[#This Row],[BUYING PRIZE]]*InputData[[#This Row],[QUANTITY]]</f>
        <v>55</v>
      </c>
      <c r="M204" s="11">
        <f>InputData[[#This Row],[SELLING PRICE]]*InputData[[#This Row],[QUANTITY]]*(1-InputData[[#This Row],[DISCOUNT %]])</f>
        <v>58.3</v>
      </c>
      <c r="N204" s="9">
        <f>DAY(InputData[[#This Row],[DATE]])</f>
        <v>27</v>
      </c>
      <c r="O204" s="9" t="str">
        <f>TEXT(InputData[[#This Row],[DATE]],"mmm")</f>
        <v>Sep</v>
      </c>
      <c r="P204" s="9">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11">
        <f>VLOOKUP(InputData[[#This Row],[PRODUCT ID]],MasterData[],5,0)</f>
        <v>112</v>
      </c>
      <c r="K205" s="11">
        <f>VLOOKUP(InputData[[#This Row],[PRODUCT ID]],MasterData[],6,0)</f>
        <v>146.72</v>
      </c>
      <c r="L205" s="11">
        <f>InputData[[#This Row],[BUYING PRIZE]]*InputData[[#This Row],[QUANTITY]]</f>
        <v>1008</v>
      </c>
      <c r="M205" s="11">
        <f>InputData[[#This Row],[SELLING PRICE]]*InputData[[#This Row],[QUANTITY]]*(1-InputData[[#This Row],[DISCOUNT %]])</f>
        <v>1320.48</v>
      </c>
      <c r="N205" s="9">
        <f>DAY(InputData[[#This Row],[DATE]])</f>
        <v>30</v>
      </c>
      <c r="O205" s="9" t="str">
        <f>TEXT(InputData[[#This Row],[DATE]],"mmm")</f>
        <v>Sep</v>
      </c>
      <c r="P205" s="9">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11">
        <f>VLOOKUP(InputData[[#This Row],[PRODUCT ID]],MasterData[],5,0)</f>
        <v>75</v>
      </c>
      <c r="K206" s="11">
        <f>VLOOKUP(InputData[[#This Row],[PRODUCT ID]],MasterData[],6,0)</f>
        <v>85.5</v>
      </c>
      <c r="L206" s="11">
        <f>InputData[[#This Row],[BUYING PRIZE]]*InputData[[#This Row],[QUANTITY]]</f>
        <v>375</v>
      </c>
      <c r="M206" s="11">
        <f>InputData[[#This Row],[SELLING PRICE]]*InputData[[#This Row],[QUANTITY]]*(1-InputData[[#This Row],[DISCOUNT %]])</f>
        <v>427.5</v>
      </c>
      <c r="N206" s="9">
        <f>DAY(InputData[[#This Row],[DATE]])</f>
        <v>30</v>
      </c>
      <c r="O206" s="9" t="str">
        <f>TEXT(InputData[[#This Row],[DATE]],"mmm")</f>
        <v>Sep</v>
      </c>
      <c r="P206" s="9">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11">
        <f>VLOOKUP(InputData[[#This Row],[PRODUCT ID]],MasterData[],5,0)</f>
        <v>148</v>
      </c>
      <c r="K207" s="11">
        <f>VLOOKUP(InputData[[#This Row],[PRODUCT ID]],MasterData[],6,0)</f>
        <v>201.28</v>
      </c>
      <c r="L207" s="11">
        <f>InputData[[#This Row],[BUYING PRIZE]]*InputData[[#This Row],[QUANTITY]]</f>
        <v>2072</v>
      </c>
      <c r="M207" s="11">
        <f>InputData[[#This Row],[SELLING PRICE]]*InputData[[#This Row],[QUANTITY]]*(1-InputData[[#This Row],[DISCOUNT %]])</f>
        <v>2817.92</v>
      </c>
      <c r="N207" s="9">
        <f>DAY(InputData[[#This Row],[DATE]])</f>
        <v>1</v>
      </c>
      <c r="O207" s="9" t="str">
        <f>TEXT(InputData[[#This Row],[DATE]],"mmm")</f>
        <v>Oct</v>
      </c>
      <c r="P207" s="9">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11">
        <f>VLOOKUP(InputData[[#This Row],[PRODUCT ID]],MasterData[],5,0)</f>
        <v>112</v>
      </c>
      <c r="K208" s="11">
        <f>VLOOKUP(InputData[[#This Row],[PRODUCT ID]],MasterData[],6,0)</f>
        <v>146.72</v>
      </c>
      <c r="L208" s="11">
        <f>InputData[[#This Row],[BUYING PRIZE]]*InputData[[#This Row],[QUANTITY]]</f>
        <v>1680</v>
      </c>
      <c r="M208" s="11">
        <f>InputData[[#This Row],[SELLING PRICE]]*InputData[[#This Row],[QUANTITY]]*(1-InputData[[#This Row],[DISCOUNT %]])</f>
        <v>2200.8000000000002</v>
      </c>
      <c r="N208" s="9">
        <f>DAY(InputData[[#This Row],[DATE]])</f>
        <v>2</v>
      </c>
      <c r="O208" s="9" t="str">
        <f>TEXT(InputData[[#This Row],[DATE]],"mmm")</f>
        <v>Oct</v>
      </c>
      <c r="P208" s="9">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11">
        <f>VLOOKUP(InputData[[#This Row],[PRODUCT ID]],MasterData[],5,0)</f>
        <v>150</v>
      </c>
      <c r="K209" s="11">
        <f>VLOOKUP(InputData[[#This Row],[PRODUCT ID]],MasterData[],6,0)</f>
        <v>210</v>
      </c>
      <c r="L209" s="11">
        <f>InputData[[#This Row],[BUYING PRIZE]]*InputData[[#This Row],[QUANTITY]]</f>
        <v>1350</v>
      </c>
      <c r="M209" s="11">
        <f>InputData[[#This Row],[SELLING PRICE]]*InputData[[#This Row],[QUANTITY]]*(1-InputData[[#This Row],[DISCOUNT %]])</f>
        <v>1890</v>
      </c>
      <c r="N209" s="9">
        <f>DAY(InputData[[#This Row],[DATE]])</f>
        <v>3</v>
      </c>
      <c r="O209" s="9" t="str">
        <f>TEXT(InputData[[#This Row],[DATE]],"mmm")</f>
        <v>Oct</v>
      </c>
      <c r="P209" s="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11">
        <f>VLOOKUP(InputData[[#This Row],[PRODUCT ID]],MasterData[],5,0)</f>
        <v>5</v>
      </c>
      <c r="K210" s="11">
        <f>VLOOKUP(InputData[[#This Row],[PRODUCT ID]],MasterData[],6,0)</f>
        <v>6.7</v>
      </c>
      <c r="L210" s="11">
        <f>InputData[[#This Row],[BUYING PRIZE]]*InputData[[#This Row],[QUANTITY]]</f>
        <v>5</v>
      </c>
      <c r="M210" s="11">
        <f>InputData[[#This Row],[SELLING PRICE]]*InputData[[#This Row],[QUANTITY]]*(1-InputData[[#This Row],[DISCOUNT %]])</f>
        <v>6.7</v>
      </c>
      <c r="N210" s="9">
        <f>DAY(InputData[[#This Row],[DATE]])</f>
        <v>6</v>
      </c>
      <c r="O210" s="9" t="str">
        <f>TEXT(InputData[[#This Row],[DATE]],"mmm")</f>
        <v>Oct</v>
      </c>
      <c r="P210" s="9">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11">
        <f>VLOOKUP(InputData[[#This Row],[PRODUCT ID]],MasterData[],5,0)</f>
        <v>90</v>
      </c>
      <c r="K211" s="11">
        <f>VLOOKUP(InputData[[#This Row],[PRODUCT ID]],MasterData[],6,0)</f>
        <v>96.3</v>
      </c>
      <c r="L211" s="11">
        <f>InputData[[#This Row],[BUYING PRIZE]]*InputData[[#This Row],[QUANTITY]]</f>
        <v>1080</v>
      </c>
      <c r="M211" s="11">
        <f>InputData[[#This Row],[SELLING PRICE]]*InputData[[#This Row],[QUANTITY]]*(1-InputData[[#This Row],[DISCOUNT %]])</f>
        <v>1155.5999999999999</v>
      </c>
      <c r="N211" s="9">
        <f>DAY(InputData[[#This Row],[DATE]])</f>
        <v>6</v>
      </c>
      <c r="O211" s="9" t="str">
        <f>TEXT(InputData[[#This Row],[DATE]],"mmm")</f>
        <v>Oct</v>
      </c>
      <c r="P211" s="9">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11">
        <f>VLOOKUP(InputData[[#This Row],[PRODUCT ID]],MasterData[],5,0)</f>
        <v>18</v>
      </c>
      <c r="K212" s="11">
        <f>VLOOKUP(InputData[[#This Row],[PRODUCT ID]],MasterData[],6,0)</f>
        <v>24.66</v>
      </c>
      <c r="L212" s="11">
        <f>InputData[[#This Row],[BUYING PRIZE]]*InputData[[#This Row],[QUANTITY]]</f>
        <v>108</v>
      </c>
      <c r="M212" s="11">
        <f>InputData[[#This Row],[SELLING PRICE]]*InputData[[#This Row],[QUANTITY]]*(1-InputData[[#This Row],[DISCOUNT %]])</f>
        <v>147.96</v>
      </c>
      <c r="N212" s="9">
        <f>DAY(InputData[[#This Row],[DATE]])</f>
        <v>7</v>
      </c>
      <c r="O212" s="9" t="str">
        <f>TEXT(InputData[[#This Row],[DATE]],"mmm")</f>
        <v>Oct</v>
      </c>
      <c r="P212" s="9">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11">
        <f>VLOOKUP(InputData[[#This Row],[PRODUCT ID]],MasterData[],5,0)</f>
        <v>72</v>
      </c>
      <c r="K213" s="11">
        <f>VLOOKUP(InputData[[#This Row],[PRODUCT ID]],MasterData[],6,0)</f>
        <v>79.92</v>
      </c>
      <c r="L213" s="11">
        <f>InputData[[#This Row],[BUYING PRIZE]]*InputData[[#This Row],[QUANTITY]]</f>
        <v>360</v>
      </c>
      <c r="M213" s="11">
        <f>InputData[[#This Row],[SELLING PRICE]]*InputData[[#This Row],[QUANTITY]]*(1-InputData[[#This Row],[DISCOUNT %]])</f>
        <v>399.6</v>
      </c>
      <c r="N213" s="9">
        <f>DAY(InputData[[#This Row],[DATE]])</f>
        <v>9</v>
      </c>
      <c r="O213" s="9" t="str">
        <f>TEXT(InputData[[#This Row],[DATE]],"mmm")</f>
        <v>Oct</v>
      </c>
      <c r="P213" s="9">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11">
        <f>VLOOKUP(InputData[[#This Row],[PRODUCT ID]],MasterData[],5,0)</f>
        <v>89</v>
      </c>
      <c r="K214" s="11">
        <f>VLOOKUP(InputData[[#This Row],[PRODUCT ID]],MasterData[],6,0)</f>
        <v>117.48</v>
      </c>
      <c r="L214" s="11">
        <f>InputData[[#This Row],[BUYING PRIZE]]*InputData[[#This Row],[QUANTITY]]</f>
        <v>979</v>
      </c>
      <c r="M214" s="11">
        <f>InputData[[#This Row],[SELLING PRICE]]*InputData[[#This Row],[QUANTITY]]*(1-InputData[[#This Row],[DISCOUNT %]])</f>
        <v>1292.28</v>
      </c>
      <c r="N214" s="9">
        <f>DAY(InputData[[#This Row],[DATE]])</f>
        <v>9</v>
      </c>
      <c r="O214" s="9" t="str">
        <f>TEXT(InputData[[#This Row],[DATE]],"mmm")</f>
        <v>Oct</v>
      </c>
      <c r="P214" s="9">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11">
        <f>VLOOKUP(InputData[[#This Row],[PRODUCT ID]],MasterData[],5,0)</f>
        <v>5</v>
      </c>
      <c r="K215" s="11">
        <f>VLOOKUP(InputData[[#This Row],[PRODUCT ID]],MasterData[],6,0)</f>
        <v>6.7</v>
      </c>
      <c r="L215" s="11">
        <f>InputData[[#This Row],[BUYING PRIZE]]*InputData[[#This Row],[QUANTITY]]</f>
        <v>70</v>
      </c>
      <c r="M215" s="11">
        <f>InputData[[#This Row],[SELLING PRICE]]*InputData[[#This Row],[QUANTITY]]*(1-InputData[[#This Row],[DISCOUNT %]])</f>
        <v>93.8</v>
      </c>
      <c r="N215" s="9">
        <f>DAY(InputData[[#This Row],[DATE]])</f>
        <v>10</v>
      </c>
      <c r="O215" s="9" t="str">
        <f>TEXT(InputData[[#This Row],[DATE]],"mmm")</f>
        <v>Oct</v>
      </c>
      <c r="P215" s="9">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11">
        <f>VLOOKUP(InputData[[#This Row],[PRODUCT ID]],MasterData[],5,0)</f>
        <v>44</v>
      </c>
      <c r="K216" s="11">
        <f>VLOOKUP(InputData[[#This Row],[PRODUCT ID]],MasterData[],6,0)</f>
        <v>48.4</v>
      </c>
      <c r="L216" s="11">
        <f>InputData[[#This Row],[BUYING PRIZE]]*InputData[[#This Row],[QUANTITY]]</f>
        <v>660</v>
      </c>
      <c r="M216" s="11">
        <f>InputData[[#This Row],[SELLING PRICE]]*InputData[[#This Row],[QUANTITY]]*(1-InputData[[#This Row],[DISCOUNT %]])</f>
        <v>726</v>
      </c>
      <c r="N216" s="9">
        <f>DAY(InputData[[#This Row],[DATE]])</f>
        <v>11</v>
      </c>
      <c r="O216" s="9" t="str">
        <f>TEXT(InputData[[#This Row],[DATE]],"mmm")</f>
        <v>Oct</v>
      </c>
      <c r="P216" s="9">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11">
        <f>VLOOKUP(InputData[[#This Row],[PRODUCT ID]],MasterData[],5,0)</f>
        <v>48</v>
      </c>
      <c r="K217" s="11">
        <f>VLOOKUP(InputData[[#This Row],[PRODUCT ID]],MasterData[],6,0)</f>
        <v>57.120000000000005</v>
      </c>
      <c r="L217" s="11">
        <f>InputData[[#This Row],[BUYING PRIZE]]*InputData[[#This Row],[QUANTITY]]</f>
        <v>384</v>
      </c>
      <c r="M217" s="11">
        <f>InputData[[#This Row],[SELLING PRICE]]*InputData[[#This Row],[QUANTITY]]*(1-InputData[[#This Row],[DISCOUNT %]])</f>
        <v>456.96000000000004</v>
      </c>
      <c r="N217" s="9">
        <f>DAY(InputData[[#This Row],[DATE]])</f>
        <v>12</v>
      </c>
      <c r="O217" s="9" t="str">
        <f>TEXT(InputData[[#This Row],[DATE]],"mmm")</f>
        <v>Oct</v>
      </c>
      <c r="P217" s="9">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11">
        <f>VLOOKUP(InputData[[#This Row],[PRODUCT ID]],MasterData[],5,0)</f>
        <v>98</v>
      </c>
      <c r="K218" s="11">
        <f>VLOOKUP(InputData[[#This Row],[PRODUCT ID]],MasterData[],6,0)</f>
        <v>103.88</v>
      </c>
      <c r="L218" s="11">
        <f>InputData[[#This Row],[BUYING PRIZE]]*InputData[[#This Row],[QUANTITY]]</f>
        <v>1274</v>
      </c>
      <c r="M218" s="11">
        <f>InputData[[#This Row],[SELLING PRICE]]*InputData[[#This Row],[QUANTITY]]*(1-InputData[[#This Row],[DISCOUNT %]])</f>
        <v>1350.44</v>
      </c>
      <c r="N218" s="9">
        <f>DAY(InputData[[#This Row],[DATE]])</f>
        <v>17</v>
      </c>
      <c r="O218" s="9" t="str">
        <f>TEXT(InputData[[#This Row],[DATE]],"mmm")</f>
        <v>Oct</v>
      </c>
      <c r="P218" s="9">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11">
        <f>VLOOKUP(InputData[[#This Row],[PRODUCT ID]],MasterData[],5,0)</f>
        <v>7</v>
      </c>
      <c r="K219" s="11">
        <f>VLOOKUP(InputData[[#This Row],[PRODUCT ID]],MasterData[],6,0)</f>
        <v>8.33</v>
      </c>
      <c r="L219" s="11">
        <f>InputData[[#This Row],[BUYING PRIZE]]*InputData[[#This Row],[QUANTITY]]</f>
        <v>42</v>
      </c>
      <c r="M219" s="11">
        <f>InputData[[#This Row],[SELLING PRICE]]*InputData[[#This Row],[QUANTITY]]*(1-InputData[[#This Row],[DISCOUNT %]])</f>
        <v>49.980000000000004</v>
      </c>
      <c r="N219" s="9">
        <f>DAY(InputData[[#This Row],[DATE]])</f>
        <v>18</v>
      </c>
      <c r="O219" s="9" t="str">
        <f>TEXT(InputData[[#This Row],[DATE]],"mmm")</f>
        <v>Oct</v>
      </c>
      <c r="P219" s="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11">
        <f>VLOOKUP(InputData[[#This Row],[PRODUCT ID]],MasterData[],5,0)</f>
        <v>126</v>
      </c>
      <c r="K220" s="11">
        <f>VLOOKUP(InputData[[#This Row],[PRODUCT ID]],MasterData[],6,0)</f>
        <v>162.54</v>
      </c>
      <c r="L220" s="11">
        <f>InputData[[#This Row],[BUYING PRIZE]]*InputData[[#This Row],[QUANTITY]]</f>
        <v>1638</v>
      </c>
      <c r="M220" s="11">
        <f>InputData[[#This Row],[SELLING PRICE]]*InputData[[#This Row],[QUANTITY]]*(1-InputData[[#This Row],[DISCOUNT %]])</f>
        <v>2113.02</v>
      </c>
      <c r="N220" s="9">
        <f>DAY(InputData[[#This Row],[DATE]])</f>
        <v>18</v>
      </c>
      <c r="O220" s="9" t="str">
        <f>TEXT(InputData[[#This Row],[DATE]],"mmm")</f>
        <v>Oct</v>
      </c>
      <c r="P220" s="9">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11">
        <f>VLOOKUP(InputData[[#This Row],[PRODUCT ID]],MasterData[],5,0)</f>
        <v>44</v>
      </c>
      <c r="K221" s="11">
        <f>VLOOKUP(InputData[[#This Row],[PRODUCT ID]],MasterData[],6,0)</f>
        <v>48.4</v>
      </c>
      <c r="L221" s="11">
        <f>InputData[[#This Row],[BUYING PRIZE]]*InputData[[#This Row],[QUANTITY]]</f>
        <v>308</v>
      </c>
      <c r="M221" s="11">
        <f>InputData[[#This Row],[SELLING PRICE]]*InputData[[#This Row],[QUANTITY]]*(1-InputData[[#This Row],[DISCOUNT %]])</f>
        <v>338.8</v>
      </c>
      <c r="N221" s="9">
        <f>DAY(InputData[[#This Row],[DATE]])</f>
        <v>22</v>
      </c>
      <c r="O221" s="9" t="str">
        <f>TEXT(InputData[[#This Row],[DATE]],"mmm")</f>
        <v>Oct</v>
      </c>
      <c r="P221" s="9">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11">
        <f>VLOOKUP(InputData[[#This Row],[PRODUCT ID]],MasterData[],5,0)</f>
        <v>144</v>
      </c>
      <c r="K222" s="11">
        <f>VLOOKUP(InputData[[#This Row],[PRODUCT ID]],MasterData[],6,0)</f>
        <v>156.96</v>
      </c>
      <c r="L222" s="11">
        <f>InputData[[#This Row],[BUYING PRIZE]]*InputData[[#This Row],[QUANTITY]]</f>
        <v>1872</v>
      </c>
      <c r="M222" s="11">
        <f>InputData[[#This Row],[SELLING PRICE]]*InputData[[#This Row],[QUANTITY]]*(1-InputData[[#This Row],[DISCOUNT %]])</f>
        <v>2040.48</v>
      </c>
      <c r="N222" s="9">
        <f>DAY(InputData[[#This Row],[DATE]])</f>
        <v>22</v>
      </c>
      <c r="O222" s="9" t="str">
        <f>TEXT(InputData[[#This Row],[DATE]],"mmm")</f>
        <v>Oct</v>
      </c>
      <c r="P222" s="9">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11">
        <f>VLOOKUP(InputData[[#This Row],[PRODUCT ID]],MasterData[],5,0)</f>
        <v>6</v>
      </c>
      <c r="K223" s="11">
        <f>VLOOKUP(InputData[[#This Row],[PRODUCT ID]],MasterData[],6,0)</f>
        <v>7.8599999999999994</v>
      </c>
      <c r="L223" s="11">
        <f>InputData[[#This Row],[BUYING PRIZE]]*InputData[[#This Row],[QUANTITY]]</f>
        <v>6</v>
      </c>
      <c r="M223" s="11">
        <f>InputData[[#This Row],[SELLING PRICE]]*InputData[[#This Row],[QUANTITY]]*(1-InputData[[#This Row],[DISCOUNT %]])</f>
        <v>7.8599999999999994</v>
      </c>
      <c r="N223" s="9">
        <f>DAY(InputData[[#This Row],[DATE]])</f>
        <v>22</v>
      </c>
      <c r="O223" s="9" t="str">
        <f>TEXT(InputData[[#This Row],[DATE]],"mmm")</f>
        <v>Oct</v>
      </c>
      <c r="P223" s="9">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11">
        <f>VLOOKUP(InputData[[#This Row],[PRODUCT ID]],MasterData[],5,0)</f>
        <v>44</v>
      </c>
      <c r="K224" s="11">
        <f>VLOOKUP(InputData[[#This Row],[PRODUCT ID]],MasterData[],6,0)</f>
        <v>48.4</v>
      </c>
      <c r="L224" s="11">
        <f>InputData[[#This Row],[BUYING PRIZE]]*InputData[[#This Row],[QUANTITY]]</f>
        <v>132</v>
      </c>
      <c r="M224" s="11">
        <f>InputData[[#This Row],[SELLING PRICE]]*InputData[[#This Row],[QUANTITY]]*(1-InputData[[#This Row],[DISCOUNT %]])</f>
        <v>145.19999999999999</v>
      </c>
      <c r="N224" s="9">
        <f>DAY(InputData[[#This Row],[DATE]])</f>
        <v>24</v>
      </c>
      <c r="O224" s="9" t="str">
        <f>TEXT(InputData[[#This Row],[DATE]],"mmm")</f>
        <v>Oct</v>
      </c>
      <c r="P224" s="9">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11">
        <f>VLOOKUP(InputData[[#This Row],[PRODUCT ID]],MasterData[],5,0)</f>
        <v>76</v>
      </c>
      <c r="K225" s="11">
        <f>VLOOKUP(InputData[[#This Row],[PRODUCT ID]],MasterData[],6,0)</f>
        <v>82.08</v>
      </c>
      <c r="L225" s="11">
        <f>InputData[[#This Row],[BUYING PRIZE]]*InputData[[#This Row],[QUANTITY]]</f>
        <v>684</v>
      </c>
      <c r="M225" s="11">
        <f>InputData[[#This Row],[SELLING PRICE]]*InputData[[#This Row],[QUANTITY]]*(1-InputData[[#This Row],[DISCOUNT %]])</f>
        <v>738.72</v>
      </c>
      <c r="N225" s="9">
        <f>DAY(InputData[[#This Row],[DATE]])</f>
        <v>25</v>
      </c>
      <c r="O225" s="9" t="str">
        <f>TEXT(InputData[[#This Row],[DATE]],"mmm")</f>
        <v>Oct</v>
      </c>
      <c r="P225" s="9">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11">
        <f>VLOOKUP(InputData[[#This Row],[PRODUCT ID]],MasterData[],5,0)</f>
        <v>44</v>
      </c>
      <c r="K226" s="11">
        <f>VLOOKUP(InputData[[#This Row],[PRODUCT ID]],MasterData[],6,0)</f>
        <v>48.84</v>
      </c>
      <c r="L226" s="11">
        <f>InputData[[#This Row],[BUYING PRIZE]]*InputData[[#This Row],[QUANTITY]]</f>
        <v>264</v>
      </c>
      <c r="M226" s="11">
        <f>InputData[[#This Row],[SELLING PRICE]]*InputData[[#This Row],[QUANTITY]]*(1-InputData[[#This Row],[DISCOUNT %]])</f>
        <v>293.04000000000002</v>
      </c>
      <c r="N226" s="9">
        <f>DAY(InputData[[#This Row],[DATE]])</f>
        <v>26</v>
      </c>
      <c r="O226" s="9" t="str">
        <f>TEXT(InputData[[#This Row],[DATE]],"mmm")</f>
        <v>Oct</v>
      </c>
      <c r="P226" s="9">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11">
        <f>VLOOKUP(InputData[[#This Row],[PRODUCT ID]],MasterData[],5,0)</f>
        <v>83</v>
      </c>
      <c r="K227" s="11">
        <f>VLOOKUP(InputData[[#This Row],[PRODUCT ID]],MasterData[],6,0)</f>
        <v>94.62</v>
      </c>
      <c r="L227" s="11">
        <f>InputData[[#This Row],[BUYING PRIZE]]*InputData[[#This Row],[QUANTITY]]</f>
        <v>83</v>
      </c>
      <c r="M227" s="11">
        <f>InputData[[#This Row],[SELLING PRICE]]*InputData[[#This Row],[QUANTITY]]*(1-InputData[[#This Row],[DISCOUNT %]])</f>
        <v>94.62</v>
      </c>
      <c r="N227" s="9">
        <f>DAY(InputData[[#This Row],[DATE]])</f>
        <v>28</v>
      </c>
      <c r="O227" s="9" t="str">
        <f>TEXT(InputData[[#This Row],[DATE]],"mmm")</f>
        <v>Oct</v>
      </c>
      <c r="P227" s="9">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11">
        <f>VLOOKUP(InputData[[#This Row],[PRODUCT ID]],MasterData[],5,0)</f>
        <v>72</v>
      </c>
      <c r="K228" s="11">
        <f>VLOOKUP(InputData[[#This Row],[PRODUCT ID]],MasterData[],6,0)</f>
        <v>79.92</v>
      </c>
      <c r="L228" s="11">
        <f>InputData[[#This Row],[BUYING PRIZE]]*InputData[[#This Row],[QUANTITY]]</f>
        <v>1008</v>
      </c>
      <c r="M228" s="11">
        <f>InputData[[#This Row],[SELLING PRICE]]*InputData[[#This Row],[QUANTITY]]*(1-InputData[[#This Row],[DISCOUNT %]])</f>
        <v>1118.8800000000001</v>
      </c>
      <c r="N228" s="9">
        <f>DAY(InputData[[#This Row],[DATE]])</f>
        <v>29</v>
      </c>
      <c r="O228" s="9" t="str">
        <f>TEXT(InputData[[#This Row],[DATE]],"mmm")</f>
        <v>Oct</v>
      </c>
      <c r="P228" s="9">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11">
        <f>VLOOKUP(InputData[[#This Row],[PRODUCT ID]],MasterData[],5,0)</f>
        <v>126</v>
      </c>
      <c r="K229" s="11">
        <f>VLOOKUP(InputData[[#This Row],[PRODUCT ID]],MasterData[],6,0)</f>
        <v>162.54</v>
      </c>
      <c r="L229" s="11">
        <f>InputData[[#This Row],[BUYING PRIZE]]*InputData[[#This Row],[QUANTITY]]</f>
        <v>756</v>
      </c>
      <c r="M229" s="11">
        <f>InputData[[#This Row],[SELLING PRICE]]*InputData[[#This Row],[QUANTITY]]*(1-InputData[[#This Row],[DISCOUNT %]])</f>
        <v>975.24</v>
      </c>
      <c r="N229" s="9">
        <f>DAY(InputData[[#This Row],[DATE]])</f>
        <v>31</v>
      </c>
      <c r="O229" s="9" t="str">
        <f>TEXT(InputData[[#This Row],[DATE]],"mmm")</f>
        <v>Oct</v>
      </c>
      <c r="P229" s="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11">
        <f>VLOOKUP(InputData[[#This Row],[PRODUCT ID]],MasterData[],5,0)</f>
        <v>112</v>
      </c>
      <c r="K230" s="11">
        <f>VLOOKUP(InputData[[#This Row],[PRODUCT ID]],MasterData[],6,0)</f>
        <v>122.08</v>
      </c>
      <c r="L230" s="11">
        <f>InputData[[#This Row],[BUYING PRIZE]]*InputData[[#This Row],[QUANTITY]]</f>
        <v>1344</v>
      </c>
      <c r="M230" s="11">
        <f>InputData[[#This Row],[SELLING PRICE]]*InputData[[#This Row],[QUANTITY]]*(1-InputData[[#This Row],[DISCOUNT %]])</f>
        <v>1464.96</v>
      </c>
      <c r="N230" s="9">
        <f>DAY(InputData[[#This Row],[DATE]])</f>
        <v>3</v>
      </c>
      <c r="O230" s="9" t="str">
        <f>TEXT(InputData[[#This Row],[DATE]],"mmm")</f>
        <v>Nov</v>
      </c>
      <c r="P230" s="9">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11">
        <f>VLOOKUP(InputData[[#This Row],[PRODUCT ID]],MasterData[],5,0)</f>
        <v>90</v>
      </c>
      <c r="K231" s="11">
        <f>VLOOKUP(InputData[[#This Row],[PRODUCT ID]],MasterData[],6,0)</f>
        <v>96.3</v>
      </c>
      <c r="L231" s="11">
        <f>InputData[[#This Row],[BUYING PRIZE]]*InputData[[#This Row],[QUANTITY]]</f>
        <v>900</v>
      </c>
      <c r="M231" s="11">
        <f>InputData[[#This Row],[SELLING PRICE]]*InputData[[#This Row],[QUANTITY]]*(1-InputData[[#This Row],[DISCOUNT %]])</f>
        <v>963</v>
      </c>
      <c r="N231" s="9">
        <f>DAY(InputData[[#This Row],[DATE]])</f>
        <v>6</v>
      </c>
      <c r="O231" s="9" t="str">
        <f>TEXT(InputData[[#This Row],[DATE]],"mmm")</f>
        <v>Nov</v>
      </c>
      <c r="P231" s="9">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11">
        <f>VLOOKUP(InputData[[#This Row],[PRODUCT ID]],MasterData[],5,0)</f>
        <v>43</v>
      </c>
      <c r="K232" s="11">
        <f>VLOOKUP(InputData[[#This Row],[PRODUCT ID]],MasterData[],6,0)</f>
        <v>47.730000000000004</v>
      </c>
      <c r="L232" s="11">
        <f>InputData[[#This Row],[BUYING PRIZE]]*InputData[[#This Row],[QUANTITY]]</f>
        <v>645</v>
      </c>
      <c r="M232" s="11">
        <f>InputData[[#This Row],[SELLING PRICE]]*InputData[[#This Row],[QUANTITY]]*(1-InputData[[#This Row],[DISCOUNT %]])</f>
        <v>715.95</v>
      </c>
      <c r="N232" s="9">
        <f>DAY(InputData[[#This Row],[DATE]])</f>
        <v>8</v>
      </c>
      <c r="O232" s="9" t="str">
        <f>TEXT(InputData[[#This Row],[DATE]],"mmm")</f>
        <v>Nov</v>
      </c>
      <c r="P232" s="9">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11">
        <f>VLOOKUP(InputData[[#This Row],[PRODUCT ID]],MasterData[],5,0)</f>
        <v>120</v>
      </c>
      <c r="K233" s="11">
        <f>VLOOKUP(InputData[[#This Row],[PRODUCT ID]],MasterData[],6,0)</f>
        <v>162</v>
      </c>
      <c r="L233" s="11">
        <f>InputData[[#This Row],[BUYING PRIZE]]*InputData[[#This Row],[QUANTITY]]</f>
        <v>720</v>
      </c>
      <c r="M233" s="11">
        <f>InputData[[#This Row],[SELLING PRICE]]*InputData[[#This Row],[QUANTITY]]*(1-InputData[[#This Row],[DISCOUNT %]])</f>
        <v>972</v>
      </c>
      <c r="N233" s="9">
        <f>DAY(InputData[[#This Row],[DATE]])</f>
        <v>10</v>
      </c>
      <c r="O233" s="9" t="str">
        <f>TEXT(InputData[[#This Row],[DATE]],"mmm")</f>
        <v>Nov</v>
      </c>
      <c r="P233" s="9">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11">
        <f>VLOOKUP(InputData[[#This Row],[PRODUCT ID]],MasterData[],5,0)</f>
        <v>90</v>
      </c>
      <c r="K234" s="11">
        <f>VLOOKUP(InputData[[#This Row],[PRODUCT ID]],MasterData[],6,0)</f>
        <v>115.2</v>
      </c>
      <c r="L234" s="11">
        <f>InputData[[#This Row],[BUYING PRIZE]]*InputData[[#This Row],[QUANTITY]]</f>
        <v>1080</v>
      </c>
      <c r="M234" s="11">
        <f>InputData[[#This Row],[SELLING PRICE]]*InputData[[#This Row],[QUANTITY]]*(1-InputData[[#This Row],[DISCOUNT %]])</f>
        <v>1382.4</v>
      </c>
      <c r="N234" s="9">
        <f>DAY(InputData[[#This Row],[DATE]])</f>
        <v>11</v>
      </c>
      <c r="O234" s="9" t="str">
        <f>TEXT(InputData[[#This Row],[DATE]],"mmm")</f>
        <v>Nov</v>
      </c>
      <c r="P234" s="9">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11">
        <f>VLOOKUP(InputData[[#This Row],[PRODUCT ID]],MasterData[],5,0)</f>
        <v>148</v>
      </c>
      <c r="K235" s="11">
        <f>VLOOKUP(InputData[[#This Row],[PRODUCT ID]],MasterData[],6,0)</f>
        <v>164.28</v>
      </c>
      <c r="L235" s="11">
        <f>InputData[[#This Row],[BUYING PRIZE]]*InputData[[#This Row],[QUANTITY]]</f>
        <v>444</v>
      </c>
      <c r="M235" s="11">
        <f>InputData[[#This Row],[SELLING PRICE]]*InputData[[#This Row],[QUANTITY]]*(1-InputData[[#This Row],[DISCOUNT %]])</f>
        <v>492.84000000000003</v>
      </c>
      <c r="N235" s="9">
        <f>DAY(InputData[[#This Row],[DATE]])</f>
        <v>12</v>
      </c>
      <c r="O235" s="9" t="str">
        <f>TEXT(InputData[[#This Row],[DATE]],"mmm")</f>
        <v>Nov</v>
      </c>
      <c r="P235" s="9">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11">
        <f>VLOOKUP(InputData[[#This Row],[PRODUCT ID]],MasterData[],5,0)</f>
        <v>55</v>
      </c>
      <c r="K236" s="11">
        <f>VLOOKUP(InputData[[#This Row],[PRODUCT ID]],MasterData[],6,0)</f>
        <v>58.3</v>
      </c>
      <c r="L236" s="11">
        <f>InputData[[#This Row],[BUYING PRIZE]]*InputData[[#This Row],[QUANTITY]]</f>
        <v>770</v>
      </c>
      <c r="M236" s="11">
        <f>InputData[[#This Row],[SELLING PRICE]]*InputData[[#This Row],[QUANTITY]]*(1-InputData[[#This Row],[DISCOUNT %]])</f>
        <v>816.19999999999993</v>
      </c>
      <c r="N236" s="9">
        <f>DAY(InputData[[#This Row],[DATE]])</f>
        <v>20</v>
      </c>
      <c r="O236" s="9" t="str">
        <f>TEXT(InputData[[#This Row],[DATE]],"mmm")</f>
        <v>Nov</v>
      </c>
      <c r="P236" s="9">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11">
        <f>VLOOKUP(InputData[[#This Row],[PRODUCT ID]],MasterData[],5,0)</f>
        <v>83</v>
      </c>
      <c r="K237" s="11">
        <f>VLOOKUP(InputData[[#This Row],[PRODUCT ID]],MasterData[],6,0)</f>
        <v>94.62</v>
      </c>
      <c r="L237" s="11">
        <f>InputData[[#This Row],[BUYING PRIZE]]*InputData[[#This Row],[QUANTITY]]</f>
        <v>913</v>
      </c>
      <c r="M237" s="11">
        <f>InputData[[#This Row],[SELLING PRICE]]*InputData[[#This Row],[QUANTITY]]*(1-InputData[[#This Row],[DISCOUNT %]])</f>
        <v>1040.8200000000002</v>
      </c>
      <c r="N237" s="9">
        <f>DAY(InputData[[#This Row],[DATE]])</f>
        <v>20</v>
      </c>
      <c r="O237" s="9" t="str">
        <f>TEXT(InputData[[#This Row],[DATE]],"mmm")</f>
        <v>Nov</v>
      </c>
      <c r="P237" s="9">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11">
        <f>VLOOKUP(InputData[[#This Row],[PRODUCT ID]],MasterData[],5,0)</f>
        <v>112</v>
      </c>
      <c r="K238" s="11">
        <f>VLOOKUP(InputData[[#This Row],[PRODUCT ID]],MasterData[],6,0)</f>
        <v>146.72</v>
      </c>
      <c r="L238" s="11">
        <f>InputData[[#This Row],[BUYING PRIZE]]*InputData[[#This Row],[QUANTITY]]</f>
        <v>112</v>
      </c>
      <c r="M238" s="11">
        <f>InputData[[#This Row],[SELLING PRICE]]*InputData[[#This Row],[QUANTITY]]*(1-InputData[[#This Row],[DISCOUNT %]])</f>
        <v>146.72</v>
      </c>
      <c r="N238" s="9">
        <f>DAY(InputData[[#This Row],[DATE]])</f>
        <v>21</v>
      </c>
      <c r="O238" s="9" t="str">
        <f>TEXT(InputData[[#This Row],[DATE]],"mmm")</f>
        <v>Nov</v>
      </c>
      <c r="P238" s="9">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11">
        <f>VLOOKUP(InputData[[#This Row],[PRODUCT ID]],MasterData[],5,0)</f>
        <v>75</v>
      </c>
      <c r="K239" s="11">
        <f>VLOOKUP(InputData[[#This Row],[PRODUCT ID]],MasterData[],6,0)</f>
        <v>85.5</v>
      </c>
      <c r="L239" s="11">
        <f>InputData[[#This Row],[BUYING PRIZE]]*InputData[[#This Row],[QUANTITY]]</f>
        <v>75</v>
      </c>
      <c r="M239" s="11">
        <f>InputData[[#This Row],[SELLING PRICE]]*InputData[[#This Row],[QUANTITY]]*(1-InputData[[#This Row],[DISCOUNT %]])</f>
        <v>85.5</v>
      </c>
      <c r="N239" s="9">
        <f>DAY(InputData[[#This Row],[DATE]])</f>
        <v>21</v>
      </c>
      <c r="O239" s="9" t="str">
        <f>TEXT(InputData[[#This Row],[DATE]],"mmm")</f>
        <v>Nov</v>
      </c>
      <c r="P239" s="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11">
        <f>VLOOKUP(InputData[[#This Row],[PRODUCT ID]],MasterData[],5,0)</f>
        <v>73</v>
      </c>
      <c r="K240" s="11">
        <f>VLOOKUP(InputData[[#This Row],[PRODUCT ID]],MasterData[],6,0)</f>
        <v>94.17</v>
      </c>
      <c r="L240" s="11">
        <f>InputData[[#This Row],[BUYING PRIZE]]*InputData[[#This Row],[QUANTITY]]</f>
        <v>584</v>
      </c>
      <c r="M240" s="11">
        <f>InputData[[#This Row],[SELLING PRICE]]*InputData[[#This Row],[QUANTITY]]*(1-InputData[[#This Row],[DISCOUNT %]])</f>
        <v>753.36</v>
      </c>
      <c r="N240" s="9">
        <f>DAY(InputData[[#This Row],[DATE]])</f>
        <v>27</v>
      </c>
      <c r="O240" s="9" t="str">
        <f>TEXT(InputData[[#This Row],[DATE]],"mmm")</f>
        <v>Nov</v>
      </c>
      <c r="P240" s="9">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11">
        <f>VLOOKUP(InputData[[#This Row],[PRODUCT ID]],MasterData[],5,0)</f>
        <v>90</v>
      </c>
      <c r="K241" s="11">
        <f>VLOOKUP(InputData[[#This Row],[PRODUCT ID]],MasterData[],6,0)</f>
        <v>115.2</v>
      </c>
      <c r="L241" s="11">
        <f>InputData[[#This Row],[BUYING PRIZE]]*InputData[[#This Row],[QUANTITY]]</f>
        <v>180</v>
      </c>
      <c r="M241" s="11">
        <f>InputData[[#This Row],[SELLING PRICE]]*InputData[[#This Row],[QUANTITY]]*(1-InputData[[#This Row],[DISCOUNT %]])</f>
        <v>230.4</v>
      </c>
      <c r="N241" s="9">
        <f>DAY(InputData[[#This Row],[DATE]])</f>
        <v>28</v>
      </c>
      <c r="O241" s="9" t="str">
        <f>TEXT(InputData[[#This Row],[DATE]],"mmm")</f>
        <v>Nov</v>
      </c>
      <c r="P241" s="9">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11">
        <f>VLOOKUP(InputData[[#This Row],[PRODUCT ID]],MasterData[],5,0)</f>
        <v>37</v>
      </c>
      <c r="K242" s="11">
        <f>VLOOKUP(InputData[[#This Row],[PRODUCT ID]],MasterData[],6,0)</f>
        <v>42.55</v>
      </c>
      <c r="L242" s="11">
        <f>InputData[[#This Row],[BUYING PRIZE]]*InputData[[#This Row],[QUANTITY]]</f>
        <v>555</v>
      </c>
      <c r="M242" s="11">
        <f>InputData[[#This Row],[SELLING PRICE]]*InputData[[#This Row],[QUANTITY]]*(1-InputData[[#This Row],[DISCOUNT %]])</f>
        <v>638.25</v>
      </c>
      <c r="N242" s="9">
        <f>DAY(InputData[[#This Row],[DATE]])</f>
        <v>30</v>
      </c>
      <c r="O242" s="9" t="str">
        <f>TEXT(InputData[[#This Row],[DATE]],"mmm")</f>
        <v>Nov</v>
      </c>
      <c r="P242" s="9">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11">
        <f>VLOOKUP(InputData[[#This Row],[PRODUCT ID]],MasterData[],5,0)</f>
        <v>13</v>
      </c>
      <c r="K243" s="11">
        <f>VLOOKUP(InputData[[#This Row],[PRODUCT ID]],MasterData[],6,0)</f>
        <v>16.64</v>
      </c>
      <c r="L243" s="11">
        <f>InputData[[#This Row],[BUYING PRIZE]]*InputData[[#This Row],[QUANTITY]]</f>
        <v>130</v>
      </c>
      <c r="M243" s="11">
        <f>InputData[[#This Row],[SELLING PRICE]]*InputData[[#This Row],[QUANTITY]]*(1-InputData[[#This Row],[DISCOUNT %]])</f>
        <v>166.4</v>
      </c>
      <c r="N243" s="9">
        <f>DAY(InputData[[#This Row],[DATE]])</f>
        <v>2</v>
      </c>
      <c r="O243" s="9" t="str">
        <f>TEXT(InputData[[#This Row],[DATE]],"mmm")</f>
        <v>Dec</v>
      </c>
      <c r="P243" s="9">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11">
        <f>VLOOKUP(InputData[[#This Row],[PRODUCT ID]],MasterData[],5,0)</f>
        <v>55</v>
      </c>
      <c r="K244" s="11">
        <f>VLOOKUP(InputData[[#This Row],[PRODUCT ID]],MasterData[],6,0)</f>
        <v>58.3</v>
      </c>
      <c r="L244" s="11">
        <f>InputData[[#This Row],[BUYING PRIZE]]*InputData[[#This Row],[QUANTITY]]</f>
        <v>110</v>
      </c>
      <c r="M244" s="11">
        <f>InputData[[#This Row],[SELLING PRICE]]*InputData[[#This Row],[QUANTITY]]*(1-InputData[[#This Row],[DISCOUNT %]])</f>
        <v>116.6</v>
      </c>
      <c r="N244" s="9">
        <f>DAY(InputData[[#This Row],[DATE]])</f>
        <v>3</v>
      </c>
      <c r="O244" s="9" t="str">
        <f>TEXT(InputData[[#This Row],[DATE]],"mmm")</f>
        <v>Dec</v>
      </c>
      <c r="P244" s="9">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11">
        <f>VLOOKUP(InputData[[#This Row],[PRODUCT ID]],MasterData[],5,0)</f>
        <v>150</v>
      </c>
      <c r="K245" s="11">
        <f>VLOOKUP(InputData[[#This Row],[PRODUCT ID]],MasterData[],6,0)</f>
        <v>210</v>
      </c>
      <c r="L245" s="11">
        <f>InputData[[#This Row],[BUYING PRIZE]]*InputData[[#This Row],[QUANTITY]]</f>
        <v>1200</v>
      </c>
      <c r="M245" s="11">
        <f>InputData[[#This Row],[SELLING PRICE]]*InputData[[#This Row],[QUANTITY]]*(1-InputData[[#This Row],[DISCOUNT %]])</f>
        <v>1680</v>
      </c>
      <c r="N245" s="9">
        <f>DAY(InputData[[#This Row],[DATE]])</f>
        <v>3</v>
      </c>
      <c r="O245" s="9" t="str">
        <f>TEXT(InputData[[#This Row],[DATE]],"mmm")</f>
        <v>Dec</v>
      </c>
      <c r="P245" s="9">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11">
        <f>VLOOKUP(InputData[[#This Row],[PRODUCT ID]],MasterData[],5,0)</f>
        <v>44</v>
      </c>
      <c r="K246" s="11">
        <f>VLOOKUP(InputData[[#This Row],[PRODUCT ID]],MasterData[],6,0)</f>
        <v>48.84</v>
      </c>
      <c r="L246" s="11">
        <f>InputData[[#This Row],[BUYING PRIZE]]*InputData[[#This Row],[QUANTITY]]</f>
        <v>660</v>
      </c>
      <c r="M246" s="11">
        <f>InputData[[#This Row],[SELLING PRICE]]*InputData[[#This Row],[QUANTITY]]*(1-InputData[[#This Row],[DISCOUNT %]])</f>
        <v>732.6</v>
      </c>
      <c r="N246" s="9">
        <f>DAY(InputData[[#This Row],[DATE]])</f>
        <v>5</v>
      </c>
      <c r="O246" s="9" t="str">
        <f>TEXT(InputData[[#This Row],[DATE]],"mmm")</f>
        <v>Dec</v>
      </c>
      <c r="P246" s="9">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11">
        <f>VLOOKUP(InputData[[#This Row],[PRODUCT ID]],MasterData[],5,0)</f>
        <v>148</v>
      </c>
      <c r="K247" s="11">
        <f>VLOOKUP(InputData[[#This Row],[PRODUCT ID]],MasterData[],6,0)</f>
        <v>164.28</v>
      </c>
      <c r="L247" s="11">
        <f>InputData[[#This Row],[BUYING PRIZE]]*InputData[[#This Row],[QUANTITY]]</f>
        <v>148</v>
      </c>
      <c r="M247" s="11">
        <f>InputData[[#This Row],[SELLING PRICE]]*InputData[[#This Row],[QUANTITY]]*(1-InputData[[#This Row],[DISCOUNT %]])</f>
        <v>164.28</v>
      </c>
      <c r="N247" s="9">
        <f>DAY(InputData[[#This Row],[DATE]])</f>
        <v>5</v>
      </c>
      <c r="O247" s="9" t="str">
        <f>TEXT(InputData[[#This Row],[DATE]],"mmm")</f>
        <v>Dec</v>
      </c>
      <c r="P247" s="9">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11">
        <f>VLOOKUP(InputData[[#This Row],[PRODUCT ID]],MasterData[],5,0)</f>
        <v>112</v>
      </c>
      <c r="K248" s="11">
        <f>VLOOKUP(InputData[[#This Row],[PRODUCT ID]],MasterData[],6,0)</f>
        <v>122.08</v>
      </c>
      <c r="L248" s="11">
        <f>InputData[[#This Row],[BUYING PRIZE]]*InputData[[#This Row],[QUANTITY]]</f>
        <v>896</v>
      </c>
      <c r="M248" s="11">
        <f>InputData[[#This Row],[SELLING PRICE]]*InputData[[#This Row],[QUANTITY]]*(1-InputData[[#This Row],[DISCOUNT %]])</f>
        <v>976.64</v>
      </c>
      <c r="N248" s="9">
        <f>DAY(InputData[[#This Row],[DATE]])</f>
        <v>7</v>
      </c>
      <c r="O248" s="9" t="str">
        <f>TEXT(InputData[[#This Row],[DATE]],"mmm")</f>
        <v>Dec</v>
      </c>
      <c r="P248" s="9">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11">
        <f>VLOOKUP(InputData[[#This Row],[PRODUCT ID]],MasterData[],5,0)</f>
        <v>76</v>
      </c>
      <c r="K249" s="11">
        <f>VLOOKUP(InputData[[#This Row],[PRODUCT ID]],MasterData[],6,0)</f>
        <v>82.08</v>
      </c>
      <c r="L249" s="11">
        <f>InputData[[#This Row],[BUYING PRIZE]]*InputData[[#This Row],[QUANTITY]]</f>
        <v>1064</v>
      </c>
      <c r="M249" s="11">
        <f>InputData[[#This Row],[SELLING PRICE]]*InputData[[#This Row],[QUANTITY]]*(1-InputData[[#This Row],[DISCOUNT %]])</f>
        <v>1149.1199999999999</v>
      </c>
      <c r="N249" s="9">
        <f>DAY(InputData[[#This Row],[DATE]])</f>
        <v>8</v>
      </c>
      <c r="O249" s="9" t="str">
        <f>TEXT(InputData[[#This Row],[DATE]],"mmm")</f>
        <v>Dec</v>
      </c>
      <c r="P249" s="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11">
        <f>VLOOKUP(InputData[[#This Row],[PRODUCT ID]],MasterData[],5,0)</f>
        <v>120</v>
      </c>
      <c r="K250" s="11">
        <f>VLOOKUP(InputData[[#This Row],[PRODUCT ID]],MasterData[],6,0)</f>
        <v>162</v>
      </c>
      <c r="L250" s="11">
        <f>InputData[[#This Row],[BUYING PRIZE]]*InputData[[#This Row],[QUANTITY]]</f>
        <v>480</v>
      </c>
      <c r="M250" s="11">
        <f>InputData[[#This Row],[SELLING PRICE]]*InputData[[#This Row],[QUANTITY]]*(1-InputData[[#This Row],[DISCOUNT %]])</f>
        <v>648</v>
      </c>
      <c r="N250" s="9">
        <f>DAY(InputData[[#This Row],[DATE]])</f>
        <v>14</v>
      </c>
      <c r="O250" s="9" t="str">
        <f>TEXT(InputData[[#This Row],[DATE]],"mmm")</f>
        <v>Dec</v>
      </c>
      <c r="P250" s="9">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11">
        <f>VLOOKUP(InputData[[#This Row],[PRODUCT ID]],MasterData[],5,0)</f>
        <v>71</v>
      </c>
      <c r="K251" s="11">
        <f>VLOOKUP(InputData[[#This Row],[PRODUCT ID]],MasterData[],6,0)</f>
        <v>80.94</v>
      </c>
      <c r="L251" s="11">
        <f>InputData[[#This Row],[BUYING PRIZE]]*InputData[[#This Row],[QUANTITY]]</f>
        <v>142</v>
      </c>
      <c r="M251" s="11">
        <f>InputData[[#This Row],[SELLING PRICE]]*InputData[[#This Row],[QUANTITY]]*(1-InputData[[#This Row],[DISCOUNT %]])</f>
        <v>161.88</v>
      </c>
      <c r="N251" s="9">
        <f>DAY(InputData[[#This Row],[DATE]])</f>
        <v>18</v>
      </c>
      <c r="O251" s="9" t="str">
        <f>TEXT(InputData[[#This Row],[DATE]],"mmm")</f>
        <v>Dec</v>
      </c>
      <c r="P251" s="9">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11">
        <f>VLOOKUP(InputData[[#This Row],[PRODUCT ID]],MasterData[],5,0)</f>
        <v>121</v>
      </c>
      <c r="K252" s="11">
        <f>VLOOKUP(InputData[[#This Row],[PRODUCT ID]],MasterData[],6,0)</f>
        <v>141.57</v>
      </c>
      <c r="L252" s="11">
        <f>InputData[[#This Row],[BUYING PRIZE]]*InputData[[#This Row],[QUANTITY]]</f>
        <v>968</v>
      </c>
      <c r="M252" s="11">
        <f>InputData[[#This Row],[SELLING PRICE]]*InputData[[#This Row],[QUANTITY]]*(1-InputData[[#This Row],[DISCOUNT %]])</f>
        <v>1132.56</v>
      </c>
      <c r="N252" s="9">
        <f>DAY(InputData[[#This Row],[DATE]])</f>
        <v>18</v>
      </c>
      <c r="O252" s="9" t="str">
        <f>TEXT(InputData[[#This Row],[DATE]],"mmm")</f>
        <v>Dec</v>
      </c>
      <c r="P252" s="9">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11">
        <f>VLOOKUP(InputData[[#This Row],[PRODUCT ID]],MasterData[],5,0)</f>
        <v>141</v>
      </c>
      <c r="K253" s="11">
        <f>VLOOKUP(InputData[[#This Row],[PRODUCT ID]],MasterData[],6,0)</f>
        <v>149.46</v>
      </c>
      <c r="L253" s="11">
        <f>InputData[[#This Row],[BUYING PRIZE]]*InputData[[#This Row],[QUANTITY]]</f>
        <v>1692</v>
      </c>
      <c r="M253" s="11">
        <f>InputData[[#This Row],[SELLING PRICE]]*InputData[[#This Row],[QUANTITY]]*(1-InputData[[#This Row],[DISCOUNT %]])</f>
        <v>1793.52</v>
      </c>
      <c r="N253" s="9">
        <f>DAY(InputData[[#This Row],[DATE]])</f>
        <v>19</v>
      </c>
      <c r="O253" s="9" t="str">
        <f>TEXT(InputData[[#This Row],[DATE]],"mmm")</f>
        <v>Dec</v>
      </c>
      <c r="P253" s="9">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11">
        <f>VLOOKUP(InputData[[#This Row],[PRODUCT ID]],MasterData[],5,0)</f>
        <v>47</v>
      </c>
      <c r="K254" s="11">
        <f>VLOOKUP(InputData[[#This Row],[PRODUCT ID]],MasterData[],6,0)</f>
        <v>53.11</v>
      </c>
      <c r="L254" s="11">
        <f>InputData[[#This Row],[BUYING PRIZE]]*InputData[[#This Row],[QUANTITY]]</f>
        <v>141</v>
      </c>
      <c r="M254" s="11">
        <f>InputData[[#This Row],[SELLING PRICE]]*InputData[[#This Row],[QUANTITY]]*(1-InputData[[#This Row],[DISCOUNT %]])</f>
        <v>159.32999999999998</v>
      </c>
      <c r="N254" s="9">
        <f>DAY(InputData[[#This Row],[DATE]])</f>
        <v>19</v>
      </c>
      <c r="O254" s="9" t="str">
        <f>TEXT(InputData[[#This Row],[DATE]],"mmm")</f>
        <v>Dec</v>
      </c>
      <c r="P254" s="9">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11">
        <f>VLOOKUP(InputData[[#This Row],[PRODUCT ID]],MasterData[],5,0)</f>
        <v>44</v>
      </c>
      <c r="K255" s="11">
        <f>VLOOKUP(InputData[[#This Row],[PRODUCT ID]],MasterData[],6,0)</f>
        <v>48.4</v>
      </c>
      <c r="L255" s="11">
        <f>InputData[[#This Row],[BUYING PRIZE]]*InputData[[#This Row],[QUANTITY]]</f>
        <v>440</v>
      </c>
      <c r="M255" s="11">
        <f>InputData[[#This Row],[SELLING PRICE]]*InputData[[#This Row],[QUANTITY]]*(1-InputData[[#This Row],[DISCOUNT %]])</f>
        <v>484</v>
      </c>
      <c r="N255" s="9">
        <f>DAY(InputData[[#This Row],[DATE]])</f>
        <v>19</v>
      </c>
      <c r="O255" s="9" t="str">
        <f>TEXT(InputData[[#This Row],[DATE]],"mmm")</f>
        <v>Dec</v>
      </c>
      <c r="P255" s="9">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11">
        <f>VLOOKUP(InputData[[#This Row],[PRODUCT ID]],MasterData[],5,0)</f>
        <v>73</v>
      </c>
      <c r="K256" s="11">
        <f>VLOOKUP(InputData[[#This Row],[PRODUCT ID]],MasterData[],6,0)</f>
        <v>94.17</v>
      </c>
      <c r="L256" s="11">
        <f>InputData[[#This Row],[BUYING PRIZE]]*InputData[[#This Row],[QUANTITY]]</f>
        <v>1022</v>
      </c>
      <c r="M256" s="11">
        <f>InputData[[#This Row],[SELLING PRICE]]*InputData[[#This Row],[QUANTITY]]*(1-InputData[[#This Row],[DISCOUNT %]])</f>
        <v>1318.38</v>
      </c>
      <c r="N256" s="9">
        <f>DAY(InputData[[#This Row],[DATE]])</f>
        <v>20</v>
      </c>
      <c r="O256" s="9" t="str">
        <f>TEXT(InputData[[#This Row],[DATE]],"mmm")</f>
        <v>Dec</v>
      </c>
      <c r="P256" s="9">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11">
        <f>VLOOKUP(InputData[[#This Row],[PRODUCT ID]],MasterData[],5,0)</f>
        <v>18</v>
      </c>
      <c r="K257" s="11">
        <f>VLOOKUP(InputData[[#This Row],[PRODUCT ID]],MasterData[],6,0)</f>
        <v>24.66</v>
      </c>
      <c r="L257" s="11">
        <f>InputData[[#This Row],[BUYING PRIZE]]*InputData[[#This Row],[QUANTITY]]</f>
        <v>180</v>
      </c>
      <c r="M257" s="11">
        <f>InputData[[#This Row],[SELLING PRICE]]*InputData[[#This Row],[QUANTITY]]*(1-InputData[[#This Row],[DISCOUNT %]])</f>
        <v>246.6</v>
      </c>
      <c r="N257" s="9">
        <f>DAY(InputData[[#This Row],[DATE]])</f>
        <v>21</v>
      </c>
      <c r="O257" s="9" t="str">
        <f>TEXT(InputData[[#This Row],[DATE]],"mmm")</f>
        <v>Dec</v>
      </c>
      <c r="P257" s="9">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11">
        <f>VLOOKUP(InputData[[#This Row],[PRODUCT ID]],MasterData[],5,0)</f>
        <v>120</v>
      </c>
      <c r="K258" s="11">
        <f>VLOOKUP(InputData[[#This Row],[PRODUCT ID]],MasterData[],6,0)</f>
        <v>162</v>
      </c>
      <c r="L258" s="11">
        <f>InputData[[#This Row],[BUYING PRIZE]]*InputData[[#This Row],[QUANTITY]]</f>
        <v>960</v>
      </c>
      <c r="M258" s="11">
        <f>InputData[[#This Row],[SELLING PRICE]]*InputData[[#This Row],[QUANTITY]]*(1-InputData[[#This Row],[DISCOUNT %]])</f>
        <v>1296</v>
      </c>
      <c r="N258" s="9">
        <f>DAY(InputData[[#This Row],[DATE]])</f>
        <v>24</v>
      </c>
      <c r="O258" s="9" t="str">
        <f>TEXT(InputData[[#This Row],[DATE]],"mmm")</f>
        <v>Dec</v>
      </c>
      <c r="P258" s="9">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11">
        <f>VLOOKUP(InputData[[#This Row],[PRODUCT ID]],MasterData[],5,0)</f>
        <v>90</v>
      </c>
      <c r="K259" s="11">
        <f>VLOOKUP(InputData[[#This Row],[PRODUCT ID]],MasterData[],6,0)</f>
        <v>96.3</v>
      </c>
      <c r="L259" s="11">
        <f>InputData[[#This Row],[BUYING PRIZE]]*InputData[[#This Row],[QUANTITY]]</f>
        <v>720</v>
      </c>
      <c r="M259" s="11">
        <f>InputData[[#This Row],[SELLING PRICE]]*InputData[[#This Row],[QUANTITY]]*(1-InputData[[#This Row],[DISCOUNT %]])</f>
        <v>770.4</v>
      </c>
      <c r="N259" s="9">
        <f>DAY(InputData[[#This Row],[DATE]])</f>
        <v>24</v>
      </c>
      <c r="O259" s="9" t="str">
        <f>TEXT(InputData[[#This Row],[DATE]],"mmm")</f>
        <v>Dec</v>
      </c>
      <c r="P259" s="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11">
        <f>VLOOKUP(InputData[[#This Row],[PRODUCT ID]],MasterData[],5,0)</f>
        <v>138</v>
      </c>
      <c r="K260" s="11">
        <f>VLOOKUP(InputData[[#This Row],[PRODUCT ID]],MasterData[],6,0)</f>
        <v>173.88</v>
      </c>
      <c r="L260" s="11">
        <f>InputData[[#This Row],[BUYING PRIZE]]*InputData[[#This Row],[QUANTITY]]</f>
        <v>1932</v>
      </c>
      <c r="M260" s="11">
        <f>InputData[[#This Row],[SELLING PRICE]]*InputData[[#This Row],[QUANTITY]]*(1-InputData[[#This Row],[DISCOUNT %]])</f>
        <v>2434.3199999999997</v>
      </c>
      <c r="N260" s="9">
        <f>DAY(InputData[[#This Row],[DATE]])</f>
        <v>26</v>
      </c>
      <c r="O260" s="9" t="str">
        <f>TEXT(InputData[[#This Row],[DATE]],"mmm")</f>
        <v>Dec</v>
      </c>
      <c r="P260" s="9">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11">
        <f>VLOOKUP(InputData[[#This Row],[PRODUCT ID]],MasterData[],5,0)</f>
        <v>47</v>
      </c>
      <c r="K261" s="11">
        <f>VLOOKUP(InputData[[#This Row],[PRODUCT ID]],MasterData[],6,0)</f>
        <v>53.11</v>
      </c>
      <c r="L261" s="11">
        <f>InputData[[#This Row],[BUYING PRIZE]]*InputData[[#This Row],[QUANTITY]]</f>
        <v>658</v>
      </c>
      <c r="M261" s="11">
        <f>InputData[[#This Row],[SELLING PRICE]]*InputData[[#This Row],[QUANTITY]]*(1-InputData[[#This Row],[DISCOUNT %]])</f>
        <v>743.54</v>
      </c>
      <c r="N261" s="9">
        <f>DAY(InputData[[#This Row],[DATE]])</f>
        <v>27</v>
      </c>
      <c r="O261" s="9" t="str">
        <f>TEXT(InputData[[#This Row],[DATE]],"mmm")</f>
        <v>Dec</v>
      </c>
      <c r="P261" s="9">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11">
        <f>VLOOKUP(InputData[[#This Row],[PRODUCT ID]],MasterData[],5,0)</f>
        <v>47</v>
      </c>
      <c r="K262" s="11">
        <f>VLOOKUP(InputData[[#This Row],[PRODUCT ID]],MasterData[],6,0)</f>
        <v>53.11</v>
      </c>
      <c r="L262" s="11">
        <f>InputData[[#This Row],[BUYING PRIZE]]*InputData[[#This Row],[QUANTITY]]</f>
        <v>282</v>
      </c>
      <c r="M262" s="11">
        <f>InputData[[#This Row],[SELLING PRICE]]*InputData[[#This Row],[QUANTITY]]*(1-InputData[[#This Row],[DISCOUNT %]])</f>
        <v>318.65999999999997</v>
      </c>
      <c r="N262" s="9">
        <f>DAY(InputData[[#This Row],[DATE]])</f>
        <v>28</v>
      </c>
      <c r="O262" s="9" t="str">
        <f>TEXT(InputData[[#This Row],[DATE]],"mmm")</f>
        <v>Dec</v>
      </c>
      <c r="P262" s="9">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11">
        <f>VLOOKUP(InputData[[#This Row],[PRODUCT ID]],MasterData[],5,0)</f>
        <v>148</v>
      </c>
      <c r="K263" s="11">
        <f>VLOOKUP(InputData[[#This Row],[PRODUCT ID]],MasterData[],6,0)</f>
        <v>164.28</v>
      </c>
      <c r="L263" s="11">
        <f>InputData[[#This Row],[BUYING PRIZE]]*InputData[[#This Row],[QUANTITY]]</f>
        <v>1924</v>
      </c>
      <c r="M263" s="11">
        <f>InputData[[#This Row],[SELLING PRICE]]*InputData[[#This Row],[QUANTITY]]*(1-InputData[[#This Row],[DISCOUNT %]])</f>
        <v>2135.64</v>
      </c>
      <c r="N263" s="9">
        <f>DAY(InputData[[#This Row],[DATE]])</f>
        <v>30</v>
      </c>
      <c r="O263" s="9" t="str">
        <f>TEXT(InputData[[#This Row],[DATE]],"mmm")</f>
        <v>Dec</v>
      </c>
      <c r="P263" s="9">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11">
        <f>VLOOKUP(InputData[[#This Row],[PRODUCT ID]],MasterData[],5,0)</f>
        <v>121</v>
      </c>
      <c r="K264" s="11">
        <f>VLOOKUP(InputData[[#This Row],[PRODUCT ID]],MasterData[],6,0)</f>
        <v>141.57</v>
      </c>
      <c r="L264" s="11">
        <f>InputData[[#This Row],[BUYING PRIZE]]*InputData[[#This Row],[QUANTITY]]</f>
        <v>121</v>
      </c>
      <c r="M264" s="11">
        <f>InputData[[#This Row],[SELLING PRICE]]*InputData[[#This Row],[QUANTITY]]*(1-InputData[[#This Row],[DISCOUNT %]])</f>
        <v>141.57</v>
      </c>
      <c r="N264" s="9">
        <f>DAY(InputData[[#This Row],[DATE]])</f>
        <v>1</v>
      </c>
      <c r="O264" s="9" t="str">
        <f>TEXT(InputData[[#This Row],[DATE]],"mmm")</f>
        <v>Jan</v>
      </c>
      <c r="P264" s="9">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11">
        <f>VLOOKUP(InputData[[#This Row],[PRODUCT ID]],MasterData[],5,0)</f>
        <v>148</v>
      </c>
      <c r="K265" s="11">
        <f>VLOOKUP(InputData[[#This Row],[PRODUCT ID]],MasterData[],6,0)</f>
        <v>164.28</v>
      </c>
      <c r="L265" s="11">
        <f>InputData[[#This Row],[BUYING PRIZE]]*InputData[[#This Row],[QUANTITY]]</f>
        <v>1036</v>
      </c>
      <c r="M265" s="11">
        <f>InputData[[#This Row],[SELLING PRICE]]*InputData[[#This Row],[QUANTITY]]*(1-InputData[[#This Row],[DISCOUNT %]])</f>
        <v>1149.96</v>
      </c>
      <c r="N265" s="9">
        <f>DAY(InputData[[#This Row],[DATE]])</f>
        <v>2</v>
      </c>
      <c r="O265" s="9" t="str">
        <f>TEXT(InputData[[#This Row],[DATE]],"mmm")</f>
        <v>Jan</v>
      </c>
      <c r="P265" s="9">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11">
        <f>VLOOKUP(InputData[[#This Row],[PRODUCT ID]],MasterData[],5,0)</f>
        <v>12</v>
      </c>
      <c r="K266" s="11">
        <f>VLOOKUP(InputData[[#This Row],[PRODUCT ID]],MasterData[],6,0)</f>
        <v>15.719999999999999</v>
      </c>
      <c r="L266" s="11">
        <f>InputData[[#This Row],[BUYING PRIZE]]*InputData[[#This Row],[QUANTITY]]</f>
        <v>24</v>
      </c>
      <c r="M266" s="11">
        <f>InputData[[#This Row],[SELLING PRICE]]*InputData[[#This Row],[QUANTITY]]*(1-InputData[[#This Row],[DISCOUNT %]])</f>
        <v>31.439999999999998</v>
      </c>
      <c r="N266" s="9">
        <f>DAY(InputData[[#This Row],[DATE]])</f>
        <v>2</v>
      </c>
      <c r="O266" s="9" t="str">
        <f>TEXT(InputData[[#This Row],[DATE]],"mmm")</f>
        <v>Jan</v>
      </c>
      <c r="P266" s="9">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11">
        <f>VLOOKUP(InputData[[#This Row],[PRODUCT ID]],MasterData[],5,0)</f>
        <v>95</v>
      </c>
      <c r="K267" s="11">
        <f>VLOOKUP(InputData[[#This Row],[PRODUCT ID]],MasterData[],6,0)</f>
        <v>119.7</v>
      </c>
      <c r="L267" s="11">
        <f>InputData[[#This Row],[BUYING PRIZE]]*InputData[[#This Row],[QUANTITY]]</f>
        <v>95</v>
      </c>
      <c r="M267" s="11">
        <f>InputData[[#This Row],[SELLING PRICE]]*InputData[[#This Row],[QUANTITY]]*(1-InputData[[#This Row],[DISCOUNT %]])</f>
        <v>119.7</v>
      </c>
      <c r="N267" s="9">
        <f>DAY(InputData[[#This Row],[DATE]])</f>
        <v>2</v>
      </c>
      <c r="O267" s="9" t="str">
        <f>TEXT(InputData[[#This Row],[DATE]],"mmm")</f>
        <v>Jan</v>
      </c>
      <c r="P267" s="9">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11">
        <f>VLOOKUP(InputData[[#This Row],[PRODUCT ID]],MasterData[],5,0)</f>
        <v>67</v>
      </c>
      <c r="K268" s="11">
        <f>VLOOKUP(InputData[[#This Row],[PRODUCT ID]],MasterData[],6,0)</f>
        <v>83.08</v>
      </c>
      <c r="L268" s="11">
        <f>InputData[[#This Row],[BUYING PRIZE]]*InputData[[#This Row],[QUANTITY]]</f>
        <v>603</v>
      </c>
      <c r="M268" s="11">
        <f>InputData[[#This Row],[SELLING PRICE]]*InputData[[#This Row],[QUANTITY]]*(1-InputData[[#This Row],[DISCOUNT %]])</f>
        <v>747.72</v>
      </c>
      <c r="N268" s="9">
        <f>DAY(InputData[[#This Row],[DATE]])</f>
        <v>3</v>
      </c>
      <c r="O268" s="9" t="str">
        <f>TEXT(InputData[[#This Row],[DATE]],"mmm")</f>
        <v>Jan</v>
      </c>
      <c r="P268" s="9">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11">
        <f>VLOOKUP(InputData[[#This Row],[PRODUCT ID]],MasterData[],5,0)</f>
        <v>73</v>
      </c>
      <c r="K269" s="11">
        <f>VLOOKUP(InputData[[#This Row],[PRODUCT ID]],MasterData[],6,0)</f>
        <v>94.17</v>
      </c>
      <c r="L269" s="11">
        <f>InputData[[#This Row],[BUYING PRIZE]]*InputData[[#This Row],[QUANTITY]]</f>
        <v>584</v>
      </c>
      <c r="M269" s="11">
        <f>InputData[[#This Row],[SELLING PRICE]]*InputData[[#This Row],[QUANTITY]]*(1-InputData[[#This Row],[DISCOUNT %]])</f>
        <v>753.36</v>
      </c>
      <c r="N269" s="9">
        <f>DAY(InputData[[#This Row],[DATE]])</f>
        <v>4</v>
      </c>
      <c r="O269" s="9" t="str">
        <f>TEXT(InputData[[#This Row],[DATE]],"mmm")</f>
        <v>Jan</v>
      </c>
      <c r="P269" s="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11">
        <f>VLOOKUP(InputData[[#This Row],[PRODUCT ID]],MasterData[],5,0)</f>
        <v>47</v>
      </c>
      <c r="K270" s="11">
        <f>VLOOKUP(InputData[[#This Row],[PRODUCT ID]],MasterData[],6,0)</f>
        <v>53.11</v>
      </c>
      <c r="L270" s="11">
        <f>InputData[[#This Row],[BUYING PRIZE]]*InputData[[#This Row],[QUANTITY]]</f>
        <v>47</v>
      </c>
      <c r="M270" s="11">
        <f>InputData[[#This Row],[SELLING PRICE]]*InputData[[#This Row],[QUANTITY]]*(1-InputData[[#This Row],[DISCOUNT %]])</f>
        <v>53.11</v>
      </c>
      <c r="N270" s="9">
        <f>DAY(InputData[[#This Row],[DATE]])</f>
        <v>4</v>
      </c>
      <c r="O270" s="9" t="str">
        <f>TEXT(InputData[[#This Row],[DATE]],"mmm")</f>
        <v>Jan</v>
      </c>
      <c r="P270" s="9">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11">
        <f>VLOOKUP(InputData[[#This Row],[PRODUCT ID]],MasterData[],5,0)</f>
        <v>89</v>
      </c>
      <c r="K271" s="11">
        <f>VLOOKUP(InputData[[#This Row],[PRODUCT ID]],MasterData[],6,0)</f>
        <v>117.48</v>
      </c>
      <c r="L271" s="11">
        <f>InputData[[#This Row],[BUYING PRIZE]]*InputData[[#This Row],[QUANTITY]]</f>
        <v>1068</v>
      </c>
      <c r="M271" s="11">
        <f>InputData[[#This Row],[SELLING PRICE]]*InputData[[#This Row],[QUANTITY]]*(1-InputData[[#This Row],[DISCOUNT %]])</f>
        <v>1409.76</v>
      </c>
      <c r="N271" s="9">
        <f>DAY(InputData[[#This Row],[DATE]])</f>
        <v>9</v>
      </c>
      <c r="O271" s="9" t="str">
        <f>TEXT(InputData[[#This Row],[DATE]],"mmm")</f>
        <v>Jan</v>
      </c>
      <c r="P271" s="9">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11">
        <f>VLOOKUP(InputData[[#This Row],[PRODUCT ID]],MasterData[],5,0)</f>
        <v>55</v>
      </c>
      <c r="K272" s="11">
        <f>VLOOKUP(InputData[[#This Row],[PRODUCT ID]],MasterData[],6,0)</f>
        <v>58.3</v>
      </c>
      <c r="L272" s="11">
        <f>InputData[[#This Row],[BUYING PRIZE]]*InputData[[#This Row],[QUANTITY]]</f>
        <v>770</v>
      </c>
      <c r="M272" s="11">
        <f>InputData[[#This Row],[SELLING PRICE]]*InputData[[#This Row],[QUANTITY]]*(1-InputData[[#This Row],[DISCOUNT %]])</f>
        <v>816.19999999999993</v>
      </c>
      <c r="N272" s="9">
        <f>DAY(InputData[[#This Row],[DATE]])</f>
        <v>10</v>
      </c>
      <c r="O272" s="9" t="str">
        <f>TEXT(InputData[[#This Row],[DATE]],"mmm")</f>
        <v>Jan</v>
      </c>
      <c r="P272" s="9">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11">
        <f>VLOOKUP(InputData[[#This Row],[PRODUCT ID]],MasterData[],5,0)</f>
        <v>89</v>
      </c>
      <c r="K273" s="11">
        <f>VLOOKUP(InputData[[#This Row],[PRODUCT ID]],MasterData[],6,0)</f>
        <v>117.48</v>
      </c>
      <c r="L273" s="11">
        <f>InputData[[#This Row],[BUYING PRIZE]]*InputData[[#This Row],[QUANTITY]]</f>
        <v>178</v>
      </c>
      <c r="M273" s="11">
        <f>InputData[[#This Row],[SELLING PRICE]]*InputData[[#This Row],[QUANTITY]]*(1-InputData[[#This Row],[DISCOUNT %]])</f>
        <v>234.96</v>
      </c>
      <c r="N273" s="9">
        <f>DAY(InputData[[#This Row],[DATE]])</f>
        <v>11</v>
      </c>
      <c r="O273" s="9" t="str">
        <f>TEXT(InputData[[#This Row],[DATE]],"mmm")</f>
        <v>Jan</v>
      </c>
      <c r="P273" s="9">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11">
        <f>VLOOKUP(InputData[[#This Row],[PRODUCT ID]],MasterData[],5,0)</f>
        <v>150</v>
      </c>
      <c r="K274" s="11">
        <f>VLOOKUP(InputData[[#This Row],[PRODUCT ID]],MasterData[],6,0)</f>
        <v>210</v>
      </c>
      <c r="L274" s="11">
        <f>InputData[[#This Row],[BUYING PRIZE]]*InputData[[#This Row],[QUANTITY]]</f>
        <v>900</v>
      </c>
      <c r="M274" s="11">
        <f>InputData[[#This Row],[SELLING PRICE]]*InputData[[#This Row],[QUANTITY]]*(1-InputData[[#This Row],[DISCOUNT %]])</f>
        <v>1260</v>
      </c>
      <c r="N274" s="9">
        <f>DAY(InputData[[#This Row],[DATE]])</f>
        <v>13</v>
      </c>
      <c r="O274" s="9" t="str">
        <f>TEXT(InputData[[#This Row],[DATE]],"mmm")</f>
        <v>Jan</v>
      </c>
      <c r="P274" s="9">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11">
        <f>VLOOKUP(InputData[[#This Row],[PRODUCT ID]],MasterData[],5,0)</f>
        <v>44</v>
      </c>
      <c r="K275" s="11">
        <f>VLOOKUP(InputData[[#This Row],[PRODUCT ID]],MasterData[],6,0)</f>
        <v>48.4</v>
      </c>
      <c r="L275" s="11">
        <f>InputData[[#This Row],[BUYING PRIZE]]*InputData[[#This Row],[QUANTITY]]</f>
        <v>616</v>
      </c>
      <c r="M275" s="11">
        <f>InputData[[#This Row],[SELLING PRICE]]*InputData[[#This Row],[QUANTITY]]*(1-InputData[[#This Row],[DISCOUNT %]])</f>
        <v>677.6</v>
      </c>
      <c r="N275" s="9">
        <f>DAY(InputData[[#This Row],[DATE]])</f>
        <v>14</v>
      </c>
      <c r="O275" s="9" t="str">
        <f>TEXT(InputData[[#This Row],[DATE]],"mmm")</f>
        <v>Jan</v>
      </c>
      <c r="P275" s="9">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11">
        <f>VLOOKUP(InputData[[#This Row],[PRODUCT ID]],MasterData[],5,0)</f>
        <v>121</v>
      </c>
      <c r="K276" s="11">
        <f>VLOOKUP(InputData[[#This Row],[PRODUCT ID]],MasterData[],6,0)</f>
        <v>141.57</v>
      </c>
      <c r="L276" s="11">
        <f>InputData[[#This Row],[BUYING PRIZE]]*InputData[[#This Row],[QUANTITY]]</f>
        <v>1210</v>
      </c>
      <c r="M276" s="11">
        <f>InputData[[#This Row],[SELLING PRICE]]*InputData[[#This Row],[QUANTITY]]*(1-InputData[[#This Row],[DISCOUNT %]])</f>
        <v>1415.6999999999998</v>
      </c>
      <c r="N276" s="9">
        <f>DAY(InputData[[#This Row],[DATE]])</f>
        <v>15</v>
      </c>
      <c r="O276" s="9" t="str">
        <f>TEXT(InputData[[#This Row],[DATE]],"mmm")</f>
        <v>Jan</v>
      </c>
      <c r="P276" s="9">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11">
        <f>VLOOKUP(InputData[[#This Row],[PRODUCT ID]],MasterData[],5,0)</f>
        <v>112</v>
      </c>
      <c r="K277" s="11">
        <f>VLOOKUP(InputData[[#This Row],[PRODUCT ID]],MasterData[],6,0)</f>
        <v>146.72</v>
      </c>
      <c r="L277" s="11">
        <f>InputData[[#This Row],[BUYING PRIZE]]*InputData[[#This Row],[QUANTITY]]</f>
        <v>1232</v>
      </c>
      <c r="M277" s="11">
        <f>InputData[[#This Row],[SELLING PRICE]]*InputData[[#This Row],[QUANTITY]]*(1-InputData[[#This Row],[DISCOUNT %]])</f>
        <v>1613.92</v>
      </c>
      <c r="N277" s="9">
        <f>DAY(InputData[[#This Row],[DATE]])</f>
        <v>16</v>
      </c>
      <c r="O277" s="9" t="str">
        <f>TEXT(InputData[[#This Row],[DATE]],"mmm")</f>
        <v>Jan</v>
      </c>
      <c r="P277" s="9">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11">
        <f>VLOOKUP(InputData[[#This Row],[PRODUCT ID]],MasterData[],5,0)</f>
        <v>90</v>
      </c>
      <c r="K278" s="11">
        <f>VLOOKUP(InputData[[#This Row],[PRODUCT ID]],MasterData[],6,0)</f>
        <v>115.2</v>
      </c>
      <c r="L278" s="11">
        <f>InputData[[#This Row],[BUYING PRIZE]]*InputData[[#This Row],[QUANTITY]]</f>
        <v>360</v>
      </c>
      <c r="M278" s="11">
        <f>InputData[[#This Row],[SELLING PRICE]]*InputData[[#This Row],[QUANTITY]]*(1-InputData[[#This Row],[DISCOUNT %]])</f>
        <v>460.8</v>
      </c>
      <c r="N278" s="9">
        <f>DAY(InputData[[#This Row],[DATE]])</f>
        <v>17</v>
      </c>
      <c r="O278" s="9" t="str">
        <f>TEXT(InputData[[#This Row],[DATE]],"mmm")</f>
        <v>Jan</v>
      </c>
      <c r="P278" s="9">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11">
        <f>VLOOKUP(InputData[[#This Row],[PRODUCT ID]],MasterData[],5,0)</f>
        <v>83</v>
      </c>
      <c r="K279" s="11">
        <f>VLOOKUP(InputData[[#This Row],[PRODUCT ID]],MasterData[],6,0)</f>
        <v>94.62</v>
      </c>
      <c r="L279" s="11">
        <f>InputData[[#This Row],[BUYING PRIZE]]*InputData[[#This Row],[QUANTITY]]</f>
        <v>747</v>
      </c>
      <c r="M279" s="11">
        <f>InputData[[#This Row],[SELLING PRICE]]*InputData[[#This Row],[QUANTITY]]*(1-InputData[[#This Row],[DISCOUNT %]])</f>
        <v>851.58</v>
      </c>
      <c r="N279" s="9">
        <f>DAY(InputData[[#This Row],[DATE]])</f>
        <v>18</v>
      </c>
      <c r="O279" s="9" t="str">
        <f>TEXT(InputData[[#This Row],[DATE]],"mmm")</f>
        <v>Jan</v>
      </c>
      <c r="P279" s="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11">
        <f>VLOOKUP(InputData[[#This Row],[PRODUCT ID]],MasterData[],5,0)</f>
        <v>126</v>
      </c>
      <c r="K280" s="11">
        <f>VLOOKUP(InputData[[#This Row],[PRODUCT ID]],MasterData[],6,0)</f>
        <v>162.54</v>
      </c>
      <c r="L280" s="11">
        <f>InputData[[#This Row],[BUYING PRIZE]]*InputData[[#This Row],[QUANTITY]]</f>
        <v>252</v>
      </c>
      <c r="M280" s="11">
        <f>InputData[[#This Row],[SELLING PRICE]]*InputData[[#This Row],[QUANTITY]]*(1-InputData[[#This Row],[DISCOUNT %]])</f>
        <v>325.08</v>
      </c>
      <c r="N280" s="9">
        <f>DAY(InputData[[#This Row],[DATE]])</f>
        <v>20</v>
      </c>
      <c r="O280" s="9" t="str">
        <f>TEXT(InputData[[#This Row],[DATE]],"mmm")</f>
        <v>Jan</v>
      </c>
      <c r="P280" s="9">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11">
        <f>VLOOKUP(InputData[[#This Row],[PRODUCT ID]],MasterData[],5,0)</f>
        <v>112</v>
      </c>
      <c r="K281" s="11">
        <f>VLOOKUP(InputData[[#This Row],[PRODUCT ID]],MasterData[],6,0)</f>
        <v>146.72</v>
      </c>
      <c r="L281" s="11">
        <f>InputData[[#This Row],[BUYING PRIZE]]*InputData[[#This Row],[QUANTITY]]</f>
        <v>784</v>
      </c>
      <c r="M281" s="11">
        <f>InputData[[#This Row],[SELLING PRICE]]*InputData[[#This Row],[QUANTITY]]*(1-InputData[[#This Row],[DISCOUNT %]])</f>
        <v>1027.04</v>
      </c>
      <c r="N281" s="9">
        <f>DAY(InputData[[#This Row],[DATE]])</f>
        <v>20</v>
      </c>
      <c r="O281" s="9" t="str">
        <f>TEXT(InputData[[#This Row],[DATE]],"mmm")</f>
        <v>Jan</v>
      </c>
      <c r="P281" s="9">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11">
        <f>VLOOKUP(InputData[[#This Row],[PRODUCT ID]],MasterData[],5,0)</f>
        <v>98</v>
      </c>
      <c r="K282" s="11">
        <f>VLOOKUP(InputData[[#This Row],[PRODUCT ID]],MasterData[],6,0)</f>
        <v>103.88</v>
      </c>
      <c r="L282" s="11">
        <f>InputData[[#This Row],[BUYING PRIZE]]*InputData[[#This Row],[QUANTITY]]</f>
        <v>588</v>
      </c>
      <c r="M282" s="11">
        <f>InputData[[#This Row],[SELLING PRICE]]*InputData[[#This Row],[QUANTITY]]*(1-InputData[[#This Row],[DISCOUNT %]])</f>
        <v>623.28</v>
      </c>
      <c r="N282" s="9">
        <f>DAY(InputData[[#This Row],[DATE]])</f>
        <v>22</v>
      </c>
      <c r="O282" s="9" t="str">
        <f>TEXT(InputData[[#This Row],[DATE]],"mmm")</f>
        <v>Jan</v>
      </c>
      <c r="P282" s="9">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11">
        <f>VLOOKUP(InputData[[#This Row],[PRODUCT ID]],MasterData[],5,0)</f>
        <v>105</v>
      </c>
      <c r="K283" s="11">
        <f>VLOOKUP(InputData[[#This Row],[PRODUCT ID]],MasterData[],6,0)</f>
        <v>142.80000000000001</v>
      </c>
      <c r="L283" s="11">
        <f>InputData[[#This Row],[BUYING PRIZE]]*InputData[[#This Row],[QUANTITY]]</f>
        <v>525</v>
      </c>
      <c r="M283" s="11">
        <f>InputData[[#This Row],[SELLING PRICE]]*InputData[[#This Row],[QUANTITY]]*(1-InputData[[#This Row],[DISCOUNT %]])</f>
        <v>714</v>
      </c>
      <c r="N283" s="9">
        <f>DAY(InputData[[#This Row],[DATE]])</f>
        <v>23</v>
      </c>
      <c r="O283" s="9" t="str">
        <f>TEXT(InputData[[#This Row],[DATE]],"mmm")</f>
        <v>Jan</v>
      </c>
      <c r="P283" s="9">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11">
        <f>VLOOKUP(InputData[[#This Row],[PRODUCT ID]],MasterData[],5,0)</f>
        <v>120</v>
      </c>
      <c r="K284" s="11">
        <f>VLOOKUP(InputData[[#This Row],[PRODUCT ID]],MasterData[],6,0)</f>
        <v>162</v>
      </c>
      <c r="L284" s="11">
        <f>InputData[[#This Row],[BUYING PRIZE]]*InputData[[#This Row],[QUANTITY]]</f>
        <v>960</v>
      </c>
      <c r="M284" s="11">
        <f>InputData[[#This Row],[SELLING PRICE]]*InputData[[#This Row],[QUANTITY]]*(1-InputData[[#This Row],[DISCOUNT %]])</f>
        <v>1296</v>
      </c>
      <c r="N284" s="9">
        <f>DAY(InputData[[#This Row],[DATE]])</f>
        <v>23</v>
      </c>
      <c r="O284" s="9" t="str">
        <f>TEXT(InputData[[#This Row],[DATE]],"mmm")</f>
        <v>Jan</v>
      </c>
      <c r="P284" s="9">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11">
        <f>VLOOKUP(InputData[[#This Row],[PRODUCT ID]],MasterData[],5,0)</f>
        <v>148</v>
      </c>
      <c r="K285" s="11">
        <f>VLOOKUP(InputData[[#This Row],[PRODUCT ID]],MasterData[],6,0)</f>
        <v>201.28</v>
      </c>
      <c r="L285" s="11">
        <f>InputData[[#This Row],[BUYING PRIZE]]*InputData[[#This Row],[QUANTITY]]</f>
        <v>2220</v>
      </c>
      <c r="M285" s="11">
        <f>InputData[[#This Row],[SELLING PRICE]]*InputData[[#This Row],[QUANTITY]]*(1-InputData[[#This Row],[DISCOUNT %]])</f>
        <v>3019.2</v>
      </c>
      <c r="N285" s="9">
        <f>DAY(InputData[[#This Row],[DATE]])</f>
        <v>24</v>
      </c>
      <c r="O285" s="9" t="str">
        <f>TEXT(InputData[[#This Row],[DATE]],"mmm")</f>
        <v>Jan</v>
      </c>
      <c r="P285" s="9">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11">
        <f>VLOOKUP(InputData[[#This Row],[PRODUCT ID]],MasterData[],5,0)</f>
        <v>134</v>
      </c>
      <c r="K286" s="11">
        <f>VLOOKUP(InputData[[#This Row],[PRODUCT ID]],MasterData[],6,0)</f>
        <v>156.78</v>
      </c>
      <c r="L286" s="11">
        <f>InputData[[#This Row],[BUYING PRIZE]]*InputData[[#This Row],[QUANTITY]]</f>
        <v>1876</v>
      </c>
      <c r="M286" s="11">
        <f>InputData[[#This Row],[SELLING PRICE]]*InputData[[#This Row],[QUANTITY]]*(1-InputData[[#This Row],[DISCOUNT %]])</f>
        <v>2194.92</v>
      </c>
      <c r="N286" s="9">
        <f>DAY(InputData[[#This Row],[DATE]])</f>
        <v>25</v>
      </c>
      <c r="O286" s="9" t="str">
        <f>TEXT(InputData[[#This Row],[DATE]],"mmm")</f>
        <v>Jan</v>
      </c>
      <c r="P286" s="9">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11">
        <f>VLOOKUP(InputData[[#This Row],[PRODUCT ID]],MasterData[],5,0)</f>
        <v>13</v>
      </c>
      <c r="K287" s="11">
        <f>VLOOKUP(InputData[[#This Row],[PRODUCT ID]],MasterData[],6,0)</f>
        <v>16.64</v>
      </c>
      <c r="L287" s="11">
        <f>InputData[[#This Row],[BUYING PRIZE]]*InputData[[#This Row],[QUANTITY]]</f>
        <v>143</v>
      </c>
      <c r="M287" s="11">
        <f>InputData[[#This Row],[SELLING PRICE]]*InputData[[#This Row],[QUANTITY]]*(1-InputData[[#This Row],[DISCOUNT %]])</f>
        <v>183.04000000000002</v>
      </c>
      <c r="N287" s="9">
        <f>DAY(InputData[[#This Row],[DATE]])</f>
        <v>28</v>
      </c>
      <c r="O287" s="9" t="str">
        <f>TEXT(InputData[[#This Row],[DATE]],"mmm")</f>
        <v>Jan</v>
      </c>
      <c r="P287" s="9">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11">
        <f>VLOOKUP(InputData[[#This Row],[PRODUCT ID]],MasterData[],5,0)</f>
        <v>141</v>
      </c>
      <c r="K288" s="11">
        <f>VLOOKUP(InputData[[#This Row],[PRODUCT ID]],MasterData[],6,0)</f>
        <v>149.46</v>
      </c>
      <c r="L288" s="11">
        <f>InputData[[#This Row],[BUYING PRIZE]]*InputData[[#This Row],[QUANTITY]]</f>
        <v>846</v>
      </c>
      <c r="M288" s="11">
        <f>InputData[[#This Row],[SELLING PRICE]]*InputData[[#This Row],[QUANTITY]]*(1-InputData[[#This Row],[DISCOUNT %]])</f>
        <v>896.76</v>
      </c>
      <c r="N288" s="9">
        <f>DAY(InputData[[#This Row],[DATE]])</f>
        <v>31</v>
      </c>
      <c r="O288" s="9" t="str">
        <f>TEXT(InputData[[#This Row],[DATE]],"mmm")</f>
        <v>Jan</v>
      </c>
      <c r="P288" s="9">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11">
        <f>VLOOKUP(InputData[[#This Row],[PRODUCT ID]],MasterData[],5,0)</f>
        <v>138</v>
      </c>
      <c r="K289" s="11">
        <f>VLOOKUP(InputData[[#This Row],[PRODUCT ID]],MasterData[],6,0)</f>
        <v>173.88</v>
      </c>
      <c r="L289" s="11">
        <f>InputData[[#This Row],[BUYING PRIZE]]*InputData[[#This Row],[QUANTITY]]</f>
        <v>1242</v>
      </c>
      <c r="M289" s="11">
        <f>InputData[[#This Row],[SELLING PRICE]]*InputData[[#This Row],[QUANTITY]]*(1-InputData[[#This Row],[DISCOUNT %]])</f>
        <v>1564.92</v>
      </c>
      <c r="N289" s="9">
        <f>DAY(InputData[[#This Row],[DATE]])</f>
        <v>31</v>
      </c>
      <c r="O289" s="9" t="str">
        <f>TEXT(InputData[[#This Row],[DATE]],"mmm")</f>
        <v>Jan</v>
      </c>
      <c r="P289" s="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11">
        <f>VLOOKUP(InputData[[#This Row],[PRODUCT ID]],MasterData[],5,0)</f>
        <v>133</v>
      </c>
      <c r="K290" s="11">
        <f>VLOOKUP(InputData[[#This Row],[PRODUCT ID]],MasterData[],6,0)</f>
        <v>155.61000000000001</v>
      </c>
      <c r="L290" s="11">
        <f>InputData[[#This Row],[BUYING PRIZE]]*InputData[[#This Row],[QUANTITY]]</f>
        <v>1197</v>
      </c>
      <c r="M290" s="11">
        <f>InputData[[#This Row],[SELLING PRICE]]*InputData[[#This Row],[QUANTITY]]*(1-InputData[[#This Row],[DISCOUNT %]])</f>
        <v>1400.4900000000002</v>
      </c>
      <c r="N290" s="9">
        <f>DAY(InputData[[#This Row],[DATE]])</f>
        <v>1</v>
      </c>
      <c r="O290" s="9" t="str">
        <f>TEXT(InputData[[#This Row],[DATE]],"mmm")</f>
        <v>Feb</v>
      </c>
      <c r="P290" s="9">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11">
        <f>VLOOKUP(InputData[[#This Row],[PRODUCT ID]],MasterData[],5,0)</f>
        <v>112</v>
      </c>
      <c r="K291" s="11">
        <f>VLOOKUP(InputData[[#This Row],[PRODUCT ID]],MasterData[],6,0)</f>
        <v>146.72</v>
      </c>
      <c r="L291" s="11">
        <f>InputData[[#This Row],[BUYING PRIZE]]*InputData[[#This Row],[QUANTITY]]</f>
        <v>896</v>
      </c>
      <c r="M291" s="11">
        <f>InputData[[#This Row],[SELLING PRICE]]*InputData[[#This Row],[QUANTITY]]*(1-InputData[[#This Row],[DISCOUNT %]])</f>
        <v>1173.76</v>
      </c>
      <c r="N291" s="9">
        <f>DAY(InputData[[#This Row],[DATE]])</f>
        <v>3</v>
      </c>
      <c r="O291" s="9" t="str">
        <f>TEXT(InputData[[#This Row],[DATE]],"mmm")</f>
        <v>Feb</v>
      </c>
      <c r="P291" s="9">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11">
        <f>VLOOKUP(InputData[[#This Row],[PRODUCT ID]],MasterData[],5,0)</f>
        <v>37</v>
      </c>
      <c r="K292" s="11">
        <f>VLOOKUP(InputData[[#This Row],[PRODUCT ID]],MasterData[],6,0)</f>
        <v>49.21</v>
      </c>
      <c r="L292" s="11">
        <f>InputData[[#This Row],[BUYING PRIZE]]*InputData[[#This Row],[QUANTITY]]</f>
        <v>222</v>
      </c>
      <c r="M292" s="11">
        <f>InputData[[#This Row],[SELLING PRICE]]*InputData[[#This Row],[QUANTITY]]*(1-InputData[[#This Row],[DISCOUNT %]])</f>
        <v>295.26</v>
      </c>
      <c r="N292" s="9">
        <f>DAY(InputData[[#This Row],[DATE]])</f>
        <v>5</v>
      </c>
      <c r="O292" s="9" t="str">
        <f>TEXT(InputData[[#This Row],[DATE]],"mmm")</f>
        <v>Feb</v>
      </c>
      <c r="P292" s="9">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11">
        <f>VLOOKUP(InputData[[#This Row],[PRODUCT ID]],MasterData[],5,0)</f>
        <v>105</v>
      </c>
      <c r="K293" s="11">
        <f>VLOOKUP(InputData[[#This Row],[PRODUCT ID]],MasterData[],6,0)</f>
        <v>142.80000000000001</v>
      </c>
      <c r="L293" s="11">
        <f>InputData[[#This Row],[BUYING PRIZE]]*InputData[[#This Row],[QUANTITY]]</f>
        <v>630</v>
      </c>
      <c r="M293" s="11">
        <f>InputData[[#This Row],[SELLING PRICE]]*InputData[[#This Row],[QUANTITY]]*(1-InputData[[#This Row],[DISCOUNT %]])</f>
        <v>856.80000000000007</v>
      </c>
      <c r="N293" s="9">
        <f>DAY(InputData[[#This Row],[DATE]])</f>
        <v>6</v>
      </c>
      <c r="O293" s="9" t="str">
        <f>TEXT(InputData[[#This Row],[DATE]],"mmm")</f>
        <v>Feb</v>
      </c>
      <c r="P293" s="9">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11">
        <f>VLOOKUP(InputData[[#This Row],[PRODUCT ID]],MasterData[],5,0)</f>
        <v>133</v>
      </c>
      <c r="K294" s="11">
        <f>VLOOKUP(InputData[[#This Row],[PRODUCT ID]],MasterData[],6,0)</f>
        <v>155.61000000000001</v>
      </c>
      <c r="L294" s="11">
        <f>InputData[[#This Row],[BUYING PRIZE]]*InputData[[#This Row],[QUANTITY]]</f>
        <v>1463</v>
      </c>
      <c r="M294" s="11">
        <f>InputData[[#This Row],[SELLING PRICE]]*InputData[[#This Row],[QUANTITY]]*(1-InputData[[#This Row],[DISCOUNT %]])</f>
        <v>1711.71</v>
      </c>
      <c r="N294" s="9">
        <f>DAY(InputData[[#This Row],[DATE]])</f>
        <v>8</v>
      </c>
      <c r="O294" s="9" t="str">
        <f>TEXT(InputData[[#This Row],[DATE]],"mmm")</f>
        <v>Feb</v>
      </c>
      <c r="P294" s="9">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11">
        <f>VLOOKUP(InputData[[#This Row],[PRODUCT ID]],MasterData[],5,0)</f>
        <v>44</v>
      </c>
      <c r="K295" s="11">
        <f>VLOOKUP(InputData[[#This Row],[PRODUCT ID]],MasterData[],6,0)</f>
        <v>48.84</v>
      </c>
      <c r="L295" s="11">
        <f>InputData[[#This Row],[BUYING PRIZE]]*InputData[[#This Row],[QUANTITY]]</f>
        <v>132</v>
      </c>
      <c r="M295" s="11">
        <f>InputData[[#This Row],[SELLING PRICE]]*InputData[[#This Row],[QUANTITY]]*(1-InputData[[#This Row],[DISCOUNT %]])</f>
        <v>146.52000000000001</v>
      </c>
      <c r="N295" s="9">
        <f>DAY(InputData[[#This Row],[DATE]])</f>
        <v>8</v>
      </c>
      <c r="O295" s="9" t="str">
        <f>TEXT(InputData[[#This Row],[DATE]],"mmm")</f>
        <v>Feb</v>
      </c>
      <c r="P295" s="9">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11">
        <f>VLOOKUP(InputData[[#This Row],[PRODUCT ID]],MasterData[],5,0)</f>
        <v>89</v>
      </c>
      <c r="K296" s="11">
        <f>VLOOKUP(InputData[[#This Row],[PRODUCT ID]],MasterData[],6,0)</f>
        <v>117.48</v>
      </c>
      <c r="L296" s="11">
        <f>InputData[[#This Row],[BUYING PRIZE]]*InputData[[#This Row],[QUANTITY]]</f>
        <v>1246</v>
      </c>
      <c r="M296" s="11">
        <f>InputData[[#This Row],[SELLING PRICE]]*InputData[[#This Row],[QUANTITY]]*(1-InputData[[#This Row],[DISCOUNT %]])</f>
        <v>1644.72</v>
      </c>
      <c r="N296" s="9">
        <f>DAY(InputData[[#This Row],[DATE]])</f>
        <v>9</v>
      </c>
      <c r="O296" s="9" t="str">
        <f>TEXT(InputData[[#This Row],[DATE]],"mmm")</f>
        <v>Feb</v>
      </c>
      <c r="P296" s="9">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11">
        <f>VLOOKUP(InputData[[#This Row],[PRODUCT ID]],MasterData[],5,0)</f>
        <v>148</v>
      </c>
      <c r="K297" s="11">
        <f>VLOOKUP(InputData[[#This Row],[PRODUCT ID]],MasterData[],6,0)</f>
        <v>164.28</v>
      </c>
      <c r="L297" s="11">
        <f>InputData[[#This Row],[BUYING PRIZE]]*InputData[[#This Row],[QUANTITY]]</f>
        <v>1924</v>
      </c>
      <c r="M297" s="11">
        <f>InputData[[#This Row],[SELLING PRICE]]*InputData[[#This Row],[QUANTITY]]*(1-InputData[[#This Row],[DISCOUNT %]])</f>
        <v>2135.64</v>
      </c>
      <c r="N297" s="9">
        <f>DAY(InputData[[#This Row],[DATE]])</f>
        <v>12</v>
      </c>
      <c r="O297" s="9" t="str">
        <f>TEXT(InputData[[#This Row],[DATE]],"mmm")</f>
        <v>Feb</v>
      </c>
      <c r="P297" s="9">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11">
        <f>VLOOKUP(InputData[[#This Row],[PRODUCT ID]],MasterData[],5,0)</f>
        <v>18</v>
      </c>
      <c r="K298" s="11">
        <f>VLOOKUP(InputData[[#This Row],[PRODUCT ID]],MasterData[],6,0)</f>
        <v>24.66</v>
      </c>
      <c r="L298" s="11">
        <f>InputData[[#This Row],[BUYING PRIZE]]*InputData[[#This Row],[QUANTITY]]</f>
        <v>144</v>
      </c>
      <c r="M298" s="11">
        <f>InputData[[#This Row],[SELLING PRICE]]*InputData[[#This Row],[QUANTITY]]*(1-InputData[[#This Row],[DISCOUNT %]])</f>
        <v>197.28</v>
      </c>
      <c r="N298" s="9">
        <f>DAY(InputData[[#This Row],[DATE]])</f>
        <v>14</v>
      </c>
      <c r="O298" s="9" t="str">
        <f>TEXT(InputData[[#This Row],[DATE]],"mmm")</f>
        <v>Feb</v>
      </c>
      <c r="P298" s="9">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11">
        <f>VLOOKUP(InputData[[#This Row],[PRODUCT ID]],MasterData[],5,0)</f>
        <v>37</v>
      </c>
      <c r="K299" s="11">
        <f>VLOOKUP(InputData[[#This Row],[PRODUCT ID]],MasterData[],6,0)</f>
        <v>41.81</v>
      </c>
      <c r="L299" s="11">
        <f>InputData[[#This Row],[BUYING PRIZE]]*InputData[[#This Row],[QUANTITY]]</f>
        <v>111</v>
      </c>
      <c r="M299" s="11">
        <f>InputData[[#This Row],[SELLING PRICE]]*InputData[[#This Row],[QUANTITY]]*(1-InputData[[#This Row],[DISCOUNT %]])</f>
        <v>125.43</v>
      </c>
      <c r="N299" s="9">
        <f>DAY(InputData[[#This Row],[DATE]])</f>
        <v>14</v>
      </c>
      <c r="O299" s="9" t="str">
        <f>TEXT(InputData[[#This Row],[DATE]],"mmm")</f>
        <v>Feb</v>
      </c>
      <c r="P299" s="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11">
        <f>VLOOKUP(InputData[[#This Row],[PRODUCT ID]],MasterData[],5,0)</f>
        <v>89</v>
      </c>
      <c r="K300" s="11">
        <f>VLOOKUP(InputData[[#This Row],[PRODUCT ID]],MasterData[],6,0)</f>
        <v>117.48</v>
      </c>
      <c r="L300" s="11">
        <f>InputData[[#This Row],[BUYING PRIZE]]*InputData[[#This Row],[QUANTITY]]</f>
        <v>89</v>
      </c>
      <c r="M300" s="11">
        <f>InputData[[#This Row],[SELLING PRICE]]*InputData[[#This Row],[QUANTITY]]*(1-InputData[[#This Row],[DISCOUNT %]])</f>
        <v>117.48</v>
      </c>
      <c r="N300" s="9">
        <f>DAY(InputData[[#This Row],[DATE]])</f>
        <v>16</v>
      </c>
      <c r="O300" s="9" t="str">
        <f>TEXT(InputData[[#This Row],[DATE]],"mmm")</f>
        <v>Feb</v>
      </c>
      <c r="P300" s="9">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11">
        <f>VLOOKUP(InputData[[#This Row],[PRODUCT ID]],MasterData[],5,0)</f>
        <v>105</v>
      </c>
      <c r="K301" s="11">
        <f>VLOOKUP(InputData[[#This Row],[PRODUCT ID]],MasterData[],6,0)</f>
        <v>142.80000000000001</v>
      </c>
      <c r="L301" s="11">
        <f>InputData[[#This Row],[BUYING PRIZE]]*InputData[[#This Row],[QUANTITY]]</f>
        <v>1365</v>
      </c>
      <c r="M301" s="11">
        <f>InputData[[#This Row],[SELLING PRICE]]*InputData[[#This Row],[QUANTITY]]*(1-InputData[[#This Row],[DISCOUNT %]])</f>
        <v>1856.4</v>
      </c>
      <c r="N301" s="9">
        <f>DAY(InputData[[#This Row],[DATE]])</f>
        <v>19</v>
      </c>
      <c r="O301" s="9" t="str">
        <f>TEXT(InputData[[#This Row],[DATE]],"mmm")</f>
        <v>Feb</v>
      </c>
      <c r="P301" s="9">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11">
        <f>VLOOKUP(InputData[[#This Row],[PRODUCT ID]],MasterData[],5,0)</f>
        <v>73</v>
      </c>
      <c r="K302" s="11">
        <f>VLOOKUP(InputData[[#This Row],[PRODUCT ID]],MasterData[],6,0)</f>
        <v>94.17</v>
      </c>
      <c r="L302" s="11">
        <f>InputData[[#This Row],[BUYING PRIZE]]*InputData[[#This Row],[QUANTITY]]</f>
        <v>438</v>
      </c>
      <c r="M302" s="11">
        <f>InputData[[#This Row],[SELLING PRICE]]*InputData[[#This Row],[QUANTITY]]*(1-InputData[[#This Row],[DISCOUNT %]])</f>
        <v>565.02</v>
      </c>
      <c r="N302" s="9">
        <f>DAY(InputData[[#This Row],[DATE]])</f>
        <v>20</v>
      </c>
      <c r="O302" s="9" t="str">
        <f>TEXT(InputData[[#This Row],[DATE]],"mmm")</f>
        <v>Feb</v>
      </c>
      <c r="P302" s="9">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11">
        <f>VLOOKUP(InputData[[#This Row],[PRODUCT ID]],MasterData[],5,0)</f>
        <v>112</v>
      </c>
      <c r="K303" s="11">
        <f>VLOOKUP(InputData[[#This Row],[PRODUCT ID]],MasterData[],6,0)</f>
        <v>122.08</v>
      </c>
      <c r="L303" s="11">
        <f>InputData[[#This Row],[BUYING PRIZE]]*InputData[[#This Row],[QUANTITY]]</f>
        <v>672</v>
      </c>
      <c r="M303" s="11">
        <f>InputData[[#This Row],[SELLING PRICE]]*InputData[[#This Row],[QUANTITY]]*(1-InputData[[#This Row],[DISCOUNT %]])</f>
        <v>732.48</v>
      </c>
      <c r="N303" s="9">
        <f>DAY(InputData[[#This Row],[DATE]])</f>
        <v>23</v>
      </c>
      <c r="O303" s="9" t="str">
        <f>TEXT(InputData[[#This Row],[DATE]],"mmm")</f>
        <v>Feb</v>
      </c>
      <c r="P303" s="9">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11">
        <f>VLOOKUP(InputData[[#This Row],[PRODUCT ID]],MasterData[],5,0)</f>
        <v>13</v>
      </c>
      <c r="K304" s="11">
        <f>VLOOKUP(InputData[[#This Row],[PRODUCT ID]],MasterData[],6,0)</f>
        <v>16.64</v>
      </c>
      <c r="L304" s="11">
        <f>InputData[[#This Row],[BUYING PRIZE]]*InputData[[#This Row],[QUANTITY]]</f>
        <v>195</v>
      </c>
      <c r="M304" s="11">
        <f>InputData[[#This Row],[SELLING PRICE]]*InputData[[#This Row],[QUANTITY]]*(1-InputData[[#This Row],[DISCOUNT %]])</f>
        <v>249.60000000000002</v>
      </c>
      <c r="N304" s="9">
        <f>DAY(InputData[[#This Row],[DATE]])</f>
        <v>23</v>
      </c>
      <c r="O304" s="9" t="str">
        <f>TEXT(InputData[[#This Row],[DATE]],"mmm")</f>
        <v>Feb</v>
      </c>
      <c r="P304" s="9">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11">
        <f>VLOOKUP(InputData[[#This Row],[PRODUCT ID]],MasterData[],5,0)</f>
        <v>90</v>
      </c>
      <c r="K305" s="11">
        <f>VLOOKUP(InputData[[#This Row],[PRODUCT ID]],MasterData[],6,0)</f>
        <v>96.3</v>
      </c>
      <c r="L305" s="11">
        <f>InputData[[#This Row],[BUYING PRIZE]]*InputData[[#This Row],[QUANTITY]]</f>
        <v>720</v>
      </c>
      <c r="M305" s="11">
        <f>InputData[[#This Row],[SELLING PRICE]]*InputData[[#This Row],[QUANTITY]]*(1-InputData[[#This Row],[DISCOUNT %]])</f>
        <v>770.4</v>
      </c>
      <c r="N305" s="9">
        <f>DAY(InputData[[#This Row],[DATE]])</f>
        <v>23</v>
      </c>
      <c r="O305" s="9" t="str">
        <f>TEXT(InputData[[#This Row],[DATE]],"mmm")</f>
        <v>Feb</v>
      </c>
      <c r="P305" s="9">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11">
        <f>VLOOKUP(InputData[[#This Row],[PRODUCT ID]],MasterData[],5,0)</f>
        <v>73</v>
      </c>
      <c r="K306" s="11">
        <f>VLOOKUP(InputData[[#This Row],[PRODUCT ID]],MasterData[],6,0)</f>
        <v>94.17</v>
      </c>
      <c r="L306" s="11">
        <f>InputData[[#This Row],[BUYING PRIZE]]*InputData[[#This Row],[QUANTITY]]</f>
        <v>511</v>
      </c>
      <c r="M306" s="11">
        <f>InputData[[#This Row],[SELLING PRICE]]*InputData[[#This Row],[QUANTITY]]*(1-InputData[[#This Row],[DISCOUNT %]])</f>
        <v>659.19</v>
      </c>
      <c r="N306" s="9">
        <f>DAY(InputData[[#This Row],[DATE]])</f>
        <v>27</v>
      </c>
      <c r="O306" s="9" t="str">
        <f>TEXT(InputData[[#This Row],[DATE]],"mmm")</f>
        <v>Feb</v>
      </c>
      <c r="P306" s="9">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11">
        <f>VLOOKUP(InputData[[#This Row],[PRODUCT ID]],MasterData[],5,0)</f>
        <v>133</v>
      </c>
      <c r="K307" s="11">
        <f>VLOOKUP(InputData[[#This Row],[PRODUCT ID]],MasterData[],6,0)</f>
        <v>155.61000000000001</v>
      </c>
      <c r="L307" s="11">
        <f>InputData[[#This Row],[BUYING PRIZE]]*InputData[[#This Row],[QUANTITY]]</f>
        <v>1995</v>
      </c>
      <c r="M307" s="11">
        <f>InputData[[#This Row],[SELLING PRICE]]*InputData[[#This Row],[QUANTITY]]*(1-InputData[[#This Row],[DISCOUNT %]])</f>
        <v>2334.15</v>
      </c>
      <c r="N307" s="9">
        <f>DAY(InputData[[#This Row],[DATE]])</f>
        <v>27</v>
      </c>
      <c r="O307" s="9" t="str">
        <f>TEXT(InputData[[#This Row],[DATE]],"mmm")</f>
        <v>Feb</v>
      </c>
      <c r="P307" s="9">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11">
        <f>VLOOKUP(InputData[[#This Row],[PRODUCT ID]],MasterData[],5,0)</f>
        <v>67</v>
      </c>
      <c r="K308" s="11">
        <f>VLOOKUP(InputData[[#This Row],[PRODUCT ID]],MasterData[],6,0)</f>
        <v>85.76</v>
      </c>
      <c r="L308" s="11">
        <f>InputData[[#This Row],[BUYING PRIZE]]*InputData[[#This Row],[QUANTITY]]</f>
        <v>1005</v>
      </c>
      <c r="M308" s="11">
        <f>InputData[[#This Row],[SELLING PRICE]]*InputData[[#This Row],[QUANTITY]]*(1-InputData[[#This Row],[DISCOUNT %]])</f>
        <v>1286.4000000000001</v>
      </c>
      <c r="N308" s="9">
        <f>DAY(InputData[[#This Row],[DATE]])</f>
        <v>28</v>
      </c>
      <c r="O308" s="9" t="str">
        <f>TEXT(InputData[[#This Row],[DATE]],"mmm")</f>
        <v>Feb</v>
      </c>
      <c r="P308" s="9">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11">
        <f>VLOOKUP(InputData[[#This Row],[PRODUCT ID]],MasterData[],5,0)</f>
        <v>18</v>
      </c>
      <c r="K309" s="11">
        <f>VLOOKUP(InputData[[#This Row],[PRODUCT ID]],MasterData[],6,0)</f>
        <v>24.66</v>
      </c>
      <c r="L309" s="11">
        <f>InputData[[#This Row],[BUYING PRIZE]]*InputData[[#This Row],[QUANTITY]]</f>
        <v>234</v>
      </c>
      <c r="M309" s="11">
        <f>InputData[[#This Row],[SELLING PRICE]]*InputData[[#This Row],[QUANTITY]]*(1-InputData[[#This Row],[DISCOUNT %]])</f>
        <v>320.58</v>
      </c>
      <c r="N309" s="9">
        <f>DAY(InputData[[#This Row],[DATE]])</f>
        <v>4</v>
      </c>
      <c r="O309" s="9" t="str">
        <f>TEXT(InputData[[#This Row],[DATE]],"mmm")</f>
        <v>Mar</v>
      </c>
      <c r="P309" s="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11">
        <f>VLOOKUP(InputData[[#This Row],[PRODUCT ID]],MasterData[],5,0)</f>
        <v>44</v>
      </c>
      <c r="K310" s="11">
        <f>VLOOKUP(InputData[[#This Row],[PRODUCT ID]],MasterData[],6,0)</f>
        <v>48.84</v>
      </c>
      <c r="L310" s="11">
        <f>InputData[[#This Row],[BUYING PRIZE]]*InputData[[#This Row],[QUANTITY]]</f>
        <v>88</v>
      </c>
      <c r="M310" s="11">
        <f>InputData[[#This Row],[SELLING PRICE]]*InputData[[#This Row],[QUANTITY]]*(1-InputData[[#This Row],[DISCOUNT %]])</f>
        <v>97.68</v>
      </c>
      <c r="N310" s="9">
        <f>DAY(InputData[[#This Row],[DATE]])</f>
        <v>6</v>
      </c>
      <c r="O310" s="9" t="str">
        <f>TEXT(InputData[[#This Row],[DATE]],"mmm")</f>
        <v>Mar</v>
      </c>
      <c r="P310" s="9">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11">
        <f>VLOOKUP(InputData[[#This Row],[PRODUCT ID]],MasterData[],5,0)</f>
        <v>71</v>
      </c>
      <c r="K311" s="11">
        <f>VLOOKUP(InputData[[#This Row],[PRODUCT ID]],MasterData[],6,0)</f>
        <v>80.94</v>
      </c>
      <c r="L311" s="11">
        <f>InputData[[#This Row],[BUYING PRIZE]]*InputData[[#This Row],[QUANTITY]]</f>
        <v>71</v>
      </c>
      <c r="M311" s="11">
        <f>InputData[[#This Row],[SELLING PRICE]]*InputData[[#This Row],[QUANTITY]]*(1-InputData[[#This Row],[DISCOUNT %]])</f>
        <v>80.94</v>
      </c>
      <c r="N311" s="9">
        <f>DAY(InputData[[#This Row],[DATE]])</f>
        <v>7</v>
      </c>
      <c r="O311" s="9" t="str">
        <f>TEXT(InputData[[#This Row],[DATE]],"mmm")</f>
        <v>Mar</v>
      </c>
      <c r="P311" s="9">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11">
        <f>VLOOKUP(InputData[[#This Row],[PRODUCT ID]],MasterData[],5,0)</f>
        <v>76</v>
      </c>
      <c r="K312" s="11">
        <f>VLOOKUP(InputData[[#This Row],[PRODUCT ID]],MasterData[],6,0)</f>
        <v>82.08</v>
      </c>
      <c r="L312" s="11">
        <f>InputData[[#This Row],[BUYING PRIZE]]*InputData[[#This Row],[QUANTITY]]</f>
        <v>456</v>
      </c>
      <c r="M312" s="11">
        <f>InputData[[#This Row],[SELLING PRICE]]*InputData[[#This Row],[QUANTITY]]*(1-InputData[[#This Row],[DISCOUNT %]])</f>
        <v>492.48</v>
      </c>
      <c r="N312" s="9">
        <f>DAY(InputData[[#This Row],[DATE]])</f>
        <v>8</v>
      </c>
      <c r="O312" s="9" t="str">
        <f>TEXT(InputData[[#This Row],[DATE]],"mmm")</f>
        <v>Mar</v>
      </c>
      <c r="P312" s="9">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11">
        <f>VLOOKUP(InputData[[#This Row],[PRODUCT ID]],MasterData[],5,0)</f>
        <v>148</v>
      </c>
      <c r="K313" s="11">
        <f>VLOOKUP(InputData[[#This Row],[PRODUCT ID]],MasterData[],6,0)</f>
        <v>201.28</v>
      </c>
      <c r="L313" s="11">
        <f>InputData[[#This Row],[BUYING PRIZE]]*InputData[[#This Row],[QUANTITY]]</f>
        <v>444</v>
      </c>
      <c r="M313" s="11">
        <f>InputData[[#This Row],[SELLING PRICE]]*InputData[[#This Row],[QUANTITY]]*(1-InputData[[#This Row],[DISCOUNT %]])</f>
        <v>603.84</v>
      </c>
      <c r="N313" s="9">
        <f>DAY(InputData[[#This Row],[DATE]])</f>
        <v>9</v>
      </c>
      <c r="O313" s="9" t="str">
        <f>TEXT(InputData[[#This Row],[DATE]],"mmm")</f>
        <v>Mar</v>
      </c>
      <c r="P313" s="9">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11">
        <f>VLOOKUP(InputData[[#This Row],[PRODUCT ID]],MasterData[],5,0)</f>
        <v>44</v>
      </c>
      <c r="K314" s="11">
        <f>VLOOKUP(InputData[[#This Row],[PRODUCT ID]],MasterData[],6,0)</f>
        <v>48.84</v>
      </c>
      <c r="L314" s="11">
        <f>InputData[[#This Row],[BUYING PRIZE]]*InputData[[#This Row],[QUANTITY]]</f>
        <v>484</v>
      </c>
      <c r="M314" s="11">
        <f>InputData[[#This Row],[SELLING PRICE]]*InputData[[#This Row],[QUANTITY]]*(1-InputData[[#This Row],[DISCOUNT %]])</f>
        <v>537.24</v>
      </c>
      <c r="N314" s="9">
        <f>DAY(InputData[[#This Row],[DATE]])</f>
        <v>9</v>
      </c>
      <c r="O314" s="9" t="str">
        <f>TEXT(InputData[[#This Row],[DATE]],"mmm")</f>
        <v>Mar</v>
      </c>
      <c r="P314" s="9">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11">
        <f>VLOOKUP(InputData[[#This Row],[PRODUCT ID]],MasterData[],5,0)</f>
        <v>95</v>
      </c>
      <c r="K315" s="11">
        <f>VLOOKUP(InputData[[#This Row],[PRODUCT ID]],MasterData[],6,0)</f>
        <v>119.7</v>
      </c>
      <c r="L315" s="11">
        <f>InputData[[#This Row],[BUYING PRIZE]]*InputData[[#This Row],[QUANTITY]]</f>
        <v>1140</v>
      </c>
      <c r="M315" s="11">
        <f>InputData[[#This Row],[SELLING PRICE]]*InputData[[#This Row],[QUANTITY]]*(1-InputData[[#This Row],[DISCOUNT %]])</f>
        <v>1436.4</v>
      </c>
      <c r="N315" s="9">
        <f>DAY(InputData[[#This Row],[DATE]])</f>
        <v>10</v>
      </c>
      <c r="O315" s="9" t="str">
        <f>TEXT(InputData[[#This Row],[DATE]],"mmm")</f>
        <v>Mar</v>
      </c>
      <c r="P315" s="9">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11">
        <f>VLOOKUP(InputData[[#This Row],[PRODUCT ID]],MasterData[],5,0)</f>
        <v>13</v>
      </c>
      <c r="K316" s="11">
        <f>VLOOKUP(InputData[[#This Row],[PRODUCT ID]],MasterData[],6,0)</f>
        <v>16.64</v>
      </c>
      <c r="L316" s="11">
        <f>InputData[[#This Row],[BUYING PRIZE]]*InputData[[#This Row],[QUANTITY]]</f>
        <v>26</v>
      </c>
      <c r="M316" s="11">
        <f>InputData[[#This Row],[SELLING PRICE]]*InputData[[#This Row],[QUANTITY]]*(1-InputData[[#This Row],[DISCOUNT %]])</f>
        <v>33.28</v>
      </c>
      <c r="N316" s="9">
        <f>DAY(InputData[[#This Row],[DATE]])</f>
        <v>14</v>
      </c>
      <c r="O316" s="9" t="str">
        <f>TEXT(InputData[[#This Row],[DATE]],"mmm")</f>
        <v>Mar</v>
      </c>
      <c r="P316" s="9">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11">
        <f>VLOOKUP(InputData[[#This Row],[PRODUCT ID]],MasterData[],5,0)</f>
        <v>18</v>
      </c>
      <c r="K317" s="11">
        <f>VLOOKUP(InputData[[#This Row],[PRODUCT ID]],MasterData[],6,0)</f>
        <v>24.66</v>
      </c>
      <c r="L317" s="11">
        <f>InputData[[#This Row],[BUYING PRIZE]]*InputData[[#This Row],[QUANTITY]]</f>
        <v>234</v>
      </c>
      <c r="M317" s="11">
        <f>InputData[[#This Row],[SELLING PRICE]]*InputData[[#This Row],[QUANTITY]]*(1-InputData[[#This Row],[DISCOUNT %]])</f>
        <v>320.58</v>
      </c>
      <c r="N317" s="9">
        <f>DAY(InputData[[#This Row],[DATE]])</f>
        <v>14</v>
      </c>
      <c r="O317" s="9" t="str">
        <f>TEXT(InputData[[#This Row],[DATE]],"mmm")</f>
        <v>Mar</v>
      </c>
      <c r="P317" s="9">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11">
        <f>VLOOKUP(InputData[[#This Row],[PRODUCT ID]],MasterData[],5,0)</f>
        <v>150</v>
      </c>
      <c r="K318" s="11">
        <f>VLOOKUP(InputData[[#This Row],[PRODUCT ID]],MasterData[],6,0)</f>
        <v>210</v>
      </c>
      <c r="L318" s="11">
        <f>InputData[[#This Row],[BUYING PRIZE]]*InputData[[#This Row],[QUANTITY]]</f>
        <v>300</v>
      </c>
      <c r="M318" s="11">
        <f>InputData[[#This Row],[SELLING PRICE]]*InputData[[#This Row],[QUANTITY]]*(1-InputData[[#This Row],[DISCOUNT %]])</f>
        <v>420</v>
      </c>
      <c r="N318" s="9">
        <f>DAY(InputData[[#This Row],[DATE]])</f>
        <v>18</v>
      </c>
      <c r="O318" s="9" t="str">
        <f>TEXT(InputData[[#This Row],[DATE]],"mmm")</f>
        <v>Mar</v>
      </c>
      <c r="P318" s="9">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11">
        <f>VLOOKUP(InputData[[#This Row],[PRODUCT ID]],MasterData[],5,0)</f>
        <v>48</v>
      </c>
      <c r="K319" s="11">
        <f>VLOOKUP(InputData[[#This Row],[PRODUCT ID]],MasterData[],6,0)</f>
        <v>57.120000000000005</v>
      </c>
      <c r="L319" s="11">
        <f>InputData[[#This Row],[BUYING PRIZE]]*InputData[[#This Row],[QUANTITY]]</f>
        <v>480</v>
      </c>
      <c r="M319" s="11">
        <f>InputData[[#This Row],[SELLING PRICE]]*InputData[[#This Row],[QUANTITY]]*(1-InputData[[#This Row],[DISCOUNT %]])</f>
        <v>571.20000000000005</v>
      </c>
      <c r="N319" s="9">
        <f>DAY(InputData[[#This Row],[DATE]])</f>
        <v>18</v>
      </c>
      <c r="O319" s="9" t="str">
        <f>TEXT(InputData[[#This Row],[DATE]],"mmm")</f>
        <v>Mar</v>
      </c>
      <c r="P319" s="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11">
        <f>VLOOKUP(InputData[[#This Row],[PRODUCT ID]],MasterData[],5,0)</f>
        <v>138</v>
      </c>
      <c r="K320" s="11">
        <f>VLOOKUP(InputData[[#This Row],[PRODUCT ID]],MasterData[],6,0)</f>
        <v>173.88</v>
      </c>
      <c r="L320" s="11">
        <f>InputData[[#This Row],[BUYING PRIZE]]*InputData[[#This Row],[QUANTITY]]</f>
        <v>828</v>
      </c>
      <c r="M320" s="11">
        <f>InputData[[#This Row],[SELLING PRICE]]*InputData[[#This Row],[QUANTITY]]*(1-InputData[[#This Row],[DISCOUNT %]])</f>
        <v>1043.28</v>
      </c>
      <c r="N320" s="9">
        <f>DAY(InputData[[#This Row],[DATE]])</f>
        <v>19</v>
      </c>
      <c r="O320" s="9" t="str">
        <f>TEXT(InputData[[#This Row],[DATE]],"mmm")</f>
        <v>Mar</v>
      </c>
      <c r="P320" s="9">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11">
        <f>VLOOKUP(InputData[[#This Row],[PRODUCT ID]],MasterData[],5,0)</f>
        <v>89</v>
      </c>
      <c r="K321" s="11">
        <f>VLOOKUP(InputData[[#This Row],[PRODUCT ID]],MasterData[],6,0)</f>
        <v>117.48</v>
      </c>
      <c r="L321" s="11">
        <f>InputData[[#This Row],[BUYING PRIZE]]*InputData[[#This Row],[QUANTITY]]</f>
        <v>801</v>
      </c>
      <c r="M321" s="11">
        <f>InputData[[#This Row],[SELLING PRICE]]*InputData[[#This Row],[QUANTITY]]*(1-InputData[[#This Row],[DISCOUNT %]])</f>
        <v>1057.32</v>
      </c>
      <c r="N321" s="9">
        <f>DAY(InputData[[#This Row],[DATE]])</f>
        <v>23</v>
      </c>
      <c r="O321" s="9" t="str">
        <f>TEXT(InputData[[#This Row],[DATE]],"mmm")</f>
        <v>Mar</v>
      </c>
      <c r="P321" s="9">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11">
        <f>VLOOKUP(InputData[[#This Row],[PRODUCT ID]],MasterData[],5,0)</f>
        <v>98</v>
      </c>
      <c r="K322" s="11">
        <f>VLOOKUP(InputData[[#This Row],[PRODUCT ID]],MasterData[],6,0)</f>
        <v>103.88</v>
      </c>
      <c r="L322" s="11">
        <f>InputData[[#This Row],[BUYING PRIZE]]*InputData[[#This Row],[QUANTITY]]</f>
        <v>196</v>
      </c>
      <c r="M322" s="11">
        <f>InputData[[#This Row],[SELLING PRICE]]*InputData[[#This Row],[QUANTITY]]*(1-InputData[[#This Row],[DISCOUNT %]])</f>
        <v>207.76</v>
      </c>
      <c r="N322" s="9">
        <f>DAY(InputData[[#This Row],[DATE]])</f>
        <v>25</v>
      </c>
      <c r="O322" s="9" t="str">
        <f>TEXT(InputData[[#This Row],[DATE]],"mmm")</f>
        <v>Mar</v>
      </c>
      <c r="P322" s="9">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11">
        <f>VLOOKUP(InputData[[#This Row],[PRODUCT ID]],MasterData[],5,0)</f>
        <v>148</v>
      </c>
      <c r="K323" s="11">
        <f>VLOOKUP(InputData[[#This Row],[PRODUCT ID]],MasterData[],6,0)</f>
        <v>201.28</v>
      </c>
      <c r="L323" s="11">
        <f>InputData[[#This Row],[BUYING PRIZE]]*InputData[[#This Row],[QUANTITY]]</f>
        <v>1628</v>
      </c>
      <c r="M323" s="11">
        <f>InputData[[#This Row],[SELLING PRICE]]*InputData[[#This Row],[QUANTITY]]*(1-InputData[[#This Row],[DISCOUNT %]])</f>
        <v>2214.08</v>
      </c>
      <c r="N323" s="9">
        <f>DAY(InputData[[#This Row],[DATE]])</f>
        <v>25</v>
      </c>
      <c r="O323" s="9" t="str">
        <f>TEXT(InputData[[#This Row],[DATE]],"mmm")</f>
        <v>Mar</v>
      </c>
      <c r="P323" s="9">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11">
        <f>VLOOKUP(InputData[[#This Row],[PRODUCT ID]],MasterData[],5,0)</f>
        <v>89</v>
      </c>
      <c r="K324" s="11">
        <f>VLOOKUP(InputData[[#This Row],[PRODUCT ID]],MasterData[],6,0)</f>
        <v>117.48</v>
      </c>
      <c r="L324" s="11">
        <f>InputData[[#This Row],[BUYING PRIZE]]*InputData[[#This Row],[QUANTITY]]</f>
        <v>1068</v>
      </c>
      <c r="M324" s="11">
        <f>InputData[[#This Row],[SELLING PRICE]]*InputData[[#This Row],[QUANTITY]]*(1-InputData[[#This Row],[DISCOUNT %]])</f>
        <v>1409.76</v>
      </c>
      <c r="N324" s="9">
        <f>DAY(InputData[[#This Row],[DATE]])</f>
        <v>29</v>
      </c>
      <c r="O324" s="9" t="str">
        <f>TEXT(InputData[[#This Row],[DATE]],"mmm")</f>
        <v>Mar</v>
      </c>
      <c r="P324" s="9">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11">
        <f>VLOOKUP(InputData[[#This Row],[PRODUCT ID]],MasterData[],5,0)</f>
        <v>98</v>
      </c>
      <c r="K325" s="11">
        <f>VLOOKUP(InputData[[#This Row],[PRODUCT ID]],MasterData[],6,0)</f>
        <v>103.88</v>
      </c>
      <c r="L325" s="11">
        <f>InputData[[#This Row],[BUYING PRIZE]]*InputData[[#This Row],[QUANTITY]]</f>
        <v>1274</v>
      </c>
      <c r="M325" s="11">
        <f>InputData[[#This Row],[SELLING PRICE]]*InputData[[#This Row],[QUANTITY]]*(1-InputData[[#This Row],[DISCOUNT %]])</f>
        <v>1350.44</v>
      </c>
      <c r="N325" s="9">
        <f>DAY(InputData[[#This Row],[DATE]])</f>
        <v>30</v>
      </c>
      <c r="O325" s="9" t="str">
        <f>TEXT(InputData[[#This Row],[DATE]],"mmm")</f>
        <v>Mar</v>
      </c>
      <c r="P325" s="9">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11">
        <f>VLOOKUP(InputData[[#This Row],[PRODUCT ID]],MasterData[],5,0)</f>
        <v>105</v>
      </c>
      <c r="K326" s="11">
        <f>VLOOKUP(InputData[[#This Row],[PRODUCT ID]],MasterData[],6,0)</f>
        <v>142.80000000000001</v>
      </c>
      <c r="L326" s="11">
        <f>InputData[[#This Row],[BUYING PRIZE]]*InputData[[#This Row],[QUANTITY]]</f>
        <v>210</v>
      </c>
      <c r="M326" s="11">
        <f>InputData[[#This Row],[SELLING PRICE]]*InputData[[#This Row],[QUANTITY]]*(1-InputData[[#This Row],[DISCOUNT %]])</f>
        <v>285.60000000000002</v>
      </c>
      <c r="N326" s="9">
        <f>DAY(InputData[[#This Row],[DATE]])</f>
        <v>1</v>
      </c>
      <c r="O326" s="9" t="str">
        <f>TEXT(InputData[[#This Row],[DATE]],"mmm")</f>
        <v>Apr</v>
      </c>
      <c r="P326" s="9">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11">
        <f>VLOOKUP(InputData[[#This Row],[PRODUCT ID]],MasterData[],5,0)</f>
        <v>105</v>
      </c>
      <c r="K327" s="11">
        <f>VLOOKUP(InputData[[#This Row],[PRODUCT ID]],MasterData[],6,0)</f>
        <v>142.80000000000001</v>
      </c>
      <c r="L327" s="11">
        <f>InputData[[#This Row],[BUYING PRIZE]]*InputData[[#This Row],[QUANTITY]]</f>
        <v>315</v>
      </c>
      <c r="M327" s="11">
        <f>InputData[[#This Row],[SELLING PRICE]]*InputData[[#This Row],[QUANTITY]]*(1-InputData[[#This Row],[DISCOUNT %]])</f>
        <v>428.40000000000003</v>
      </c>
      <c r="N327" s="9">
        <f>DAY(InputData[[#This Row],[DATE]])</f>
        <v>2</v>
      </c>
      <c r="O327" s="9" t="str">
        <f>TEXT(InputData[[#This Row],[DATE]],"mmm")</f>
        <v>Apr</v>
      </c>
      <c r="P327" s="9">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11">
        <f>VLOOKUP(InputData[[#This Row],[PRODUCT ID]],MasterData[],5,0)</f>
        <v>90</v>
      </c>
      <c r="K328" s="11">
        <f>VLOOKUP(InputData[[#This Row],[PRODUCT ID]],MasterData[],6,0)</f>
        <v>115.2</v>
      </c>
      <c r="L328" s="11">
        <f>InputData[[#This Row],[BUYING PRIZE]]*InputData[[#This Row],[QUANTITY]]</f>
        <v>180</v>
      </c>
      <c r="M328" s="11">
        <f>InputData[[#This Row],[SELLING PRICE]]*InputData[[#This Row],[QUANTITY]]*(1-InputData[[#This Row],[DISCOUNT %]])</f>
        <v>230.4</v>
      </c>
      <c r="N328" s="9">
        <f>DAY(InputData[[#This Row],[DATE]])</f>
        <v>6</v>
      </c>
      <c r="O328" s="9" t="str">
        <f>TEXT(InputData[[#This Row],[DATE]],"mmm")</f>
        <v>Apr</v>
      </c>
      <c r="P328" s="9">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11">
        <f>VLOOKUP(InputData[[#This Row],[PRODUCT ID]],MasterData[],5,0)</f>
        <v>18</v>
      </c>
      <c r="K329" s="11">
        <f>VLOOKUP(InputData[[#This Row],[PRODUCT ID]],MasterData[],6,0)</f>
        <v>24.66</v>
      </c>
      <c r="L329" s="11">
        <f>InputData[[#This Row],[BUYING PRIZE]]*InputData[[#This Row],[QUANTITY]]</f>
        <v>126</v>
      </c>
      <c r="M329" s="11">
        <f>InputData[[#This Row],[SELLING PRICE]]*InputData[[#This Row],[QUANTITY]]*(1-InputData[[#This Row],[DISCOUNT %]])</f>
        <v>172.62</v>
      </c>
      <c r="N329" s="9">
        <f>DAY(InputData[[#This Row],[DATE]])</f>
        <v>7</v>
      </c>
      <c r="O329" s="9" t="str">
        <f>TEXT(InputData[[#This Row],[DATE]],"mmm")</f>
        <v>Apr</v>
      </c>
      <c r="P329" s="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11">
        <f>VLOOKUP(InputData[[#This Row],[PRODUCT ID]],MasterData[],5,0)</f>
        <v>37</v>
      </c>
      <c r="K330" s="11">
        <f>VLOOKUP(InputData[[#This Row],[PRODUCT ID]],MasterData[],6,0)</f>
        <v>42.55</v>
      </c>
      <c r="L330" s="11">
        <f>InputData[[#This Row],[BUYING PRIZE]]*InputData[[#This Row],[QUANTITY]]</f>
        <v>444</v>
      </c>
      <c r="M330" s="11">
        <f>InputData[[#This Row],[SELLING PRICE]]*InputData[[#This Row],[QUANTITY]]*(1-InputData[[#This Row],[DISCOUNT %]])</f>
        <v>510.59999999999997</v>
      </c>
      <c r="N330" s="9">
        <f>DAY(InputData[[#This Row],[DATE]])</f>
        <v>9</v>
      </c>
      <c r="O330" s="9" t="str">
        <f>TEXT(InputData[[#This Row],[DATE]],"mmm")</f>
        <v>Apr</v>
      </c>
      <c r="P330" s="9">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11">
        <f>VLOOKUP(InputData[[#This Row],[PRODUCT ID]],MasterData[],5,0)</f>
        <v>105</v>
      </c>
      <c r="K331" s="11">
        <f>VLOOKUP(InputData[[#This Row],[PRODUCT ID]],MasterData[],6,0)</f>
        <v>142.80000000000001</v>
      </c>
      <c r="L331" s="11">
        <f>InputData[[#This Row],[BUYING PRIZE]]*InputData[[#This Row],[QUANTITY]]</f>
        <v>945</v>
      </c>
      <c r="M331" s="11">
        <f>InputData[[#This Row],[SELLING PRICE]]*InputData[[#This Row],[QUANTITY]]*(1-InputData[[#This Row],[DISCOUNT %]])</f>
        <v>1285.2</v>
      </c>
      <c r="N331" s="9">
        <f>DAY(InputData[[#This Row],[DATE]])</f>
        <v>9</v>
      </c>
      <c r="O331" s="9" t="str">
        <f>TEXT(InputData[[#This Row],[DATE]],"mmm")</f>
        <v>Apr</v>
      </c>
      <c r="P331" s="9">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11">
        <f>VLOOKUP(InputData[[#This Row],[PRODUCT ID]],MasterData[],5,0)</f>
        <v>13</v>
      </c>
      <c r="K332" s="11">
        <f>VLOOKUP(InputData[[#This Row],[PRODUCT ID]],MasterData[],6,0)</f>
        <v>16.64</v>
      </c>
      <c r="L332" s="11">
        <f>InputData[[#This Row],[BUYING PRIZE]]*InputData[[#This Row],[QUANTITY]]</f>
        <v>182</v>
      </c>
      <c r="M332" s="11">
        <f>InputData[[#This Row],[SELLING PRICE]]*InputData[[#This Row],[QUANTITY]]*(1-InputData[[#This Row],[DISCOUNT %]])</f>
        <v>232.96</v>
      </c>
      <c r="N332" s="9">
        <f>DAY(InputData[[#This Row],[DATE]])</f>
        <v>13</v>
      </c>
      <c r="O332" s="9" t="str">
        <f>TEXT(InputData[[#This Row],[DATE]],"mmm")</f>
        <v>Apr</v>
      </c>
      <c r="P332" s="9">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11">
        <f>VLOOKUP(InputData[[#This Row],[PRODUCT ID]],MasterData[],5,0)</f>
        <v>138</v>
      </c>
      <c r="K333" s="11">
        <f>VLOOKUP(InputData[[#This Row],[PRODUCT ID]],MasterData[],6,0)</f>
        <v>173.88</v>
      </c>
      <c r="L333" s="11">
        <f>InputData[[#This Row],[BUYING PRIZE]]*InputData[[#This Row],[QUANTITY]]</f>
        <v>1242</v>
      </c>
      <c r="M333" s="11">
        <f>InputData[[#This Row],[SELLING PRICE]]*InputData[[#This Row],[QUANTITY]]*(1-InputData[[#This Row],[DISCOUNT %]])</f>
        <v>1564.92</v>
      </c>
      <c r="N333" s="9">
        <f>DAY(InputData[[#This Row],[DATE]])</f>
        <v>18</v>
      </c>
      <c r="O333" s="9" t="str">
        <f>TEXT(InputData[[#This Row],[DATE]],"mmm")</f>
        <v>Apr</v>
      </c>
      <c r="P333" s="9">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11">
        <f>VLOOKUP(InputData[[#This Row],[PRODUCT ID]],MasterData[],5,0)</f>
        <v>37</v>
      </c>
      <c r="K334" s="11">
        <f>VLOOKUP(InputData[[#This Row],[PRODUCT ID]],MasterData[],6,0)</f>
        <v>49.21</v>
      </c>
      <c r="L334" s="11">
        <f>InputData[[#This Row],[BUYING PRIZE]]*InputData[[#This Row],[QUANTITY]]</f>
        <v>74</v>
      </c>
      <c r="M334" s="11">
        <f>InputData[[#This Row],[SELLING PRICE]]*InputData[[#This Row],[QUANTITY]]*(1-InputData[[#This Row],[DISCOUNT %]])</f>
        <v>98.42</v>
      </c>
      <c r="N334" s="9">
        <f>DAY(InputData[[#This Row],[DATE]])</f>
        <v>20</v>
      </c>
      <c r="O334" s="9" t="str">
        <f>TEXT(InputData[[#This Row],[DATE]],"mmm")</f>
        <v>Apr</v>
      </c>
      <c r="P334" s="9">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11">
        <f>VLOOKUP(InputData[[#This Row],[PRODUCT ID]],MasterData[],5,0)</f>
        <v>73</v>
      </c>
      <c r="K335" s="11">
        <f>VLOOKUP(InputData[[#This Row],[PRODUCT ID]],MasterData[],6,0)</f>
        <v>94.17</v>
      </c>
      <c r="L335" s="11">
        <f>InputData[[#This Row],[BUYING PRIZE]]*InputData[[#This Row],[QUANTITY]]</f>
        <v>292</v>
      </c>
      <c r="M335" s="11">
        <f>InputData[[#This Row],[SELLING PRICE]]*InputData[[#This Row],[QUANTITY]]*(1-InputData[[#This Row],[DISCOUNT %]])</f>
        <v>376.68</v>
      </c>
      <c r="N335" s="9">
        <f>DAY(InputData[[#This Row],[DATE]])</f>
        <v>20</v>
      </c>
      <c r="O335" s="9" t="str">
        <f>TEXT(InputData[[#This Row],[DATE]],"mmm")</f>
        <v>Apr</v>
      </c>
      <c r="P335" s="9">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11">
        <f>VLOOKUP(InputData[[#This Row],[PRODUCT ID]],MasterData[],5,0)</f>
        <v>148</v>
      </c>
      <c r="K336" s="11">
        <f>VLOOKUP(InputData[[#This Row],[PRODUCT ID]],MasterData[],6,0)</f>
        <v>201.28</v>
      </c>
      <c r="L336" s="11">
        <f>InputData[[#This Row],[BUYING PRIZE]]*InputData[[#This Row],[QUANTITY]]</f>
        <v>296</v>
      </c>
      <c r="M336" s="11">
        <f>InputData[[#This Row],[SELLING PRICE]]*InputData[[#This Row],[QUANTITY]]*(1-InputData[[#This Row],[DISCOUNT %]])</f>
        <v>402.56</v>
      </c>
      <c r="N336" s="9">
        <f>DAY(InputData[[#This Row],[DATE]])</f>
        <v>21</v>
      </c>
      <c r="O336" s="9" t="str">
        <f>TEXT(InputData[[#This Row],[DATE]],"mmm")</f>
        <v>Apr</v>
      </c>
      <c r="P336" s="9">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11">
        <f>VLOOKUP(InputData[[#This Row],[PRODUCT ID]],MasterData[],5,0)</f>
        <v>18</v>
      </c>
      <c r="K337" s="11">
        <f>VLOOKUP(InputData[[#This Row],[PRODUCT ID]],MasterData[],6,0)</f>
        <v>24.66</v>
      </c>
      <c r="L337" s="11">
        <f>InputData[[#This Row],[BUYING PRIZE]]*InputData[[#This Row],[QUANTITY]]</f>
        <v>252</v>
      </c>
      <c r="M337" s="11">
        <f>InputData[[#This Row],[SELLING PRICE]]*InputData[[#This Row],[QUANTITY]]*(1-InputData[[#This Row],[DISCOUNT %]])</f>
        <v>345.24</v>
      </c>
      <c r="N337" s="9">
        <f>DAY(InputData[[#This Row],[DATE]])</f>
        <v>21</v>
      </c>
      <c r="O337" s="9" t="str">
        <f>TEXT(InputData[[#This Row],[DATE]],"mmm")</f>
        <v>Apr</v>
      </c>
      <c r="P337" s="9">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11">
        <f>VLOOKUP(InputData[[#This Row],[PRODUCT ID]],MasterData[],5,0)</f>
        <v>76</v>
      </c>
      <c r="K338" s="11">
        <f>VLOOKUP(InputData[[#This Row],[PRODUCT ID]],MasterData[],6,0)</f>
        <v>82.08</v>
      </c>
      <c r="L338" s="11">
        <f>InputData[[#This Row],[BUYING PRIZE]]*InputData[[#This Row],[QUANTITY]]</f>
        <v>1140</v>
      </c>
      <c r="M338" s="11">
        <f>InputData[[#This Row],[SELLING PRICE]]*InputData[[#This Row],[QUANTITY]]*(1-InputData[[#This Row],[DISCOUNT %]])</f>
        <v>1231.2</v>
      </c>
      <c r="N338" s="9">
        <f>DAY(InputData[[#This Row],[DATE]])</f>
        <v>23</v>
      </c>
      <c r="O338" s="9" t="str">
        <f>TEXT(InputData[[#This Row],[DATE]],"mmm")</f>
        <v>Apr</v>
      </c>
      <c r="P338" s="9">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11">
        <f>VLOOKUP(InputData[[#This Row],[PRODUCT ID]],MasterData[],5,0)</f>
        <v>55</v>
      </c>
      <c r="K339" s="11">
        <f>VLOOKUP(InputData[[#This Row],[PRODUCT ID]],MasterData[],6,0)</f>
        <v>58.3</v>
      </c>
      <c r="L339" s="11">
        <f>InputData[[#This Row],[BUYING PRIZE]]*InputData[[#This Row],[QUANTITY]]</f>
        <v>220</v>
      </c>
      <c r="M339" s="11">
        <f>InputData[[#This Row],[SELLING PRICE]]*InputData[[#This Row],[QUANTITY]]*(1-InputData[[#This Row],[DISCOUNT %]])</f>
        <v>233.2</v>
      </c>
      <c r="N339" s="9">
        <f>DAY(InputData[[#This Row],[DATE]])</f>
        <v>24</v>
      </c>
      <c r="O339" s="9" t="str">
        <f>TEXT(InputData[[#This Row],[DATE]],"mmm")</f>
        <v>Apr</v>
      </c>
      <c r="P339" s="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11">
        <f>VLOOKUP(InputData[[#This Row],[PRODUCT ID]],MasterData[],5,0)</f>
        <v>44</v>
      </c>
      <c r="K340" s="11">
        <f>VLOOKUP(InputData[[#This Row],[PRODUCT ID]],MasterData[],6,0)</f>
        <v>48.84</v>
      </c>
      <c r="L340" s="11">
        <f>InputData[[#This Row],[BUYING PRIZE]]*InputData[[#This Row],[QUANTITY]]</f>
        <v>396</v>
      </c>
      <c r="M340" s="11">
        <f>InputData[[#This Row],[SELLING PRICE]]*InputData[[#This Row],[QUANTITY]]*(1-InputData[[#This Row],[DISCOUNT %]])</f>
        <v>439.56000000000006</v>
      </c>
      <c r="N340" s="9">
        <f>DAY(InputData[[#This Row],[DATE]])</f>
        <v>25</v>
      </c>
      <c r="O340" s="9" t="str">
        <f>TEXT(InputData[[#This Row],[DATE]],"mmm")</f>
        <v>Apr</v>
      </c>
      <c r="P340" s="9">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11">
        <f>VLOOKUP(InputData[[#This Row],[PRODUCT ID]],MasterData[],5,0)</f>
        <v>71</v>
      </c>
      <c r="K341" s="11">
        <f>VLOOKUP(InputData[[#This Row],[PRODUCT ID]],MasterData[],6,0)</f>
        <v>80.94</v>
      </c>
      <c r="L341" s="11">
        <f>InputData[[#This Row],[BUYING PRIZE]]*InputData[[#This Row],[QUANTITY]]</f>
        <v>568</v>
      </c>
      <c r="M341" s="11">
        <f>InputData[[#This Row],[SELLING PRICE]]*InputData[[#This Row],[QUANTITY]]*(1-InputData[[#This Row],[DISCOUNT %]])</f>
        <v>647.52</v>
      </c>
      <c r="N341" s="9">
        <f>DAY(InputData[[#This Row],[DATE]])</f>
        <v>25</v>
      </c>
      <c r="O341" s="9" t="str">
        <f>TEXT(InputData[[#This Row],[DATE]],"mmm")</f>
        <v>Apr</v>
      </c>
      <c r="P341" s="9">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11">
        <f>VLOOKUP(InputData[[#This Row],[PRODUCT ID]],MasterData[],5,0)</f>
        <v>48</v>
      </c>
      <c r="K342" s="11">
        <f>VLOOKUP(InputData[[#This Row],[PRODUCT ID]],MasterData[],6,0)</f>
        <v>57.120000000000005</v>
      </c>
      <c r="L342" s="11">
        <f>InputData[[#This Row],[BUYING PRIZE]]*InputData[[#This Row],[QUANTITY]]</f>
        <v>96</v>
      </c>
      <c r="M342" s="11">
        <f>InputData[[#This Row],[SELLING PRICE]]*InputData[[#This Row],[QUANTITY]]*(1-InputData[[#This Row],[DISCOUNT %]])</f>
        <v>114.24000000000001</v>
      </c>
      <c r="N342" s="9">
        <f>DAY(InputData[[#This Row],[DATE]])</f>
        <v>26</v>
      </c>
      <c r="O342" s="9" t="str">
        <f>TEXT(InputData[[#This Row],[DATE]],"mmm")</f>
        <v>Apr</v>
      </c>
      <c r="P342" s="9">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11">
        <f>VLOOKUP(InputData[[#This Row],[PRODUCT ID]],MasterData[],5,0)</f>
        <v>112</v>
      </c>
      <c r="K343" s="11">
        <f>VLOOKUP(InputData[[#This Row],[PRODUCT ID]],MasterData[],6,0)</f>
        <v>146.72</v>
      </c>
      <c r="L343" s="11">
        <f>InputData[[#This Row],[BUYING PRIZE]]*InputData[[#This Row],[QUANTITY]]</f>
        <v>1568</v>
      </c>
      <c r="M343" s="11">
        <f>InputData[[#This Row],[SELLING PRICE]]*InputData[[#This Row],[QUANTITY]]*(1-InputData[[#This Row],[DISCOUNT %]])</f>
        <v>2054.08</v>
      </c>
      <c r="N343" s="9">
        <f>DAY(InputData[[#This Row],[DATE]])</f>
        <v>28</v>
      </c>
      <c r="O343" s="9" t="str">
        <f>TEXT(InputData[[#This Row],[DATE]],"mmm")</f>
        <v>Apr</v>
      </c>
      <c r="P343" s="9">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11">
        <f>VLOOKUP(InputData[[#This Row],[PRODUCT ID]],MasterData[],5,0)</f>
        <v>13</v>
      </c>
      <c r="K344" s="11">
        <f>VLOOKUP(InputData[[#This Row],[PRODUCT ID]],MasterData[],6,0)</f>
        <v>16.64</v>
      </c>
      <c r="L344" s="11">
        <f>InputData[[#This Row],[BUYING PRIZE]]*InputData[[#This Row],[QUANTITY]]</f>
        <v>169</v>
      </c>
      <c r="M344" s="11">
        <f>InputData[[#This Row],[SELLING PRICE]]*InputData[[#This Row],[QUANTITY]]*(1-InputData[[#This Row],[DISCOUNT %]])</f>
        <v>216.32</v>
      </c>
      <c r="N344" s="9">
        <f>DAY(InputData[[#This Row],[DATE]])</f>
        <v>30</v>
      </c>
      <c r="O344" s="9" t="str">
        <f>TEXT(InputData[[#This Row],[DATE]],"mmm")</f>
        <v>Apr</v>
      </c>
      <c r="P344" s="9">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11">
        <f>VLOOKUP(InputData[[#This Row],[PRODUCT ID]],MasterData[],5,0)</f>
        <v>48</v>
      </c>
      <c r="K345" s="11">
        <f>VLOOKUP(InputData[[#This Row],[PRODUCT ID]],MasterData[],6,0)</f>
        <v>57.120000000000005</v>
      </c>
      <c r="L345" s="11">
        <f>InputData[[#This Row],[BUYING PRIZE]]*InputData[[#This Row],[QUANTITY]]</f>
        <v>384</v>
      </c>
      <c r="M345" s="11">
        <f>InputData[[#This Row],[SELLING PRICE]]*InputData[[#This Row],[QUANTITY]]*(1-InputData[[#This Row],[DISCOUNT %]])</f>
        <v>456.96000000000004</v>
      </c>
      <c r="N345" s="9">
        <f>DAY(InputData[[#This Row],[DATE]])</f>
        <v>30</v>
      </c>
      <c r="O345" s="9" t="str">
        <f>TEXT(InputData[[#This Row],[DATE]],"mmm")</f>
        <v>Apr</v>
      </c>
      <c r="P345" s="9">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11">
        <f>VLOOKUP(InputData[[#This Row],[PRODUCT ID]],MasterData[],5,0)</f>
        <v>55</v>
      </c>
      <c r="K346" s="11">
        <f>VLOOKUP(InputData[[#This Row],[PRODUCT ID]],MasterData[],6,0)</f>
        <v>58.3</v>
      </c>
      <c r="L346" s="11">
        <f>InputData[[#This Row],[BUYING PRIZE]]*InputData[[#This Row],[QUANTITY]]</f>
        <v>495</v>
      </c>
      <c r="M346" s="11">
        <f>InputData[[#This Row],[SELLING PRICE]]*InputData[[#This Row],[QUANTITY]]*(1-InputData[[#This Row],[DISCOUNT %]])</f>
        <v>524.69999999999993</v>
      </c>
      <c r="N346" s="9">
        <f>DAY(InputData[[#This Row],[DATE]])</f>
        <v>1</v>
      </c>
      <c r="O346" s="9" t="str">
        <f>TEXT(InputData[[#This Row],[DATE]],"mmm")</f>
        <v>May</v>
      </c>
      <c r="P346" s="9">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11">
        <f>VLOOKUP(InputData[[#This Row],[PRODUCT ID]],MasterData[],5,0)</f>
        <v>95</v>
      </c>
      <c r="K347" s="11">
        <f>VLOOKUP(InputData[[#This Row],[PRODUCT ID]],MasterData[],6,0)</f>
        <v>119.7</v>
      </c>
      <c r="L347" s="11">
        <f>InputData[[#This Row],[BUYING PRIZE]]*InputData[[#This Row],[QUANTITY]]</f>
        <v>570</v>
      </c>
      <c r="M347" s="11">
        <f>InputData[[#This Row],[SELLING PRICE]]*InputData[[#This Row],[QUANTITY]]*(1-InputData[[#This Row],[DISCOUNT %]])</f>
        <v>718.2</v>
      </c>
      <c r="N347" s="9">
        <f>DAY(InputData[[#This Row],[DATE]])</f>
        <v>1</v>
      </c>
      <c r="O347" s="9" t="str">
        <f>TEXT(InputData[[#This Row],[DATE]],"mmm")</f>
        <v>May</v>
      </c>
      <c r="P347" s="9">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11">
        <f>VLOOKUP(InputData[[#This Row],[PRODUCT ID]],MasterData[],5,0)</f>
        <v>112</v>
      </c>
      <c r="K348" s="11">
        <f>VLOOKUP(InputData[[#This Row],[PRODUCT ID]],MasterData[],6,0)</f>
        <v>122.08</v>
      </c>
      <c r="L348" s="11">
        <f>InputData[[#This Row],[BUYING PRIZE]]*InputData[[#This Row],[QUANTITY]]</f>
        <v>448</v>
      </c>
      <c r="M348" s="11">
        <f>InputData[[#This Row],[SELLING PRICE]]*InputData[[#This Row],[QUANTITY]]*(1-InputData[[#This Row],[DISCOUNT %]])</f>
        <v>488.32</v>
      </c>
      <c r="N348" s="9">
        <f>DAY(InputData[[#This Row],[DATE]])</f>
        <v>2</v>
      </c>
      <c r="O348" s="9" t="str">
        <f>TEXT(InputData[[#This Row],[DATE]],"mmm")</f>
        <v>May</v>
      </c>
      <c r="P348" s="9">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11">
        <f>VLOOKUP(InputData[[#This Row],[PRODUCT ID]],MasterData[],5,0)</f>
        <v>61</v>
      </c>
      <c r="K349" s="11">
        <f>VLOOKUP(InputData[[#This Row],[PRODUCT ID]],MasterData[],6,0)</f>
        <v>76.25</v>
      </c>
      <c r="L349" s="11">
        <f>InputData[[#This Row],[BUYING PRIZE]]*InputData[[#This Row],[QUANTITY]]</f>
        <v>610</v>
      </c>
      <c r="M349" s="11">
        <f>InputData[[#This Row],[SELLING PRICE]]*InputData[[#This Row],[QUANTITY]]*(1-InputData[[#This Row],[DISCOUNT %]])</f>
        <v>762.5</v>
      </c>
      <c r="N349" s="9">
        <f>DAY(InputData[[#This Row],[DATE]])</f>
        <v>4</v>
      </c>
      <c r="O349" s="9" t="str">
        <f>TEXT(InputData[[#This Row],[DATE]],"mmm")</f>
        <v>May</v>
      </c>
      <c r="P349" s="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11">
        <f>VLOOKUP(InputData[[#This Row],[PRODUCT ID]],MasterData[],5,0)</f>
        <v>55</v>
      </c>
      <c r="K350" s="11">
        <f>VLOOKUP(InputData[[#This Row],[PRODUCT ID]],MasterData[],6,0)</f>
        <v>58.3</v>
      </c>
      <c r="L350" s="11">
        <f>InputData[[#This Row],[BUYING PRIZE]]*InputData[[#This Row],[QUANTITY]]</f>
        <v>385</v>
      </c>
      <c r="M350" s="11">
        <f>InputData[[#This Row],[SELLING PRICE]]*InputData[[#This Row],[QUANTITY]]*(1-InputData[[#This Row],[DISCOUNT %]])</f>
        <v>408.09999999999997</v>
      </c>
      <c r="N350" s="9">
        <f>DAY(InputData[[#This Row],[DATE]])</f>
        <v>6</v>
      </c>
      <c r="O350" s="9" t="str">
        <f>TEXT(InputData[[#This Row],[DATE]],"mmm")</f>
        <v>May</v>
      </c>
      <c r="P350" s="9">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11">
        <f>VLOOKUP(InputData[[#This Row],[PRODUCT ID]],MasterData[],5,0)</f>
        <v>12</v>
      </c>
      <c r="K351" s="11">
        <f>VLOOKUP(InputData[[#This Row],[PRODUCT ID]],MasterData[],6,0)</f>
        <v>15.719999999999999</v>
      </c>
      <c r="L351" s="11">
        <f>InputData[[#This Row],[BUYING PRIZE]]*InputData[[#This Row],[QUANTITY]]</f>
        <v>48</v>
      </c>
      <c r="M351" s="11">
        <f>InputData[[#This Row],[SELLING PRICE]]*InputData[[#This Row],[QUANTITY]]*(1-InputData[[#This Row],[DISCOUNT %]])</f>
        <v>62.879999999999995</v>
      </c>
      <c r="N351" s="9">
        <f>DAY(InputData[[#This Row],[DATE]])</f>
        <v>7</v>
      </c>
      <c r="O351" s="9" t="str">
        <f>TEXT(InputData[[#This Row],[DATE]],"mmm")</f>
        <v>May</v>
      </c>
      <c r="P351" s="9">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11">
        <f>VLOOKUP(InputData[[#This Row],[PRODUCT ID]],MasterData[],5,0)</f>
        <v>48</v>
      </c>
      <c r="K352" s="11">
        <f>VLOOKUP(InputData[[#This Row],[PRODUCT ID]],MasterData[],6,0)</f>
        <v>57.120000000000005</v>
      </c>
      <c r="L352" s="11">
        <f>InputData[[#This Row],[BUYING PRIZE]]*InputData[[#This Row],[QUANTITY]]</f>
        <v>48</v>
      </c>
      <c r="M352" s="11">
        <f>InputData[[#This Row],[SELLING PRICE]]*InputData[[#This Row],[QUANTITY]]*(1-InputData[[#This Row],[DISCOUNT %]])</f>
        <v>57.120000000000005</v>
      </c>
      <c r="N352" s="9">
        <f>DAY(InputData[[#This Row],[DATE]])</f>
        <v>7</v>
      </c>
      <c r="O352" s="9" t="str">
        <f>TEXT(InputData[[#This Row],[DATE]],"mmm")</f>
        <v>May</v>
      </c>
      <c r="P352" s="9">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11">
        <f>VLOOKUP(InputData[[#This Row],[PRODUCT ID]],MasterData[],5,0)</f>
        <v>121</v>
      </c>
      <c r="K353" s="11">
        <f>VLOOKUP(InputData[[#This Row],[PRODUCT ID]],MasterData[],6,0)</f>
        <v>141.57</v>
      </c>
      <c r="L353" s="11">
        <f>InputData[[#This Row],[BUYING PRIZE]]*InputData[[#This Row],[QUANTITY]]</f>
        <v>847</v>
      </c>
      <c r="M353" s="11">
        <f>InputData[[#This Row],[SELLING PRICE]]*InputData[[#This Row],[QUANTITY]]*(1-InputData[[#This Row],[DISCOUNT %]])</f>
        <v>990.99</v>
      </c>
      <c r="N353" s="9">
        <f>DAY(InputData[[#This Row],[DATE]])</f>
        <v>8</v>
      </c>
      <c r="O353" s="9" t="str">
        <f>TEXT(InputData[[#This Row],[DATE]],"mmm")</f>
        <v>May</v>
      </c>
      <c r="P353" s="9">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11">
        <f>VLOOKUP(InputData[[#This Row],[PRODUCT ID]],MasterData[],5,0)</f>
        <v>134</v>
      </c>
      <c r="K354" s="11">
        <f>VLOOKUP(InputData[[#This Row],[PRODUCT ID]],MasterData[],6,0)</f>
        <v>156.78</v>
      </c>
      <c r="L354" s="11">
        <f>InputData[[#This Row],[BUYING PRIZE]]*InputData[[#This Row],[QUANTITY]]</f>
        <v>1608</v>
      </c>
      <c r="M354" s="11">
        <f>InputData[[#This Row],[SELLING PRICE]]*InputData[[#This Row],[QUANTITY]]*(1-InputData[[#This Row],[DISCOUNT %]])</f>
        <v>1881.3600000000001</v>
      </c>
      <c r="N354" s="9">
        <f>DAY(InputData[[#This Row],[DATE]])</f>
        <v>9</v>
      </c>
      <c r="O354" s="9" t="str">
        <f>TEXT(InputData[[#This Row],[DATE]],"mmm")</f>
        <v>May</v>
      </c>
      <c r="P354" s="9">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11">
        <f>VLOOKUP(InputData[[#This Row],[PRODUCT ID]],MasterData[],5,0)</f>
        <v>6</v>
      </c>
      <c r="K355" s="11">
        <f>VLOOKUP(InputData[[#This Row],[PRODUCT ID]],MasterData[],6,0)</f>
        <v>7.8599999999999994</v>
      </c>
      <c r="L355" s="11">
        <f>InputData[[#This Row],[BUYING PRIZE]]*InputData[[#This Row],[QUANTITY]]</f>
        <v>36</v>
      </c>
      <c r="M355" s="11">
        <f>InputData[[#This Row],[SELLING PRICE]]*InputData[[#This Row],[QUANTITY]]*(1-InputData[[#This Row],[DISCOUNT %]])</f>
        <v>47.16</v>
      </c>
      <c r="N355" s="9">
        <f>DAY(InputData[[#This Row],[DATE]])</f>
        <v>10</v>
      </c>
      <c r="O355" s="9" t="str">
        <f>TEXT(InputData[[#This Row],[DATE]],"mmm")</f>
        <v>May</v>
      </c>
      <c r="P355" s="9">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11">
        <f>VLOOKUP(InputData[[#This Row],[PRODUCT ID]],MasterData[],5,0)</f>
        <v>44</v>
      </c>
      <c r="K356" s="11">
        <f>VLOOKUP(InputData[[#This Row],[PRODUCT ID]],MasterData[],6,0)</f>
        <v>48.4</v>
      </c>
      <c r="L356" s="11">
        <f>InputData[[#This Row],[BUYING PRIZE]]*InputData[[#This Row],[QUANTITY]]</f>
        <v>308</v>
      </c>
      <c r="M356" s="11">
        <f>InputData[[#This Row],[SELLING PRICE]]*InputData[[#This Row],[QUANTITY]]*(1-InputData[[#This Row],[DISCOUNT %]])</f>
        <v>338.8</v>
      </c>
      <c r="N356" s="9">
        <f>DAY(InputData[[#This Row],[DATE]])</f>
        <v>12</v>
      </c>
      <c r="O356" s="9" t="str">
        <f>TEXT(InputData[[#This Row],[DATE]],"mmm")</f>
        <v>May</v>
      </c>
      <c r="P356" s="9">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11">
        <f>VLOOKUP(InputData[[#This Row],[PRODUCT ID]],MasterData[],5,0)</f>
        <v>73</v>
      </c>
      <c r="K357" s="11">
        <f>VLOOKUP(InputData[[#This Row],[PRODUCT ID]],MasterData[],6,0)</f>
        <v>94.17</v>
      </c>
      <c r="L357" s="11">
        <f>InputData[[#This Row],[BUYING PRIZE]]*InputData[[#This Row],[QUANTITY]]</f>
        <v>365</v>
      </c>
      <c r="M357" s="11">
        <f>InputData[[#This Row],[SELLING PRICE]]*InputData[[#This Row],[QUANTITY]]*(1-InputData[[#This Row],[DISCOUNT %]])</f>
        <v>470.85</v>
      </c>
      <c r="N357" s="9">
        <f>DAY(InputData[[#This Row],[DATE]])</f>
        <v>13</v>
      </c>
      <c r="O357" s="9" t="str">
        <f>TEXT(InputData[[#This Row],[DATE]],"mmm")</f>
        <v>May</v>
      </c>
      <c r="P357" s="9">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11">
        <f>VLOOKUP(InputData[[#This Row],[PRODUCT ID]],MasterData[],5,0)</f>
        <v>83</v>
      </c>
      <c r="K358" s="11">
        <f>VLOOKUP(InputData[[#This Row],[PRODUCT ID]],MasterData[],6,0)</f>
        <v>94.62</v>
      </c>
      <c r="L358" s="11">
        <f>InputData[[#This Row],[BUYING PRIZE]]*InputData[[#This Row],[QUANTITY]]</f>
        <v>1162</v>
      </c>
      <c r="M358" s="11">
        <f>InputData[[#This Row],[SELLING PRICE]]*InputData[[#This Row],[QUANTITY]]*(1-InputData[[#This Row],[DISCOUNT %]])</f>
        <v>1324.68</v>
      </c>
      <c r="N358" s="9">
        <f>DAY(InputData[[#This Row],[DATE]])</f>
        <v>14</v>
      </c>
      <c r="O358" s="9" t="str">
        <f>TEXT(InputData[[#This Row],[DATE]],"mmm")</f>
        <v>May</v>
      </c>
      <c r="P358" s="9">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11">
        <f>VLOOKUP(InputData[[#This Row],[PRODUCT ID]],MasterData[],5,0)</f>
        <v>61</v>
      </c>
      <c r="K359" s="11">
        <f>VLOOKUP(InputData[[#This Row],[PRODUCT ID]],MasterData[],6,0)</f>
        <v>76.25</v>
      </c>
      <c r="L359" s="11">
        <f>InputData[[#This Row],[BUYING PRIZE]]*InputData[[#This Row],[QUANTITY]]</f>
        <v>305</v>
      </c>
      <c r="M359" s="11">
        <f>InputData[[#This Row],[SELLING PRICE]]*InputData[[#This Row],[QUANTITY]]*(1-InputData[[#This Row],[DISCOUNT %]])</f>
        <v>381.25</v>
      </c>
      <c r="N359" s="9">
        <f>DAY(InputData[[#This Row],[DATE]])</f>
        <v>15</v>
      </c>
      <c r="O359" s="9" t="str">
        <f>TEXT(InputData[[#This Row],[DATE]],"mmm")</f>
        <v>May</v>
      </c>
      <c r="P359" s="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11">
        <f>VLOOKUP(InputData[[#This Row],[PRODUCT ID]],MasterData[],5,0)</f>
        <v>148</v>
      </c>
      <c r="K360" s="11">
        <f>VLOOKUP(InputData[[#This Row],[PRODUCT ID]],MasterData[],6,0)</f>
        <v>164.28</v>
      </c>
      <c r="L360" s="11">
        <f>InputData[[#This Row],[BUYING PRIZE]]*InputData[[#This Row],[QUANTITY]]</f>
        <v>1924</v>
      </c>
      <c r="M360" s="11">
        <f>InputData[[#This Row],[SELLING PRICE]]*InputData[[#This Row],[QUANTITY]]*(1-InputData[[#This Row],[DISCOUNT %]])</f>
        <v>2135.64</v>
      </c>
      <c r="N360" s="9">
        <f>DAY(InputData[[#This Row],[DATE]])</f>
        <v>16</v>
      </c>
      <c r="O360" s="9" t="str">
        <f>TEXT(InputData[[#This Row],[DATE]],"mmm")</f>
        <v>May</v>
      </c>
      <c r="P360" s="9">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11">
        <f>VLOOKUP(InputData[[#This Row],[PRODUCT ID]],MasterData[],5,0)</f>
        <v>93</v>
      </c>
      <c r="K361" s="11">
        <f>VLOOKUP(InputData[[#This Row],[PRODUCT ID]],MasterData[],6,0)</f>
        <v>104.16</v>
      </c>
      <c r="L361" s="11">
        <f>InputData[[#This Row],[BUYING PRIZE]]*InputData[[#This Row],[QUANTITY]]</f>
        <v>1209</v>
      </c>
      <c r="M361" s="11">
        <f>InputData[[#This Row],[SELLING PRICE]]*InputData[[#This Row],[QUANTITY]]*(1-InputData[[#This Row],[DISCOUNT %]])</f>
        <v>1354.08</v>
      </c>
      <c r="N361" s="9">
        <f>DAY(InputData[[#This Row],[DATE]])</f>
        <v>16</v>
      </c>
      <c r="O361" s="9" t="str">
        <f>TEXT(InputData[[#This Row],[DATE]],"mmm")</f>
        <v>May</v>
      </c>
      <c r="P361" s="9">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11">
        <f>VLOOKUP(InputData[[#This Row],[PRODUCT ID]],MasterData[],5,0)</f>
        <v>48</v>
      </c>
      <c r="K362" s="11">
        <f>VLOOKUP(InputData[[#This Row],[PRODUCT ID]],MasterData[],6,0)</f>
        <v>57.120000000000005</v>
      </c>
      <c r="L362" s="11">
        <f>InputData[[#This Row],[BUYING PRIZE]]*InputData[[#This Row],[QUANTITY]]</f>
        <v>384</v>
      </c>
      <c r="M362" s="11">
        <f>InputData[[#This Row],[SELLING PRICE]]*InputData[[#This Row],[QUANTITY]]*(1-InputData[[#This Row],[DISCOUNT %]])</f>
        <v>456.96000000000004</v>
      </c>
      <c r="N362" s="9">
        <f>DAY(InputData[[#This Row],[DATE]])</f>
        <v>17</v>
      </c>
      <c r="O362" s="9" t="str">
        <f>TEXT(InputData[[#This Row],[DATE]],"mmm")</f>
        <v>May</v>
      </c>
      <c r="P362" s="9">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11">
        <f>VLOOKUP(InputData[[#This Row],[PRODUCT ID]],MasterData[],5,0)</f>
        <v>48</v>
      </c>
      <c r="K363" s="11">
        <f>VLOOKUP(InputData[[#This Row],[PRODUCT ID]],MasterData[],6,0)</f>
        <v>57.120000000000005</v>
      </c>
      <c r="L363" s="11">
        <f>InputData[[#This Row],[BUYING PRIZE]]*InputData[[#This Row],[QUANTITY]]</f>
        <v>192</v>
      </c>
      <c r="M363" s="11">
        <f>InputData[[#This Row],[SELLING PRICE]]*InputData[[#This Row],[QUANTITY]]*(1-InputData[[#This Row],[DISCOUNT %]])</f>
        <v>228.48000000000002</v>
      </c>
      <c r="N363" s="9">
        <f>DAY(InputData[[#This Row],[DATE]])</f>
        <v>18</v>
      </c>
      <c r="O363" s="9" t="str">
        <f>TEXT(InputData[[#This Row],[DATE]],"mmm")</f>
        <v>May</v>
      </c>
      <c r="P363" s="9">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11">
        <f>VLOOKUP(InputData[[#This Row],[PRODUCT ID]],MasterData[],5,0)</f>
        <v>72</v>
      </c>
      <c r="K364" s="11">
        <f>VLOOKUP(InputData[[#This Row],[PRODUCT ID]],MasterData[],6,0)</f>
        <v>79.92</v>
      </c>
      <c r="L364" s="11">
        <f>InputData[[#This Row],[BUYING PRIZE]]*InputData[[#This Row],[QUANTITY]]</f>
        <v>576</v>
      </c>
      <c r="M364" s="11">
        <f>InputData[[#This Row],[SELLING PRICE]]*InputData[[#This Row],[QUANTITY]]*(1-InputData[[#This Row],[DISCOUNT %]])</f>
        <v>639.36</v>
      </c>
      <c r="N364" s="9">
        <f>DAY(InputData[[#This Row],[DATE]])</f>
        <v>18</v>
      </c>
      <c r="O364" s="9" t="str">
        <f>TEXT(InputData[[#This Row],[DATE]],"mmm")</f>
        <v>May</v>
      </c>
      <c r="P364" s="9">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11">
        <f>VLOOKUP(InputData[[#This Row],[PRODUCT ID]],MasterData[],5,0)</f>
        <v>76</v>
      </c>
      <c r="K365" s="11">
        <f>VLOOKUP(InputData[[#This Row],[PRODUCT ID]],MasterData[],6,0)</f>
        <v>82.08</v>
      </c>
      <c r="L365" s="11">
        <f>InputData[[#This Row],[BUYING PRIZE]]*InputData[[#This Row],[QUANTITY]]</f>
        <v>1140</v>
      </c>
      <c r="M365" s="11">
        <f>InputData[[#This Row],[SELLING PRICE]]*InputData[[#This Row],[QUANTITY]]*(1-InputData[[#This Row],[DISCOUNT %]])</f>
        <v>1231.2</v>
      </c>
      <c r="N365" s="9">
        <f>DAY(InputData[[#This Row],[DATE]])</f>
        <v>20</v>
      </c>
      <c r="O365" s="9" t="str">
        <f>TEXT(InputData[[#This Row],[DATE]],"mmm")</f>
        <v>May</v>
      </c>
      <c r="P365" s="9">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11">
        <f>VLOOKUP(InputData[[#This Row],[PRODUCT ID]],MasterData[],5,0)</f>
        <v>12</v>
      </c>
      <c r="K366" s="11">
        <f>VLOOKUP(InputData[[#This Row],[PRODUCT ID]],MasterData[],6,0)</f>
        <v>15.719999999999999</v>
      </c>
      <c r="L366" s="11">
        <f>InputData[[#This Row],[BUYING PRIZE]]*InputData[[#This Row],[QUANTITY]]</f>
        <v>144</v>
      </c>
      <c r="M366" s="11">
        <f>InputData[[#This Row],[SELLING PRICE]]*InputData[[#This Row],[QUANTITY]]*(1-InputData[[#This Row],[DISCOUNT %]])</f>
        <v>188.64</v>
      </c>
      <c r="N366" s="9">
        <f>DAY(InputData[[#This Row],[DATE]])</f>
        <v>22</v>
      </c>
      <c r="O366" s="9" t="str">
        <f>TEXT(InputData[[#This Row],[DATE]],"mmm")</f>
        <v>May</v>
      </c>
      <c r="P366" s="9">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11">
        <f>VLOOKUP(InputData[[#This Row],[PRODUCT ID]],MasterData[],5,0)</f>
        <v>105</v>
      </c>
      <c r="K367" s="11">
        <f>VLOOKUP(InputData[[#This Row],[PRODUCT ID]],MasterData[],6,0)</f>
        <v>142.80000000000001</v>
      </c>
      <c r="L367" s="11">
        <f>InputData[[#This Row],[BUYING PRIZE]]*InputData[[#This Row],[QUANTITY]]</f>
        <v>735</v>
      </c>
      <c r="M367" s="11">
        <f>InputData[[#This Row],[SELLING PRICE]]*InputData[[#This Row],[QUANTITY]]*(1-InputData[[#This Row],[DISCOUNT %]])</f>
        <v>999.60000000000014</v>
      </c>
      <c r="N367" s="9">
        <f>DAY(InputData[[#This Row],[DATE]])</f>
        <v>25</v>
      </c>
      <c r="O367" s="9" t="str">
        <f>TEXT(InputData[[#This Row],[DATE]],"mmm")</f>
        <v>May</v>
      </c>
      <c r="P367" s="9">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11">
        <f>VLOOKUP(InputData[[#This Row],[PRODUCT ID]],MasterData[],5,0)</f>
        <v>37</v>
      </c>
      <c r="K368" s="11">
        <f>VLOOKUP(InputData[[#This Row],[PRODUCT ID]],MasterData[],6,0)</f>
        <v>41.81</v>
      </c>
      <c r="L368" s="11">
        <f>InputData[[#This Row],[BUYING PRIZE]]*InputData[[#This Row],[QUANTITY]]</f>
        <v>74</v>
      </c>
      <c r="M368" s="11">
        <f>InputData[[#This Row],[SELLING PRICE]]*InputData[[#This Row],[QUANTITY]]*(1-InputData[[#This Row],[DISCOUNT %]])</f>
        <v>83.62</v>
      </c>
      <c r="N368" s="9">
        <f>DAY(InputData[[#This Row],[DATE]])</f>
        <v>26</v>
      </c>
      <c r="O368" s="9" t="str">
        <f>TEXT(InputData[[#This Row],[DATE]],"mmm")</f>
        <v>May</v>
      </c>
      <c r="P368" s="9">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11">
        <f>VLOOKUP(InputData[[#This Row],[PRODUCT ID]],MasterData[],5,0)</f>
        <v>48</v>
      </c>
      <c r="K369" s="11">
        <f>VLOOKUP(InputData[[#This Row],[PRODUCT ID]],MasterData[],6,0)</f>
        <v>57.120000000000005</v>
      </c>
      <c r="L369" s="11">
        <f>InputData[[#This Row],[BUYING PRIZE]]*InputData[[#This Row],[QUANTITY]]</f>
        <v>96</v>
      </c>
      <c r="M369" s="11">
        <f>InputData[[#This Row],[SELLING PRICE]]*InputData[[#This Row],[QUANTITY]]*(1-InputData[[#This Row],[DISCOUNT %]])</f>
        <v>114.24000000000001</v>
      </c>
      <c r="N369" s="9">
        <f>DAY(InputData[[#This Row],[DATE]])</f>
        <v>26</v>
      </c>
      <c r="O369" s="9" t="str">
        <f>TEXT(InputData[[#This Row],[DATE]],"mmm")</f>
        <v>May</v>
      </c>
      <c r="P369" s="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11">
        <f>VLOOKUP(InputData[[#This Row],[PRODUCT ID]],MasterData[],5,0)</f>
        <v>138</v>
      </c>
      <c r="K370" s="11">
        <f>VLOOKUP(InputData[[#This Row],[PRODUCT ID]],MasterData[],6,0)</f>
        <v>173.88</v>
      </c>
      <c r="L370" s="11">
        <f>InputData[[#This Row],[BUYING PRIZE]]*InputData[[#This Row],[QUANTITY]]</f>
        <v>1380</v>
      </c>
      <c r="M370" s="11">
        <f>InputData[[#This Row],[SELLING PRICE]]*InputData[[#This Row],[QUANTITY]]*(1-InputData[[#This Row],[DISCOUNT %]])</f>
        <v>1738.8</v>
      </c>
      <c r="N370" s="9">
        <f>DAY(InputData[[#This Row],[DATE]])</f>
        <v>28</v>
      </c>
      <c r="O370" s="9" t="str">
        <f>TEXT(InputData[[#This Row],[DATE]],"mmm")</f>
        <v>May</v>
      </c>
      <c r="P370" s="9">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11">
        <f>VLOOKUP(InputData[[#This Row],[PRODUCT ID]],MasterData[],5,0)</f>
        <v>83</v>
      </c>
      <c r="K371" s="11">
        <f>VLOOKUP(InputData[[#This Row],[PRODUCT ID]],MasterData[],6,0)</f>
        <v>94.62</v>
      </c>
      <c r="L371" s="11">
        <f>InputData[[#This Row],[BUYING PRIZE]]*InputData[[#This Row],[QUANTITY]]</f>
        <v>415</v>
      </c>
      <c r="M371" s="11">
        <f>InputData[[#This Row],[SELLING PRICE]]*InputData[[#This Row],[QUANTITY]]*(1-InputData[[#This Row],[DISCOUNT %]])</f>
        <v>473.1</v>
      </c>
      <c r="N371" s="9">
        <f>DAY(InputData[[#This Row],[DATE]])</f>
        <v>28</v>
      </c>
      <c r="O371" s="9" t="str">
        <f>TEXT(InputData[[#This Row],[DATE]],"mmm")</f>
        <v>May</v>
      </c>
      <c r="P371" s="9">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11">
        <f>VLOOKUP(InputData[[#This Row],[PRODUCT ID]],MasterData[],5,0)</f>
        <v>148</v>
      </c>
      <c r="K372" s="11">
        <f>VLOOKUP(InputData[[#This Row],[PRODUCT ID]],MasterData[],6,0)</f>
        <v>164.28</v>
      </c>
      <c r="L372" s="11">
        <f>InputData[[#This Row],[BUYING PRIZE]]*InputData[[#This Row],[QUANTITY]]</f>
        <v>1332</v>
      </c>
      <c r="M372" s="11">
        <f>InputData[[#This Row],[SELLING PRICE]]*InputData[[#This Row],[QUANTITY]]*(1-InputData[[#This Row],[DISCOUNT %]])</f>
        <v>1478.52</v>
      </c>
      <c r="N372" s="9">
        <f>DAY(InputData[[#This Row],[DATE]])</f>
        <v>28</v>
      </c>
      <c r="O372" s="9" t="str">
        <f>TEXT(InputData[[#This Row],[DATE]],"mmm")</f>
        <v>May</v>
      </c>
      <c r="P372" s="9">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11">
        <f>VLOOKUP(InputData[[#This Row],[PRODUCT ID]],MasterData[],5,0)</f>
        <v>44</v>
      </c>
      <c r="K373" s="11">
        <f>VLOOKUP(InputData[[#This Row],[PRODUCT ID]],MasterData[],6,0)</f>
        <v>48.84</v>
      </c>
      <c r="L373" s="11">
        <f>InputData[[#This Row],[BUYING PRIZE]]*InputData[[#This Row],[QUANTITY]]</f>
        <v>528</v>
      </c>
      <c r="M373" s="11">
        <f>InputData[[#This Row],[SELLING PRICE]]*InputData[[#This Row],[QUANTITY]]*(1-InputData[[#This Row],[DISCOUNT %]])</f>
        <v>586.08000000000004</v>
      </c>
      <c r="N373" s="9">
        <f>DAY(InputData[[#This Row],[DATE]])</f>
        <v>28</v>
      </c>
      <c r="O373" s="9" t="str">
        <f>TEXT(InputData[[#This Row],[DATE]],"mmm")</f>
        <v>May</v>
      </c>
      <c r="P373" s="9">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11">
        <f>VLOOKUP(InputData[[#This Row],[PRODUCT ID]],MasterData[],5,0)</f>
        <v>61</v>
      </c>
      <c r="K374" s="11">
        <f>VLOOKUP(InputData[[#This Row],[PRODUCT ID]],MasterData[],6,0)</f>
        <v>76.25</v>
      </c>
      <c r="L374" s="11">
        <f>InputData[[#This Row],[BUYING PRIZE]]*InputData[[#This Row],[QUANTITY]]</f>
        <v>854</v>
      </c>
      <c r="M374" s="11">
        <f>InputData[[#This Row],[SELLING PRICE]]*InputData[[#This Row],[QUANTITY]]*(1-InputData[[#This Row],[DISCOUNT %]])</f>
        <v>1067.5</v>
      </c>
      <c r="N374" s="9">
        <f>DAY(InputData[[#This Row],[DATE]])</f>
        <v>28</v>
      </c>
      <c r="O374" s="9" t="str">
        <f>TEXT(InputData[[#This Row],[DATE]],"mmm")</f>
        <v>May</v>
      </c>
      <c r="P374" s="9">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11">
        <f>VLOOKUP(InputData[[#This Row],[PRODUCT ID]],MasterData[],5,0)</f>
        <v>76</v>
      </c>
      <c r="K375" s="11">
        <f>VLOOKUP(InputData[[#This Row],[PRODUCT ID]],MasterData[],6,0)</f>
        <v>82.08</v>
      </c>
      <c r="L375" s="11">
        <f>InputData[[#This Row],[BUYING PRIZE]]*InputData[[#This Row],[QUANTITY]]</f>
        <v>684</v>
      </c>
      <c r="M375" s="11">
        <f>InputData[[#This Row],[SELLING PRICE]]*InputData[[#This Row],[QUANTITY]]*(1-InputData[[#This Row],[DISCOUNT %]])</f>
        <v>738.72</v>
      </c>
      <c r="N375" s="9">
        <f>DAY(InputData[[#This Row],[DATE]])</f>
        <v>30</v>
      </c>
      <c r="O375" s="9" t="str">
        <f>TEXT(InputData[[#This Row],[DATE]],"mmm")</f>
        <v>May</v>
      </c>
      <c r="P375" s="9">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11">
        <f>VLOOKUP(InputData[[#This Row],[PRODUCT ID]],MasterData[],5,0)</f>
        <v>133</v>
      </c>
      <c r="K376" s="11">
        <f>VLOOKUP(InputData[[#This Row],[PRODUCT ID]],MasterData[],6,0)</f>
        <v>155.61000000000001</v>
      </c>
      <c r="L376" s="11">
        <f>InputData[[#This Row],[BUYING PRIZE]]*InputData[[#This Row],[QUANTITY]]</f>
        <v>532</v>
      </c>
      <c r="M376" s="11">
        <f>InputData[[#This Row],[SELLING PRICE]]*InputData[[#This Row],[QUANTITY]]*(1-InputData[[#This Row],[DISCOUNT %]])</f>
        <v>622.44000000000005</v>
      </c>
      <c r="N376" s="9">
        <f>DAY(InputData[[#This Row],[DATE]])</f>
        <v>30</v>
      </c>
      <c r="O376" s="9" t="str">
        <f>TEXT(InputData[[#This Row],[DATE]],"mmm")</f>
        <v>May</v>
      </c>
      <c r="P376" s="9">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11">
        <f>VLOOKUP(InputData[[#This Row],[PRODUCT ID]],MasterData[],5,0)</f>
        <v>95</v>
      </c>
      <c r="K377" s="11">
        <f>VLOOKUP(InputData[[#This Row],[PRODUCT ID]],MasterData[],6,0)</f>
        <v>119.7</v>
      </c>
      <c r="L377" s="11">
        <f>InputData[[#This Row],[BUYING PRIZE]]*InputData[[#This Row],[QUANTITY]]</f>
        <v>285</v>
      </c>
      <c r="M377" s="11">
        <f>InputData[[#This Row],[SELLING PRICE]]*InputData[[#This Row],[QUANTITY]]*(1-InputData[[#This Row],[DISCOUNT %]])</f>
        <v>359.1</v>
      </c>
      <c r="N377" s="9">
        <f>DAY(InputData[[#This Row],[DATE]])</f>
        <v>30</v>
      </c>
      <c r="O377" s="9" t="str">
        <f>TEXT(InputData[[#This Row],[DATE]],"mmm")</f>
        <v>May</v>
      </c>
      <c r="P377" s="9">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11">
        <f>VLOOKUP(InputData[[#This Row],[PRODUCT ID]],MasterData[],5,0)</f>
        <v>83</v>
      </c>
      <c r="K378" s="11">
        <f>VLOOKUP(InputData[[#This Row],[PRODUCT ID]],MasterData[],6,0)</f>
        <v>94.62</v>
      </c>
      <c r="L378" s="11">
        <f>InputData[[#This Row],[BUYING PRIZE]]*InputData[[#This Row],[QUANTITY]]</f>
        <v>1162</v>
      </c>
      <c r="M378" s="11">
        <f>InputData[[#This Row],[SELLING PRICE]]*InputData[[#This Row],[QUANTITY]]*(1-InputData[[#This Row],[DISCOUNT %]])</f>
        <v>1324.68</v>
      </c>
      <c r="N378" s="9">
        <f>DAY(InputData[[#This Row],[DATE]])</f>
        <v>3</v>
      </c>
      <c r="O378" s="9" t="str">
        <f>TEXT(InputData[[#This Row],[DATE]],"mmm")</f>
        <v>Jun</v>
      </c>
      <c r="P378" s="9">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11">
        <f>VLOOKUP(InputData[[#This Row],[PRODUCT ID]],MasterData[],5,0)</f>
        <v>37</v>
      </c>
      <c r="K379" s="11">
        <f>VLOOKUP(InputData[[#This Row],[PRODUCT ID]],MasterData[],6,0)</f>
        <v>41.81</v>
      </c>
      <c r="L379" s="11">
        <f>InputData[[#This Row],[BUYING PRIZE]]*InputData[[#This Row],[QUANTITY]]</f>
        <v>296</v>
      </c>
      <c r="M379" s="11">
        <f>InputData[[#This Row],[SELLING PRICE]]*InputData[[#This Row],[QUANTITY]]*(1-InputData[[#This Row],[DISCOUNT %]])</f>
        <v>334.48</v>
      </c>
      <c r="N379" s="9">
        <f>DAY(InputData[[#This Row],[DATE]])</f>
        <v>10</v>
      </c>
      <c r="O379" s="9" t="str">
        <f>TEXT(InputData[[#This Row],[DATE]],"mmm")</f>
        <v>Jun</v>
      </c>
      <c r="P379" s="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11">
        <f>VLOOKUP(InputData[[#This Row],[PRODUCT ID]],MasterData[],5,0)</f>
        <v>37</v>
      </c>
      <c r="K380" s="11">
        <f>VLOOKUP(InputData[[#This Row],[PRODUCT ID]],MasterData[],6,0)</f>
        <v>42.55</v>
      </c>
      <c r="L380" s="11">
        <f>InputData[[#This Row],[BUYING PRIZE]]*InputData[[#This Row],[QUANTITY]]</f>
        <v>481</v>
      </c>
      <c r="M380" s="11">
        <f>InputData[[#This Row],[SELLING PRICE]]*InputData[[#This Row],[QUANTITY]]*(1-InputData[[#This Row],[DISCOUNT %]])</f>
        <v>553.15</v>
      </c>
      <c r="N380" s="9">
        <f>DAY(InputData[[#This Row],[DATE]])</f>
        <v>11</v>
      </c>
      <c r="O380" s="9" t="str">
        <f>TEXT(InputData[[#This Row],[DATE]],"mmm")</f>
        <v>Jun</v>
      </c>
      <c r="P380" s="9">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11">
        <f>VLOOKUP(InputData[[#This Row],[PRODUCT ID]],MasterData[],5,0)</f>
        <v>126</v>
      </c>
      <c r="K381" s="11">
        <f>VLOOKUP(InputData[[#This Row],[PRODUCT ID]],MasterData[],6,0)</f>
        <v>162.54</v>
      </c>
      <c r="L381" s="11">
        <f>InputData[[#This Row],[BUYING PRIZE]]*InputData[[#This Row],[QUANTITY]]</f>
        <v>756</v>
      </c>
      <c r="M381" s="11">
        <f>InputData[[#This Row],[SELLING PRICE]]*InputData[[#This Row],[QUANTITY]]*(1-InputData[[#This Row],[DISCOUNT %]])</f>
        <v>975.24</v>
      </c>
      <c r="N381" s="9">
        <f>DAY(InputData[[#This Row],[DATE]])</f>
        <v>11</v>
      </c>
      <c r="O381" s="9" t="str">
        <f>TEXT(InputData[[#This Row],[DATE]],"mmm")</f>
        <v>Jun</v>
      </c>
      <c r="P381" s="9">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11">
        <f>VLOOKUP(InputData[[#This Row],[PRODUCT ID]],MasterData[],5,0)</f>
        <v>18</v>
      </c>
      <c r="K382" s="11">
        <f>VLOOKUP(InputData[[#This Row],[PRODUCT ID]],MasterData[],6,0)</f>
        <v>24.66</v>
      </c>
      <c r="L382" s="11">
        <f>InputData[[#This Row],[BUYING PRIZE]]*InputData[[#This Row],[QUANTITY]]</f>
        <v>108</v>
      </c>
      <c r="M382" s="11">
        <f>InputData[[#This Row],[SELLING PRICE]]*InputData[[#This Row],[QUANTITY]]*(1-InputData[[#This Row],[DISCOUNT %]])</f>
        <v>147.96</v>
      </c>
      <c r="N382" s="9">
        <f>DAY(InputData[[#This Row],[DATE]])</f>
        <v>13</v>
      </c>
      <c r="O382" s="9" t="str">
        <f>TEXT(InputData[[#This Row],[DATE]],"mmm")</f>
        <v>Jun</v>
      </c>
      <c r="P382" s="9">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11">
        <f>VLOOKUP(InputData[[#This Row],[PRODUCT ID]],MasterData[],5,0)</f>
        <v>120</v>
      </c>
      <c r="K383" s="11">
        <f>VLOOKUP(InputData[[#This Row],[PRODUCT ID]],MasterData[],6,0)</f>
        <v>162</v>
      </c>
      <c r="L383" s="11">
        <f>InputData[[#This Row],[BUYING PRIZE]]*InputData[[#This Row],[QUANTITY]]</f>
        <v>1800</v>
      </c>
      <c r="M383" s="11">
        <f>InputData[[#This Row],[SELLING PRICE]]*InputData[[#This Row],[QUANTITY]]*(1-InputData[[#This Row],[DISCOUNT %]])</f>
        <v>2430</v>
      </c>
      <c r="N383" s="9">
        <f>DAY(InputData[[#This Row],[DATE]])</f>
        <v>15</v>
      </c>
      <c r="O383" s="9" t="str">
        <f>TEXT(InputData[[#This Row],[DATE]],"mmm")</f>
        <v>Jun</v>
      </c>
      <c r="P383" s="9">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11">
        <f>VLOOKUP(InputData[[#This Row],[PRODUCT ID]],MasterData[],5,0)</f>
        <v>47</v>
      </c>
      <c r="K384" s="11">
        <f>VLOOKUP(InputData[[#This Row],[PRODUCT ID]],MasterData[],6,0)</f>
        <v>53.11</v>
      </c>
      <c r="L384" s="11">
        <f>InputData[[#This Row],[BUYING PRIZE]]*InputData[[#This Row],[QUANTITY]]</f>
        <v>705</v>
      </c>
      <c r="M384" s="11">
        <f>InputData[[#This Row],[SELLING PRICE]]*InputData[[#This Row],[QUANTITY]]*(1-InputData[[#This Row],[DISCOUNT %]])</f>
        <v>796.65</v>
      </c>
      <c r="N384" s="9">
        <f>DAY(InputData[[#This Row],[DATE]])</f>
        <v>16</v>
      </c>
      <c r="O384" s="9" t="str">
        <f>TEXT(InputData[[#This Row],[DATE]],"mmm")</f>
        <v>Jun</v>
      </c>
      <c r="P384" s="9">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11">
        <f>VLOOKUP(InputData[[#This Row],[PRODUCT ID]],MasterData[],5,0)</f>
        <v>105</v>
      </c>
      <c r="K385" s="11">
        <f>VLOOKUP(InputData[[#This Row],[PRODUCT ID]],MasterData[],6,0)</f>
        <v>142.80000000000001</v>
      </c>
      <c r="L385" s="11">
        <f>InputData[[#This Row],[BUYING PRIZE]]*InputData[[#This Row],[QUANTITY]]</f>
        <v>840</v>
      </c>
      <c r="M385" s="11">
        <f>InputData[[#This Row],[SELLING PRICE]]*InputData[[#This Row],[QUANTITY]]*(1-InputData[[#This Row],[DISCOUNT %]])</f>
        <v>1142.4000000000001</v>
      </c>
      <c r="N385" s="9">
        <f>DAY(InputData[[#This Row],[DATE]])</f>
        <v>19</v>
      </c>
      <c r="O385" s="9" t="str">
        <f>TEXT(InputData[[#This Row],[DATE]],"mmm")</f>
        <v>Jun</v>
      </c>
      <c r="P385" s="9">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11">
        <f>VLOOKUP(InputData[[#This Row],[PRODUCT ID]],MasterData[],5,0)</f>
        <v>134</v>
      </c>
      <c r="K386" s="11">
        <f>VLOOKUP(InputData[[#This Row],[PRODUCT ID]],MasterData[],6,0)</f>
        <v>156.78</v>
      </c>
      <c r="L386" s="11">
        <f>InputData[[#This Row],[BUYING PRIZE]]*InputData[[#This Row],[QUANTITY]]</f>
        <v>1876</v>
      </c>
      <c r="M386" s="11">
        <f>InputData[[#This Row],[SELLING PRICE]]*InputData[[#This Row],[QUANTITY]]*(1-InputData[[#This Row],[DISCOUNT %]])</f>
        <v>2194.92</v>
      </c>
      <c r="N386" s="9">
        <f>DAY(InputData[[#This Row],[DATE]])</f>
        <v>21</v>
      </c>
      <c r="O386" s="9" t="str">
        <f>TEXT(InputData[[#This Row],[DATE]],"mmm")</f>
        <v>Jun</v>
      </c>
      <c r="P386" s="9">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11">
        <f>VLOOKUP(InputData[[#This Row],[PRODUCT ID]],MasterData[],5,0)</f>
        <v>90</v>
      </c>
      <c r="K387" s="11">
        <f>VLOOKUP(InputData[[#This Row],[PRODUCT ID]],MasterData[],6,0)</f>
        <v>115.2</v>
      </c>
      <c r="L387" s="11">
        <f>InputData[[#This Row],[BUYING PRIZE]]*InputData[[#This Row],[QUANTITY]]</f>
        <v>900</v>
      </c>
      <c r="M387" s="11">
        <f>InputData[[#This Row],[SELLING PRICE]]*InputData[[#This Row],[QUANTITY]]*(1-InputData[[#This Row],[DISCOUNT %]])</f>
        <v>1152</v>
      </c>
      <c r="N387" s="9">
        <f>DAY(InputData[[#This Row],[DATE]])</f>
        <v>22</v>
      </c>
      <c r="O387" s="9" t="str">
        <f>TEXT(InputData[[#This Row],[DATE]],"mmm")</f>
        <v>Jun</v>
      </c>
      <c r="P387" s="9">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11">
        <f>VLOOKUP(InputData[[#This Row],[PRODUCT ID]],MasterData[],5,0)</f>
        <v>98</v>
      </c>
      <c r="K388" s="11">
        <f>VLOOKUP(InputData[[#This Row],[PRODUCT ID]],MasterData[],6,0)</f>
        <v>103.88</v>
      </c>
      <c r="L388" s="11">
        <f>InputData[[#This Row],[BUYING PRIZE]]*InputData[[#This Row],[QUANTITY]]</f>
        <v>392</v>
      </c>
      <c r="M388" s="11">
        <f>InputData[[#This Row],[SELLING PRICE]]*InputData[[#This Row],[QUANTITY]]*(1-InputData[[#This Row],[DISCOUNT %]])</f>
        <v>415.52</v>
      </c>
      <c r="N388" s="9">
        <f>DAY(InputData[[#This Row],[DATE]])</f>
        <v>22</v>
      </c>
      <c r="O388" s="9" t="str">
        <f>TEXT(InputData[[#This Row],[DATE]],"mmm")</f>
        <v>Jun</v>
      </c>
      <c r="P388" s="9">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11">
        <f>VLOOKUP(InputData[[#This Row],[PRODUCT ID]],MasterData[],5,0)</f>
        <v>44</v>
      </c>
      <c r="K389" s="11">
        <f>VLOOKUP(InputData[[#This Row],[PRODUCT ID]],MasterData[],6,0)</f>
        <v>48.84</v>
      </c>
      <c r="L389" s="11">
        <f>InputData[[#This Row],[BUYING PRIZE]]*InputData[[#This Row],[QUANTITY]]</f>
        <v>352</v>
      </c>
      <c r="M389" s="11">
        <f>InputData[[#This Row],[SELLING PRICE]]*InputData[[#This Row],[QUANTITY]]*(1-InputData[[#This Row],[DISCOUNT %]])</f>
        <v>390.72</v>
      </c>
      <c r="N389" s="9">
        <f>DAY(InputData[[#This Row],[DATE]])</f>
        <v>23</v>
      </c>
      <c r="O389" s="9" t="str">
        <f>TEXT(InputData[[#This Row],[DATE]],"mmm")</f>
        <v>Jun</v>
      </c>
      <c r="P389" s="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11">
        <f>VLOOKUP(InputData[[#This Row],[PRODUCT ID]],MasterData[],5,0)</f>
        <v>37</v>
      </c>
      <c r="K390" s="11">
        <f>VLOOKUP(InputData[[#This Row],[PRODUCT ID]],MasterData[],6,0)</f>
        <v>49.21</v>
      </c>
      <c r="L390" s="11">
        <f>InputData[[#This Row],[BUYING PRIZE]]*InputData[[#This Row],[QUANTITY]]</f>
        <v>259</v>
      </c>
      <c r="M390" s="11">
        <f>InputData[[#This Row],[SELLING PRICE]]*InputData[[#This Row],[QUANTITY]]*(1-InputData[[#This Row],[DISCOUNT %]])</f>
        <v>344.47</v>
      </c>
      <c r="N390" s="9">
        <f>DAY(InputData[[#This Row],[DATE]])</f>
        <v>24</v>
      </c>
      <c r="O390" s="9" t="str">
        <f>TEXT(InputData[[#This Row],[DATE]],"mmm")</f>
        <v>Jun</v>
      </c>
      <c r="P390" s="9">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11">
        <f>VLOOKUP(InputData[[#This Row],[PRODUCT ID]],MasterData[],5,0)</f>
        <v>73</v>
      </c>
      <c r="K391" s="11">
        <f>VLOOKUP(InputData[[#This Row],[PRODUCT ID]],MasterData[],6,0)</f>
        <v>94.17</v>
      </c>
      <c r="L391" s="11">
        <f>InputData[[#This Row],[BUYING PRIZE]]*InputData[[#This Row],[QUANTITY]]</f>
        <v>511</v>
      </c>
      <c r="M391" s="11">
        <f>InputData[[#This Row],[SELLING PRICE]]*InputData[[#This Row],[QUANTITY]]*(1-InputData[[#This Row],[DISCOUNT %]])</f>
        <v>659.19</v>
      </c>
      <c r="N391" s="9">
        <f>DAY(InputData[[#This Row],[DATE]])</f>
        <v>25</v>
      </c>
      <c r="O391" s="9" t="str">
        <f>TEXT(InputData[[#This Row],[DATE]],"mmm")</f>
        <v>Jun</v>
      </c>
      <c r="P391" s="9">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11">
        <f>VLOOKUP(InputData[[#This Row],[PRODUCT ID]],MasterData[],5,0)</f>
        <v>55</v>
      </c>
      <c r="K392" s="11">
        <f>VLOOKUP(InputData[[#This Row],[PRODUCT ID]],MasterData[],6,0)</f>
        <v>58.3</v>
      </c>
      <c r="L392" s="11">
        <f>InputData[[#This Row],[BUYING PRIZE]]*InputData[[#This Row],[QUANTITY]]</f>
        <v>220</v>
      </c>
      <c r="M392" s="11">
        <f>InputData[[#This Row],[SELLING PRICE]]*InputData[[#This Row],[QUANTITY]]*(1-InputData[[#This Row],[DISCOUNT %]])</f>
        <v>233.2</v>
      </c>
      <c r="N392" s="9">
        <f>DAY(InputData[[#This Row],[DATE]])</f>
        <v>26</v>
      </c>
      <c r="O392" s="9" t="str">
        <f>TEXT(InputData[[#This Row],[DATE]],"mmm")</f>
        <v>Jun</v>
      </c>
      <c r="P392" s="9">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11">
        <f>VLOOKUP(InputData[[#This Row],[PRODUCT ID]],MasterData[],5,0)</f>
        <v>67</v>
      </c>
      <c r="K393" s="11">
        <f>VLOOKUP(InputData[[#This Row],[PRODUCT ID]],MasterData[],6,0)</f>
        <v>83.08</v>
      </c>
      <c r="L393" s="11">
        <f>InputData[[#This Row],[BUYING PRIZE]]*InputData[[#This Row],[QUANTITY]]</f>
        <v>804</v>
      </c>
      <c r="M393" s="11">
        <f>InputData[[#This Row],[SELLING PRICE]]*InputData[[#This Row],[QUANTITY]]*(1-InputData[[#This Row],[DISCOUNT %]])</f>
        <v>996.96</v>
      </c>
      <c r="N393" s="9">
        <f>DAY(InputData[[#This Row],[DATE]])</f>
        <v>26</v>
      </c>
      <c r="O393" s="9" t="str">
        <f>TEXT(InputData[[#This Row],[DATE]],"mmm")</f>
        <v>Jun</v>
      </c>
      <c r="P393" s="9">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11">
        <f>VLOOKUP(InputData[[#This Row],[PRODUCT ID]],MasterData[],5,0)</f>
        <v>95</v>
      </c>
      <c r="K394" s="11">
        <f>VLOOKUP(InputData[[#This Row],[PRODUCT ID]],MasterData[],6,0)</f>
        <v>119.7</v>
      </c>
      <c r="L394" s="11">
        <f>InputData[[#This Row],[BUYING PRIZE]]*InputData[[#This Row],[QUANTITY]]</f>
        <v>1425</v>
      </c>
      <c r="M394" s="11">
        <f>InputData[[#This Row],[SELLING PRICE]]*InputData[[#This Row],[QUANTITY]]*(1-InputData[[#This Row],[DISCOUNT %]])</f>
        <v>1795.5</v>
      </c>
      <c r="N394" s="9">
        <f>DAY(InputData[[#This Row],[DATE]])</f>
        <v>3</v>
      </c>
      <c r="O394" s="9" t="str">
        <f>TEXT(InputData[[#This Row],[DATE]],"mmm")</f>
        <v>Jul</v>
      </c>
      <c r="P394" s="9">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11">
        <f>VLOOKUP(InputData[[#This Row],[PRODUCT ID]],MasterData[],5,0)</f>
        <v>43</v>
      </c>
      <c r="K395" s="11">
        <f>VLOOKUP(InputData[[#This Row],[PRODUCT ID]],MasterData[],6,0)</f>
        <v>47.730000000000004</v>
      </c>
      <c r="L395" s="11">
        <f>InputData[[#This Row],[BUYING PRIZE]]*InputData[[#This Row],[QUANTITY]]</f>
        <v>301</v>
      </c>
      <c r="M395" s="11">
        <f>InputData[[#This Row],[SELLING PRICE]]*InputData[[#This Row],[QUANTITY]]*(1-InputData[[#This Row],[DISCOUNT %]])</f>
        <v>334.11</v>
      </c>
      <c r="N395" s="9">
        <f>DAY(InputData[[#This Row],[DATE]])</f>
        <v>4</v>
      </c>
      <c r="O395" s="9" t="str">
        <f>TEXT(InputData[[#This Row],[DATE]],"mmm")</f>
        <v>Jul</v>
      </c>
      <c r="P395" s="9">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11">
        <f>VLOOKUP(InputData[[#This Row],[PRODUCT ID]],MasterData[],5,0)</f>
        <v>7</v>
      </c>
      <c r="K396" s="11">
        <f>VLOOKUP(InputData[[#This Row],[PRODUCT ID]],MasterData[],6,0)</f>
        <v>8.33</v>
      </c>
      <c r="L396" s="11">
        <f>InputData[[#This Row],[BUYING PRIZE]]*InputData[[#This Row],[QUANTITY]]</f>
        <v>49</v>
      </c>
      <c r="M396" s="11">
        <f>InputData[[#This Row],[SELLING PRICE]]*InputData[[#This Row],[QUANTITY]]*(1-InputData[[#This Row],[DISCOUNT %]])</f>
        <v>58.31</v>
      </c>
      <c r="N396" s="9">
        <f>DAY(InputData[[#This Row],[DATE]])</f>
        <v>5</v>
      </c>
      <c r="O396" s="9" t="str">
        <f>TEXT(InputData[[#This Row],[DATE]],"mmm")</f>
        <v>Jul</v>
      </c>
      <c r="P396" s="9">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11">
        <f>VLOOKUP(InputData[[#This Row],[PRODUCT ID]],MasterData[],5,0)</f>
        <v>12</v>
      </c>
      <c r="K397" s="11">
        <f>VLOOKUP(InputData[[#This Row],[PRODUCT ID]],MasterData[],6,0)</f>
        <v>15.719999999999999</v>
      </c>
      <c r="L397" s="11">
        <f>InputData[[#This Row],[BUYING PRIZE]]*InputData[[#This Row],[QUANTITY]]</f>
        <v>96</v>
      </c>
      <c r="M397" s="11">
        <f>InputData[[#This Row],[SELLING PRICE]]*InputData[[#This Row],[QUANTITY]]*(1-InputData[[#This Row],[DISCOUNT %]])</f>
        <v>125.75999999999999</v>
      </c>
      <c r="N397" s="9">
        <f>DAY(InputData[[#This Row],[DATE]])</f>
        <v>5</v>
      </c>
      <c r="O397" s="9" t="str">
        <f>TEXT(InputData[[#This Row],[DATE]],"mmm")</f>
        <v>Jul</v>
      </c>
      <c r="P397" s="9">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11">
        <f>VLOOKUP(InputData[[#This Row],[PRODUCT ID]],MasterData[],5,0)</f>
        <v>138</v>
      </c>
      <c r="K398" s="11">
        <f>VLOOKUP(InputData[[#This Row],[PRODUCT ID]],MasterData[],6,0)</f>
        <v>173.88</v>
      </c>
      <c r="L398" s="11">
        <f>InputData[[#This Row],[BUYING PRIZE]]*InputData[[#This Row],[QUANTITY]]</f>
        <v>276</v>
      </c>
      <c r="M398" s="11">
        <f>InputData[[#This Row],[SELLING PRICE]]*InputData[[#This Row],[QUANTITY]]*(1-InputData[[#This Row],[DISCOUNT %]])</f>
        <v>347.76</v>
      </c>
      <c r="N398" s="9">
        <f>DAY(InputData[[#This Row],[DATE]])</f>
        <v>6</v>
      </c>
      <c r="O398" s="9" t="str">
        <f>TEXT(InputData[[#This Row],[DATE]],"mmm")</f>
        <v>Jul</v>
      </c>
      <c r="P398" s="9">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11">
        <f>VLOOKUP(InputData[[#This Row],[PRODUCT ID]],MasterData[],5,0)</f>
        <v>37</v>
      </c>
      <c r="K399" s="11">
        <f>VLOOKUP(InputData[[#This Row],[PRODUCT ID]],MasterData[],6,0)</f>
        <v>49.21</v>
      </c>
      <c r="L399" s="11">
        <f>InputData[[#This Row],[BUYING PRIZE]]*InputData[[#This Row],[QUANTITY]]</f>
        <v>74</v>
      </c>
      <c r="M399" s="11">
        <f>InputData[[#This Row],[SELLING PRICE]]*InputData[[#This Row],[QUANTITY]]*(1-InputData[[#This Row],[DISCOUNT %]])</f>
        <v>98.42</v>
      </c>
      <c r="N399" s="9">
        <f>DAY(InputData[[#This Row],[DATE]])</f>
        <v>8</v>
      </c>
      <c r="O399" s="9" t="str">
        <f>TEXT(InputData[[#This Row],[DATE]],"mmm")</f>
        <v>Jul</v>
      </c>
      <c r="P399" s="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11">
        <f>VLOOKUP(InputData[[#This Row],[PRODUCT ID]],MasterData[],5,0)</f>
        <v>89</v>
      </c>
      <c r="K400" s="11">
        <f>VLOOKUP(InputData[[#This Row],[PRODUCT ID]],MasterData[],6,0)</f>
        <v>117.48</v>
      </c>
      <c r="L400" s="11">
        <f>InputData[[#This Row],[BUYING PRIZE]]*InputData[[#This Row],[QUANTITY]]</f>
        <v>1068</v>
      </c>
      <c r="M400" s="11">
        <f>InputData[[#This Row],[SELLING PRICE]]*InputData[[#This Row],[QUANTITY]]*(1-InputData[[#This Row],[DISCOUNT %]])</f>
        <v>1409.76</v>
      </c>
      <c r="N400" s="9">
        <f>DAY(InputData[[#This Row],[DATE]])</f>
        <v>10</v>
      </c>
      <c r="O400" s="9" t="str">
        <f>TEXT(InputData[[#This Row],[DATE]],"mmm")</f>
        <v>Jul</v>
      </c>
      <c r="P400" s="9">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11">
        <f>VLOOKUP(InputData[[#This Row],[PRODUCT ID]],MasterData[],5,0)</f>
        <v>37</v>
      </c>
      <c r="K401" s="11">
        <f>VLOOKUP(InputData[[#This Row],[PRODUCT ID]],MasterData[],6,0)</f>
        <v>41.81</v>
      </c>
      <c r="L401" s="11">
        <f>InputData[[#This Row],[BUYING PRIZE]]*InputData[[#This Row],[QUANTITY]]</f>
        <v>444</v>
      </c>
      <c r="M401" s="11">
        <f>InputData[[#This Row],[SELLING PRICE]]*InputData[[#This Row],[QUANTITY]]*(1-InputData[[#This Row],[DISCOUNT %]])</f>
        <v>501.72</v>
      </c>
      <c r="N401" s="9">
        <f>DAY(InputData[[#This Row],[DATE]])</f>
        <v>12</v>
      </c>
      <c r="O401" s="9" t="str">
        <f>TEXT(InputData[[#This Row],[DATE]],"mmm")</f>
        <v>Jul</v>
      </c>
      <c r="P401" s="9">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11">
        <f>VLOOKUP(InputData[[#This Row],[PRODUCT ID]],MasterData[],5,0)</f>
        <v>7</v>
      </c>
      <c r="K402" s="11">
        <f>VLOOKUP(InputData[[#This Row],[PRODUCT ID]],MasterData[],6,0)</f>
        <v>8.33</v>
      </c>
      <c r="L402" s="11">
        <f>InputData[[#This Row],[BUYING PRIZE]]*InputData[[#This Row],[QUANTITY]]</f>
        <v>49</v>
      </c>
      <c r="M402" s="11">
        <f>InputData[[#This Row],[SELLING PRICE]]*InputData[[#This Row],[QUANTITY]]*(1-InputData[[#This Row],[DISCOUNT %]])</f>
        <v>58.31</v>
      </c>
      <c r="N402" s="9">
        <f>DAY(InputData[[#This Row],[DATE]])</f>
        <v>13</v>
      </c>
      <c r="O402" s="9" t="str">
        <f>TEXT(InputData[[#This Row],[DATE]],"mmm")</f>
        <v>Jul</v>
      </c>
      <c r="P402" s="9">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11">
        <f>VLOOKUP(InputData[[#This Row],[PRODUCT ID]],MasterData[],5,0)</f>
        <v>95</v>
      </c>
      <c r="K403" s="11">
        <f>VLOOKUP(InputData[[#This Row],[PRODUCT ID]],MasterData[],6,0)</f>
        <v>119.7</v>
      </c>
      <c r="L403" s="11">
        <f>InputData[[#This Row],[BUYING PRIZE]]*InputData[[#This Row],[QUANTITY]]</f>
        <v>855</v>
      </c>
      <c r="M403" s="11">
        <f>InputData[[#This Row],[SELLING PRICE]]*InputData[[#This Row],[QUANTITY]]*(1-InputData[[#This Row],[DISCOUNT %]])</f>
        <v>1077.3</v>
      </c>
      <c r="N403" s="9">
        <f>DAY(InputData[[#This Row],[DATE]])</f>
        <v>14</v>
      </c>
      <c r="O403" s="9" t="str">
        <f>TEXT(InputData[[#This Row],[DATE]],"mmm")</f>
        <v>Jul</v>
      </c>
      <c r="P403" s="9">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11">
        <f>VLOOKUP(InputData[[#This Row],[PRODUCT ID]],MasterData[],5,0)</f>
        <v>44</v>
      </c>
      <c r="K404" s="11">
        <f>VLOOKUP(InputData[[#This Row],[PRODUCT ID]],MasterData[],6,0)</f>
        <v>48.84</v>
      </c>
      <c r="L404" s="11">
        <f>InputData[[#This Row],[BUYING PRIZE]]*InputData[[#This Row],[QUANTITY]]</f>
        <v>88</v>
      </c>
      <c r="M404" s="11">
        <f>InputData[[#This Row],[SELLING PRICE]]*InputData[[#This Row],[QUANTITY]]*(1-InputData[[#This Row],[DISCOUNT %]])</f>
        <v>97.68</v>
      </c>
      <c r="N404" s="9">
        <f>DAY(InputData[[#This Row],[DATE]])</f>
        <v>15</v>
      </c>
      <c r="O404" s="9" t="str">
        <f>TEXT(InputData[[#This Row],[DATE]],"mmm")</f>
        <v>Jul</v>
      </c>
      <c r="P404" s="9">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11">
        <f>VLOOKUP(InputData[[#This Row],[PRODUCT ID]],MasterData[],5,0)</f>
        <v>138</v>
      </c>
      <c r="K405" s="11">
        <f>VLOOKUP(InputData[[#This Row],[PRODUCT ID]],MasterData[],6,0)</f>
        <v>173.88</v>
      </c>
      <c r="L405" s="11">
        <f>InputData[[#This Row],[BUYING PRIZE]]*InputData[[#This Row],[QUANTITY]]</f>
        <v>1104</v>
      </c>
      <c r="M405" s="11">
        <f>InputData[[#This Row],[SELLING PRICE]]*InputData[[#This Row],[QUANTITY]]*(1-InputData[[#This Row],[DISCOUNT %]])</f>
        <v>1391.04</v>
      </c>
      <c r="N405" s="9">
        <f>DAY(InputData[[#This Row],[DATE]])</f>
        <v>17</v>
      </c>
      <c r="O405" s="9" t="str">
        <f>TEXT(InputData[[#This Row],[DATE]],"mmm")</f>
        <v>Jul</v>
      </c>
      <c r="P405" s="9">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11">
        <f>VLOOKUP(InputData[[#This Row],[PRODUCT ID]],MasterData[],5,0)</f>
        <v>148</v>
      </c>
      <c r="K406" s="11">
        <f>VLOOKUP(InputData[[#This Row],[PRODUCT ID]],MasterData[],6,0)</f>
        <v>164.28</v>
      </c>
      <c r="L406" s="11">
        <f>InputData[[#This Row],[BUYING PRIZE]]*InputData[[#This Row],[QUANTITY]]</f>
        <v>1776</v>
      </c>
      <c r="M406" s="11">
        <f>InputData[[#This Row],[SELLING PRICE]]*InputData[[#This Row],[QUANTITY]]*(1-InputData[[#This Row],[DISCOUNT %]])</f>
        <v>1971.3600000000001</v>
      </c>
      <c r="N406" s="9">
        <f>DAY(InputData[[#This Row],[DATE]])</f>
        <v>18</v>
      </c>
      <c r="O406" s="9" t="str">
        <f>TEXT(InputData[[#This Row],[DATE]],"mmm")</f>
        <v>Jul</v>
      </c>
      <c r="P406" s="9">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11">
        <f>VLOOKUP(InputData[[#This Row],[PRODUCT ID]],MasterData[],5,0)</f>
        <v>120</v>
      </c>
      <c r="K407" s="11">
        <f>VLOOKUP(InputData[[#This Row],[PRODUCT ID]],MasterData[],6,0)</f>
        <v>162</v>
      </c>
      <c r="L407" s="11">
        <f>InputData[[#This Row],[BUYING PRIZE]]*InputData[[#This Row],[QUANTITY]]</f>
        <v>960</v>
      </c>
      <c r="M407" s="11">
        <f>InputData[[#This Row],[SELLING PRICE]]*InputData[[#This Row],[QUANTITY]]*(1-InputData[[#This Row],[DISCOUNT %]])</f>
        <v>1296</v>
      </c>
      <c r="N407" s="9">
        <f>DAY(InputData[[#This Row],[DATE]])</f>
        <v>20</v>
      </c>
      <c r="O407" s="9" t="str">
        <f>TEXT(InputData[[#This Row],[DATE]],"mmm")</f>
        <v>Jul</v>
      </c>
      <c r="P407" s="9">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11">
        <f>VLOOKUP(InputData[[#This Row],[PRODUCT ID]],MasterData[],5,0)</f>
        <v>55</v>
      </c>
      <c r="K408" s="11">
        <f>VLOOKUP(InputData[[#This Row],[PRODUCT ID]],MasterData[],6,0)</f>
        <v>58.3</v>
      </c>
      <c r="L408" s="11">
        <f>InputData[[#This Row],[BUYING PRIZE]]*InputData[[#This Row],[QUANTITY]]</f>
        <v>330</v>
      </c>
      <c r="M408" s="11">
        <f>InputData[[#This Row],[SELLING PRICE]]*InputData[[#This Row],[QUANTITY]]*(1-InputData[[#This Row],[DISCOUNT %]])</f>
        <v>349.79999999999995</v>
      </c>
      <c r="N408" s="9">
        <f>DAY(InputData[[#This Row],[DATE]])</f>
        <v>22</v>
      </c>
      <c r="O408" s="9" t="str">
        <f>TEXT(InputData[[#This Row],[DATE]],"mmm")</f>
        <v>Jul</v>
      </c>
      <c r="P408" s="9">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11">
        <f>VLOOKUP(InputData[[#This Row],[PRODUCT ID]],MasterData[],5,0)</f>
        <v>37</v>
      </c>
      <c r="K409" s="11">
        <f>VLOOKUP(InputData[[#This Row],[PRODUCT ID]],MasterData[],6,0)</f>
        <v>49.21</v>
      </c>
      <c r="L409" s="11">
        <f>InputData[[#This Row],[BUYING PRIZE]]*InputData[[#This Row],[QUANTITY]]</f>
        <v>74</v>
      </c>
      <c r="M409" s="11">
        <f>InputData[[#This Row],[SELLING PRICE]]*InputData[[#This Row],[QUANTITY]]*(1-InputData[[#This Row],[DISCOUNT %]])</f>
        <v>98.42</v>
      </c>
      <c r="N409" s="9">
        <f>DAY(InputData[[#This Row],[DATE]])</f>
        <v>23</v>
      </c>
      <c r="O409" s="9" t="str">
        <f>TEXT(InputData[[#This Row],[DATE]],"mmm")</f>
        <v>Jul</v>
      </c>
      <c r="P409" s="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11">
        <f>VLOOKUP(InputData[[#This Row],[PRODUCT ID]],MasterData[],5,0)</f>
        <v>75</v>
      </c>
      <c r="K410" s="11">
        <f>VLOOKUP(InputData[[#This Row],[PRODUCT ID]],MasterData[],6,0)</f>
        <v>85.5</v>
      </c>
      <c r="L410" s="11">
        <f>InputData[[#This Row],[BUYING PRIZE]]*InputData[[#This Row],[QUANTITY]]</f>
        <v>1050</v>
      </c>
      <c r="M410" s="11">
        <f>InputData[[#This Row],[SELLING PRICE]]*InputData[[#This Row],[QUANTITY]]*(1-InputData[[#This Row],[DISCOUNT %]])</f>
        <v>1197</v>
      </c>
      <c r="N410" s="9">
        <f>DAY(InputData[[#This Row],[DATE]])</f>
        <v>24</v>
      </c>
      <c r="O410" s="9" t="str">
        <f>TEXT(InputData[[#This Row],[DATE]],"mmm")</f>
        <v>Jul</v>
      </c>
      <c r="P410" s="9">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11">
        <f>VLOOKUP(InputData[[#This Row],[PRODUCT ID]],MasterData[],5,0)</f>
        <v>48</v>
      </c>
      <c r="K411" s="11">
        <f>VLOOKUP(InputData[[#This Row],[PRODUCT ID]],MasterData[],6,0)</f>
        <v>57.120000000000005</v>
      </c>
      <c r="L411" s="11">
        <f>InputData[[#This Row],[BUYING PRIZE]]*InputData[[#This Row],[QUANTITY]]</f>
        <v>48</v>
      </c>
      <c r="M411" s="11">
        <f>InputData[[#This Row],[SELLING PRICE]]*InputData[[#This Row],[QUANTITY]]*(1-InputData[[#This Row],[DISCOUNT %]])</f>
        <v>57.120000000000005</v>
      </c>
      <c r="N411" s="9">
        <f>DAY(InputData[[#This Row],[DATE]])</f>
        <v>24</v>
      </c>
      <c r="O411" s="9" t="str">
        <f>TEXT(InputData[[#This Row],[DATE]],"mmm")</f>
        <v>Jul</v>
      </c>
      <c r="P411" s="9">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11">
        <f>VLOOKUP(InputData[[#This Row],[PRODUCT ID]],MasterData[],5,0)</f>
        <v>76</v>
      </c>
      <c r="K412" s="11">
        <f>VLOOKUP(InputData[[#This Row],[PRODUCT ID]],MasterData[],6,0)</f>
        <v>82.08</v>
      </c>
      <c r="L412" s="11">
        <f>InputData[[#This Row],[BUYING PRIZE]]*InputData[[#This Row],[QUANTITY]]</f>
        <v>152</v>
      </c>
      <c r="M412" s="11">
        <f>InputData[[#This Row],[SELLING PRICE]]*InputData[[#This Row],[QUANTITY]]*(1-InputData[[#This Row],[DISCOUNT %]])</f>
        <v>164.16</v>
      </c>
      <c r="N412" s="9">
        <f>DAY(InputData[[#This Row],[DATE]])</f>
        <v>25</v>
      </c>
      <c r="O412" s="9" t="str">
        <f>TEXT(InputData[[#This Row],[DATE]],"mmm")</f>
        <v>Jul</v>
      </c>
      <c r="P412" s="9">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11">
        <f>VLOOKUP(InputData[[#This Row],[PRODUCT ID]],MasterData[],5,0)</f>
        <v>134</v>
      </c>
      <c r="K413" s="11">
        <f>VLOOKUP(InputData[[#This Row],[PRODUCT ID]],MasterData[],6,0)</f>
        <v>156.78</v>
      </c>
      <c r="L413" s="11">
        <f>InputData[[#This Row],[BUYING PRIZE]]*InputData[[#This Row],[QUANTITY]]</f>
        <v>1608</v>
      </c>
      <c r="M413" s="11">
        <f>InputData[[#This Row],[SELLING PRICE]]*InputData[[#This Row],[QUANTITY]]*(1-InputData[[#This Row],[DISCOUNT %]])</f>
        <v>1881.3600000000001</v>
      </c>
      <c r="N413" s="9">
        <f>DAY(InputData[[#This Row],[DATE]])</f>
        <v>25</v>
      </c>
      <c r="O413" s="9" t="str">
        <f>TEXT(InputData[[#This Row],[DATE]],"mmm")</f>
        <v>Jul</v>
      </c>
      <c r="P413" s="9">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11">
        <f>VLOOKUP(InputData[[#This Row],[PRODUCT ID]],MasterData[],5,0)</f>
        <v>71</v>
      </c>
      <c r="K414" s="11">
        <f>VLOOKUP(InputData[[#This Row],[PRODUCT ID]],MasterData[],6,0)</f>
        <v>80.94</v>
      </c>
      <c r="L414" s="11">
        <f>InputData[[#This Row],[BUYING PRIZE]]*InputData[[#This Row],[QUANTITY]]</f>
        <v>923</v>
      </c>
      <c r="M414" s="11">
        <f>InputData[[#This Row],[SELLING PRICE]]*InputData[[#This Row],[QUANTITY]]*(1-InputData[[#This Row],[DISCOUNT %]])</f>
        <v>1052.22</v>
      </c>
      <c r="N414" s="9">
        <f>DAY(InputData[[#This Row],[DATE]])</f>
        <v>25</v>
      </c>
      <c r="O414" s="9" t="str">
        <f>TEXT(InputData[[#This Row],[DATE]],"mmm")</f>
        <v>Jul</v>
      </c>
      <c r="P414" s="9">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11">
        <f>VLOOKUP(InputData[[#This Row],[PRODUCT ID]],MasterData[],5,0)</f>
        <v>71</v>
      </c>
      <c r="K415" s="11">
        <f>VLOOKUP(InputData[[#This Row],[PRODUCT ID]],MasterData[],6,0)</f>
        <v>80.94</v>
      </c>
      <c r="L415" s="11">
        <f>InputData[[#This Row],[BUYING PRIZE]]*InputData[[#This Row],[QUANTITY]]</f>
        <v>710</v>
      </c>
      <c r="M415" s="11">
        <f>InputData[[#This Row],[SELLING PRICE]]*InputData[[#This Row],[QUANTITY]]*(1-InputData[[#This Row],[DISCOUNT %]])</f>
        <v>809.4</v>
      </c>
      <c r="N415" s="9">
        <f>DAY(InputData[[#This Row],[DATE]])</f>
        <v>26</v>
      </c>
      <c r="O415" s="9" t="str">
        <f>TEXT(InputData[[#This Row],[DATE]],"mmm")</f>
        <v>Jul</v>
      </c>
      <c r="P415" s="9">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11">
        <f>VLOOKUP(InputData[[#This Row],[PRODUCT ID]],MasterData[],5,0)</f>
        <v>18</v>
      </c>
      <c r="K416" s="11">
        <f>VLOOKUP(InputData[[#This Row],[PRODUCT ID]],MasterData[],6,0)</f>
        <v>24.66</v>
      </c>
      <c r="L416" s="11">
        <f>InputData[[#This Row],[BUYING PRIZE]]*InputData[[#This Row],[QUANTITY]]</f>
        <v>18</v>
      </c>
      <c r="M416" s="11">
        <f>InputData[[#This Row],[SELLING PRICE]]*InputData[[#This Row],[QUANTITY]]*(1-InputData[[#This Row],[DISCOUNT %]])</f>
        <v>24.66</v>
      </c>
      <c r="N416" s="9">
        <f>DAY(InputData[[#This Row],[DATE]])</f>
        <v>26</v>
      </c>
      <c r="O416" s="9" t="str">
        <f>TEXT(InputData[[#This Row],[DATE]],"mmm")</f>
        <v>Jul</v>
      </c>
      <c r="P416" s="9">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11">
        <f>VLOOKUP(InputData[[#This Row],[PRODUCT ID]],MasterData[],5,0)</f>
        <v>73</v>
      </c>
      <c r="K417" s="11">
        <f>VLOOKUP(InputData[[#This Row],[PRODUCT ID]],MasterData[],6,0)</f>
        <v>94.17</v>
      </c>
      <c r="L417" s="11">
        <f>InputData[[#This Row],[BUYING PRIZE]]*InputData[[#This Row],[QUANTITY]]</f>
        <v>365</v>
      </c>
      <c r="M417" s="11">
        <f>InputData[[#This Row],[SELLING PRICE]]*InputData[[#This Row],[QUANTITY]]*(1-InputData[[#This Row],[DISCOUNT %]])</f>
        <v>470.85</v>
      </c>
      <c r="N417" s="9">
        <f>DAY(InputData[[#This Row],[DATE]])</f>
        <v>3</v>
      </c>
      <c r="O417" s="9" t="str">
        <f>TEXT(InputData[[#This Row],[DATE]],"mmm")</f>
        <v>Aug</v>
      </c>
      <c r="P417" s="9">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11">
        <f>VLOOKUP(InputData[[#This Row],[PRODUCT ID]],MasterData[],5,0)</f>
        <v>13</v>
      </c>
      <c r="K418" s="11">
        <f>VLOOKUP(InputData[[#This Row],[PRODUCT ID]],MasterData[],6,0)</f>
        <v>16.64</v>
      </c>
      <c r="L418" s="11">
        <f>InputData[[#This Row],[BUYING PRIZE]]*InputData[[#This Row],[QUANTITY]]</f>
        <v>117</v>
      </c>
      <c r="M418" s="11">
        <f>InputData[[#This Row],[SELLING PRICE]]*InputData[[#This Row],[QUANTITY]]*(1-InputData[[#This Row],[DISCOUNT %]])</f>
        <v>149.76</v>
      </c>
      <c r="N418" s="9">
        <f>DAY(InputData[[#This Row],[DATE]])</f>
        <v>6</v>
      </c>
      <c r="O418" s="9" t="str">
        <f>TEXT(InputData[[#This Row],[DATE]],"mmm")</f>
        <v>Aug</v>
      </c>
      <c r="P418" s="9">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11">
        <f>VLOOKUP(InputData[[#This Row],[PRODUCT ID]],MasterData[],5,0)</f>
        <v>13</v>
      </c>
      <c r="K419" s="11">
        <f>VLOOKUP(InputData[[#This Row],[PRODUCT ID]],MasterData[],6,0)</f>
        <v>16.64</v>
      </c>
      <c r="L419" s="11">
        <f>InputData[[#This Row],[BUYING PRIZE]]*InputData[[#This Row],[QUANTITY]]</f>
        <v>26</v>
      </c>
      <c r="M419" s="11">
        <f>InputData[[#This Row],[SELLING PRICE]]*InputData[[#This Row],[QUANTITY]]*(1-InputData[[#This Row],[DISCOUNT %]])</f>
        <v>33.28</v>
      </c>
      <c r="N419" s="9">
        <f>DAY(InputData[[#This Row],[DATE]])</f>
        <v>8</v>
      </c>
      <c r="O419" s="9" t="str">
        <f>TEXT(InputData[[#This Row],[DATE]],"mmm")</f>
        <v>Aug</v>
      </c>
      <c r="P419" s="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11">
        <f>VLOOKUP(InputData[[#This Row],[PRODUCT ID]],MasterData[],5,0)</f>
        <v>89</v>
      </c>
      <c r="K420" s="11">
        <f>VLOOKUP(InputData[[#This Row],[PRODUCT ID]],MasterData[],6,0)</f>
        <v>117.48</v>
      </c>
      <c r="L420" s="11">
        <f>InputData[[#This Row],[BUYING PRIZE]]*InputData[[#This Row],[QUANTITY]]</f>
        <v>1068</v>
      </c>
      <c r="M420" s="11">
        <f>InputData[[#This Row],[SELLING PRICE]]*InputData[[#This Row],[QUANTITY]]*(1-InputData[[#This Row],[DISCOUNT %]])</f>
        <v>1409.76</v>
      </c>
      <c r="N420" s="9">
        <f>DAY(InputData[[#This Row],[DATE]])</f>
        <v>8</v>
      </c>
      <c r="O420" s="9" t="str">
        <f>TEXT(InputData[[#This Row],[DATE]],"mmm")</f>
        <v>Aug</v>
      </c>
      <c r="P420" s="9">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11">
        <f>VLOOKUP(InputData[[#This Row],[PRODUCT ID]],MasterData[],5,0)</f>
        <v>126</v>
      </c>
      <c r="K421" s="11">
        <f>VLOOKUP(InputData[[#This Row],[PRODUCT ID]],MasterData[],6,0)</f>
        <v>162.54</v>
      </c>
      <c r="L421" s="11">
        <f>InputData[[#This Row],[BUYING PRIZE]]*InputData[[#This Row],[QUANTITY]]</f>
        <v>1386</v>
      </c>
      <c r="M421" s="11">
        <f>InputData[[#This Row],[SELLING PRICE]]*InputData[[#This Row],[QUANTITY]]*(1-InputData[[#This Row],[DISCOUNT %]])</f>
        <v>1787.9399999999998</v>
      </c>
      <c r="N421" s="9">
        <f>DAY(InputData[[#This Row],[DATE]])</f>
        <v>8</v>
      </c>
      <c r="O421" s="9" t="str">
        <f>TEXT(InputData[[#This Row],[DATE]],"mmm")</f>
        <v>Aug</v>
      </c>
      <c r="P421" s="9">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11">
        <f>VLOOKUP(InputData[[#This Row],[PRODUCT ID]],MasterData[],5,0)</f>
        <v>148</v>
      </c>
      <c r="K422" s="11">
        <f>VLOOKUP(InputData[[#This Row],[PRODUCT ID]],MasterData[],6,0)</f>
        <v>201.28</v>
      </c>
      <c r="L422" s="11">
        <f>InputData[[#This Row],[BUYING PRIZE]]*InputData[[#This Row],[QUANTITY]]</f>
        <v>2072</v>
      </c>
      <c r="M422" s="11">
        <f>InputData[[#This Row],[SELLING PRICE]]*InputData[[#This Row],[QUANTITY]]*(1-InputData[[#This Row],[DISCOUNT %]])</f>
        <v>2817.92</v>
      </c>
      <c r="N422" s="9">
        <f>DAY(InputData[[#This Row],[DATE]])</f>
        <v>14</v>
      </c>
      <c r="O422" s="9" t="str">
        <f>TEXT(InputData[[#This Row],[DATE]],"mmm")</f>
        <v>Aug</v>
      </c>
      <c r="P422" s="9">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11">
        <f>VLOOKUP(InputData[[#This Row],[PRODUCT ID]],MasterData[],5,0)</f>
        <v>44</v>
      </c>
      <c r="K423" s="11">
        <f>VLOOKUP(InputData[[#This Row],[PRODUCT ID]],MasterData[],6,0)</f>
        <v>48.4</v>
      </c>
      <c r="L423" s="11">
        <f>InputData[[#This Row],[BUYING PRIZE]]*InputData[[#This Row],[QUANTITY]]</f>
        <v>440</v>
      </c>
      <c r="M423" s="11">
        <f>InputData[[#This Row],[SELLING PRICE]]*InputData[[#This Row],[QUANTITY]]*(1-InputData[[#This Row],[DISCOUNT %]])</f>
        <v>484</v>
      </c>
      <c r="N423" s="9">
        <f>DAY(InputData[[#This Row],[DATE]])</f>
        <v>15</v>
      </c>
      <c r="O423" s="9" t="str">
        <f>TEXT(InputData[[#This Row],[DATE]],"mmm")</f>
        <v>Aug</v>
      </c>
      <c r="P423" s="9">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11">
        <f>VLOOKUP(InputData[[#This Row],[PRODUCT ID]],MasterData[],5,0)</f>
        <v>12</v>
      </c>
      <c r="K424" s="11">
        <f>VLOOKUP(InputData[[#This Row],[PRODUCT ID]],MasterData[],6,0)</f>
        <v>15.719999999999999</v>
      </c>
      <c r="L424" s="11">
        <f>InputData[[#This Row],[BUYING PRIZE]]*InputData[[#This Row],[QUANTITY]]</f>
        <v>84</v>
      </c>
      <c r="M424" s="11">
        <f>InputData[[#This Row],[SELLING PRICE]]*InputData[[#This Row],[QUANTITY]]*(1-InputData[[#This Row],[DISCOUNT %]])</f>
        <v>110.03999999999999</v>
      </c>
      <c r="N424" s="9">
        <f>DAY(InputData[[#This Row],[DATE]])</f>
        <v>15</v>
      </c>
      <c r="O424" s="9" t="str">
        <f>TEXT(InputData[[#This Row],[DATE]],"mmm")</f>
        <v>Aug</v>
      </c>
      <c r="P424" s="9">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11">
        <f>VLOOKUP(InputData[[#This Row],[PRODUCT ID]],MasterData[],5,0)</f>
        <v>47</v>
      </c>
      <c r="K425" s="11">
        <f>VLOOKUP(InputData[[#This Row],[PRODUCT ID]],MasterData[],6,0)</f>
        <v>53.11</v>
      </c>
      <c r="L425" s="11">
        <f>InputData[[#This Row],[BUYING PRIZE]]*InputData[[#This Row],[QUANTITY]]</f>
        <v>376</v>
      </c>
      <c r="M425" s="11">
        <f>InputData[[#This Row],[SELLING PRICE]]*InputData[[#This Row],[QUANTITY]]*(1-InputData[[#This Row],[DISCOUNT %]])</f>
        <v>424.88</v>
      </c>
      <c r="N425" s="9">
        <f>DAY(InputData[[#This Row],[DATE]])</f>
        <v>18</v>
      </c>
      <c r="O425" s="9" t="str">
        <f>TEXT(InputData[[#This Row],[DATE]],"mmm")</f>
        <v>Aug</v>
      </c>
      <c r="P425" s="9">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11">
        <f>VLOOKUP(InputData[[#This Row],[PRODUCT ID]],MasterData[],5,0)</f>
        <v>148</v>
      </c>
      <c r="K426" s="11">
        <f>VLOOKUP(InputData[[#This Row],[PRODUCT ID]],MasterData[],6,0)</f>
        <v>164.28</v>
      </c>
      <c r="L426" s="11">
        <f>InputData[[#This Row],[BUYING PRIZE]]*InputData[[#This Row],[QUANTITY]]</f>
        <v>296</v>
      </c>
      <c r="M426" s="11">
        <f>InputData[[#This Row],[SELLING PRICE]]*InputData[[#This Row],[QUANTITY]]*(1-InputData[[#This Row],[DISCOUNT %]])</f>
        <v>328.56</v>
      </c>
      <c r="N426" s="9">
        <f>DAY(InputData[[#This Row],[DATE]])</f>
        <v>18</v>
      </c>
      <c r="O426" s="9" t="str">
        <f>TEXT(InputData[[#This Row],[DATE]],"mmm")</f>
        <v>Aug</v>
      </c>
      <c r="P426" s="9">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11">
        <f>VLOOKUP(InputData[[#This Row],[PRODUCT ID]],MasterData[],5,0)</f>
        <v>43</v>
      </c>
      <c r="K427" s="11">
        <f>VLOOKUP(InputData[[#This Row],[PRODUCT ID]],MasterData[],6,0)</f>
        <v>47.730000000000004</v>
      </c>
      <c r="L427" s="11">
        <f>InputData[[#This Row],[BUYING PRIZE]]*InputData[[#This Row],[QUANTITY]]</f>
        <v>129</v>
      </c>
      <c r="M427" s="11">
        <f>InputData[[#This Row],[SELLING PRICE]]*InputData[[#This Row],[QUANTITY]]*(1-InputData[[#This Row],[DISCOUNT %]])</f>
        <v>143.19</v>
      </c>
      <c r="N427" s="9">
        <f>DAY(InputData[[#This Row],[DATE]])</f>
        <v>19</v>
      </c>
      <c r="O427" s="9" t="str">
        <f>TEXT(InputData[[#This Row],[DATE]],"mmm")</f>
        <v>Aug</v>
      </c>
      <c r="P427" s="9">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11">
        <f>VLOOKUP(InputData[[#This Row],[PRODUCT ID]],MasterData[],5,0)</f>
        <v>141</v>
      </c>
      <c r="K428" s="11">
        <f>VLOOKUP(InputData[[#This Row],[PRODUCT ID]],MasterData[],6,0)</f>
        <v>149.46</v>
      </c>
      <c r="L428" s="11">
        <f>InputData[[#This Row],[BUYING PRIZE]]*InputData[[#This Row],[QUANTITY]]</f>
        <v>1833</v>
      </c>
      <c r="M428" s="11">
        <f>InputData[[#This Row],[SELLING PRICE]]*InputData[[#This Row],[QUANTITY]]*(1-InputData[[#This Row],[DISCOUNT %]])</f>
        <v>1942.98</v>
      </c>
      <c r="N428" s="9">
        <f>DAY(InputData[[#This Row],[DATE]])</f>
        <v>20</v>
      </c>
      <c r="O428" s="9" t="str">
        <f>TEXT(InputData[[#This Row],[DATE]],"mmm")</f>
        <v>Aug</v>
      </c>
      <c r="P428" s="9">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11">
        <f>VLOOKUP(InputData[[#This Row],[PRODUCT ID]],MasterData[],5,0)</f>
        <v>95</v>
      </c>
      <c r="K429" s="11">
        <f>VLOOKUP(InputData[[#This Row],[PRODUCT ID]],MasterData[],6,0)</f>
        <v>119.7</v>
      </c>
      <c r="L429" s="11">
        <f>InputData[[#This Row],[BUYING PRIZE]]*InputData[[#This Row],[QUANTITY]]</f>
        <v>1330</v>
      </c>
      <c r="M429" s="11">
        <f>InputData[[#This Row],[SELLING PRICE]]*InputData[[#This Row],[QUANTITY]]*(1-InputData[[#This Row],[DISCOUNT %]])</f>
        <v>1675.8</v>
      </c>
      <c r="N429" s="9">
        <f>DAY(InputData[[#This Row],[DATE]])</f>
        <v>20</v>
      </c>
      <c r="O429" s="9" t="str">
        <f>TEXT(InputData[[#This Row],[DATE]],"mmm")</f>
        <v>Aug</v>
      </c>
      <c r="P429" s="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11">
        <f>VLOOKUP(InputData[[#This Row],[PRODUCT ID]],MasterData[],5,0)</f>
        <v>13</v>
      </c>
      <c r="K430" s="11">
        <f>VLOOKUP(InputData[[#This Row],[PRODUCT ID]],MasterData[],6,0)</f>
        <v>16.64</v>
      </c>
      <c r="L430" s="11">
        <f>InputData[[#This Row],[BUYING PRIZE]]*InputData[[#This Row],[QUANTITY]]</f>
        <v>52</v>
      </c>
      <c r="M430" s="11">
        <f>InputData[[#This Row],[SELLING PRICE]]*InputData[[#This Row],[QUANTITY]]*(1-InputData[[#This Row],[DISCOUNT %]])</f>
        <v>66.56</v>
      </c>
      <c r="N430" s="9">
        <f>DAY(InputData[[#This Row],[DATE]])</f>
        <v>21</v>
      </c>
      <c r="O430" s="9" t="str">
        <f>TEXT(InputData[[#This Row],[DATE]],"mmm")</f>
        <v>Aug</v>
      </c>
      <c r="P430" s="9">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11">
        <f>VLOOKUP(InputData[[#This Row],[PRODUCT ID]],MasterData[],5,0)</f>
        <v>76</v>
      </c>
      <c r="K431" s="11">
        <f>VLOOKUP(InputData[[#This Row],[PRODUCT ID]],MasterData[],6,0)</f>
        <v>82.08</v>
      </c>
      <c r="L431" s="11">
        <f>InputData[[#This Row],[BUYING PRIZE]]*InputData[[#This Row],[QUANTITY]]</f>
        <v>836</v>
      </c>
      <c r="M431" s="11">
        <f>InputData[[#This Row],[SELLING PRICE]]*InputData[[#This Row],[QUANTITY]]*(1-InputData[[#This Row],[DISCOUNT %]])</f>
        <v>902.88</v>
      </c>
      <c r="N431" s="9">
        <f>DAY(InputData[[#This Row],[DATE]])</f>
        <v>23</v>
      </c>
      <c r="O431" s="9" t="str">
        <f>TEXT(InputData[[#This Row],[DATE]],"mmm")</f>
        <v>Aug</v>
      </c>
      <c r="P431" s="9">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11">
        <f>VLOOKUP(InputData[[#This Row],[PRODUCT ID]],MasterData[],5,0)</f>
        <v>47</v>
      </c>
      <c r="K432" s="11">
        <f>VLOOKUP(InputData[[#This Row],[PRODUCT ID]],MasterData[],6,0)</f>
        <v>53.11</v>
      </c>
      <c r="L432" s="11">
        <f>InputData[[#This Row],[BUYING PRIZE]]*InputData[[#This Row],[QUANTITY]]</f>
        <v>658</v>
      </c>
      <c r="M432" s="11">
        <f>InputData[[#This Row],[SELLING PRICE]]*InputData[[#This Row],[QUANTITY]]*(1-InputData[[#This Row],[DISCOUNT %]])</f>
        <v>743.54</v>
      </c>
      <c r="N432" s="9">
        <f>DAY(InputData[[#This Row],[DATE]])</f>
        <v>23</v>
      </c>
      <c r="O432" s="9" t="str">
        <f>TEXT(InputData[[#This Row],[DATE]],"mmm")</f>
        <v>Aug</v>
      </c>
      <c r="P432" s="9">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11">
        <f>VLOOKUP(InputData[[#This Row],[PRODUCT ID]],MasterData[],5,0)</f>
        <v>133</v>
      </c>
      <c r="K433" s="11">
        <f>VLOOKUP(InputData[[#This Row],[PRODUCT ID]],MasterData[],6,0)</f>
        <v>155.61000000000001</v>
      </c>
      <c r="L433" s="11">
        <f>InputData[[#This Row],[BUYING PRIZE]]*InputData[[#This Row],[QUANTITY]]</f>
        <v>665</v>
      </c>
      <c r="M433" s="11">
        <f>InputData[[#This Row],[SELLING PRICE]]*InputData[[#This Row],[QUANTITY]]*(1-InputData[[#This Row],[DISCOUNT %]])</f>
        <v>778.05000000000007</v>
      </c>
      <c r="N433" s="9">
        <f>DAY(InputData[[#This Row],[DATE]])</f>
        <v>24</v>
      </c>
      <c r="O433" s="9" t="str">
        <f>TEXT(InputData[[#This Row],[DATE]],"mmm")</f>
        <v>Aug</v>
      </c>
      <c r="P433" s="9">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11">
        <f>VLOOKUP(InputData[[#This Row],[PRODUCT ID]],MasterData[],5,0)</f>
        <v>150</v>
      </c>
      <c r="K434" s="11">
        <f>VLOOKUP(InputData[[#This Row],[PRODUCT ID]],MasterData[],6,0)</f>
        <v>210</v>
      </c>
      <c r="L434" s="11">
        <f>InputData[[#This Row],[BUYING PRIZE]]*InputData[[#This Row],[QUANTITY]]</f>
        <v>1950</v>
      </c>
      <c r="M434" s="11">
        <f>InputData[[#This Row],[SELLING PRICE]]*InputData[[#This Row],[QUANTITY]]*(1-InputData[[#This Row],[DISCOUNT %]])</f>
        <v>2730</v>
      </c>
      <c r="N434" s="9">
        <f>DAY(InputData[[#This Row],[DATE]])</f>
        <v>26</v>
      </c>
      <c r="O434" s="9" t="str">
        <f>TEXT(InputData[[#This Row],[DATE]],"mmm")</f>
        <v>Aug</v>
      </c>
      <c r="P434" s="9">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11">
        <f>VLOOKUP(InputData[[#This Row],[PRODUCT ID]],MasterData[],5,0)</f>
        <v>67</v>
      </c>
      <c r="K435" s="11">
        <f>VLOOKUP(InputData[[#This Row],[PRODUCT ID]],MasterData[],6,0)</f>
        <v>85.76</v>
      </c>
      <c r="L435" s="11">
        <f>InputData[[#This Row],[BUYING PRIZE]]*InputData[[#This Row],[QUANTITY]]</f>
        <v>536</v>
      </c>
      <c r="M435" s="11">
        <f>InputData[[#This Row],[SELLING PRICE]]*InputData[[#This Row],[QUANTITY]]*(1-InputData[[#This Row],[DISCOUNT %]])</f>
        <v>686.08</v>
      </c>
      <c r="N435" s="9">
        <f>DAY(InputData[[#This Row],[DATE]])</f>
        <v>26</v>
      </c>
      <c r="O435" s="9" t="str">
        <f>TEXT(InputData[[#This Row],[DATE]],"mmm")</f>
        <v>Aug</v>
      </c>
      <c r="P435" s="9">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11">
        <f>VLOOKUP(InputData[[#This Row],[PRODUCT ID]],MasterData[],5,0)</f>
        <v>37</v>
      </c>
      <c r="K436" s="11">
        <f>VLOOKUP(InputData[[#This Row],[PRODUCT ID]],MasterData[],6,0)</f>
        <v>42.55</v>
      </c>
      <c r="L436" s="11">
        <f>InputData[[#This Row],[BUYING PRIZE]]*InputData[[#This Row],[QUANTITY]]</f>
        <v>555</v>
      </c>
      <c r="M436" s="11">
        <f>InputData[[#This Row],[SELLING PRICE]]*InputData[[#This Row],[QUANTITY]]*(1-InputData[[#This Row],[DISCOUNT %]])</f>
        <v>638.25</v>
      </c>
      <c r="N436" s="9">
        <f>DAY(InputData[[#This Row],[DATE]])</f>
        <v>27</v>
      </c>
      <c r="O436" s="9" t="str">
        <f>TEXT(InputData[[#This Row],[DATE]],"mmm")</f>
        <v>Aug</v>
      </c>
      <c r="P436" s="9">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11">
        <f>VLOOKUP(InputData[[#This Row],[PRODUCT ID]],MasterData[],5,0)</f>
        <v>133</v>
      </c>
      <c r="K437" s="11">
        <f>VLOOKUP(InputData[[#This Row],[PRODUCT ID]],MasterData[],6,0)</f>
        <v>155.61000000000001</v>
      </c>
      <c r="L437" s="11">
        <f>InputData[[#This Row],[BUYING PRIZE]]*InputData[[#This Row],[QUANTITY]]</f>
        <v>1197</v>
      </c>
      <c r="M437" s="11">
        <f>InputData[[#This Row],[SELLING PRICE]]*InputData[[#This Row],[QUANTITY]]*(1-InputData[[#This Row],[DISCOUNT %]])</f>
        <v>1400.4900000000002</v>
      </c>
      <c r="N437" s="9">
        <f>DAY(InputData[[#This Row],[DATE]])</f>
        <v>28</v>
      </c>
      <c r="O437" s="9" t="str">
        <f>TEXT(InputData[[#This Row],[DATE]],"mmm")</f>
        <v>Aug</v>
      </c>
      <c r="P437" s="9">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11">
        <f>VLOOKUP(InputData[[#This Row],[PRODUCT ID]],MasterData[],5,0)</f>
        <v>37</v>
      </c>
      <c r="K438" s="11">
        <f>VLOOKUP(InputData[[#This Row],[PRODUCT ID]],MasterData[],6,0)</f>
        <v>42.55</v>
      </c>
      <c r="L438" s="11">
        <f>InputData[[#This Row],[BUYING PRIZE]]*InputData[[#This Row],[QUANTITY]]</f>
        <v>185</v>
      </c>
      <c r="M438" s="11">
        <f>InputData[[#This Row],[SELLING PRICE]]*InputData[[#This Row],[QUANTITY]]*(1-InputData[[#This Row],[DISCOUNT %]])</f>
        <v>212.75</v>
      </c>
      <c r="N438" s="9">
        <f>DAY(InputData[[#This Row],[DATE]])</f>
        <v>28</v>
      </c>
      <c r="O438" s="9" t="str">
        <f>TEXT(InputData[[#This Row],[DATE]],"mmm")</f>
        <v>Aug</v>
      </c>
      <c r="P438" s="9">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11">
        <f>VLOOKUP(InputData[[#This Row],[PRODUCT ID]],MasterData[],5,0)</f>
        <v>75</v>
      </c>
      <c r="K439" s="11">
        <f>VLOOKUP(InputData[[#This Row],[PRODUCT ID]],MasterData[],6,0)</f>
        <v>85.5</v>
      </c>
      <c r="L439" s="11">
        <f>InputData[[#This Row],[BUYING PRIZE]]*InputData[[#This Row],[QUANTITY]]</f>
        <v>450</v>
      </c>
      <c r="M439" s="11">
        <f>InputData[[#This Row],[SELLING PRICE]]*InputData[[#This Row],[QUANTITY]]*(1-InputData[[#This Row],[DISCOUNT %]])</f>
        <v>513</v>
      </c>
      <c r="N439" s="9">
        <f>DAY(InputData[[#This Row],[DATE]])</f>
        <v>30</v>
      </c>
      <c r="O439" s="9" t="str">
        <f>TEXT(InputData[[#This Row],[DATE]],"mmm")</f>
        <v>Aug</v>
      </c>
      <c r="P439" s="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11">
        <f>VLOOKUP(InputData[[#This Row],[PRODUCT ID]],MasterData[],5,0)</f>
        <v>67</v>
      </c>
      <c r="K440" s="11">
        <f>VLOOKUP(InputData[[#This Row],[PRODUCT ID]],MasterData[],6,0)</f>
        <v>83.08</v>
      </c>
      <c r="L440" s="11">
        <f>InputData[[#This Row],[BUYING PRIZE]]*InputData[[#This Row],[QUANTITY]]</f>
        <v>402</v>
      </c>
      <c r="M440" s="11">
        <f>InputData[[#This Row],[SELLING PRICE]]*InputData[[#This Row],[QUANTITY]]*(1-InputData[[#This Row],[DISCOUNT %]])</f>
        <v>498.48</v>
      </c>
      <c r="N440" s="9">
        <f>DAY(InputData[[#This Row],[DATE]])</f>
        <v>30</v>
      </c>
      <c r="O440" s="9" t="str">
        <f>TEXT(InputData[[#This Row],[DATE]],"mmm")</f>
        <v>Aug</v>
      </c>
      <c r="P440" s="9">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11">
        <f>VLOOKUP(InputData[[#This Row],[PRODUCT ID]],MasterData[],5,0)</f>
        <v>7</v>
      </c>
      <c r="K441" s="11">
        <f>VLOOKUP(InputData[[#This Row],[PRODUCT ID]],MasterData[],6,0)</f>
        <v>8.33</v>
      </c>
      <c r="L441" s="11">
        <f>InputData[[#This Row],[BUYING PRIZE]]*InputData[[#This Row],[QUANTITY]]</f>
        <v>35</v>
      </c>
      <c r="M441" s="11">
        <f>InputData[[#This Row],[SELLING PRICE]]*InputData[[#This Row],[QUANTITY]]*(1-InputData[[#This Row],[DISCOUNT %]])</f>
        <v>41.65</v>
      </c>
      <c r="N441" s="9">
        <f>DAY(InputData[[#This Row],[DATE]])</f>
        <v>30</v>
      </c>
      <c r="O441" s="9" t="str">
        <f>TEXT(InputData[[#This Row],[DATE]],"mmm")</f>
        <v>Aug</v>
      </c>
      <c r="P441" s="9">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11">
        <f>VLOOKUP(InputData[[#This Row],[PRODUCT ID]],MasterData[],5,0)</f>
        <v>12</v>
      </c>
      <c r="K442" s="11">
        <f>VLOOKUP(InputData[[#This Row],[PRODUCT ID]],MasterData[],6,0)</f>
        <v>15.719999999999999</v>
      </c>
      <c r="L442" s="11">
        <f>InputData[[#This Row],[BUYING PRIZE]]*InputData[[#This Row],[QUANTITY]]</f>
        <v>156</v>
      </c>
      <c r="M442" s="11">
        <f>InputData[[#This Row],[SELLING PRICE]]*InputData[[#This Row],[QUANTITY]]*(1-InputData[[#This Row],[DISCOUNT %]])</f>
        <v>204.35999999999999</v>
      </c>
      <c r="N442" s="9">
        <f>DAY(InputData[[#This Row],[DATE]])</f>
        <v>31</v>
      </c>
      <c r="O442" s="9" t="str">
        <f>TEXT(InputData[[#This Row],[DATE]],"mmm")</f>
        <v>Aug</v>
      </c>
      <c r="P442" s="9">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11">
        <f>VLOOKUP(InputData[[#This Row],[PRODUCT ID]],MasterData[],5,0)</f>
        <v>105</v>
      </c>
      <c r="K443" s="11">
        <f>VLOOKUP(InputData[[#This Row],[PRODUCT ID]],MasterData[],6,0)</f>
        <v>142.80000000000001</v>
      </c>
      <c r="L443" s="11">
        <f>InputData[[#This Row],[BUYING PRIZE]]*InputData[[#This Row],[QUANTITY]]</f>
        <v>105</v>
      </c>
      <c r="M443" s="11">
        <f>InputData[[#This Row],[SELLING PRICE]]*InputData[[#This Row],[QUANTITY]]*(1-InputData[[#This Row],[DISCOUNT %]])</f>
        <v>142.80000000000001</v>
      </c>
      <c r="N443" s="9">
        <f>DAY(InputData[[#This Row],[DATE]])</f>
        <v>4</v>
      </c>
      <c r="O443" s="9" t="str">
        <f>TEXT(InputData[[#This Row],[DATE]],"mmm")</f>
        <v>Sep</v>
      </c>
      <c r="P443" s="9">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11">
        <f>VLOOKUP(InputData[[#This Row],[PRODUCT ID]],MasterData[],5,0)</f>
        <v>133</v>
      </c>
      <c r="K444" s="11">
        <f>VLOOKUP(InputData[[#This Row],[PRODUCT ID]],MasterData[],6,0)</f>
        <v>155.61000000000001</v>
      </c>
      <c r="L444" s="11">
        <f>InputData[[#This Row],[BUYING PRIZE]]*InputData[[#This Row],[QUANTITY]]</f>
        <v>1596</v>
      </c>
      <c r="M444" s="11">
        <f>InputData[[#This Row],[SELLING PRICE]]*InputData[[#This Row],[QUANTITY]]*(1-InputData[[#This Row],[DISCOUNT %]])</f>
        <v>1867.3200000000002</v>
      </c>
      <c r="N444" s="9">
        <f>DAY(InputData[[#This Row],[DATE]])</f>
        <v>6</v>
      </c>
      <c r="O444" s="9" t="str">
        <f>TEXT(InputData[[#This Row],[DATE]],"mmm")</f>
        <v>Sep</v>
      </c>
      <c r="P444" s="9">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11">
        <f>VLOOKUP(InputData[[#This Row],[PRODUCT ID]],MasterData[],5,0)</f>
        <v>138</v>
      </c>
      <c r="K445" s="11">
        <f>VLOOKUP(InputData[[#This Row],[PRODUCT ID]],MasterData[],6,0)</f>
        <v>173.88</v>
      </c>
      <c r="L445" s="11">
        <f>InputData[[#This Row],[BUYING PRIZE]]*InputData[[#This Row],[QUANTITY]]</f>
        <v>1242</v>
      </c>
      <c r="M445" s="11">
        <f>InputData[[#This Row],[SELLING PRICE]]*InputData[[#This Row],[QUANTITY]]*(1-InputData[[#This Row],[DISCOUNT %]])</f>
        <v>1564.92</v>
      </c>
      <c r="N445" s="9">
        <f>DAY(InputData[[#This Row],[DATE]])</f>
        <v>9</v>
      </c>
      <c r="O445" s="9" t="str">
        <f>TEXT(InputData[[#This Row],[DATE]],"mmm")</f>
        <v>Sep</v>
      </c>
      <c r="P445" s="9">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11">
        <f>VLOOKUP(InputData[[#This Row],[PRODUCT ID]],MasterData[],5,0)</f>
        <v>71</v>
      </c>
      <c r="K446" s="11">
        <f>VLOOKUP(InputData[[#This Row],[PRODUCT ID]],MasterData[],6,0)</f>
        <v>80.94</v>
      </c>
      <c r="L446" s="11">
        <f>InputData[[#This Row],[BUYING PRIZE]]*InputData[[#This Row],[QUANTITY]]</f>
        <v>213</v>
      </c>
      <c r="M446" s="11">
        <f>InputData[[#This Row],[SELLING PRICE]]*InputData[[#This Row],[QUANTITY]]*(1-InputData[[#This Row],[DISCOUNT %]])</f>
        <v>242.82</v>
      </c>
      <c r="N446" s="9">
        <f>DAY(InputData[[#This Row],[DATE]])</f>
        <v>9</v>
      </c>
      <c r="O446" s="9" t="str">
        <f>TEXT(InputData[[#This Row],[DATE]],"mmm")</f>
        <v>Sep</v>
      </c>
      <c r="P446" s="9">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11">
        <f>VLOOKUP(InputData[[#This Row],[PRODUCT ID]],MasterData[],5,0)</f>
        <v>5</v>
      </c>
      <c r="K447" s="11">
        <f>VLOOKUP(InputData[[#This Row],[PRODUCT ID]],MasterData[],6,0)</f>
        <v>6.7</v>
      </c>
      <c r="L447" s="11">
        <f>InputData[[#This Row],[BUYING PRIZE]]*InputData[[#This Row],[QUANTITY]]</f>
        <v>75</v>
      </c>
      <c r="M447" s="11">
        <f>InputData[[#This Row],[SELLING PRICE]]*InputData[[#This Row],[QUANTITY]]*(1-InputData[[#This Row],[DISCOUNT %]])</f>
        <v>100.5</v>
      </c>
      <c r="N447" s="9">
        <f>DAY(InputData[[#This Row],[DATE]])</f>
        <v>10</v>
      </c>
      <c r="O447" s="9" t="str">
        <f>TEXT(InputData[[#This Row],[DATE]],"mmm")</f>
        <v>Sep</v>
      </c>
      <c r="P447" s="9">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11">
        <f>VLOOKUP(InputData[[#This Row],[PRODUCT ID]],MasterData[],5,0)</f>
        <v>72</v>
      </c>
      <c r="K448" s="11">
        <f>VLOOKUP(InputData[[#This Row],[PRODUCT ID]],MasterData[],6,0)</f>
        <v>79.92</v>
      </c>
      <c r="L448" s="11">
        <f>InputData[[#This Row],[BUYING PRIZE]]*InputData[[#This Row],[QUANTITY]]</f>
        <v>288</v>
      </c>
      <c r="M448" s="11">
        <f>InputData[[#This Row],[SELLING PRICE]]*InputData[[#This Row],[QUANTITY]]*(1-InputData[[#This Row],[DISCOUNT %]])</f>
        <v>319.68</v>
      </c>
      <c r="N448" s="9">
        <f>DAY(InputData[[#This Row],[DATE]])</f>
        <v>10</v>
      </c>
      <c r="O448" s="9" t="str">
        <f>TEXT(InputData[[#This Row],[DATE]],"mmm")</f>
        <v>Sep</v>
      </c>
      <c r="P448" s="9">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11">
        <f>VLOOKUP(InputData[[#This Row],[PRODUCT ID]],MasterData[],5,0)</f>
        <v>47</v>
      </c>
      <c r="K449" s="11">
        <f>VLOOKUP(InputData[[#This Row],[PRODUCT ID]],MasterData[],6,0)</f>
        <v>53.11</v>
      </c>
      <c r="L449" s="11">
        <f>InputData[[#This Row],[BUYING PRIZE]]*InputData[[#This Row],[QUANTITY]]</f>
        <v>141</v>
      </c>
      <c r="M449" s="11">
        <f>InputData[[#This Row],[SELLING PRICE]]*InputData[[#This Row],[QUANTITY]]*(1-InputData[[#This Row],[DISCOUNT %]])</f>
        <v>159.32999999999998</v>
      </c>
      <c r="N449" s="9">
        <f>DAY(InputData[[#This Row],[DATE]])</f>
        <v>14</v>
      </c>
      <c r="O449" s="9" t="str">
        <f>TEXT(InputData[[#This Row],[DATE]],"mmm")</f>
        <v>Sep</v>
      </c>
      <c r="P449" s="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11">
        <f>VLOOKUP(InputData[[#This Row],[PRODUCT ID]],MasterData[],5,0)</f>
        <v>67</v>
      </c>
      <c r="K450" s="11">
        <f>VLOOKUP(InputData[[#This Row],[PRODUCT ID]],MasterData[],6,0)</f>
        <v>85.76</v>
      </c>
      <c r="L450" s="11">
        <f>InputData[[#This Row],[BUYING PRIZE]]*InputData[[#This Row],[QUANTITY]]</f>
        <v>1005</v>
      </c>
      <c r="M450" s="11">
        <f>InputData[[#This Row],[SELLING PRICE]]*InputData[[#This Row],[QUANTITY]]*(1-InputData[[#This Row],[DISCOUNT %]])</f>
        <v>1286.4000000000001</v>
      </c>
      <c r="N450" s="9">
        <f>DAY(InputData[[#This Row],[DATE]])</f>
        <v>15</v>
      </c>
      <c r="O450" s="9" t="str">
        <f>TEXT(InputData[[#This Row],[DATE]],"mmm")</f>
        <v>Sep</v>
      </c>
      <c r="P450" s="9">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11">
        <f>VLOOKUP(InputData[[#This Row],[PRODUCT ID]],MasterData[],5,0)</f>
        <v>18</v>
      </c>
      <c r="K451" s="11">
        <f>VLOOKUP(InputData[[#This Row],[PRODUCT ID]],MasterData[],6,0)</f>
        <v>24.66</v>
      </c>
      <c r="L451" s="11">
        <f>InputData[[#This Row],[BUYING PRIZE]]*InputData[[#This Row],[QUANTITY]]</f>
        <v>252</v>
      </c>
      <c r="M451" s="11">
        <f>InputData[[#This Row],[SELLING PRICE]]*InputData[[#This Row],[QUANTITY]]*(1-InputData[[#This Row],[DISCOUNT %]])</f>
        <v>345.24</v>
      </c>
      <c r="N451" s="9">
        <f>DAY(InputData[[#This Row],[DATE]])</f>
        <v>18</v>
      </c>
      <c r="O451" s="9" t="str">
        <f>TEXT(InputData[[#This Row],[DATE]],"mmm")</f>
        <v>Sep</v>
      </c>
      <c r="P451" s="9">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11">
        <f>VLOOKUP(InputData[[#This Row],[PRODUCT ID]],MasterData[],5,0)</f>
        <v>95</v>
      </c>
      <c r="K452" s="11">
        <f>VLOOKUP(InputData[[#This Row],[PRODUCT ID]],MasterData[],6,0)</f>
        <v>119.7</v>
      </c>
      <c r="L452" s="11">
        <f>InputData[[#This Row],[BUYING PRIZE]]*InputData[[#This Row],[QUANTITY]]</f>
        <v>760</v>
      </c>
      <c r="M452" s="11">
        <f>InputData[[#This Row],[SELLING PRICE]]*InputData[[#This Row],[QUANTITY]]*(1-InputData[[#This Row],[DISCOUNT %]])</f>
        <v>957.6</v>
      </c>
      <c r="N452" s="9">
        <f>DAY(InputData[[#This Row],[DATE]])</f>
        <v>19</v>
      </c>
      <c r="O452" s="9" t="str">
        <f>TEXT(InputData[[#This Row],[DATE]],"mmm")</f>
        <v>Sep</v>
      </c>
      <c r="P452" s="9">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11">
        <f>VLOOKUP(InputData[[#This Row],[PRODUCT ID]],MasterData[],5,0)</f>
        <v>95</v>
      </c>
      <c r="K453" s="11">
        <f>VLOOKUP(InputData[[#This Row],[PRODUCT ID]],MasterData[],6,0)</f>
        <v>119.7</v>
      </c>
      <c r="L453" s="11">
        <f>InputData[[#This Row],[BUYING PRIZE]]*InputData[[#This Row],[QUANTITY]]</f>
        <v>570</v>
      </c>
      <c r="M453" s="11">
        <f>InputData[[#This Row],[SELLING PRICE]]*InputData[[#This Row],[QUANTITY]]*(1-InputData[[#This Row],[DISCOUNT %]])</f>
        <v>718.2</v>
      </c>
      <c r="N453" s="9">
        <f>DAY(InputData[[#This Row],[DATE]])</f>
        <v>20</v>
      </c>
      <c r="O453" s="9" t="str">
        <f>TEXT(InputData[[#This Row],[DATE]],"mmm")</f>
        <v>Sep</v>
      </c>
      <c r="P453" s="9">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11">
        <f>VLOOKUP(InputData[[#This Row],[PRODUCT ID]],MasterData[],5,0)</f>
        <v>98</v>
      </c>
      <c r="K454" s="11">
        <f>VLOOKUP(InputData[[#This Row],[PRODUCT ID]],MasterData[],6,0)</f>
        <v>103.88</v>
      </c>
      <c r="L454" s="11">
        <f>InputData[[#This Row],[BUYING PRIZE]]*InputData[[#This Row],[QUANTITY]]</f>
        <v>980</v>
      </c>
      <c r="M454" s="11">
        <f>InputData[[#This Row],[SELLING PRICE]]*InputData[[#This Row],[QUANTITY]]*(1-InputData[[#This Row],[DISCOUNT %]])</f>
        <v>1038.8</v>
      </c>
      <c r="N454" s="9">
        <f>DAY(InputData[[#This Row],[DATE]])</f>
        <v>20</v>
      </c>
      <c r="O454" s="9" t="str">
        <f>TEXT(InputData[[#This Row],[DATE]],"mmm")</f>
        <v>Sep</v>
      </c>
      <c r="P454" s="9">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11">
        <f>VLOOKUP(InputData[[#This Row],[PRODUCT ID]],MasterData[],5,0)</f>
        <v>37</v>
      </c>
      <c r="K455" s="11">
        <f>VLOOKUP(InputData[[#This Row],[PRODUCT ID]],MasterData[],6,0)</f>
        <v>49.21</v>
      </c>
      <c r="L455" s="11">
        <f>InputData[[#This Row],[BUYING PRIZE]]*InputData[[#This Row],[QUANTITY]]</f>
        <v>518</v>
      </c>
      <c r="M455" s="11">
        <f>InputData[[#This Row],[SELLING PRICE]]*InputData[[#This Row],[QUANTITY]]*(1-InputData[[#This Row],[DISCOUNT %]])</f>
        <v>688.94</v>
      </c>
      <c r="N455" s="9">
        <f>DAY(InputData[[#This Row],[DATE]])</f>
        <v>21</v>
      </c>
      <c r="O455" s="9" t="str">
        <f>TEXT(InputData[[#This Row],[DATE]],"mmm")</f>
        <v>Sep</v>
      </c>
      <c r="P455" s="9">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11">
        <f>VLOOKUP(InputData[[#This Row],[PRODUCT ID]],MasterData[],5,0)</f>
        <v>18</v>
      </c>
      <c r="K456" s="11">
        <f>VLOOKUP(InputData[[#This Row],[PRODUCT ID]],MasterData[],6,0)</f>
        <v>24.66</v>
      </c>
      <c r="L456" s="11">
        <f>InputData[[#This Row],[BUYING PRIZE]]*InputData[[#This Row],[QUANTITY]]</f>
        <v>90</v>
      </c>
      <c r="M456" s="11">
        <f>InputData[[#This Row],[SELLING PRICE]]*InputData[[#This Row],[QUANTITY]]*(1-InputData[[#This Row],[DISCOUNT %]])</f>
        <v>123.3</v>
      </c>
      <c r="N456" s="9">
        <f>DAY(InputData[[#This Row],[DATE]])</f>
        <v>21</v>
      </c>
      <c r="O456" s="9" t="str">
        <f>TEXT(InputData[[#This Row],[DATE]],"mmm")</f>
        <v>Sep</v>
      </c>
      <c r="P456" s="9">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11">
        <f>VLOOKUP(InputData[[#This Row],[PRODUCT ID]],MasterData[],5,0)</f>
        <v>67</v>
      </c>
      <c r="K457" s="11">
        <f>VLOOKUP(InputData[[#This Row],[PRODUCT ID]],MasterData[],6,0)</f>
        <v>83.08</v>
      </c>
      <c r="L457" s="11">
        <f>InputData[[#This Row],[BUYING PRIZE]]*InputData[[#This Row],[QUANTITY]]</f>
        <v>804</v>
      </c>
      <c r="M457" s="11">
        <f>InputData[[#This Row],[SELLING PRICE]]*InputData[[#This Row],[QUANTITY]]*(1-InputData[[#This Row],[DISCOUNT %]])</f>
        <v>996.96</v>
      </c>
      <c r="N457" s="9">
        <f>DAY(InputData[[#This Row],[DATE]])</f>
        <v>22</v>
      </c>
      <c r="O457" s="9" t="str">
        <f>TEXT(InputData[[#This Row],[DATE]],"mmm")</f>
        <v>Sep</v>
      </c>
      <c r="P457" s="9">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11">
        <f>VLOOKUP(InputData[[#This Row],[PRODUCT ID]],MasterData[],5,0)</f>
        <v>73</v>
      </c>
      <c r="K458" s="11">
        <f>VLOOKUP(InputData[[#This Row],[PRODUCT ID]],MasterData[],6,0)</f>
        <v>94.17</v>
      </c>
      <c r="L458" s="11">
        <f>InputData[[#This Row],[BUYING PRIZE]]*InputData[[#This Row],[QUANTITY]]</f>
        <v>876</v>
      </c>
      <c r="M458" s="11">
        <f>InputData[[#This Row],[SELLING PRICE]]*InputData[[#This Row],[QUANTITY]]*(1-InputData[[#This Row],[DISCOUNT %]])</f>
        <v>1130.04</v>
      </c>
      <c r="N458" s="9">
        <f>DAY(InputData[[#This Row],[DATE]])</f>
        <v>23</v>
      </c>
      <c r="O458" s="9" t="str">
        <f>TEXT(InputData[[#This Row],[DATE]],"mmm")</f>
        <v>Sep</v>
      </c>
      <c r="P458" s="9">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11">
        <f>VLOOKUP(InputData[[#This Row],[PRODUCT ID]],MasterData[],5,0)</f>
        <v>89</v>
      </c>
      <c r="K459" s="11">
        <f>VLOOKUP(InputData[[#This Row],[PRODUCT ID]],MasterData[],6,0)</f>
        <v>117.48</v>
      </c>
      <c r="L459" s="11">
        <f>InputData[[#This Row],[BUYING PRIZE]]*InputData[[#This Row],[QUANTITY]]</f>
        <v>1246</v>
      </c>
      <c r="M459" s="11">
        <f>InputData[[#This Row],[SELLING PRICE]]*InputData[[#This Row],[QUANTITY]]*(1-InputData[[#This Row],[DISCOUNT %]])</f>
        <v>1644.72</v>
      </c>
      <c r="N459" s="9">
        <f>DAY(InputData[[#This Row],[DATE]])</f>
        <v>24</v>
      </c>
      <c r="O459" s="9" t="str">
        <f>TEXT(InputData[[#This Row],[DATE]],"mmm")</f>
        <v>Sep</v>
      </c>
      <c r="P459" s="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11">
        <f>VLOOKUP(InputData[[#This Row],[PRODUCT ID]],MasterData[],5,0)</f>
        <v>89</v>
      </c>
      <c r="K460" s="11">
        <f>VLOOKUP(InputData[[#This Row],[PRODUCT ID]],MasterData[],6,0)</f>
        <v>117.48</v>
      </c>
      <c r="L460" s="11">
        <f>InputData[[#This Row],[BUYING PRIZE]]*InputData[[#This Row],[QUANTITY]]</f>
        <v>712</v>
      </c>
      <c r="M460" s="11">
        <f>InputData[[#This Row],[SELLING PRICE]]*InputData[[#This Row],[QUANTITY]]*(1-InputData[[#This Row],[DISCOUNT %]])</f>
        <v>939.84</v>
      </c>
      <c r="N460" s="9">
        <f>DAY(InputData[[#This Row],[DATE]])</f>
        <v>24</v>
      </c>
      <c r="O460" s="9" t="str">
        <f>TEXT(InputData[[#This Row],[DATE]],"mmm")</f>
        <v>Sep</v>
      </c>
      <c r="P460" s="9">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11">
        <f>VLOOKUP(InputData[[#This Row],[PRODUCT ID]],MasterData[],5,0)</f>
        <v>90</v>
      </c>
      <c r="K461" s="11">
        <f>VLOOKUP(InputData[[#This Row],[PRODUCT ID]],MasterData[],6,0)</f>
        <v>96.3</v>
      </c>
      <c r="L461" s="11">
        <f>InputData[[#This Row],[BUYING PRIZE]]*InputData[[#This Row],[QUANTITY]]</f>
        <v>360</v>
      </c>
      <c r="M461" s="11">
        <f>InputData[[#This Row],[SELLING PRICE]]*InputData[[#This Row],[QUANTITY]]*(1-InputData[[#This Row],[DISCOUNT %]])</f>
        <v>385.2</v>
      </c>
      <c r="N461" s="9">
        <f>DAY(InputData[[#This Row],[DATE]])</f>
        <v>27</v>
      </c>
      <c r="O461" s="9" t="str">
        <f>TEXT(InputData[[#This Row],[DATE]],"mmm")</f>
        <v>Sep</v>
      </c>
      <c r="P461" s="9">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11">
        <f>VLOOKUP(InputData[[#This Row],[PRODUCT ID]],MasterData[],5,0)</f>
        <v>76</v>
      </c>
      <c r="K462" s="11">
        <f>VLOOKUP(InputData[[#This Row],[PRODUCT ID]],MasterData[],6,0)</f>
        <v>82.08</v>
      </c>
      <c r="L462" s="11">
        <f>InputData[[#This Row],[BUYING PRIZE]]*InputData[[#This Row],[QUANTITY]]</f>
        <v>684</v>
      </c>
      <c r="M462" s="11">
        <f>InputData[[#This Row],[SELLING PRICE]]*InputData[[#This Row],[QUANTITY]]*(1-InputData[[#This Row],[DISCOUNT %]])</f>
        <v>738.72</v>
      </c>
      <c r="N462" s="9">
        <f>DAY(InputData[[#This Row],[DATE]])</f>
        <v>27</v>
      </c>
      <c r="O462" s="9" t="str">
        <f>TEXT(InputData[[#This Row],[DATE]],"mmm")</f>
        <v>Sep</v>
      </c>
      <c r="P462" s="9">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11">
        <f>VLOOKUP(InputData[[#This Row],[PRODUCT ID]],MasterData[],5,0)</f>
        <v>72</v>
      </c>
      <c r="K463" s="11">
        <f>VLOOKUP(InputData[[#This Row],[PRODUCT ID]],MasterData[],6,0)</f>
        <v>79.92</v>
      </c>
      <c r="L463" s="11">
        <f>InputData[[#This Row],[BUYING PRIZE]]*InputData[[#This Row],[QUANTITY]]</f>
        <v>216</v>
      </c>
      <c r="M463" s="11">
        <f>InputData[[#This Row],[SELLING PRICE]]*InputData[[#This Row],[QUANTITY]]*(1-InputData[[#This Row],[DISCOUNT %]])</f>
        <v>239.76</v>
      </c>
      <c r="N463" s="9">
        <f>DAY(InputData[[#This Row],[DATE]])</f>
        <v>27</v>
      </c>
      <c r="O463" s="9" t="str">
        <f>TEXT(InputData[[#This Row],[DATE]],"mmm")</f>
        <v>Sep</v>
      </c>
      <c r="P463" s="9">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11">
        <f>VLOOKUP(InputData[[#This Row],[PRODUCT ID]],MasterData[],5,0)</f>
        <v>55</v>
      </c>
      <c r="K464" s="11">
        <f>VLOOKUP(InputData[[#This Row],[PRODUCT ID]],MasterData[],6,0)</f>
        <v>58.3</v>
      </c>
      <c r="L464" s="11">
        <f>InputData[[#This Row],[BUYING PRIZE]]*InputData[[#This Row],[QUANTITY]]</f>
        <v>715</v>
      </c>
      <c r="M464" s="11">
        <f>InputData[[#This Row],[SELLING PRICE]]*InputData[[#This Row],[QUANTITY]]*(1-InputData[[#This Row],[DISCOUNT %]])</f>
        <v>757.9</v>
      </c>
      <c r="N464" s="9">
        <f>DAY(InputData[[#This Row],[DATE]])</f>
        <v>29</v>
      </c>
      <c r="O464" s="9" t="str">
        <f>TEXT(InputData[[#This Row],[DATE]],"mmm")</f>
        <v>Sep</v>
      </c>
      <c r="P464" s="9">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11">
        <f>VLOOKUP(InputData[[#This Row],[PRODUCT ID]],MasterData[],5,0)</f>
        <v>44</v>
      </c>
      <c r="K465" s="11">
        <f>VLOOKUP(InputData[[#This Row],[PRODUCT ID]],MasterData[],6,0)</f>
        <v>48.4</v>
      </c>
      <c r="L465" s="11">
        <f>InputData[[#This Row],[BUYING PRIZE]]*InputData[[#This Row],[QUANTITY]]</f>
        <v>220</v>
      </c>
      <c r="M465" s="11">
        <f>InputData[[#This Row],[SELLING PRICE]]*InputData[[#This Row],[QUANTITY]]*(1-InputData[[#This Row],[DISCOUNT %]])</f>
        <v>242</v>
      </c>
      <c r="N465" s="9">
        <f>DAY(InputData[[#This Row],[DATE]])</f>
        <v>3</v>
      </c>
      <c r="O465" s="9" t="str">
        <f>TEXT(InputData[[#This Row],[DATE]],"mmm")</f>
        <v>Oct</v>
      </c>
      <c r="P465" s="9">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11">
        <f>VLOOKUP(InputData[[#This Row],[PRODUCT ID]],MasterData[],5,0)</f>
        <v>43</v>
      </c>
      <c r="K466" s="11">
        <f>VLOOKUP(InputData[[#This Row],[PRODUCT ID]],MasterData[],6,0)</f>
        <v>47.730000000000004</v>
      </c>
      <c r="L466" s="11">
        <f>InputData[[#This Row],[BUYING PRIZE]]*InputData[[#This Row],[QUANTITY]]</f>
        <v>645</v>
      </c>
      <c r="M466" s="11">
        <f>InputData[[#This Row],[SELLING PRICE]]*InputData[[#This Row],[QUANTITY]]*(1-InputData[[#This Row],[DISCOUNT %]])</f>
        <v>715.95</v>
      </c>
      <c r="N466" s="9">
        <f>DAY(InputData[[#This Row],[DATE]])</f>
        <v>4</v>
      </c>
      <c r="O466" s="9" t="str">
        <f>TEXT(InputData[[#This Row],[DATE]],"mmm")</f>
        <v>Oct</v>
      </c>
      <c r="P466" s="9">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11">
        <f>VLOOKUP(InputData[[#This Row],[PRODUCT ID]],MasterData[],5,0)</f>
        <v>5</v>
      </c>
      <c r="K467" s="11">
        <f>VLOOKUP(InputData[[#This Row],[PRODUCT ID]],MasterData[],6,0)</f>
        <v>6.7</v>
      </c>
      <c r="L467" s="11">
        <f>InputData[[#This Row],[BUYING PRIZE]]*InputData[[#This Row],[QUANTITY]]</f>
        <v>5</v>
      </c>
      <c r="M467" s="11">
        <f>InputData[[#This Row],[SELLING PRICE]]*InputData[[#This Row],[QUANTITY]]*(1-InputData[[#This Row],[DISCOUNT %]])</f>
        <v>6.7</v>
      </c>
      <c r="N467" s="9">
        <f>DAY(InputData[[#This Row],[DATE]])</f>
        <v>6</v>
      </c>
      <c r="O467" s="9" t="str">
        <f>TEXT(InputData[[#This Row],[DATE]],"mmm")</f>
        <v>Oct</v>
      </c>
      <c r="P467" s="9">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11">
        <f>VLOOKUP(InputData[[#This Row],[PRODUCT ID]],MasterData[],5,0)</f>
        <v>72</v>
      </c>
      <c r="K468" s="11">
        <f>VLOOKUP(InputData[[#This Row],[PRODUCT ID]],MasterData[],6,0)</f>
        <v>79.92</v>
      </c>
      <c r="L468" s="11">
        <f>InputData[[#This Row],[BUYING PRIZE]]*InputData[[#This Row],[QUANTITY]]</f>
        <v>1008</v>
      </c>
      <c r="M468" s="11">
        <f>InputData[[#This Row],[SELLING PRICE]]*InputData[[#This Row],[QUANTITY]]*(1-InputData[[#This Row],[DISCOUNT %]])</f>
        <v>1118.8800000000001</v>
      </c>
      <c r="N468" s="9">
        <f>DAY(InputData[[#This Row],[DATE]])</f>
        <v>9</v>
      </c>
      <c r="O468" s="9" t="str">
        <f>TEXT(InputData[[#This Row],[DATE]],"mmm")</f>
        <v>Oct</v>
      </c>
      <c r="P468" s="9">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11">
        <f>VLOOKUP(InputData[[#This Row],[PRODUCT ID]],MasterData[],5,0)</f>
        <v>150</v>
      </c>
      <c r="K469" s="11">
        <f>VLOOKUP(InputData[[#This Row],[PRODUCT ID]],MasterData[],6,0)</f>
        <v>210</v>
      </c>
      <c r="L469" s="11">
        <f>InputData[[#This Row],[BUYING PRIZE]]*InputData[[#This Row],[QUANTITY]]</f>
        <v>1350</v>
      </c>
      <c r="M469" s="11">
        <f>InputData[[#This Row],[SELLING PRICE]]*InputData[[#This Row],[QUANTITY]]*(1-InputData[[#This Row],[DISCOUNT %]])</f>
        <v>1890</v>
      </c>
      <c r="N469" s="9">
        <f>DAY(InputData[[#This Row],[DATE]])</f>
        <v>10</v>
      </c>
      <c r="O469" s="9" t="str">
        <f>TEXT(InputData[[#This Row],[DATE]],"mmm")</f>
        <v>Oct</v>
      </c>
      <c r="P469" s="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11">
        <f>VLOOKUP(InputData[[#This Row],[PRODUCT ID]],MasterData[],5,0)</f>
        <v>76</v>
      </c>
      <c r="K470" s="11">
        <f>VLOOKUP(InputData[[#This Row],[PRODUCT ID]],MasterData[],6,0)</f>
        <v>82.08</v>
      </c>
      <c r="L470" s="11">
        <f>InputData[[#This Row],[BUYING PRIZE]]*InputData[[#This Row],[QUANTITY]]</f>
        <v>912</v>
      </c>
      <c r="M470" s="11">
        <f>InputData[[#This Row],[SELLING PRICE]]*InputData[[#This Row],[QUANTITY]]*(1-InputData[[#This Row],[DISCOUNT %]])</f>
        <v>984.96</v>
      </c>
      <c r="N470" s="9">
        <f>DAY(InputData[[#This Row],[DATE]])</f>
        <v>10</v>
      </c>
      <c r="O470" s="9" t="str">
        <f>TEXT(InputData[[#This Row],[DATE]],"mmm")</f>
        <v>Oct</v>
      </c>
      <c r="P470" s="9">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11">
        <f>VLOOKUP(InputData[[#This Row],[PRODUCT ID]],MasterData[],5,0)</f>
        <v>83</v>
      </c>
      <c r="K471" s="11">
        <f>VLOOKUP(InputData[[#This Row],[PRODUCT ID]],MasterData[],6,0)</f>
        <v>94.62</v>
      </c>
      <c r="L471" s="11">
        <f>InputData[[#This Row],[BUYING PRIZE]]*InputData[[#This Row],[QUANTITY]]</f>
        <v>830</v>
      </c>
      <c r="M471" s="11">
        <f>InputData[[#This Row],[SELLING PRICE]]*InputData[[#This Row],[QUANTITY]]*(1-InputData[[#This Row],[DISCOUNT %]])</f>
        <v>946.2</v>
      </c>
      <c r="N471" s="9">
        <f>DAY(InputData[[#This Row],[DATE]])</f>
        <v>11</v>
      </c>
      <c r="O471" s="9" t="str">
        <f>TEXT(InputData[[#This Row],[DATE]],"mmm")</f>
        <v>Oct</v>
      </c>
      <c r="P471" s="9">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11">
        <f>VLOOKUP(InputData[[#This Row],[PRODUCT ID]],MasterData[],5,0)</f>
        <v>105</v>
      </c>
      <c r="K472" s="11">
        <f>VLOOKUP(InputData[[#This Row],[PRODUCT ID]],MasterData[],6,0)</f>
        <v>142.80000000000001</v>
      </c>
      <c r="L472" s="11">
        <f>InputData[[#This Row],[BUYING PRIZE]]*InputData[[#This Row],[QUANTITY]]</f>
        <v>1575</v>
      </c>
      <c r="M472" s="11">
        <f>InputData[[#This Row],[SELLING PRICE]]*InputData[[#This Row],[QUANTITY]]*(1-InputData[[#This Row],[DISCOUNT %]])</f>
        <v>2142</v>
      </c>
      <c r="N472" s="9">
        <f>DAY(InputData[[#This Row],[DATE]])</f>
        <v>13</v>
      </c>
      <c r="O472" s="9" t="str">
        <f>TEXT(InputData[[#This Row],[DATE]],"mmm")</f>
        <v>Oct</v>
      </c>
      <c r="P472" s="9">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11">
        <f>VLOOKUP(InputData[[#This Row],[PRODUCT ID]],MasterData[],5,0)</f>
        <v>76</v>
      </c>
      <c r="K473" s="11">
        <f>VLOOKUP(InputData[[#This Row],[PRODUCT ID]],MasterData[],6,0)</f>
        <v>82.08</v>
      </c>
      <c r="L473" s="11">
        <f>InputData[[#This Row],[BUYING PRIZE]]*InputData[[#This Row],[QUANTITY]]</f>
        <v>1140</v>
      </c>
      <c r="M473" s="11">
        <f>InputData[[#This Row],[SELLING PRICE]]*InputData[[#This Row],[QUANTITY]]*(1-InputData[[#This Row],[DISCOUNT %]])</f>
        <v>1231.2</v>
      </c>
      <c r="N473" s="9">
        <f>DAY(InputData[[#This Row],[DATE]])</f>
        <v>14</v>
      </c>
      <c r="O473" s="9" t="str">
        <f>TEXT(InputData[[#This Row],[DATE]],"mmm")</f>
        <v>Oct</v>
      </c>
      <c r="P473" s="9">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11">
        <f>VLOOKUP(InputData[[#This Row],[PRODUCT ID]],MasterData[],5,0)</f>
        <v>12</v>
      </c>
      <c r="K474" s="11">
        <f>VLOOKUP(InputData[[#This Row],[PRODUCT ID]],MasterData[],6,0)</f>
        <v>15.719999999999999</v>
      </c>
      <c r="L474" s="11">
        <f>InputData[[#This Row],[BUYING PRIZE]]*InputData[[#This Row],[QUANTITY]]</f>
        <v>120</v>
      </c>
      <c r="M474" s="11">
        <f>InputData[[#This Row],[SELLING PRICE]]*InputData[[#This Row],[QUANTITY]]*(1-InputData[[#This Row],[DISCOUNT %]])</f>
        <v>157.19999999999999</v>
      </c>
      <c r="N474" s="9">
        <f>DAY(InputData[[#This Row],[DATE]])</f>
        <v>15</v>
      </c>
      <c r="O474" s="9" t="str">
        <f>TEXT(InputData[[#This Row],[DATE]],"mmm")</f>
        <v>Oct</v>
      </c>
      <c r="P474" s="9">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11">
        <f>VLOOKUP(InputData[[#This Row],[PRODUCT ID]],MasterData[],5,0)</f>
        <v>90</v>
      </c>
      <c r="K475" s="11">
        <f>VLOOKUP(InputData[[#This Row],[PRODUCT ID]],MasterData[],6,0)</f>
        <v>96.3</v>
      </c>
      <c r="L475" s="11">
        <f>InputData[[#This Row],[BUYING PRIZE]]*InputData[[#This Row],[QUANTITY]]</f>
        <v>270</v>
      </c>
      <c r="M475" s="11">
        <f>InputData[[#This Row],[SELLING PRICE]]*InputData[[#This Row],[QUANTITY]]*(1-InputData[[#This Row],[DISCOUNT %]])</f>
        <v>288.89999999999998</v>
      </c>
      <c r="N475" s="9">
        <f>DAY(InputData[[#This Row],[DATE]])</f>
        <v>16</v>
      </c>
      <c r="O475" s="9" t="str">
        <f>TEXT(InputData[[#This Row],[DATE]],"mmm")</f>
        <v>Oct</v>
      </c>
      <c r="P475" s="9">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11">
        <f>VLOOKUP(InputData[[#This Row],[PRODUCT ID]],MasterData[],5,0)</f>
        <v>144</v>
      </c>
      <c r="K476" s="11">
        <f>VLOOKUP(InputData[[#This Row],[PRODUCT ID]],MasterData[],6,0)</f>
        <v>156.96</v>
      </c>
      <c r="L476" s="11">
        <f>InputData[[#This Row],[BUYING PRIZE]]*InputData[[#This Row],[QUANTITY]]</f>
        <v>2016</v>
      </c>
      <c r="M476" s="11">
        <f>InputData[[#This Row],[SELLING PRICE]]*InputData[[#This Row],[QUANTITY]]*(1-InputData[[#This Row],[DISCOUNT %]])</f>
        <v>2197.44</v>
      </c>
      <c r="N476" s="9">
        <f>DAY(InputData[[#This Row],[DATE]])</f>
        <v>23</v>
      </c>
      <c r="O476" s="9" t="str">
        <f>TEXT(InputData[[#This Row],[DATE]],"mmm")</f>
        <v>Oct</v>
      </c>
      <c r="P476" s="9">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11">
        <f>VLOOKUP(InputData[[#This Row],[PRODUCT ID]],MasterData[],5,0)</f>
        <v>120</v>
      </c>
      <c r="K477" s="11">
        <f>VLOOKUP(InputData[[#This Row],[PRODUCT ID]],MasterData[],6,0)</f>
        <v>162</v>
      </c>
      <c r="L477" s="11">
        <f>InputData[[#This Row],[BUYING PRIZE]]*InputData[[#This Row],[QUANTITY]]</f>
        <v>360</v>
      </c>
      <c r="M477" s="11">
        <f>InputData[[#This Row],[SELLING PRICE]]*InputData[[#This Row],[QUANTITY]]*(1-InputData[[#This Row],[DISCOUNT %]])</f>
        <v>486</v>
      </c>
      <c r="N477" s="9">
        <f>DAY(InputData[[#This Row],[DATE]])</f>
        <v>30</v>
      </c>
      <c r="O477" s="9" t="str">
        <f>TEXT(InputData[[#This Row],[DATE]],"mmm")</f>
        <v>Oct</v>
      </c>
      <c r="P477" s="9">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11">
        <f>VLOOKUP(InputData[[#This Row],[PRODUCT ID]],MasterData[],5,0)</f>
        <v>72</v>
      </c>
      <c r="K478" s="11">
        <f>VLOOKUP(InputData[[#This Row],[PRODUCT ID]],MasterData[],6,0)</f>
        <v>79.92</v>
      </c>
      <c r="L478" s="11">
        <f>InputData[[#This Row],[BUYING PRIZE]]*InputData[[#This Row],[QUANTITY]]</f>
        <v>576</v>
      </c>
      <c r="M478" s="11">
        <f>InputData[[#This Row],[SELLING PRICE]]*InputData[[#This Row],[QUANTITY]]*(1-InputData[[#This Row],[DISCOUNT %]])</f>
        <v>639.36</v>
      </c>
      <c r="N478" s="9">
        <f>DAY(InputData[[#This Row],[DATE]])</f>
        <v>31</v>
      </c>
      <c r="O478" s="9" t="str">
        <f>TEXT(InputData[[#This Row],[DATE]],"mmm")</f>
        <v>Oct</v>
      </c>
      <c r="P478" s="9">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11">
        <f>VLOOKUP(InputData[[#This Row],[PRODUCT ID]],MasterData[],5,0)</f>
        <v>73</v>
      </c>
      <c r="K479" s="11">
        <f>VLOOKUP(InputData[[#This Row],[PRODUCT ID]],MasterData[],6,0)</f>
        <v>94.17</v>
      </c>
      <c r="L479" s="11">
        <f>InputData[[#This Row],[BUYING PRIZE]]*InputData[[#This Row],[QUANTITY]]</f>
        <v>1095</v>
      </c>
      <c r="M479" s="11">
        <f>InputData[[#This Row],[SELLING PRICE]]*InputData[[#This Row],[QUANTITY]]*(1-InputData[[#This Row],[DISCOUNT %]])</f>
        <v>1412.55</v>
      </c>
      <c r="N479" s="9">
        <f>DAY(InputData[[#This Row],[DATE]])</f>
        <v>1</v>
      </c>
      <c r="O479" s="9" t="str">
        <f>TEXT(InputData[[#This Row],[DATE]],"mmm")</f>
        <v>Nov</v>
      </c>
      <c r="P479" s="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11">
        <f>VLOOKUP(InputData[[#This Row],[PRODUCT ID]],MasterData[],5,0)</f>
        <v>12</v>
      </c>
      <c r="K480" s="11">
        <f>VLOOKUP(InputData[[#This Row],[PRODUCT ID]],MasterData[],6,0)</f>
        <v>15.719999999999999</v>
      </c>
      <c r="L480" s="11">
        <f>InputData[[#This Row],[BUYING PRIZE]]*InputData[[#This Row],[QUANTITY]]</f>
        <v>180</v>
      </c>
      <c r="M480" s="11">
        <f>InputData[[#This Row],[SELLING PRICE]]*InputData[[#This Row],[QUANTITY]]*(1-InputData[[#This Row],[DISCOUNT %]])</f>
        <v>235.79999999999998</v>
      </c>
      <c r="N480" s="9">
        <f>DAY(InputData[[#This Row],[DATE]])</f>
        <v>2</v>
      </c>
      <c r="O480" s="9" t="str">
        <f>TEXT(InputData[[#This Row],[DATE]],"mmm")</f>
        <v>Nov</v>
      </c>
      <c r="P480" s="9">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11">
        <f>VLOOKUP(InputData[[#This Row],[PRODUCT ID]],MasterData[],5,0)</f>
        <v>148</v>
      </c>
      <c r="K481" s="11">
        <f>VLOOKUP(InputData[[#This Row],[PRODUCT ID]],MasterData[],6,0)</f>
        <v>201.28</v>
      </c>
      <c r="L481" s="11">
        <f>InputData[[#This Row],[BUYING PRIZE]]*InputData[[#This Row],[QUANTITY]]</f>
        <v>2220</v>
      </c>
      <c r="M481" s="11">
        <f>InputData[[#This Row],[SELLING PRICE]]*InputData[[#This Row],[QUANTITY]]*(1-InputData[[#This Row],[DISCOUNT %]])</f>
        <v>3019.2</v>
      </c>
      <c r="N481" s="9">
        <f>DAY(InputData[[#This Row],[DATE]])</f>
        <v>2</v>
      </c>
      <c r="O481" s="9" t="str">
        <f>TEXT(InputData[[#This Row],[DATE]],"mmm")</f>
        <v>Nov</v>
      </c>
      <c r="P481" s="9">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11">
        <f>VLOOKUP(InputData[[#This Row],[PRODUCT ID]],MasterData[],5,0)</f>
        <v>5</v>
      </c>
      <c r="K482" s="11">
        <f>VLOOKUP(InputData[[#This Row],[PRODUCT ID]],MasterData[],6,0)</f>
        <v>6.7</v>
      </c>
      <c r="L482" s="11">
        <f>InputData[[#This Row],[BUYING PRIZE]]*InputData[[#This Row],[QUANTITY]]</f>
        <v>25</v>
      </c>
      <c r="M482" s="11">
        <f>InputData[[#This Row],[SELLING PRICE]]*InputData[[#This Row],[QUANTITY]]*(1-InputData[[#This Row],[DISCOUNT %]])</f>
        <v>33.5</v>
      </c>
      <c r="N482" s="9">
        <f>DAY(InputData[[#This Row],[DATE]])</f>
        <v>2</v>
      </c>
      <c r="O482" s="9" t="str">
        <f>TEXT(InputData[[#This Row],[DATE]],"mmm")</f>
        <v>Nov</v>
      </c>
      <c r="P482" s="9">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11">
        <f>VLOOKUP(InputData[[#This Row],[PRODUCT ID]],MasterData[],5,0)</f>
        <v>61</v>
      </c>
      <c r="K483" s="11">
        <f>VLOOKUP(InputData[[#This Row],[PRODUCT ID]],MasterData[],6,0)</f>
        <v>76.25</v>
      </c>
      <c r="L483" s="11">
        <f>InputData[[#This Row],[BUYING PRIZE]]*InputData[[#This Row],[QUANTITY]]</f>
        <v>671</v>
      </c>
      <c r="M483" s="11">
        <f>InputData[[#This Row],[SELLING PRICE]]*InputData[[#This Row],[QUANTITY]]*(1-InputData[[#This Row],[DISCOUNT %]])</f>
        <v>838.75</v>
      </c>
      <c r="N483" s="9">
        <f>DAY(InputData[[#This Row],[DATE]])</f>
        <v>3</v>
      </c>
      <c r="O483" s="9" t="str">
        <f>TEXT(InputData[[#This Row],[DATE]],"mmm")</f>
        <v>Nov</v>
      </c>
      <c r="P483" s="9">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11">
        <f>VLOOKUP(InputData[[#This Row],[PRODUCT ID]],MasterData[],5,0)</f>
        <v>83</v>
      </c>
      <c r="K484" s="11">
        <f>VLOOKUP(InputData[[#This Row],[PRODUCT ID]],MasterData[],6,0)</f>
        <v>94.62</v>
      </c>
      <c r="L484" s="11">
        <f>InputData[[#This Row],[BUYING PRIZE]]*InputData[[#This Row],[QUANTITY]]</f>
        <v>830</v>
      </c>
      <c r="M484" s="11">
        <f>InputData[[#This Row],[SELLING PRICE]]*InputData[[#This Row],[QUANTITY]]*(1-InputData[[#This Row],[DISCOUNT %]])</f>
        <v>946.2</v>
      </c>
      <c r="N484" s="9">
        <f>DAY(InputData[[#This Row],[DATE]])</f>
        <v>4</v>
      </c>
      <c r="O484" s="9" t="str">
        <f>TEXT(InputData[[#This Row],[DATE]],"mmm")</f>
        <v>Nov</v>
      </c>
      <c r="P484" s="9">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11">
        <f>VLOOKUP(InputData[[#This Row],[PRODUCT ID]],MasterData[],5,0)</f>
        <v>150</v>
      </c>
      <c r="K485" s="11">
        <f>VLOOKUP(InputData[[#This Row],[PRODUCT ID]],MasterData[],6,0)</f>
        <v>210</v>
      </c>
      <c r="L485" s="11">
        <f>InputData[[#This Row],[BUYING PRIZE]]*InputData[[#This Row],[QUANTITY]]</f>
        <v>2250</v>
      </c>
      <c r="M485" s="11">
        <f>InputData[[#This Row],[SELLING PRICE]]*InputData[[#This Row],[QUANTITY]]*(1-InputData[[#This Row],[DISCOUNT %]])</f>
        <v>3150</v>
      </c>
      <c r="N485" s="9">
        <f>DAY(InputData[[#This Row],[DATE]])</f>
        <v>5</v>
      </c>
      <c r="O485" s="9" t="str">
        <f>TEXT(InputData[[#This Row],[DATE]],"mmm")</f>
        <v>Nov</v>
      </c>
      <c r="P485" s="9">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11">
        <f>VLOOKUP(InputData[[#This Row],[PRODUCT ID]],MasterData[],5,0)</f>
        <v>67</v>
      </c>
      <c r="K486" s="11">
        <f>VLOOKUP(InputData[[#This Row],[PRODUCT ID]],MasterData[],6,0)</f>
        <v>83.08</v>
      </c>
      <c r="L486" s="11">
        <f>InputData[[#This Row],[BUYING PRIZE]]*InputData[[#This Row],[QUANTITY]]</f>
        <v>871</v>
      </c>
      <c r="M486" s="11">
        <f>InputData[[#This Row],[SELLING PRICE]]*InputData[[#This Row],[QUANTITY]]*(1-InputData[[#This Row],[DISCOUNT %]])</f>
        <v>1080.04</v>
      </c>
      <c r="N486" s="9">
        <f>DAY(InputData[[#This Row],[DATE]])</f>
        <v>6</v>
      </c>
      <c r="O486" s="9" t="str">
        <f>TEXT(InputData[[#This Row],[DATE]],"mmm")</f>
        <v>Nov</v>
      </c>
      <c r="P486" s="9">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11">
        <f>VLOOKUP(InputData[[#This Row],[PRODUCT ID]],MasterData[],5,0)</f>
        <v>12</v>
      </c>
      <c r="K487" s="11">
        <f>VLOOKUP(InputData[[#This Row],[PRODUCT ID]],MasterData[],6,0)</f>
        <v>15.719999999999999</v>
      </c>
      <c r="L487" s="11">
        <f>InputData[[#This Row],[BUYING PRIZE]]*InputData[[#This Row],[QUANTITY]]</f>
        <v>156</v>
      </c>
      <c r="M487" s="11">
        <f>InputData[[#This Row],[SELLING PRICE]]*InputData[[#This Row],[QUANTITY]]*(1-InputData[[#This Row],[DISCOUNT %]])</f>
        <v>204.35999999999999</v>
      </c>
      <c r="N487" s="9">
        <f>DAY(InputData[[#This Row],[DATE]])</f>
        <v>6</v>
      </c>
      <c r="O487" s="9" t="str">
        <f>TEXT(InputData[[#This Row],[DATE]],"mmm")</f>
        <v>Nov</v>
      </c>
      <c r="P487" s="9">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11">
        <f>VLOOKUP(InputData[[#This Row],[PRODUCT ID]],MasterData[],5,0)</f>
        <v>120</v>
      </c>
      <c r="K488" s="11">
        <f>VLOOKUP(InputData[[#This Row],[PRODUCT ID]],MasterData[],6,0)</f>
        <v>162</v>
      </c>
      <c r="L488" s="11">
        <f>InputData[[#This Row],[BUYING PRIZE]]*InputData[[#This Row],[QUANTITY]]</f>
        <v>1560</v>
      </c>
      <c r="M488" s="11">
        <f>InputData[[#This Row],[SELLING PRICE]]*InputData[[#This Row],[QUANTITY]]*(1-InputData[[#This Row],[DISCOUNT %]])</f>
        <v>2106</v>
      </c>
      <c r="N488" s="9">
        <f>DAY(InputData[[#This Row],[DATE]])</f>
        <v>6</v>
      </c>
      <c r="O488" s="9" t="str">
        <f>TEXT(InputData[[#This Row],[DATE]],"mmm")</f>
        <v>Nov</v>
      </c>
      <c r="P488" s="9">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11">
        <f>VLOOKUP(InputData[[#This Row],[PRODUCT ID]],MasterData[],5,0)</f>
        <v>90</v>
      </c>
      <c r="K489" s="11">
        <f>VLOOKUP(InputData[[#This Row],[PRODUCT ID]],MasterData[],6,0)</f>
        <v>115.2</v>
      </c>
      <c r="L489" s="11">
        <f>InputData[[#This Row],[BUYING PRIZE]]*InputData[[#This Row],[QUANTITY]]</f>
        <v>1170</v>
      </c>
      <c r="M489" s="11">
        <f>InputData[[#This Row],[SELLING PRICE]]*InputData[[#This Row],[QUANTITY]]*(1-InputData[[#This Row],[DISCOUNT %]])</f>
        <v>1497.6000000000001</v>
      </c>
      <c r="N489" s="9">
        <f>DAY(InputData[[#This Row],[DATE]])</f>
        <v>7</v>
      </c>
      <c r="O489" s="9" t="str">
        <f>TEXT(InputData[[#This Row],[DATE]],"mmm")</f>
        <v>Nov</v>
      </c>
      <c r="P489" s="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11">
        <f>VLOOKUP(InputData[[#This Row],[PRODUCT ID]],MasterData[],5,0)</f>
        <v>90</v>
      </c>
      <c r="K490" s="11">
        <f>VLOOKUP(InputData[[#This Row],[PRODUCT ID]],MasterData[],6,0)</f>
        <v>96.3</v>
      </c>
      <c r="L490" s="11">
        <f>InputData[[#This Row],[BUYING PRIZE]]*InputData[[#This Row],[QUANTITY]]</f>
        <v>990</v>
      </c>
      <c r="M490" s="11">
        <f>InputData[[#This Row],[SELLING PRICE]]*InputData[[#This Row],[QUANTITY]]*(1-InputData[[#This Row],[DISCOUNT %]])</f>
        <v>1059.3</v>
      </c>
      <c r="N490" s="9">
        <f>DAY(InputData[[#This Row],[DATE]])</f>
        <v>8</v>
      </c>
      <c r="O490" s="9" t="str">
        <f>TEXT(InputData[[#This Row],[DATE]],"mmm")</f>
        <v>Nov</v>
      </c>
      <c r="P490" s="9">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11">
        <f>VLOOKUP(InputData[[#This Row],[PRODUCT ID]],MasterData[],5,0)</f>
        <v>150</v>
      </c>
      <c r="K491" s="11">
        <f>VLOOKUP(InputData[[#This Row],[PRODUCT ID]],MasterData[],6,0)</f>
        <v>210</v>
      </c>
      <c r="L491" s="11">
        <f>InputData[[#This Row],[BUYING PRIZE]]*InputData[[#This Row],[QUANTITY]]</f>
        <v>1500</v>
      </c>
      <c r="M491" s="11">
        <f>InputData[[#This Row],[SELLING PRICE]]*InputData[[#This Row],[QUANTITY]]*(1-InputData[[#This Row],[DISCOUNT %]])</f>
        <v>2100</v>
      </c>
      <c r="N491" s="9">
        <f>DAY(InputData[[#This Row],[DATE]])</f>
        <v>8</v>
      </c>
      <c r="O491" s="9" t="str">
        <f>TEXT(InputData[[#This Row],[DATE]],"mmm")</f>
        <v>Nov</v>
      </c>
      <c r="P491" s="9">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11">
        <f>VLOOKUP(InputData[[#This Row],[PRODUCT ID]],MasterData[],5,0)</f>
        <v>48</v>
      </c>
      <c r="K492" s="11">
        <f>VLOOKUP(InputData[[#This Row],[PRODUCT ID]],MasterData[],6,0)</f>
        <v>57.120000000000005</v>
      </c>
      <c r="L492" s="11">
        <f>InputData[[#This Row],[BUYING PRIZE]]*InputData[[#This Row],[QUANTITY]]</f>
        <v>384</v>
      </c>
      <c r="M492" s="11">
        <f>InputData[[#This Row],[SELLING PRICE]]*InputData[[#This Row],[QUANTITY]]*(1-InputData[[#This Row],[DISCOUNT %]])</f>
        <v>456.96000000000004</v>
      </c>
      <c r="N492" s="9">
        <f>DAY(InputData[[#This Row],[DATE]])</f>
        <v>9</v>
      </c>
      <c r="O492" s="9" t="str">
        <f>TEXT(InputData[[#This Row],[DATE]],"mmm")</f>
        <v>Nov</v>
      </c>
      <c r="P492" s="9">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11">
        <f>VLOOKUP(InputData[[#This Row],[PRODUCT ID]],MasterData[],5,0)</f>
        <v>37</v>
      </c>
      <c r="K493" s="11">
        <f>VLOOKUP(InputData[[#This Row],[PRODUCT ID]],MasterData[],6,0)</f>
        <v>49.21</v>
      </c>
      <c r="L493" s="11">
        <f>InputData[[#This Row],[BUYING PRIZE]]*InputData[[#This Row],[QUANTITY]]</f>
        <v>259</v>
      </c>
      <c r="M493" s="11">
        <f>InputData[[#This Row],[SELLING PRICE]]*InputData[[#This Row],[QUANTITY]]*(1-InputData[[#This Row],[DISCOUNT %]])</f>
        <v>344.47</v>
      </c>
      <c r="N493" s="9">
        <f>DAY(InputData[[#This Row],[DATE]])</f>
        <v>10</v>
      </c>
      <c r="O493" s="9" t="str">
        <f>TEXT(InputData[[#This Row],[DATE]],"mmm")</f>
        <v>Nov</v>
      </c>
      <c r="P493" s="9">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11">
        <f>VLOOKUP(InputData[[#This Row],[PRODUCT ID]],MasterData[],5,0)</f>
        <v>48</v>
      </c>
      <c r="K494" s="11">
        <f>VLOOKUP(InputData[[#This Row],[PRODUCT ID]],MasterData[],6,0)</f>
        <v>57.120000000000005</v>
      </c>
      <c r="L494" s="11">
        <f>InputData[[#This Row],[BUYING PRIZE]]*InputData[[#This Row],[QUANTITY]]</f>
        <v>480</v>
      </c>
      <c r="M494" s="11">
        <f>InputData[[#This Row],[SELLING PRICE]]*InputData[[#This Row],[QUANTITY]]*(1-InputData[[#This Row],[DISCOUNT %]])</f>
        <v>571.20000000000005</v>
      </c>
      <c r="N494" s="9">
        <f>DAY(InputData[[#This Row],[DATE]])</f>
        <v>13</v>
      </c>
      <c r="O494" s="9" t="str">
        <f>TEXT(InputData[[#This Row],[DATE]],"mmm")</f>
        <v>Nov</v>
      </c>
      <c r="P494" s="9">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11">
        <f>VLOOKUP(InputData[[#This Row],[PRODUCT ID]],MasterData[],5,0)</f>
        <v>105</v>
      </c>
      <c r="K495" s="11">
        <f>VLOOKUP(InputData[[#This Row],[PRODUCT ID]],MasterData[],6,0)</f>
        <v>142.80000000000001</v>
      </c>
      <c r="L495" s="11">
        <f>InputData[[#This Row],[BUYING PRIZE]]*InputData[[#This Row],[QUANTITY]]</f>
        <v>105</v>
      </c>
      <c r="M495" s="11">
        <f>InputData[[#This Row],[SELLING PRICE]]*InputData[[#This Row],[QUANTITY]]*(1-InputData[[#This Row],[DISCOUNT %]])</f>
        <v>142.80000000000001</v>
      </c>
      <c r="N495" s="9">
        <f>DAY(InputData[[#This Row],[DATE]])</f>
        <v>14</v>
      </c>
      <c r="O495" s="9" t="str">
        <f>TEXT(InputData[[#This Row],[DATE]],"mmm")</f>
        <v>Nov</v>
      </c>
      <c r="P495" s="9">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11">
        <f>VLOOKUP(InputData[[#This Row],[PRODUCT ID]],MasterData[],5,0)</f>
        <v>73</v>
      </c>
      <c r="K496" s="11">
        <f>VLOOKUP(InputData[[#This Row],[PRODUCT ID]],MasterData[],6,0)</f>
        <v>94.17</v>
      </c>
      <c r="L496" s="11">
        <f>InputData[[#This Row],[BUYING PRIZE]]*InputData[[#This Row],[QUANTITY]]</f>
        <v>1022</v>
      </c>
      <c r="M496" s="11">
        <f>InputData[[#This Row],[SELLING PRICE]]*InputData[[#This Row],[QUANTITY]]*(1-InputData[[#This Row],[DISCOUNT %]])</f>
        <v>1318.38</v>
      </c>
      <c r="N496" s="9">
        <f>DAY(InputData[[#This Row],[DATE]])</f>
        <v>15</v>
      </c>
      <c r="O496" s="9" t="str">
        <f>TEXT(InputData[[#This Row],[DATE]],"mmm")</f>
        <v>Nov</v>
      </c>
      <c r="P496" s="9">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11">
        <f>VLOOKUP(InputData[[#This Row],[PRODUCT ID]],MasterData[],5,0)</f>
        <v>134</v>
      </c>
      <c r="K497" s="11">
        <f>VLOOKUP(InputData[[#This Row],[PRODUCT ID]],MasterData[],6,0)</f>
        <v>156.78</v>
      </c>
      <c r="L497" s="11">
        <f>InputData[[#This Row],[BUYING PRIZE]]*InputData[[#This Row],[QUANTITY]]</f>
        <v>1072</v>
      </c>
      <c r="M497" s="11">
        <f>InputData[[#This Row],[SELLING PRICE]]*InputData[[#This Row],[QUANTITY]]*(1-InputData[[#This Row],[DISCOUNT %]])</f>
        <v>1254.24</v>
      </c>
      <c r="N497" s="9">
        <f>DAY(InputData[[#This Row],[DATE]])</f>
        <v>16</v>
      </c>
      <c r="O497" s="9" t="str">
        <f>TEXT(InputData[[#This Row],[DATE]],"mmm")</f>
        <v>Nov</v>
      </c>
      <c r="P497" s="9">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11">
        <f>VLOOKUP(InputData[[#This Row],[PRODUCT ID]],MasterData[],5,0)</f>
        <v>55</v>
      </c>
      <c r="K498" s="11">
        <f>VLOOKUP(InputData[[#This Row],[PRODUCT ID]],MasterData[],6,0)</f>
        <v>58.3</v>
      </c>
      <c r="L498" s="11">
        <f>InputData[[#This Row],[BUYING PRIZE]]*InputData[[#This Row],[QUANTITY]]</f>
        <v>440</v>
      </c>
      <c r="M498" s="11">
        <f>InputData[[#This Row],[SELLING PRICE]]*InputData[[#This Row],[QUANTITY]]*(1-InputData[[#This Row],[DISCOUNT %]])</f>
        <v>466.4</v>
      </c>
      <c r="N498" s="9">
        <f>DAY(InputData[[#This Row],[DATE]])</f>
        <v>18</v>
      </c>
      <c r="O498" s="9" t="str">
        <f>TEXT(InputData[[#This Row],[DATE]],"mmm")</f>
        <v>Nov</v>
      </c>
      <c r="P498" s="9">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11">
        <f>VLOOKUP(InputData[[#This Row],[PRODUCT ID]],MasterData[],5,0)</f>
        <v>61</v>
      </c>
      <c r="K499" s="11">
        <f>VLOOKUP(InputData[[#This Row],[PRODUCT ID]],MasterData[],6,0)</f>
        <v>76.25</v>
      </c>
      <c r="L499" s="11">
        <f>InputData[[#This Row],[BUYING PRIZE]]*InputData[[#This Row],[QUANTITY]]</f>
        <v>366</v>
      </c>
      <c r="M499" s="11">
        <f>InputData[[#This Row],[SELLING PRICE]]*InputData[[#This Row],[QUANTITY]]*(1-InputData[[#This Row],[DISCOUNT %]])</f>
        <v>457.5</v>
      </c>
      <c r="N499" s="9">
        <f>DAY(InputData[[#This Row],[DATE]])</f>
        <v>21</v>
      </c>
      <c r="O499" s="9" t="str">
        <f>TEXT(InputData[[#This Row],[DATE]],"mmm")</f>
        <v>Nov</v>
      </c>
      <c r="P499" s="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11">
        <f>VLOOKUP(InputData[[#This Row],[PRODUCT ID]],MasterData[],5,0)</f>
        <v>90</v>
      </c>
      <c r="K500" s="11">
        <f>VLOOKUP(InputData[[#This Row],[PRODUCT ID]],MasterData[],6,0)</f>
        <v>96.3</v>
      </c>
      <c r="L500" s="11">
        <f>InputData[[#This Row],[BUYING PRIZE]]*InputData[[#This Row],[QUANTITY]]</f>
        <v>1080</v>
      </c>
      <c r="M500" s="11">
        <f>InputData[[#This Row],[SELLING PRICE]]*InputData[[#This Row],[QUANTITY]]*(1-InputData[[#This Row],[DISCOUNT %]])</f>
        <v>1155.5999999999999</v>
      </c>
      <c r="N500" s="9">
        <f>DAY(InputData[[#This Row],[DATE]])</f>
        <v>23</v>
      </c>
      <c r="O500" s="9" t="str">
        <f>TEXT(InputData[[#This Row],[DATE]],"mmm")</f>
        <v>Nov</v>
      </c>
      <c r="P500" s="9">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11">
        <f>VLOOKUP(InputData[[#This Row],[PRODUCT ID]],MasterData[],5,0)</f>
        <v>44</v>
      </c>
      <c r="K501" s="11">
        <f>VLOOKUP(InputData[[#This Row],[PRODUCT ID]],MasterData[],6,0)</f>
        <v>48.84</v>
      </c>
      <c r="L501" s="11">
        <f>InputData[[#This Row],[BUYING PRIZE]]*InputData[[#This Row],[QUANTITY]]</f>
        <v>220</v>
      </c>
      <c r="M501" s="11">
        <f>InputData[[#This Row],[SELLING PRICE]]*InputData[[#This Row],[QUANTITY]]*(1-InputData[[#This Row],[DISCOUNT %]])</f>
        <v>244.20000000000002</v>
      </c>
      <c r="N501" s="9">
        <f>DAY(InputData[[#This Row],[DATE]])</f>
        <v>25</v>
      </c>
      <c r="O501" s="9" t="str">
        <f>TEXT(InputData[[#This Row],[DATE]],"mmm")</f>
        <v>Nov</v>
      </c>
      <c r="P501" s="9">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11">
        <f>VLOOKUP(InputData[[#This Row],[PRODUCT ID]],MasterData[],5,0)</f>
        <v>89</v>
      </c>
      <c r="K502" s="11">
        <f>VLOOKUP(InputData[[#This Row],[PRODUCT ID]],MasterData[],6,0)</f>
        <v>117.48</v>
      </c>
      <c r="L502" s="11">
        <f>InputData[[#This Row],[BUYING PRIZE]]*InputData[[#This Row],[QUANTITY]]</f>
        <v>445</v>
      </c>
      <c r="M502" s="11">
        <f>InputData[[#This Row],[SELLING PRICE]]*InputData[[#This Row],[QUANTITY]]*(1-InputData[[#This Row],[DISCOUNT %]])</f>
        <v>587.4</v>
      </c>
      <c r="N502" s="9">
        <f>DAY(InputData[[#This Row],[DATE]])</f>
        <v>26</v>
      </c>
      <c r="O502" s="9" t="str">
        <f>TEXT(InputData[[#This Row],[DATE]],"mmm")</f>
        <v>Nov</v>
      </c>
      <c r="P502" s="9">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11">
        <f>VLOOKUP(InputData[[#This Row],[PRODUCT ID]],MasterData[],5,0)</f>
        <v>55</v>
      </c>
      <c r="K503" s="11">
        <f>VLOOKUP(InputData[[#This Row],[PRODUCT ID]],MasterData[],6,0)</f>
        <v>58.3</v>
      </c>
      <c r="L503" s="11">
        <f>InputData[[#This Row],[BUYING PRIZE]]*InputData[[#This Row],[QUANTITY]]</f>
        <v>825</v>
      </c>
      <c r="M503" s="11">
        <f>InputData[[#This Row],[SELLING PRICE]]*InputData[[#This Row],[QUANTITY]]*(1-InputData[[#This Row],[DISCOUNT %]])</f>
        <v>874.5</v>
      </c>
      <c r="N503" s="9">
        <f>DAY(InputData[[#This Row],[DATE]])</f>
        <v>27</v>
      </c>
      <c r="O503" s="9" t="str">
        <f>TEXT(InputData[[#This Row],[DATE]],"mmm")</f>
        <v>Nov</v>
      </c>
      <c r="P503" s="9">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11">
        <f>VLOOKUP(InputData[[#This Row],[PRODUCT ID]],MasterData[],5,0)</f>
        <v>93</v>
      </c>
      <c r="K504" s="11">
        <f>VLOOKUP(InputData[[#This Row],[PRODUCT ID]],MasterData[],6,0)</f>
        <v>104.16</v>
      </c>
      <c r="L504" s="11">
        <f>InputData[[#This Row],[BUYING PRIZE]]*InputData[[#This Row],[QUANTITY]]</f>
        <v>744</v>
      </c>
      <c r="M504" s="11">
        <f>InputData[[#This Row],[SELLING PRICE]]*InputData[[#This Row],[QUANTITY]]*(1-InputData[[#This Row],[DISCOUNT %]])</f>
        <v>833.28</v>
      </c>
      <c r="N504" s="9">
        <f>DAY(InputData[[#This Row],[DATE]])</f>
        <v>28</v>
      </c>
      <c r="O504" s="9" t="str">
        <f>TEXT(InputData[[#This Row],[DATE]],"mmm")</f>
        <v>Nov</v>
      </c>
      <c r="P504" s="9">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11">
        <f>VLOOKUP(InputData[[#This Row],[PRODUCT ID]],MasterData[],5,0)</f>
        <v>12</v>
      </c>
      <c r="K505" s="11">
        <f>VLOOKUP(InputData[[#This Row],[PRODUCT ID]],MasterData[],6,0)</f>
        <v>15.719999999999999</v>
      </c>
      <c r="L505" s="11">
        <f>InputData[[#This Row],[BUYING PRIZE]]*InputData[[#This Row],[QUANTITY]]</f>
        <v>24</v>
      </c>
      <c r="M505" s="11">
        <f>InputData[[#This Row],[SELLING PRICE]]*InputData[[#This Row],[QUANTITY]]*(1-InputData[[#This Row],[DISCOUNT %]])</f>
        <v>31.439999999999998</v>
      </c>
      <c r="N505" s="9">
        <f>DAY(InputData[[#This Row],[DATE]])</f>
        <v>30</v>
      </c>
      <c r="O505" s="9" t="str">
        <f>TEXT(InputData[[#This Row],[DATE]],"mmm")</f>
        <v>Nov</v>
      </c>
      <c r="P505" s="9">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11">
        <f>VLOOKUP(InputData[[#This Row],[PRODUCT ID]],MasterData[],5,0)</f>
        <v>37</v>
      </c>
      <c r="K506" s="11">
        <f>VLOOKUP(InputData[[#This Row],[PRODUCT ID]],MasterData[],6,0)</f>
        <v>41.81</v>
      </c>
      <c r="L506" s="11">
        <f>InputData[[#This Row],[BUYING PRIZE]]*InputData[[#This Row],[QUANTITY]]</f>
        <v>185</v>
      </c>
      <c r="M506" s="11">
        <f>InputData[[#This Row],[SELLING PRICE]]*InputData[[#This Row],[QUANTITY]]*(1-InputData[[#This Row],[DISCOUNT %]])</f>
        <v>209.05</v>
      </c>
      <c r="N506" s="9">
        <f>DAY(InputData[[#This Row],[DATE]])</f>
        <v>3</v>
      </c>
      <c r="O506" s="9" t="str">
        <f>TEXT(InputData[[#This Row],[DATE]],"mmm")</f>
        <v>Dec</v>
      </c>
      <c r="P506" s="9">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11">
        <f>VLOOKUP(InputData[[#This Row],[PRODUCT ID]],MasterData[],5,0)</f>
        <v>18</v>
      </c>
      <c r="K507" s="11">
        <f>VLOOKUP(InputData[[#This Row],[PRODUCT ID]],MasterData[],6,0)</f>
        <v>24.66</v>
      </c>
      <c r="L507" s="11">
        <f>InputData[[#This Row],[BUYING PRIZE]]*InputData[[#This Row],[QUANTITY]]</f>
        <v>180</v>
      </c>
      <c r="M507" s="11">
        <f>InputData[[#This Row],[SELLING PRICE]]*InputData[[#This Row],[QUANTITY]]*(1-InputData[[#This Row],[DISCOUNT %]])</f>
        <v>246.6</v>
      </c>
      <c r="N507" s="9">
        <f>DAY(InputData[[#This Row],[DATE]])</f>
        <v>4</v>
      </c>
      <c r="O507" s="9" t="str">
        <f>TEXT(InputData[[#This Row],[DATE]],"mmm")</f>
        <v>Dec</v>
      </c>
      <c r="P507" s="9">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11">
        <f>VLOOKUP(InputData[[#This Row],[PRODUCT ID]],MasterData[],5,0)</f>
        <v>76</v>
      </c>
      <c r="K508" s="11">
        <f>VLOOKUP(InputData[[#This Row],[PRODUCT ID]],MasterData[],6,0)</f>
        <v>82.08</v>
      </c>
      <c r="L508" s="11">
        <f>InputData[[#This Row],[BUYING PRIZE]]*InputData[[#This Row],[QUANTITY]]</f>
        <v>1140</v>
      </c>
      <c r="M508" s="11">
        <f>InputData[[#This Row],[SELLING PRICE]]*InputData[[#This Row],[QUANTITY]]*(1-InputData[[#This Row],[DISCOUNT %]])</f>
        <v>1231.2</v>
      </c>
      <c r="N508" s="9">
        <f>DAY(InputData[[#This Row],[DATE]])</f>
        <v>4</v>
      </c>
      <c r="O508" s="9" t="str">
        <f>TEXT(InputData[[#This Row],[DATE]],"mmm")</f>
        <v>Dec</v>
      </c>
      <c r="P508" s="9">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11">
        <f>VLOOKUP(InputData[[#This Row],[PRODUCT ID]],MasterData[],5,0)</f>
        <v>72</v>
      </c>
      <c r="K509" s="11">
        <f>VLOOKUP(InputData[[#This Row],[PRODUCT ID]],MasterData[],6,0)</f>
        <v>79.92</v>
      </c>
      <c r="L509" s="11">
        <f>InputData[[#This Row],[BUYING PRIZE]]*InputData[[#This Row],[QUANTITY]]</f>
        <v>864</v>
      </c>
      <c r="M509" s="11">
        <f>InputData[[#This Row],[SELLING PRICE]]*InputData[[#This Row],[QUANTITY]]*(1-InputData[[#This Row],[DISCOUNT %]])</f>
        <v>959.04</v>
      </c>
      <c r="N509" s="9">
        <f>DAY(InputData[[#This Row],[DATE]])</f>
        <v>7</v>
      </c>
      <c r="O509" s="9" t="str">
        <f>TEXT(InputData[[#This Row],[DATE]],"mmm")</f>
        <v>Dec</v>
      </c>
      <c r="P509" s="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11">
        <f>VLOOKUP(InputData[[#This Row],[PRODUCT ID]],MasterData[],5,0)</f>
        <v>13</v>
      </c>
      <c r="K510" s="11">
        <f>VLOOKUP(InputData[[#This Row],[PRODUCT ID]],MasterData[],6,0)</f>
        <v>16.64</v>
      </c>
      <c r="L510" s="11">
        <f>InputData[[#This Row],[BUYING PRIZE]]*InputData[[#This Row],[QUANTITY]]</f>
        <v>169</v>
      </c>
      <c r="M510" s="11">
        <f>InputData[[#This Row],[SELLING PRICE]]*InputData[[#This Row],[QUANTITY]]*(1-InputData[[#This Row],[DISCOUNT %]])</f>
        <v>216.32</v>
      </c>
      <c r="N510" s="9">
        <f>DAY(InputData[[#This Row],[DATE]])</f>
        <v>7</v>
      </c>
      <c r="O510" s="9" t="str">
        <f>TEXT(InputData[[#This Row],[DATE]],"mmm")</f>
        <v>Dec</v>
      </c>
      <c r="P510" s="9">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11">
        <f>VLOOKUP(InputData[[#This Row],[PRODUCT ID]],MasterData[],5,0)</f>
        <v>72</v>
      </c>
      <c r="K511" s="11">
        <f>VLOOKUP(InputData[[#This Row],[PRODUCT ID]],MasterData[],6,0)</f>
        <v>79.92</v>
      </c>
      <c r="L511" s="11">
        <f>InputData[[#This Row],[BUYING PRIZE]]*InputData[[#This Row],[QUANTITY]]</f>
        <v>360</v>
      </c>
      <c r="M511" s="11">
        <f>InputData[[#This Row],[SELLING PRICE]]*InputData[[#This Row],[QUANTITY]]*(1-InputData[[#This Row],[DISCOUNT %]])</f>
        <v>399.6</v>
      </c>
      <c r="N511" s="9">
        <f>DAY(InputData[[#This Row],[DATE]])</f>
        <v>7</v>
      </c>
      <c r="O511" s="9" t="str">
        <f>TEXT(InputData[[#This Row],[DATE]],"mmm")</f>
        <v>Dec</v>
      </c>
      <c r="P511" s="9">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11">
        <f>VLOOKUP(InputData[[#This Row],[PRODUCT ID]],MasterData[],5,0)</f>
        <v>48</v>
      </c>
      <c r="K512" s="11">
        <f>VLOOKUP(InputData[[#This Row],[PRODUCT ID]],MasterData[],6,0)</f>
        <v>57.120000000000005</v>
      </c>
      <c r="L512" s="11">
        <f>InputData[[#This Row],[BUYING PRIZE]]*InputData[[#This Row],[QUANTITY]]</f>
        <v>240</v>
      </c>
      <c r="M512" s="11">
        <f>InputData[[#This Row],[SELLING PRICE]]*InputData[[#This Row],[QUANTITY]]*(1-InputData[[#This Row],[DISCOUNT %]])</f>
        <v>285.60000000000002</v>
      </c>
      <c r="N512" s="9">
        <f>DAY(InputData[[#This Row],[DATE]])</f>
        <v>11</v>
      </c>
      <c r="O512" s="9" t="str">
        <f>TEXT(InputData[[#This Row],[DATE]],"mmm")</f>
        <v>Dec</v>
      </c>
      <c r="P512" s="9">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11">
        <f>VLOOKUP(InputData[[#This Row],[PRODUCT ID]],MasterData[],5,0)</f>
        <v>112</v>
      </c>
      <c r="K513" s="11">
        <f>VLOOKUP(InputData[[#This Row],[PRODUCT ID]],MasterData[],6,0)</f>
        <v>122.08</v>
      </c>
      <c r="L513" s="11">
        <f>InputData[[#This Row],[BUYING PRIZE]]*InputData[[#This Row],[QUANTITY]]</f>
        <v>1008</v>
      </c>
      <c r="M513" s="11">
        <f>InputData[[#This Row],[SELLING PRICE]]*InputData[[#This Row],[QUANTITY]]*(1-InputData[[#This Row],[DISCOUNT %]])</f>
        <v>1098.72</v>
      </c>
      <c r="N513" s="9">
        <f>DAY(InputData[[#This Row],[DATE]])</f>
        <v>11</v>
      </c>
      <c r="O513" s="9" t="str">
        <f>TEXT(InputData[[#This Row],[DATE]],"mmm")</f>
        <v>Dec</v>
      </c>
      <c r="P513" s="9">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11">
        <f>VLOOKUP(InputData[[#This Row],[PRODUCT ID]],MasterData[],5,0)</f>
        <v>112</v>
      </c>
      <c r="K514" s="11">
        <f>VLOOKUP(InputData[[#This Row],[PRODUCT ID]],MasterData[],6,0)</f>
        <v>146.72</v>
      </c>
      <c r="L514" s="11">
        <f>InputData[[#This Row],[BUYING PRIZE]]*InputData[[#This Row],[QUANTITY]]</f>
        <v>1120</v>
      </c>
      <c r="M514" s="11">
        <f>InputData[[#This Row],[SELLING PRICE]]*InputData[[#This Row],[QUANTITY]]*(1-InputData[[#This Row],[DISCOUNT %]])</f>
        <v>1467.2</v>
      </c>
      <c r="N514" s="9">
        <f>DAY(InputData[[#This Row],[DATE]])</f>
        <v>11</v>
      </c>
      <c r="O514" s="9" t="str">
        <f>TEXT(InputData[[#This Row],[DATE]],"mmm")</f>
        <v>Dec</v>
      </c>
      <c r="P514" s="9">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11">
        <f>VLOOKUP(InputData[[#This Row],[PRODUCT ID]],MasterData[],5,0)</f>
        <v>148</v>
      </c>
      <c r="K515" s="11">
        <f>VLOOKUP(InputData[[#This Row],[PRODUCT ID]],MasterData[],6,0)</f>
        <v>201.28</v>
      </c>
      <c r="L515" s="11">
        <f>InputData[[#This Row],[BUYING PRIZE]]*InputData[[#This Row],[QUANTITY]]</f>
        <v>1332</v>
      </c>
      <c r="M515" s="11">
        <f>InputData[[#This Row],[SELLING PRICE]]*InputData[[#This Row],[QUANTITY]]*(1-InputData[[#This Row],[DISCOUNT %]])</f>
        <v>1811.52</v>
      </c>
      <c r="N515" s="9">
        <f>DAY(InputData[[#This Row],[DATE]])</f>
        <v>12</v>
      </c>
      <c r="O515" s="9" t="str">
        <f>TEXT(InputData[[#This Row],[DATE]],"mmm")</f>
        <v>Dec</v>
      </c>
      <c r="P515" s="9">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11">
        <f>VLOOKUP(InputData[[#This Row],[PRODUCT ID]],MasterData[],5,0)</f>
        <v>138</v>
      </c>
      <c r="K516" s="11">
        <f>VLOOKUP(InputData[[#This Row],[PRODUCT ID]],MasterData[],6,0)</f>
        <v>173.88</v>
      </c>
      <c r="L516" s="11">
        <f>InputData[[#This Row],[BUYING PRIZE]]*InputData[[#This Row],[QUANTITY]]</f>
        <v>1380</v>
      </c>
      <c r="M516" s="11">
        <f>InputData[[#This Row],[SELLING PRICE]]*InputData[[#This Row],[QUANTITY]]*(1-InputData[[#This Row],[DISCOUNT %]])</f>
        <v>1738.8</v>
      </c>
      <c r="N516" s="9">
        <f>DAY(InputData[[#This Row],[DATE]])</f>
        <v>12</v>
      </c>
      <c r="O516" s="9" t="str">
        <f>TEXT(InputData[[#This Row],[DATE]],"mmm")</f>
        <v>Dec</v>
      </c>
      <c r="P516" s="9">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11">
        <f>VLOOKUP(InputData[[#This Row],[PRODUCT ID]],MasterData[],5,0)</f>
        <v>133</v>
      </c>
      <c r="K517" s="11">
        <f>VLOOKUP(InputData[[#This Row],[PRODUCT ID]],MasterData[],6,0)</f>
        <v>155.61000000000001</v>
      </c>
      <c r="L517" s="11">
        <f>InputData[[#This Row],[BUYING PRIZE]]*InputData[[#This Row],[QUANTITY]]</f>
        <v>532</v>
      </c>
      <c r="M517" s="11">
        <f>InputData[[#This Row],[SELLING PRICE]]*InputData[[#This Row],[QUANTITY]]*(1-InputData[[#This Row],[DISCOUNT %]])</f>
        <v>622.44000000000005</v>
      </c>
      <c r="N517" s="9">
        <f>DAY(InputData[[#This Row],[DATE]])</f>
        <v>14</v>
      </c>
      <c r="O517" s="9" t="str">
        <f>TEXT(InputData[[#This Row],[DATE]],"mmm")</f>
        <v>Dec</v>
      </c>
      <c r="P517" s="9">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11">
        <f>VLOOKUP(InputData[[#This Row],[PRODUCT ID]],MasterData[],5,0)</f>
        <v>6</v>
      </c>
      <c r="K518" s="11">
        <f>VLOOKUP(InputData[[#This Row],[PRODUCT ID]],MasterData[],6,0)</f>
        <v>7.8599999999999994</v>
      </c>
      <c r="L518" s="11">
        <f>InputData[[#This Row],[BUYING PRIZE]]*InputData[[#This Row],[QUANTITY]]</f>
        <v>78</v>
      </c>
      <c r="M518" s="11">
        <f>InputData[[#This Row],[SELLING PRICE]]*InputData[[#This Row],[QUANTITY]]*(1-InputData[[#This Row],[DISCOUNT %]])</f>
        <v>102.17999999999999</v>
      </c>
      <c r="N518" s="9">
        <f>DAY(InputData[[#This Row],[DATE]])</f>
        <v>15</v>
      </c>
      <c r="O518" s="9" t="str">
        <f>TEXT(InputData[[#This Row],[DATE]],"mmm")</f>
        <v>Dec</v>
      </c>
      <c r="P518" s="9">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11">
        <f>VLOOKUP(InputData[[#This Row],[PRODUCT ID]],MasterData[],5,0)</f>
        <v>76</v>
      </c>
      <c r="K519" s="11">
        <f>VLOOKUP(InputData[[#This Row],[PRODUCT ID]],MasterData[],6,0)</f>
        <v>82.08</v>
      </c>
      <c r="L519" s="11">
        <f>InputData[[#This Row],[BUYING PRIZE]]*InputData[[#This Row],[QUANTITY]]</f>
        <v>532</v>
      </c>
      <c r="M519" s="11">
        <f>InputData[[#This Row],[SELLING PRICE]]*InputData[[#This Row],[QUANTITY]]*(1-InputData[[#This Row],[DISCOUNT %]])</f>
        <v>574.55999999999995</v>
      </c>
      <c r="N519" s="9">
        <f>DAY(InputData[[#This Row],[DATE]])</f>
        <v>19</v>
      </c>
      <c r="O519" s="9" t="str">
        <f>TEXT(InputData[[#This Row],[DATE]],"mmm")</f>
        <v>Dec</v>
      </c>
      <c r="P519" s="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11">
        <f>VLOOKUP(InputData[[#This Row],[PRODUCT ID]],MasterData[],5,0)</f>
        <v>44</v>
      </c>
      <c r="K520" s="11">
        <f>VLOOKUP(InputData[[#This Row],[PRODUCT ID]],MasterData[],6,0)</f>
        <v>48.4</v>
      </c>
      <c r="L520" s="11">
        <f>InputData[[#This Row],[BUYING PRIZE]]*InputData[[#This Row],[QUANTITY]]</f>
        <v>616</v>
      </c>
      <c r="M520" s="11">
        <f>InputData[[#This Row],[SELLING PRICE]]*InputData[[#This Row],[QUANTITY]]*(1-InputData[[#This Row],[DISCOUNT %]])</f>
        <v>677.6</v>
      </c>
      <c r="N520" s="9">
        <f>DAY(InputData[[#This Row],[DATE]])</f>
        <v>19</v>
      </c>
      <c r="O520" s="9" t="str">
        <f>TEXT(InputData[[#This Row],[DATE]],"mmm")</f>
        <v>Dec</v>
      </c>
      <c r="P520" s="9">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11">
        <f>VLOOKUP(InputData[[#This Row],[PRODUCT ID]],MasterData[],5,0)</f>
        <v>6</v>
      </c>
      <c r="K521" s="11">
        <f>VLOOKUP(InputData[[#This Row],[PRODUCT ID]],MasterData[],6,0)</f>
        <v>7.8599999999999994</v>
      </c>
      <c r="L521" s="11">
        <f>InputData[[#This Row],[BUYING PRIZE]]*InputData[[#This Row],[QUANTITY]]</f>
        <v>66</v>
      </c>
      <c r="M521" s="11">
        <f>InputData[[#This Row],[SELLING PRICE]]*InputData[[#This Row],[QUANTITY]]*(1-InputData[[#This Row],[DISCOUNT %]])</f>
        <v>86.46</v>
      </c>
      <c r="N521" s="9">
        <f>DAY(InputData[[#This Row],[DATE]])</f>
        <v>19</v>
      </c>
      <c r="O521" s="9" t="str">
        <f>TEXT(InputData[[#This Row],[DATE]],"mmm")</f>
        <v>Dec</v>
      </c>
      <c r="P521" s="9">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11">
        <f>VLOOKUP(InputData[[#This Row],[PRODUCT ID]],MasterData[],5,0)</f>
        <v>75</v>
      </c>
      <c r="K522" s="11">
        <f>VLOOKUP(InputData[[#This Row],[PRODUCT ID]],MasterData[],6,0)</f>
        <v>85.5</v>
      </c>
      <c r="L522" s="11">
        <f>InputData[[#This Row],[BUYING PRIZE]]*InputData[[#This Row],[QUANTITY]]</f>
        <v>750</v>
      </c>
      <c r="M522" s="11">
        <f>InputData[[#This Row],[SELLING PRICE]]*InputData[[#This Row],[QUANTITY]]*(1-InputData[[#This Row],[DISCOUNT %]])</f>
        <v>855</v>
      </c>
      <c r="N522" s="9">
        <f>DAY(InputData[[#This Row],[DATE]])</f>
        <v>21</v>
      </c>
      <c r="O522" s="9" t="str">
        <f>TEXT(InputData[[#This Row],[DATE]],"mmm")</f>
        <v>Dec</v>
      </c>
      <c r="P522" s="9">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11">
        <f>VLOOKUP(InputData[[#This Row],[PRODUCT ID]],MasterData[],5,0)</f>
        <v>83</v>
      </c>
      <c r="K523" s="11">
        <f>VLOOKUP(InputData[[#This Row],[PRODUCT ID]],MasterData[],6,0)</f>
        <v>94.62</v>
      </c>
      <c r="L523" s="11">
        <f>InputData[[#This Row],[BUYING PRIZE]]*InputData[[#This Row],[QUANTITY]]</f>
        <v>1245</v>
      </c>
      <c r="M523" s="11">
        <f>InputData[[#This Row],[SELLING PRICE]]*InputData[[#This Row],[QUANTITY]]*(1-InputData[[#This Row],[DISCOUNT %]])</f>
        <v>1419.3000000000002</v>
      </c>
      <c r="N523" s="9">
        <f>DAY(InputData[[#This Row],[DATE]])</f>
        <v>29</v>
      </c>
      <c r="O523" s="9" t="str">
        <f>TEXT(InputData[[#This Row],[DATE]],"mmm")</f>
        <v>Dec</v>
      </c>
      <c r="P523" s="9">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11">
        <f>VLOOKUP(InputData[[#This Row],[PRODUCT ID]],MasterData[],5,0)</f>
        <v>120</v>
      </c>
      <c r="K524" s="11">
        <f>VLOOKUP(InputData[[#This Row],[PRODUCT ID]],MasterData[],6,0)</f>
        <v>162</v>
      </c>
      <c r="L524" s="11">
        <f>InputData[[#This Row],[BUYING PRIZE]]*InputData[[#This Row],[QUANTITY]]</f>
        <v>120</v>
      </c>
      <c r="M524" s="11">
        <f>InputData[[#This Row],[SELLING PRICE]]*InputData[[#This Row],[QUANTITY]]*(1-InputData[[#This Row],[DISCOUNT %]])</f>
        <v>162</v>
      </c>
      <c r="N524" s="9">
        <f>DAY(InputData[[#This Row],[DATE]])</f>
        <v>29</v>
      </c>
      <c r="O524" s="9" t="str">
        <f>TEXT(InputData[[#This Row],[DATE]],"mmm")</f>
        <v>Dec</v>
      </c>
      <c r="P524" s="9">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11">
        <f>VLOOKUP(InputData[[#This Row],[PRODUCT ID]],MasterData[],5,0)</f>
        <v>138</v>
      </c>
      <c r="K525" s="11">
        <f>VLOOKUP(InputData[[#This Row],[PRODUCT ID]],MasterData[],6,0)</f>
        <v>173.88</v>
      </c>
      <c r="L525" s="11">
        <f>InputData[[#This Row],[BUYING PRIZE]]*InputData[[#This Row],[QUANTITY]]</f>
        <v>1932</v>
      </c>
      <c r="M525" s="11">
        <f>InputData[[#This Row],[SELLING PRICE]]*InputData[[#This Row],[QUANTITY]]*(1-InputData[[#This Row],[DISCOUNT %]])</f>
        <v>2434.3199999999997</v>
      </c>
      <c r="N525" s="9">
        <f>DAY(InputData[[#This Row],[DATE]])</f>
        <v>30</v>
      </c>
      <c r="O525" s="9" t="str">
        <f>TEXT(InputData[[#This Row],[DATE]],"mmm")</f>
        <v>Dec</v>
      </c>
      <c r="P525" s="9">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11">
        <f>VLOOKUP(InputData[[#This Row],[PRODUCT ID]],MasterData[],5,0)</f>
        <v>95</v>
      </c>
      <c r="K526" s="11">
        <f>VLOOKUP(InputData[[#This Row],[PRODUCT ID]],MasterData[],6,0)</f>
        <v>119.7</v>
      </c>
      <c r="L526" s="11">
        <f>InputData[[#This Row],[BUYING PRIZE]]*InputData[[#This Row],[QUANTITY]]</f>
        <v>1140</v>
      </c>
      <c r="M526" s="11">
        <f>InputData[[#This Row],[SELLING PRICE]]*InputData[[#This Row],[QUANTITY]]*(1-InputData[[#This Row],[DISCOUNT %]])</f>
        <v>1436.4</v>
      </c>
      <c r="N526" s="9">
        <f>DAY(InputData[[#This Row],[DATE]])</f>
        <v>31</v>
      </c>
      <c r="O526" s="9" t="str">
        <f>TEXT(InputData[[#This Row],[DATE]],"mmm")</f>
        <v>Dec</v>
      </c>
      <c r="P526" s="9">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11">
        <f>VLOOKUP(InputData[[#This Row],[PRODUCT ID]],MasterData[],5,0)</f>
        <v>44</v>
      </c>
      <c r="K527" s="11">
        <f>VLOOKUP(InputData[[#This Row],[PRODUCT ID]],MasterData[],6,0)</f>
        <v>48.4</v>
      </c>
      <c r="L527" s="11">
        <f>InputData[[#This Row],[BUYING PRIZE]]*InputData[[#This Row],[QUANTITY]]</f>
        <v>264</v>
      </c>
      <c r="M527" s="11">
        <f>InputData[[#This Row],[SELLING PRICE]]*InputData[[#This Row],[QUANTITY]]*(1-InputData[[#This Row],[DISCOUNT %]])</f>
        <v>290.39999999999998</v>
      </c>
      <c r="N527" s="9">
        <f>DAY(InputData[[#This Row],[DATE]])</f>
        <v>31</v>
      </c>
      <c r="O527" s="9" t="str">
        <f>TEXT(InputData[[#This Row],[DATE]],"mmm")</f>
        <v>Dec</v>
      </c>
      <c r="P527" s="9">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11">
        <f>VLOOKUP(InputData[[#This Row],[PRODUCT ID]],MasterData[],5,0)</f>
        <v>44</v>
      </c>
      <c r="K528" s="11">
        <f>VLOOKUP(InputData[[#This Row],[PRODUCT ID]],MasterData[],6,0)</f>
        <v>48.4</v>
      </c>
      <c r="L528" s="11">
        <f>InputData[[#This Row],[BUYING PRIZE]]*InputData[[#This Row],[QUANTITY]]</f>
        <v>132</v>
      </c>
      <c r="M528" s="11">
        <f>InputData[[#This Row],[SELLING PRICE]]*InputData[[#This Row],[QUANTITY]]*(1-InputData[[#This Row],[DISCOUNT %]])</f>
        <v>145.19999999999999</v>
      </c>
      <c r="N528" s="9">
        <f>DAY(InputData[[#This Row],[DATE]])</f>
        <v>31</v>
      </c>
      <c r="O528" s="9" t="str">
        <f>TEXT(InputData[[#This Row],[DATE]],"mmm")</f>
        <v>Dec</v>
      </c>
      <c r="P528" s="9">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D2" sqref="D2:D46"/>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B95D-BE84-4EF5-8AED-E901D27CF6F4}">
  <dimension ref="A1:AQ47"/>
  <sheetViews>
    <sheetView zoomScale="80" zoomScaleNormal="80" workbookViewId="0">
      <selection activeCell="AG8" sqref="AG8"/>
    </sheetView>
  </sheetViews>
  <sheetFormatPr defaultRowHeight="14.4" x14ac:dyDescent="0.3"/>
  <cols>
    <col min="1" max="1" width="7.33203125" bestFit="1" customWidth="1"/>
    <col min="2" max="2" width="10" style="11" bestFit="1" customWidth="1"/>
    <col min="3" max="3" width="9" bestFit="1" customWidth="1"/>
    <col min="4" max="4" width="9.21875" customWidth="1"/>
    <col min="5" max="6" width="26.77734375" bestFit="1" customWidth="1"/>
    <col min="7" max="7" width="9" bestFit="1" customWidth="1"/>
    <col min="8" max="8" width="10.5546875" bestFit="1" customWidth="1"/>
    <col min="9" max="10" width="26.77734375" bestFit="1" customWidth="1"/>
    <col min="11" max="15" width="16.88671875" customWidth="1"/>
    <col min="16" max="16" width="26.77734375" bestFit="1" customWidth="1"/>
    <col min="17" max="17" width="12.109375" bestFit="1" customWidth="1"/>
    <col min="18" max="18" width="26.77734375" bestFit="1" customWidth="1"/>
    <col min="19" max="19" width="16.5546875" bestFit="1" customWidth="1"/>
    <col min="20" max="20" width="16.33203125" customWidth="1"/>
    <col min="22" max="22" width="16.5546875" customWidth="1"/>
    <col min="23" max="31" width="16.33203125" customWidth="1"/>
    <col min="32" max="32" width="13" bestFit="1" customWidth="1"/>
    <col min="33" max="33" width="26.77734375" bestFit="1" customWidth="1"/>
    <col min="34" max="34" width="26.77734375" customWidth="1"/>
    <col min="35" max="38" width="13.44140625" customWidth="1"/>
    <col min="39" max="39" width="12.33203125" bestFit="1" customWidth="1"/>
    <col min="40" max="40" width="26.77734375" bestFit="1" customWidth="1"/>
    <col min="41" max="41" width="9" bestFit="1" customWidth="1"/>
    <col min="42" max="42" width="17.109375" bestFit="1" customWidth="1"/>
    <col min="43" max="43" width="26.77734375" bestFit="1" customWidth="1"/>
    <col min="44" max="44" width="9" bestFit="1" customWidth="1"/>
    <col min="45" max="45" width="8" bestFit="1" customWidth="1"/>
    <col min="46" max="49" width="9" bestFit="1" customWidth="1"/>
    <col min="50" max="50" width="8" bestFit="1" customWidth="1"/>
    <col min="51" max="51" width="9" bestFit="1" customWidth="1"/>
    <col min="52" max="52" width="7" bestFit="1" customWidth="1"/>
    <col min="53" max="53" width="10.77734375" bestFit="1" customWidth="1"/>
  </cols>
  <sheetData>
    <row r="1" spans="1:43" x14ac:dyDescent="0.3">
      <c r="A1" s="14" t="s">
        <v>119</v>
      </c>
      <c r="D1" s="14"/>
      <c r="E1" s="14" t="s">
        <v>122</v>
      </c>
      <c r="H1" s="14" t="s">
        <v>122</v>
      </c>
      <c r="M1" t="b">
        <v>1</v>
      </c>
      <c r="N1" t="b">
        <v>1</v>
      </c>
      <c r="O1" t="b">
        <v>1</v>
      </c>
      <c r="Q1" s="14" t="s">
        <v>122</v>
      </c>
      <c r="W1" t="str">
        <f ca="1">VLOOKUP(1,V:Z,2,0)</f>
        <v>Product41</v>
      </c>
      <c r="X1" t="str">
        <f ca="1">VLOOKUP(1,V:Z,3,0)</f>
        <v>Ft</v>
      </c>
      <c r="Y1" s="18">
        <f ca="1">VLOOKUP(1,V:Z,4,0)</f>
        <v>22952.16</v>
      </c>
      <c r="Z1">
        <f ca="1">VLOOKUP(1,V:Z,5,0)</f>
        <v>132</v>
      </c>
      <c r="AB1">
        <v>7</v>
      </c>
      <c r="AC1">
        <f>COUNT(S:S)-9</f>
        <v>35</v>
      </c>
      <c r="AD1">
        <f>MIN(AB1:AC1)</f>
        <v>7</v>
      </c>
      <c r="AF1" s="14" t="s">
        <v>122</v>
      </c>
      <c r="AJ1" t="str">
        <f ca="1">VLOOKUP(1,$AI:$AK,2,0)</f>
        <v>Category04</v>
      </c>
      <c r="AK1" s="16">
        <f ca="1">VLOOKUP(1,$AI:$AK,3,0)</f>
        <v>95269.4</v>
      </c>
      <c r="AM1" s="14" t="s">
        <v>122</v>
      </c>
      <c r="AP1" s="14" t="s">
        <v>122</v>
      </c>
    </row>
    <row r="2" spans="1:43" x14ac:dyDescent="0.3">
      <c r="A2" s="12" t="s">
        <v>116</v>
      </c>
      <c r="B2" s="11" t="s">
        <v>120</v>
      </c>
      <c r="D2" s="14"/>
      <c r="E2" t="s">
        <v>121</v>
      </c>
      <c r="F2" t="s">
        <v>119</v>
      </c>
      <c r="H2" s="12" t="s">
        <v>117</v>
      </c>
      <c r="I2" t="s">
        <v>121</v>
      </c>
      <c r="J2" t="s">
        <v>119</v>
      </c>
      <c r="L2" t="s">
        <v>140</v>
      </c>
      <c r="M2" t="s">
        <v>141</v>
      </c>
      <c r="N2" t="s">
        <v>142</v>
      </c>
      <c r="O2" t="s">
        <v>143</v>
      </c>
      <c r="Q2" s="12" t="s">
        <v>1</v>
      </c>
      <c r="R2" t="s">
        <v>119</v>
      </c>
      <c r="S2" t="s">
        <v>135</v>
      </c>
      <c r="AF2" s="12" t="s">
        <v>2</v>
      </c>
      <c r="AG2" t="s">
        <v>119</v>
      </c>
      <c r="AK2" s="16"/>
      <c r="AM2" s="12" t="s">
        <v>102</v>
      </c>
      <c r="AN2" t="s">
        <v>119</v>
      </c>
      <c r="AP2" s="12" t="s">
        <v>136</v>
      </c>
      <c r="AQ2" t="s">
        <v>119</v>
      </c>
    </row>
    <row r="3" spans="1:43" x14ac:dyDescent="0.3">
      <c r="A3" s="13">
        <v>1</v>
      </c>
      <c r="B3" s="11">
        <v>13167.810000000001</v>
      </c>
      <c r="D3" s="14" t="s">
        <v>120</v>
      </c>
      <c r="E3" s="15">
        <v>332504</v>
      </c>
      <c r="F3" s="15">
        <v>401411.91999999969</v>
      </c>
      <c r="H3" s="13" t="s">
        <v>123</v>
      </c>
      <c r="I3" s="15">
        <v>34290</v>
      </c>
      <c r="J3" s="15">
        <v>41346.959999999992</v>
      </c>
      <c r="L3" s="13" t="s">
        <v>123</v>
      </c>
      <c r="M3" s="16">
        <f>IF($M$1= TRUE,VLOOKUP(L3,H2:J14,3,0),NA())</f>
        <v>41346.959999999992</v>
      </c>
      <c r="N3" s="16">
        <f>IF($N$1=TRUE,VLOOKUP(L3,H2:J14,3,0)-VLOOKUP(L3,H2:J14,2,0),NA())</f>
        <v>7056.9599999999919</v>
      </c>
      <c r="O3" s="17">
        <f>IF($O$1=TRUE,N3/VLOOKUP(L3,H2:J14,2,0),"")</f>
        <v>0.20580227471566032</v>
      </c>
      <c r="Q3" s="13" t="s">
        <v>7</v>
      </c>
      <c r="R3" s="18">
        <v>9764.7199999999993</v>
      </c>
      <c r="S3" s="15">
        <v>94</v>
      </c>
      <c r="T3" s="7" t="s">
        <v>9</v>
      </c>
      <c r="V3" cm="1">
        <f t="array" aca="1" ref="V3:V46" ca="1">RANK(_xlfn.ANCHORARRAY(Y3),_xlfn.ANCHORARRAY(Y3))</f>
        <v>19</v>
      </c>
      <c r="W3" t="str" cm="1">
        <f t="array" aca="1" ref="W3:W46" ca="1">OFFSET($Q$2,1,0,COUNT($R:$R))</f>
        <v>Product01</v>
      </c>
      <c r="X3" t="str" cm="1">
        <f t="array" aca="1" ref="X3:X46" ca="1">OFFSET($Q$2,1,3,COUNT($R:$R))</f>
        <v>Kg</v>
      </c>
      <c r="Y3" s="18" cm="1">
        <f t="array" aca="1" ref="Y3:Y46" ca="1">OFFSET($Q$2,1,1,COUNT($R:$R))</f>
        <v>9764.7199999999993</v>
      </c>
      <c r="Z3" cm="1">
        <f t="array" aca="1" ref="Z3:Z46" ca="1">OFFSET($Q$2,1,2,COUNT($R:$R))</f>
        <v>94</v>
      </c>
      <c r="AB3" t="str" cm="1">
        <f t="array" aca="1" ref="AB3:AB12" ca="1">OFFSET($Q$2,$AD$1,0,10)</f>
        <v>Product07</v>
      </c>
      <c r="AC3" s="16" cm="1">
        <f t="array" aca="1" ref="AC3:AC12" ca="1">OFFSET($Q$2,$AD$1,1,10)</f>
        <v>2291.04</v>
      </c>
      <c r="AF3" s="13" t="s">
        <v>8</v>
      </c>
      <c r="AG3" s="19">
        <v>69261.950000000012</v>
      </c>
      <c r="AI3" cm="1">
        <f t="array" aca="1" ref="AI3:AI7" ca="1">RANK(_xlfn.ANCHORARRAY(AK3),_xlfn.ANCHORARRAY(AK3))</f>
        <v>4</v>
      </c>
      <c r="AJ3" t="str" cm="1">
        <f t="array" aca="1" ref="AJ3:AJ7" ca="1">OFFSET($AF$2,1,0,COUNT($AG:AH))</f>
        <v>Category01</v>
      </c>
      <c r="AK3" s="16" cm="1">
        <f t="array" aca="1" ref="AK3:AK7" ca="1">OFFSET($AF$2,1,1,COUNT($AG:AH))</f>
        <v>69261.950000000012</v>
      </c>
      <c r="AM3" s="13" t="s">
        <v>108</v>
      </c>
      <c r="AN3" s="15">
        <v>208140.15000000005</v>
      </c>
      <c r="AP3" s="13" t="s">
        <v>107</v>
      </c>
      <c r="AQ3" s="15">
        <v>199516.90000000008</v>
      </c>
    </row>
    <row r="4" spans="1:43" x14ac:dyDescent="0.3">
      <c r="A4" s="13">
        <v>2</v>
      </c>
      <c r="B4" s="11">
        <v>13210.220000000001</v>
      </c>
      <c r="H4" s="13" t="s">
        <v>124</v>
      </c>
      <c r="I4" s="15">
        <v>25341</v>
      </c>
      <c r="J4" s="15">
        <v>30857.300000000003</v>
      </c>
      <c r="L4" s="13" t="s">
        <v>124</v>
      </c>
      <c r="M4" s="16">
        <f t="shared" ref="M4:M14" si="0">IF($M$1= TRUE,VLOOKUP(L4,H3:J15,3,0),NA())</f>
        <v>30857.300000000003</v>
      </c>
      <c r="N4" s="16">
        <f t="shared" ref="N4:N14" si="1">IF($N$1=TRUE,VLOOKUP(L4,H3:J15,3,0)-VLOOKUP(L4,H3:J15,2,0),NA())</f>
        <v>5516.3000000000029</v>
      </c>
      <c r="O4" s="17">
        <f t="shared" ref="O4:O14" si="2">IF($O$1=TRUE,N4/VLOOKUP(L4,H3:J15,2,0),"")</f>
        <v>0.21768280651907987</v>
      </c>
      <c r="Q4" s="13" t="s">
        <v>11</v>
      </c>
      <c r="R4" s="18">
        <v>13423.199999999999</v>
      </c>
      <c r="S4" s="15">
        <v>94</v>
      </c>
      <c r="T4" s="7" t="s">
        <v>9</v>
      </c>
      <c r="V4">
        <f ca="1"/>
        <v>10</v>
      </c>
      <c r="W4" t="str">
        <f ca="1"/>
        <v>Product02</v>
      </c>
      <c r="X4" t="str">
        <f ca="1"/>
        <v>Kg</v>
      </c>
      <c r="Y4" s="18">
        <f ca="1"/>
        <v>13423.199999999999</v>
      </c>
      <c r="Z4">
        <f ca="1"/>
        <v>94</v>
      </c>
      <c r="AB4" t="str">
        <f ca="1"/>
        <v>Product08</v>
      </c>
      <c r="AC4" s="16">
        <f ca="1"/>
        <v>10502.82</v>
      </c>
      <c r="AF4" s="13" t="s">
        <v>28</v>
      </c>
      <c r="AG4" s="19">
        <v>92963.87</v>
      </c>
      <c r="AI4">
        <f ca="1"/>
        <v>2</v>
      </c>
      <c r="AJ4" t="str">
        <f ca="1"/>
        <v>Category02</v>
      </c>
      <c r="AK4" s="16">
        <f ca="1"/>
        <v>92963.87</v>
      </c>
      <c r="AM4" s="13" t="s">
        <v>106</v>
      </c>
      <c r="AN4" s="15">
        <v>133923.87000000002</v>
      </c>
      <c r="AP4" s="13" t="s">
        <v>106</v>
      </c>
      <c r="AQ4" s="15">
        <v>201895.01999999993</v>
      </c>
    </row>
    <row r="5" spans="1:43" x14ac:dyDescent="0.3">
      <c r="A5" s="13">
        <v>3</v>
      </c>
      <c r="B5" s="11">
        <v>20202.099999999995</v>
      </c>
      <c r="E5" t="s">
        <v>137</v>
      </c>
      <c r="F5" s="16">
        <f>GETPIVOTDATA("Sum of TOTAL SELLING VALUE",$E$2)</f>
        <v>401411.91999999969</v>
      </c>
      <c r="H5" s="13" t="s">
        <v>125</v>
      </c>
      <c r="I5" s="15">
        <v>23437</v>
      </c>
      <c r="J5" s="15">
        <v>28616.65</v>
      </c>
      <c r="L5" s="13" t="s">
        <v>125</v>
      </c>
      <c r="M5" s="16">
        <f t="shared" si="0"/>
        <v>28616.65</v>
      </c>
      <c r="N5" s="16">
        <f t="shared" si="1"/>
        <v>5179.6500000000015</v>
      </c>
      <c r="O5" s="17">
        <f t="shared" si="2"/>
        <v>0.22100311473311438</v>
      </c>
      <c r="Q5" s="13" t="s">
        <v>13</v>
      </c>
      <c r="R5" s="18">
        <v>6394.2599999999993</v>
      </c>
      <c r="S5" s="15">
        <v>79</v>
      </c>
      <c r="T5" s="7" t="s">
        <v>9</v>
      </c>
      <c r="V5">
        <f ca="1"/>
        <v>26</v>
      </c>
      <c r="W5" t="str">
        <f ca="1"/>
        <v>Product03</v>
      </c>
      <c r="X5" t="str">
        <f ca="1"/>
        <v>Kg</v>
      </c>
      <c r="Y5" s="18">
        <f ca="1"/>
        <v>6394.2599999999993</v>
      </c>
      <c r="Z5">
        <f ca="1"/>
        <v>79</v>
      </c>
      <c r="AB5" t="str">
        <f ca="1"/>
        <v>Product09</v>
      </c>
      <c r="AC5" s="16">
        <f ca="1"/>
        <v>581.64</v>
      </c>
      <c r="AF5" s="13" t="s">
        <v>49</v>
      </c>
      <c r="AG5" s="19">
        <v>52299.509999999995</v>
      </c>
      <c r="AI5">
        <f ca="1"/>
        <v>5</v>
      </c>
      <c r="AJ5" t="str">
        <f ca="1"/>
        <v>Category03</v>
      </c>
      <c r="AK5" s="16">
        <f ca="1"/>
        <v>52299.509999999995</v>
      </c>
      <c r="AM5" s="13" t="s">
        <v>105</v>
      </c>
      <c r="AN5" s="15">
        <v>59347.900000000009</v>
      </c>
    </row>
    <row r="6" spans="1:43" x14ac:dyDescent="0.3">
      <c r="A6" s="13">
        <v>4</v>
      </c>
      <c r="B6" s="11">
        <v>11312.2</v>
      </c>
      <c r="E6" t="s">
        <v>138</v>
      </c>
      <c r="F6" s="16">
        <f>GETPIVOTDATA("Sum of TOTAL SELLING VALUE",$E$2)-GETPIVOTDATA("Sum of TOTAL BUYING VALUE",$E$2)</f>
        <v>68907.919999999693</v>
      </c>
      <c r="H6" s="13" t="s">
        <v>126</v>
      </c>
      <c r="I6" s="15">
        <v>21282</v>
      </c>
      <c r="J6" s="15">
        <v>26579.11</v>
      </c>
      <c r="L6" s="13" t="s">
        <v>126</v>
      </c>
      <c r="M6" s="16">
        <f t="shared" si="0"/>
        <v>26579.11</v>
      </c>
      <c r="N6" s="16">
        <f t="shared" si="1"/>
        <v>5297.1100000000006</v>
      </c>
      <c r="O6" s="17">
        <f t="shared" si="2"/>
        <v>0.24890094915891367</v>
      </c>
      <c r="Q6" s="13" t="s">
        <v>15</v>
      </c>
      <c r="R6" s="18">
        <v>6056.1600000000008</v>
      </c>
      <c r="S6" s="15">
        <v>124</v>
      </c>
      <c r="T6" s="7" t="s">
        <v>109</v>
      </c>
      <c r="V6">
        <f ca="1"/>
        <v>30</v>
      </c>
      <c r="W6" t="str">
        <f ca="1"/>
        <v>Product04</v>
      </c>
      <c r="X6" t="str">
        <f ca="1"/>
        <v>Lt</v>
      </c>
      <c r="Y6" s="18">
        <f ca="1"/>
        <v>6056.1600000000008</v>
      </c>
      <c r="Z6">
        <f ca="1"/>
        <v>124</v>
      </c>
      <c r="AB6" t="str">
        <f ca="1"/>
        <v>Product10</v>
      </c>
      <c r="AC6" s="16">
        <f ca="1"/>
        <v>16428</v>
      </c>
      <c r="AF6" s="13" t="s">
        <v>62</v>
      </c>
      <c r="AG6" s="19">
        <v>95269.4</v>
      </c>
      <c r="AI6">
        <f ca="1"/>
        <v>1</v>
      </c>
      <c r="AJ6" t="str">
        <f ca="1"/>
        <v>Category04</v>
      </c>
      <c r="AK6" s="16">
        <f ca="1"/>
        <v>95269.4</v>
      </c>
    </row>
    <row r="7" spans="1:43" x14ac:dyDescent="0.3">
      <c r="A7" s="13">
        <v>5</v>
      </c>
      <c r="B7" s="11">
        <v>11711.449999999999</v>
      </c>
      <c r="E7" t="s">
        <v>139</v>
      </c>
      <c r="F7" s="17">
        <f>F6/GETPIVOTDATA("Sum of TOTAL BUYING VALUE",$E$2)</f>
        <v>0.20723937155643149</v>
      </c>
      <c r="H7" s="13" t="s">
        <v>127</v>
      </c>
      <c r="I7" s="15">
        <v>26526</v>
      </c>
      <c r="J7" s="15">
        <v>30910.45</v>
      </c>
      <c r="L7" s="13" t="s">
        <v>127</v>
      </c>
      <c r="M7" s="16">
        <f t="shared" si="0"/>
        <v>30910.45</v>
      </c>
      <c r="N7" s="16">
        <f t="shared" si="1"/>
        <v>4384.4500000000007</v>
      </c>
      <c r="O7" s="17">
        <f t="shared" si="2"/>
        <v>0.16528877327904701</v>
      </c>
      <c r="Q7" s="13" t="s">
        <v>17</v>
      </c>
      <c r="R7" s="18">
        <v>15716.61</v>
      </c>
      <c r="S7" s="15">
        <v>101</v>
      </c>
      <c r="T7" s="7" t="s">
        <v>110</v>
      </c>
      <c r="V7">
        <f ca="1"/>
        <v>8</v>
      </c>
      <c r="W7" t="str">
        <f ca="1"/>
        <v>Product05</v>
      </c>
      <c r="X7" t="str">
        <f ca="1"/>
        <v>Ft</v>
      </c>
      <c r="Y7" s="18">
        <f ca="1"/>
        <v>15716.61</v>
      </c>
      <c r="Z7">
        <f ca="1"/>
        <v>101</v>
      </c>
      <c r="AB7" t="str">
        <f ca="1"/>
        <v>Product11</v>
      </c>
      <c r="AC7" s="16">
        <f ca="1"/>
        <v>5856.4</v>
      </c>
      <c r="AF7" s="13" t="s">
        <v>85</v>
      </c>
      <c r="AG7" s="19">
        <v>91617.19</v>
      </c>
      <c r="AI7">
        <f ca="1"/>
        <v>3</v>
      </c>
      <c r="AJ7" t="str">
        <f ca="1"/>
        <v>Category05</v>
      </c>
      <c r="AK7" s="16">
        <f ca="1"/>
        <v>91617.19</v>
      </c>
    </row>
    <row r="8" spans="1:43" x14ac:dyDescent="0.3">
      <c r="A8" s="13">
        <v>6</v>
      </c>
      <c r="B8" s="11">
        <v>14365.540000000005</v>
      </c>
      <c r="H8" s="13" t="s">
        <v>128</v>
      </c>
      <c r="I8" s="15">
        <v>24879</v>
      </c>
      <c r="J8" s="15">
        <v>30533.710000000003</v>
      </c>
      <c r="L8" s="13" t="s">
        <v>128</v>
      </c>
      <c r="M8" s="16">
        <f t="shared" si="0"/>
        <v>30533.710000000003</v>
      </c>
      <c r="N8" s="16">
        <f t="shared" si="1"/>
        <v>5654.7100000000028</v>
      </c>
      <c r="O8" s="17">
        <f t="shared" si="2"/>
        <v>0.22728847622492876</v>
      </c>
      <c r="Q8" s="13" t="s">
        <v>19</v>
      </c>
      <c r="R8" s="18">
        <v>4531.5</v>
      </c>
      <c r="S8" s="15">
        <v>53</v>
      </c>
      <c r="T8" s="7" t="s">
        <v>9</v>
      </c>
      <c r="V8">
        <f ca="1"/>
        <v>35</v>
      </c>
      <c r="W8" t="str">
        <f ca="1"/>
        <v>Product06</v>
      </c>
      <c r="X8" t="str">
        <f ca="1"/>
        <v>Kg</v>
      </c>
      <c r="Y8" s="18">
        <f ca="1"/>
        <v>4531.5</v>
      </c>
      <c r="Z8">
        <f ca="1"/>
        <v>53</v>
      </c>
      <c r="AB8" t="str">
        <f ca="1"/>
        <v>Product12</v>
      </c>
      <c r="AC8" s="16">
        <f ca="1"/>
        <v>11582.910000000003</v>
      </c>
    </row>
    <row r="9" spans="1:43" x14ac:dyDescent="0.3">
      <c r="A9" s="13">
        <v>7</v>
      </c>
      <c r="B9" s="11">
        <v>7132.79</v>
      </c>
      <c r="H9" s="13" t="s">
        <v>129</v>
      </c>
      <c r="I9" s="15">
        <v>29878</v>
      </c>
      <c r="J9" s="15">
        <v>35251.79</v>
      </c>
      <c r="L9" s="13" t="s">
        <v>129</v>
      </c>
      <c r="M9" s="16">
        <f t="shared" si="0"/>
        <v>35251.79</v>
      </c>
      <c r="N9" s="16">
        <f t="shared" si="1"/>
        <v>5373.7900000000009</v>
      </c>
      <c r="O9" s="17">
        <f t="shared" si="2"/>
        <v>0.1798577548698039</v>
      </c>
      <c r="Q9" s="13" t="s">
        <v>21</v>
      </c>
      <c r="R9" s="18">
        <v>2291.04</v>
      </c>
      <c r="S9" s="15">
        <v>48</v>
      </c>
      <c r="T9" s="7" t="s">
        <v>109</v>
      </c>
      <c r="V9">
        <f ca="1"/>
        <v>39</v>
      </c>
      <c r="W9" t="str">
        <f ca="1"/>
        <v>Product07</v>
      </c>
      <c r="X9" t="str">
        <f ca="1"/>
        <v>Lt</v>
      </c>
      <c r="Y9" s="18">
        <f ca="1"/>
        <v>2291.04</v>
      </c>
      <c r="Z9">
        <f ca="1"/>
        <v>48</v>
      </c>
      <c r="AB9" t="str">
        <f ca="1"/>
        <v>Product13</v>
      </c>
      <c r="AC9" s="16">
        <f ca="1"/>
        <v>8423.52</v>
      </c>
    </row>
    <row r="10" spans="1:43" x14ac:dyDescent="0.3">
      <c r="A10" s="13">
        <v>8</v>
      </c>
      <c r="B10" s="11">
        <v>14262.46</v>
      </c>
      <c r="H10" s="13" t="s">
        <v>130</v>
      </c>
      <c r="I10" s="15">
        <v>29831</v>
      </c>
      <c r="J10" s="15">
        <v>35350.400000000016</v>
      </c>
      <c r="L10" s="13" t="s">
        <v>130</v>
      </c>
      <c r="M10" s="16">
        <f t="shared" si="0"/>
        <v>35350.400000000016</v>
      </c>
      <c r="N10" s="16">
        <f t="shared" si="1"/>
        <v>5519.400000000016</v>
      </c>
      <c r="O10" s="17">
        <f t="shared" si="2"/>
        <v>0.18502229224632147</v>
      </c>
      <c r="Q10" s="13" t="s">
        <v>23</v>
      </c>
      <c r="R10" s="18">
        <v>10502.82</v>
      </c>
      <c r="S10" s="15">
        <v>111</v>
      </c>
      <c r="T10" s="7" t="s">
        <v>9</v>
      </c>
      <c r="V10">
        <f ca="1"/>
        <v>15</v>
      </c>
      <c r="W10" t="str">
        <f ca="1"/>
        <v>Product08</v>
      </c>
      <c r="X10" t="str">
        <f ca="1"/>
        <v>Kg</v>
      </c>
      <c r="Y10" s="18">
        <f ca="1"/>
        <v>10502.82</v>
      </c>
      <c r="Z10">
        <f ca="1"/>
        <v>111</v>
      </c>
      <c r="AB10" t="str">
        <f ca="1"/>
        <v>Product14</v>
      </c>
      <c r="AC10" s="16">
        <f ca="1"/>
        <v>12764.640000000001</v>
      </c>
    </row>
    <row r="11" spans="1:43" x14ac:dyDescent="0.3">
      <c r="A11" s="13">
        <v>9</v>
      </c>
      <c r="B11" s="11">
        <v>16824.670000000002</v>
      </c>
      <c r="H11" s="13" t="s">
        <v>131</v>
      </c>
      <c r="I11" s="15">
        <v>28758</v>
      </c>
      <c r="J11" s="15">
        <v>35242.810000000005</v>
      </c>
      <c r="L11" s="13" t="s">
        <v>131</v>
      </c>
      <c r="M11" s="16">
        <f t="shared" si="0"/>
        <v>35242.810000000005</v>
      </c>
      <c r="N11" s="16">
        <f t="shared" si="1"/>
        <v>6484.8100000000049</v>
      </c>
      <c r="O11" s="17">
        <f t="shared" si="2"/>
        <v>0.22549586202100302</v>
      </c>
      <c r="Q11" s="13" t="s">
        <v>25</v>
      </c>
      <c r="R11" s="18">
        <v>581.64</v>
      </c>
      <c r="S11" s="15">
        <v>74</v>
      </c>
      <c r="T11" s="7" t="s">
        <v>111</v>
      </c>
      <c r="V11">
        <f ca="1"/>
        <v>44</v>
      </c>
      <c r="W11" t="str">
        <f ca="1"/>
        <v>Product09</v>
      </c>
      <c r="X11" t="str">
        <f ca="1"/>
        <v>No.</v>
      </c>
      <c r="Y11" s="18">
        <f ca="1"/>
        <v>581.64</v>
      </c>
      <c r="Z11">
        <f ca="1"/>
        <v>74</v>
      </c>
      <c r="AB11" t="str">
        <f ca="1"/>
        <v>Product15</v>
      </c>
      <c r="AC11" s="16">
        <f ca="1"/>
        <v>1839.2399999999998</v>
      </c>
    </row>
    <row r="12" spans="1:43" x14ac:dyDescent="0.3">
      <c r="A12" s="13">
        <v>10</v>
      </c>
      <c r="B12" s="11">
        <v>15229.35</v>
      </c>
      <c r="H12" s="13" t="s">
        <v>132</v>
      </c>
      <c r="I12" s="15">
        <v>27842</v>
      </c>
      <c r="J12" s="15">
        <v>33500.69000000001</v>
      </c>
      <c r="L12" s="13" t="s">
        <v>132</v>
      </c>
      <c r="M12" s="16">
        <f t="shared" si="0"/>
        <v>33500.69000000001</v>
      </c>
      <c r="N12" s="16">
        <f t="shared" si="1"/>
        <v>5658.6900000000096</v>
      </c>
      <c r="O12" s="17">
        <f t="shared" si="2"/>
        <v>0.20324294231736259</v>
      </c>
      <c r="Q12" s="13" t="s">
        <v>27</v>
      </c>
      <c r="R12" s="18">
        <v>16428</v>
      </c>
      <c r="S12" s="15">
        <v>100</v>
      </c>
      <c r="T12" s="7" t="s">
        <v>110</v>
      </c>
      <c r="V12">
        <f ca="1"/>
        <v>5</v>
      </c>
      <c r="W12" t="str">
        <f ca="1"/>
        <v>Product10</v>
      </c>
      <c r="X12" t="str">
        <f ca="1"/>
        <v>Ft</v>
      </c>
      <c r="Y12" s="18">
        <f ca="1"/>
        <v>16428</v>
      </c>
      <c r="Z12">
        <f ca="1"/>
        <v>100</v>
      </c>
      <c r="AB12" t="str">
        <f ca="1"/>
        <v>Product16</v>
      </c>
      <c r="AC12" s="16">
        <f ca="1"/>
        <v>1996.8</v>
      </c>
    </row>
    <row r="13" spans="1:43" x14ac:dyDescent="0.3">
      <c r="A13" s="13">
        <v>11</v>
      </c>
      <c r="B13" s="11">
        <v>11915.58</v>
      </c>
      <c r="H13" s="13" t="s">
        <v>133</v>
      </c>
      <c r="I13" s="15">
        <v>29306</v>
      </c>
      <c r="J13" s="15">
        <v>36124.07</v>
      </c>
      <c r="L13" s="13" t="s">
        <v>133</v>
      </c>
      <c r="M13" s="16">
        <f t="shared" si="0"/>
        <v>36124.07</v>
      </c>
      <c r="N13" s="16">
        <f t="shared" si="1"/>
        <v>6818.07</v>
      </c>
      <c r="O13" s="17">
        <f t="shared" si="2"/>
        <v>0.2326509929707227</v>
      </c>
      <c r="Q13" s="13" t="s">
        <v>30</v>
      </c>
      <c r="R13" s="18">
        <v>5856.4</v>
      </c>
      <c r="S13" s="15">
        <v>121</v>
      </c>
      <c r="T13" s="7" t="s">
        <v>109</v>
      </c>
      <c r="V13">
        <f ca="1"/>
        <v>31</v>
      </c>
      <c r="W13" t="str">
        <f ca="1"/>
        <v>Product11</v>
      </c>
      <c r="X13" t="str">
        <f ca="1"/>
        <v>Lt</v>
      </c>
      <c r="Y13" s="18">
        <f ca="1"/>
        <v>5856.4</v>
      </c>
      <c r="Z13">
        <f ca="1"/>
        <v>121</v>
      </c>
    </row>
    <row r="14" spans="1:43" x14ac:dyDescent="0.3">
      <c r="A14" s="13">
        <v>12</v>
      </c>
      <c r="B14" s="11">
        <v>14837.359999999999</v>
      </c>
      <c r="H14" s="13" t="s">
        <v>134</v>
      </c>
      <c r="I14" s="15">
        <v>31134</v>
      </c>
      <c r="J14" s="15">
        <v>37097.979999999996</v>
      </c>
      <c r="L14" s="13" t="s">
        <v>134</v>
      </c>
      <c r="M14" s="16">
        <f t="shared" si="0"/>
        <v>37097.979999999996</v>
      </c>
      <c r="N14" s="16">
        <f t="shared" si="1"/>
        <v>5963.9799999999959</v>
      </c>
      <c r="O14" s="17">
        <f t="shared" si="2"/>
        <v>0.19155842487312894</v>
      </c>
      <c r="Q14" s="13" t="s">
        <v>32</v>
      </c>
      <c r="R14" s="18">
        <v>11582.910000000003</v>
      </c>
      <c r="S14" s="15">
        <v>123</v>
      </c>
      <c r="T14" s="7" t="s">
        <v>9</v>
      </c>
      <c r="V14">
        <f ca="1"/>
        <v>13</v>
      </c>
      <c r="W14" t="str">
        <f ca="1"/>
        <v>Product12</v>
      </c>
      <c r="X14" t="str">
        <f ca="1"/>
        <v>Kg</v>
      </c>
      <c r="Y14" s="18">
        <f ca="1"/>
        <v>11582.910000000003</v>
      </c>
      <c r="Z14">
        <f ca="1"/>
        <v>123</v>
      </c>
    </row>
    <row r="15" spans="1:43" x14ac:dyDescent="0.3">
      <c r="A15" s="13">
        <v>13</v>
      </c>
      <c r="B15" s="11">
        <v>8084.26</v>
      </c>
      <c r="Q15" s="13" t="s">
        <v>34</v>
      </c>
      <c r="R15" s="18">
        <v>8423.52</v>
      </c>
      <c r="S15" s="15">
        <v>69</v>
      </c>
      <c r="T15" s="7" t="s">
        <v>9</v>
      </c>
      <c r="V15">
        <f ca="1"/>
        <v>22</v>
      </c>
      <c r="W15" t="str">
        <f ca="1"/>
        <v>Product13</v>
      </c>
      <c r="X15" t="str">
        <f ca="1"/>
        <v>Kg</v>
      </c>
      <c r="Y15" s="18">
        <f ca="1"/>
        <v>8423.52</v>
      </c>
      <c r="Z15">
        <f ca="1"/>
        <v>69</v>
      </c>
    </row>
    <row r="16" spans="1:43" x14ac:dyDescent="0.3">
      <c r="A16" s="13">
        <v>14</v>
      </c>
      <c r="B16" s="11">
        <v>9461.1400000000012</v>
      </c>
      <c r="Q16" s="13" t="s">
        <v>36</v>
      </c>
      <c r="R16" s="18">
        <v>12764.640000000001</v>
      </c>
      <c r="S16" s="15">
        <v>87</v>
      </c>
      <c r="T16" s="7" t="s">
        <v>9</v>
      </c>
      <c r="V16">
        <f ca="1"/>
        <v>12</v>
      </c>
      <c r="W16" t="str">
        <f ca="1"/>
        <v>Product14</v>
      </c>
      <c r="X16" t="str">
        <f ca="1"/>
        <v>Kg</v>
      </c>
      <c r="Y16" s="18">
        <f ca="1"/>
        <v>12764.640000000001</v>
      </c>
      <c r="Z16">
        <f ca="1"/>
        <v>87</v>
      </c>
    </row>
    <row r="17" spans="1:26" x14ac:dyDescent="0.3">
      <c r="A17" s="13">
        <v>15</v>
      </c>
      <c r="B17" s="11">
        <v>12189.7</v>
      </c>
      <c r="Q17" s="13" t="s">
        <v>38</v>
      </c>
      <c r="R17" s="18">
        <v>1839.2399999999998</v>
      </c>
      <c r="S17" s="15">
        <v>117</v>
      </c>
      <c r="T17" s="7" t="s">
        <v>111</v>
      </c>
      <c r="V17">
        <f ca="1"/>
        <v>41</v>
      </c>
      <c r="W17" t="str">
        <f ca="1"/>
        <v>Product15</v>
      </c>
      <c r="X17" t="str">
        <f ca="1"/>
        <v>No.</v>
      </c>
      <c r="Y17" s="18">
        <f ca="1"/>
        <v>1839.2399999999998</v>
      </c>
      <c r="Z17">
        <f ca="1"/>
        <v>117</v>
      </c>
    </row>
    <row r="18" spans="1:26" x14ac:dyDescent="0.3">
      <c r="A18" s="13">
        <v>16</v>
      </c>
      <c r="B18" s="11">
        <v>12762.63</v>
      </c>
      <c r="Q18" s="13" t="s">
        <v>40</v>
      </c>
      <c r="R18" s="18">
        <v>1996.8</v>
      </c>
      <c r="S18" s="15">
        <v>120</v>
      </c>
      <c r="T18" s="7" t="s">
        <v>111</v>
      </c>
      <c r="V18">
        <f ca="1"/>
        <v>40</v>
      </c>
      <c r="W18" t="str">
        <f ca="1"/>
        <v>Product16</v>
      </c>
      <c r="X18" t="str">
        <f ca="1"/>
        <v>No.</v>
      </c>
      <c r="Y18" s="18">
        <f ca="1"/>
        <v>1996.8</v>
      </c>
      <c r="Z18">
        <f ca="1"/>
        <v>120</v>
      </c>
    </row>
    <row r="19" spans="1:26" x14ac:dyDescent="0.3">
      <c r="A19" s="13">
        <v>17</v>
      </c>
      <c r="B19" s="11">
        <v>3659.24</v>
      </c>
      <c r="Q19" s="13" t="s">
        <v>42</v>
      </c>
      <c r="R19" s="18">
        <v>9877.1400000000012</v>
      </c>
      <c r="S19" s="15">
        <v>63</v>
      </c>
      <c r="T19" s="7" t="s">
        <v>110</v>
      </c>
      <c r="V19">
        <f ca="1"/>
        <v>18</v>
      </c>
      <c r="W19" t="str">
        <f ca="1"/>
        <v>Product17</v>
      </c>
      <c r="X19" t="str">
        <f ca="1"/>
        <v>Ft</v>
      </c>
      <c r="Y19" s="18">
        <f ca="1"/>
        <v>9877.1400000000012</v>
      </c>
      <c r="Z19">
        <f ca="1"/>
        <v>63</v>
      </c>
    </row>
    <row r="20" spans="1:26" x14ac:dyDescent="0.3">
      <c r="A20" s="13">
        <v>18</v>
      </c>
      <c r="B20" s="11">
        <v>18582.390000000003</v>
      </c>
      <c r="Q20" s="13" t="s">
        <v>44</v>
      </c>
      <c r="R20" s="18">
        <v>4035.2200000000003</v>
      </c>
      <c r="S20" s="15">
        <v>82</v>
      </c>
      <c r="T20" s="7" t="s">
        <v>111</v>
      </c>
      <c r="V20">
        <f ca="1"/>
        <v>36</v>
      </c>
      <c r="W20" t="str">
        <f ca="1"/>
        <v>Product18</v>
      </c>
      <c r="X20" t="str">
        <f ca="1"/>
        <v>No.</v>
      </c>
      <c r="Y20" s="18">
        <f ca="1"/>
        <v>4035.2200000000003</v>
      </c>
      <c r="Z20">
        <f ca="1"/>
        <v>82</v>
      </c>
    </row>
    <row r="21" spans="1:26" x14ac:dyDescent="0.3">
      <c r="A21" s="13">
        <v>19</v>
      </c>
      <c r="B21" s="11">
        <v>10204.229999999998</v>
      </c>
      <c r="Q21" s="13" t="s">
        <v>46</v>
      </c>
      <c r="R21" s="18">
        <v>20160</v>
      </c>
      <c r="S21" s="15">
        <v>96</v>
      </c>
      <c r="T21" s="7" t="s">
        <v>110</v>
      </c>
      <c r="V21">
        <f ca="1"/>
        <v>4</v>
      </c>
      <c r="W21" t="str">
        <f ca="1"/>
        <v>Product19</v>
      </c>
      <c r="X21" t="str">
        <f ca="1"/>
        <v>Ft</v>
      </c>
      <c r="Y21" s="18">
        <f ca="1"/>
        <v>20160</v>
      </c>
      <c r="Z21">
        <f ca="1"/>
        <v>96</v>
      </c>
    </row>
    <row r="22" spans="1:26" x14ac:dyDescent="0.3">
      <c r="A22" s="13">
        <v>20</v>
      </c>
      <c r="B22" s="11">
        <v>20482.78</v>
      </c>
      <c r="Q22" s="13" t="s">
        <v>48</v>
      </c>
      <c r="R22" s="18">
        <v>8006.25</v>
      </c>
      <c r="S22" s="15">
        <v>105</v>
      </c>
      <c r="T22" s="7" t="s">
        <v>109</v>
      </c>
      <c r="V22">
        <f ca="1"/>
        <v>23</v>
      </c>
      <c r="W22" t="str">
        <f ca="1"/>
        <v>Product20</v>
      </c>
      <c r="X22" t="str">
        <f ca="1"/>
        <v>Lt</v>
      </c>
      <c r="Y22" s="18">
        <f ca="1"/>
        <v>8006.25</v>
      </c>
      <c r="Z22">
        <f ca="1"/>
        <v>105</v>
      </c>
    </row>
    <row r="23" spans="1:26" x14ac:dyDescent="0.3">
      <c r="A23" s="13">
        <v>21</v>
      </c>
      <c r="B23" s="11">
        <v>10665.4</v>
      </c>
      <c r="Q23" s="13" t="s">
        <v>51</v>
      </c>
      <c r="R23" s="18">
        <v>10727.64</v>
      </c>
      <c r="S23" s="15">
        <v>66</v>
      </c>
      <c r="T23" s="7" t="s">
        <v>110</v>
      </c>
      <c r="V23">
        <f ca="1"/>
        <v>14</v>
      </c>
      <c r="W23" t="str">
        <f ca="1"/>
        <v>Product21</v>
      </c>
      <c r="X23" t="str">
        <f ca="1"/>
        <v>Ft</v>
      </c>
      <c r="Y23" s="18">
        <f ca="1"/>
        <v>10727.64</v>
      </c>
      <c r="Z23">
        <f ca="1"/>
        <v>66</v>
      </c>
    </row>
    <row r="24" spans="1:26" x14ac:dyDescent="0.3">
      <c r="A24" s="13">
        <v>22</v>
      </c>
      <c r="B24" s="11">
        <v>11315.839999999997</v>
      </c>
      <c r="Q24" s="13" t="s">
        <v>53</v>
      </c>
      <c r="R24" s="18">
        <v>9909.9</v>
      </c>
      <c r="S24" s="15">
        <v>70</v>
      </c>
      <c r="T24" s="7" t="s">
        <v>110</v>
      </c>
      <c r="V24">
        <f ca="1"/>
        <v>17</v>
      </c>
      <c r="W24" t="str">
        <f ca="1"/>
        <v>Product22</v>
      </c>
      <c r="X24" t="str">
        <f ca="1"/>
        <v>Ft</v>
      </c>
      <c r="Y24" s="18">
        <f ca="1"/>
        <v>9909.9</v>
      </c>
      <c r="Z24">
        <f ca="1"/>
        <v>70</v>
      </c>
    </row>
    <row r="25" spans="1:26" x14ac:dyDescent="0.3">
      <c r="A25" s="13">
        <v>23</v>
      </c>
      <c r="B25" s="11">
        <v>18818.189999999999</v>
      </c>
      <c r="Q25" s="13" t="s">
        <v>55</v>
      </c>
      <c r="R25" s="18">
        <v>12853.560000000001</v>
      </c>
      <c r="S25" s="15">
        <v>86</v>
      </c>
      <c r="T25" s="7" t="s">
        <v>110</v>
      </c>
      <c r="V25">
        <f ca="1"/>
        <v>11</v>
      </c>
      <c r="W25" t="str">
        <f ca="1"/>
        <v>Product23</v>
      </c>
      <c r="X25" t="str">
        <f ca="1"/>
        <v>Ft</v>
      </c>
      <c r="Y25" s="18">
        <f ca="1"/>
        <v>12853.560000000001</v>
      </c>
      <c r="Z25">
        <f ca="1"/>
        <v>86</v>
      </c>
    </row>
    <row r="26" spans="1:26" x14ac:dyDescent="0.3">
      <c r="A26" s="13">
        <v>24</v>
      </c>
      <c r="B26" s="11">
        <v>11488.4</v>
      </c>
      <c r="Q26" s="13" t="s">
        <v>57</v>
      </c>
      <c r="R26" s="18">
        <v>10202.400000000001</v>
      </c>
      <c r="S26" s="15">
        <v>65</v>
      </c>
      <c r="T26" s="7" t="s">
        <v>110</v>
      </c>
      <c r="V26">
        <f ca="1"/>
        <v>16</v>
      </c>
      <c r="W26" t="str">
        <f ca="1"/>
        <v>Product24</v>
      </c>
      <c r="X26" t="str">
        <f ca="1"/>
        <v>Ft</v>
      </c>
      <c r="Y26" s="18">
        <f ca="1"/>
        <v>10202.400000000001</v>
      </c>
      <c r="Z26">
        <f ca="1"/>
        <v>65</v>
      </c>
    </row>
    <row r="27" spans="1:26" x14ac:dyDescent="0.3">
      <c r="A27" s="13">
        <v>25</v>
      </c>
      <c r="B27" s="11">
        <v>18688.430000000004</v>
      </c>
      <c r="Q27" s="13" t="s">
        <v>59</v>
      </c>
      <c r="R27" s="18">
        <v>599.7600000000001</v>
      </c>
      <c r="S27" s="15">
        <v>72</v>
      </c>
      <c r="T27" s="7" t="s">
        <v>111</v>
      </c>
      <c r="V27">
        <f ca="1"/>
        <v>43</v>
      </c>
      <c r="W27" t="str">
        <f ca="1"/>
        <v>Product25</v>
      </c>
      <c r="X27" t="str">
        <f ca="1"/>
        <v>No.</v>
      </c>
      <c r="Y27" s="18">
        <f ca="1"/>
        <v>599.7600000000001</v>
      </c>
      <c r="Z27">
        <f ca="1"/>
        <v>72</v>
      </c>
    </row>
    <row r="28" spans="1:26" x14ac:dyDescent="0.3">
      <c r="A28" s="13">
        <v>26</v>
      </c>
      <c r="B28" s="11">
        <v>13710.079999999998</v>
      </c>
      <c r="Q28" s="13" t="s">
        <v>61</v>
      </c>
      <c r="R28" s="18">
        <v>2761.9200000000005</v>
      </c>
      <c r="S28" s="15">
        <v>112</v>
      </c>
      <c r="T28" s="7" t="s">
        <v>111</v>
      </c>
      <c r="V28">
        <f ca="1"/>
        <v>38</v>
      </c>
      <c r="W28" t="str">
        <f ca="1"/>
        <v>Product26</v>
      </c>
      <c r="X28" t="str">
        <f ca="1"/>
        <v>No.</v>
      </c>
      <c r="Y28" s="18">
        <f ca="1"/>
        <v>2761.9200000000005</v>
      </c>
      <c r="Z28">
        <f ca="1"/>
        <v>112</v>
      </c>
    </row>
    <row r="29" spans="1:26" x14ac:dyDescent="0.3">
      <c r="A29" s="13">
        <v>27</v>
      </c>
      <c r="B29" s="11">
        <v>11440.67</v>
      </c>
      <c r="Q29" s="13" t="s">
        <v>64</v>
      </c>
      <c r="R29" s="18">
        <v>6226.0800000000008</v>
      </c>
      <c r="S29" s="15">
        <v>109</v>
      </c>
      <c r="T29" s="7" t="s">
        <v>109</v>
      </c>
      <c r="V29">
        <f ca="1"/>
        <v>28</v>
      </c>
      <c r="W29" t="str">
        <f ca="1"/>
        <v>Product27</v>
      </c>
      <c r="X29" t="str">
        <f ca="1"/>
        <v>Lt</v>
      </c>
      <c r="Y29" s="18">
        <f ca="1"/>
        <v>6226.0800000000008</v>
      </c>
      <c r="Z29">
        <f ca="1"/>
        <v>109</v>
      </c>
    </row>
    <row r="30" spans="1:26" x14ac:dyDescent="0.3">
      <c r="A30" s="13">
        <v>28</v>
      </c>
      <c r="B30" s="11">
        <v>13306.16</v>
      </c>
      <c r="Q30" s="13" t="s">
        <v>66</v>
      </c>
      <c r="R30" s="18">
        <v>4682.72</v>
      </c>
      <c r="S30" s="15">
        <v>112</v>
      </c>
      <c r="T30" s="7" t="s">
        <v>111</v>
      </c>
      <c r="V30">
        <f ca="1"/>
        <v>34</v>
      </c>
      <c r="W30" t="str">
        <f ca="1"/>
        <v>Product28</v>
      </c>
      <c r="X30" t="str">
        <f ca="1"/>
        <v>No.</v>
      </c>
      <c r="Y30" s="18">
        <f ca="1"/>
        <v>4682.72</v>
      </c>
      <c r="Z30">
        <f ca="1"/>
        <v>112</v>
      </c>
    </row>
    <row r="31" spans="1:26" x14ac:dyDescent="0.3">
      <c r="A31" s="13">
        <v>29</v>
      </c>
      <c r="B31" s="11">
        <v>8794.48</v>
      </c>
      <c r="Q31" s="13" t="s">
        <v>68</v>
      </c>
      <c r="R31" s="18">
        <v>5523.44</v>
      </c>
      <c r="S31" s="15">
        <v>104</v>
      </c>
      <c r="T31" s="7" t="s">
        <v>109</v>
      </c>
      <c r="V31">
        <f ca="1"/>
        <v>32</v>
      </c>
      <c r="W31" t="str">
        <f ca="1"/>
        <v>Product29</v>
      </c>
      <c r="X31" t="str">
        <f ca="1"/>
        <v>Lt</v>
      </c>
      <c r="Y31" s="18">
        <f ca="1"/>
        <v>5523.44</v>
      </c>
      <c r="Z31">
        <f ca="1"/>
        <v>104</v>
      </c>
    </row>
    <row r="32" spans="1:26" x14ac:dyDescent="0.3">
      <c r="A32" s="13">
        <v>30</v>
      </c>
      <c r="B32" s="11">
        <v>16666.269999999997</v>
      </c>
      <c r="Q32" s="13" t="s">
        <v>70</v>
      </c>
      <c r="R32" s="18">
        <v>22945.919999999998</v>
      </c>
      <c r="S32" s="15">
        <v>114</v>
      </c>
      <c r="T32" s="7" t="s">
        <v>110</v>
      </c>
      <c r="V32">
        <f ca="1"/>
        <v>2</v>
      </c>
      <c r="W32" t="str">
        <f ca="1"/>
        <v>Product30</v>
      </c>
      <c r="X32" t="str">
        <f ca="1"/>
        <v>Ft</v>
      </c>
      <c r="Y32" s="18">
        <f ca="1"/>
        <v>22945.919999999998</v>
      </c>
      <c r="Z32">
        <f ca="1"/>
        <v>114</v>
      </c>
    </row>
    <row r="33" spans="1:26" x14ac:dyDescent="0.3">
      <c r="A33" s="13">
        <v>31</v>
      </c>
      <c r="B33" s="11">
        <v>6920.0999999999995</v>
      </c>
      <c r="Q33" s="13" t="s">
        <v>72</v>
      </c>
      <c r="R33" s="18">
        <v>6249.5999999999995</v>
      </c>
      <c r="S33" s="15">
        <v>60</v>
      </c>
      <c r="T33" s="7" t="s">
        <v>9</v>
      </c>
      <c r="V33">
        <f ca="1"/>
        <v>27</v>
      </c>
      <c r="W33" t="str">
        <f ca="1"/>
        <v>Product31</v>
      </c>
      <c r="X33" t="str">
        <f ca="1"/>
        <v>Kg</v>
      </c>
      <c r="Y33" s="18">
        <f ca="1"/>
        <v>6249.5999999999995</v>
      </c>
      <c r="Z33">
        <f ca="1"/>
        <v>60</v>
      </c>
    </row>
    <row r="34" spans="1:26" x14ac:dyDescent="0.3">
      <c r="Q34" s="13" t="s">
        <v>74</v>
      </c>
      <c r="R34" s="18">
        <v>16329.72</v>
      </c>
      <c r="S34" s="15">
        <v>139</v>
      </c>
      <c r="T34" s="7" t="s">
        <v>9</v>
      </c>
      <c r="V34">
        <f ca="1"/>
        <v>7</v>
      </c>
      <c r="W34" t="str">
        <f ca="1"/>
        <v>Product32</v>
      </c>
      <c r="X34" t="str">
        <f ca="1"/>
        <v>Kg</v>
      </c>
      <c r="Y34" s="18">
        <f ca="1"/>
        <v>16329.72</v>
      </c>
      <c r="Z34">
        <f ca="1"/>
        <v>139</v>
      </c>
    </row>
    <row r="35" spans="1:26" x14ac:dyDescent="0.3">
      <c r="Q35" s="13" t="s">
        <v>76</v>
      </c>
      <c r="R35" s="18">
        <v>13645.800000000001</v>
      </c>
      <c r="S35" s="15">
        <v>114</v>
      </c>
      <c r="T35" s="7" t="s">
        <v>9</v>
      </c>
      <c r="V35">
        <f ca="1"/>
        <v>9</v>
      </c>
      <c r="W35" t="str">
        <f ca="1"/>
        <v>Product33</v>
      </c>
      <c r="X35" t="str">
        <f ca="1"/>
        <v>Kg</v>
      </c>
      <c r="Y35" s="18">
        <f ca="1"/>
        <v>13645.800000000001</v>
      </c>
      <c r="Z35">
        <f ca="1"/>
        <v>114</v>
      </c>
    </row>
    <row r="36" spans="1:26" x14ac:dyDescent="0.3">
      <c r="Q36" s="13" t="s">
        <v>78</v>
      </c>
      <c r="R36" s="18">
        <v>8978.2000000000007</v>
      </c>
      <c r="S36" s="15">
        <v>154</v>
      </c>
      <c r="T36" s="7" t="s">
        <v>109</v>
      </c>
      <c r="V36">
        <f ca="1"/>
        <v>20</v>
      </c>
      <c r="W36" t="str">
        <f ca="1"/>
        <v>Product34</v>
      </c>
      <c r="X36" t="str">
        <f ca="1"/>
        <v>Lt</v>
      </c>
      <c r="Y36" s="18">
        <f ca="1"/>
        <v>8978.2000000000007</v>
      </c>
      <c r="Z36">
        <f ca="1"/>
        <v>154</v>
      </c>
    </row>
    <row r="37" spans="1:26" x14ac:dyDescent="0.3">
      <c r="Q37" s="13" t="s">
        <v>80</v>
      </c>
      <c r="R37" s="18">
        <v>703.5</v>
      </c>
      <c r="S37" s="15">
        <v>105</v>
      </c>
      <c r="T37" s="7" t="s">
        <v>111</v>
      </c>
      <c r="V37">
        <f ca="1"/>
        <v>42</v>
      </c>
      <c r="W37" t="str">
        <f ca="1"/>
        <v>Product35</v>
      </c>
      <c r="X37" t="str">
        <f ca="1"/>
        <v>No.</v>
      </c>
      <c r="Y37" s="18">
        <f ca="1"/>
        <v>703.5</v>
      </c>
      <c r="Z37">
        <f ca="1"/>
        <v>105</v>
      </c>
    </row>
    <row r="38" spans="1:26" x14ac:dyDescent="0.3">
      <c r="Q38" s="13" t="s">
        <v>82</v>
      </c>
      <c r="R38" s="18">
        <v>7222.5</v>
      </c>
      <c r="S38" s="15">
        <v>75</v>
      </c>
      <c r="T38" s="7" t="s">
        <v>9</v>
      </c>
      <c r="V38">
        <f ca="1"/>
        <v>25</v>
      </c>
      <c r="W38" t="str">
        <f ca="1"/>
        <v>Product36</v>
      </c>
      <c r="X38" t="str">
        <f ca="1"/>
        <v>Kg</v>
      </c>
      <c r="Y38" s="18">
        <f ca="1"/>
        <v>7222.5</v>
      </c>
      <c r="Z38">
        <f ca="1"/>
        <v>75</v>
      </c>
    </row>
    <row r="39" spans="1:26" x14ac:dyDescent="0.3">
      <c r="Q39" s="13" t="s">
        <v>84</v>
      </c>
      <c r="R39" s="18">
        <v>5145.6000000000004</v>
      </c>
      <c r="S39" s="15">
        <v>60</v>
      </c>
      <c r="T39" s="7" t="s">
        <v>9</v>
      </c>
      <c r="V39">
        <f ca="1"/>
        <v>33</v>
      </c>
      <c r="W39" t="str">
        <f ca="1"/>
        <v>Product37</v>
      </c>
      <c r="X39" t="str">
        <f ca="1"/>
        <v>Kg</v>
      </c>
      <c r="Y39" s="18">
        <f ca="1"/>
        <v>5145.6000000000004</v>
      </c>
      <c r="Z39">
        <f ca="1"/>
        <v>60</v>
      </c>
    </row>
    <row r="40" spans="1:26" x14ac:dyDescent="0.3">
      <c r="Q40" s="13" t="s">
        <v>87</v>
      </c>
      <c r="R40" s="18">
        <v>8871.1200000000008</v>
      </c>
      <c r="S40" s="15">
        <v>111</v>
      </c>
      <c r="T40" s="7" t="s">
        <v>9</v>
      </c>
      <c r="V40">
        <f ca="1"/>
        <v>21</v>
      </c>
      <c r="W40" t="str">
        <f ca="1"/>
        <v>Product38</v>
      </c>
      <c r="X40" t="str">
        <f ca="1"/>
        <v>Kg</v>
      </c>
      <c r="Y40" s="18">
        <f ca="1"/>
        <v>8871.1200000000008</v>
      </c>
      <c r="Z40">
        <f ca="1"/>
        <v>111</v>
      </c>
    </row>
    <row r="41" spans="1:26" x14ac:dyDescent="0.3">
      <c r="Q41" s="13" t="s">
        <v>89</v>
      </c>
      <c r="R41" s="18">
        <v>3957.15</v>
      </c>
      <c r="S41" s="15">
        <v>93</v>
      </c>
      <c r="T41" s="7" t="s">
        <v>111</v>
      </c>
      <c r="V41">
        <f ca="1"/>
        <v>37</v>
      </c>
      <c r="W41" t="str">
        <f ca="1"/>
        <v>Product39</v>
      </c>
      <c r="X41" t="str">
        <f ca="1"/>
        <v>No.</v>
      </c>
      <c r="Y41" s="18">
        <f ca="1"/>
        <v>3957.15</v>
      </c>
      <c r="Z41">
        <f ca="1"/>
        <v>93</v>
      </c>
    </row>
    <row r="42" spans="1:26" x14ac:dyDescent="0.3">
      <c r="Q42" s="13" t="s">
        <v>91</v>
      </c>
      <c r="R42" s="18">
        <v>7718.4000000000005</v>
      </c>
      <c r="S42" s="15">
        <v>67</v>
      </c>
      <c r="T42" s="7" t="s">
        <v>9</v>
      </c>
      <c r="V42">
        <f ca="1"/>
        <v>24</v>
      </c>
      <c r="W42" t="str">
        <f ca="1"/>
        <v>Product40</v>
      </c>
      <c r="X42" t="str">
        <f ca="1"/>
        <v>Kg</v>
      </c>
      <c r="Y42" s="18">
        <f ca="1"/>
        <v>7718.4000000000005</v>
      </c>
      <c r="Z42">
        <f ca="1"/>
        <v>67</v>
      </c>
    </row>
    <row r="43" spans="1:26" x14ac:dyDescent="0.3">
      <c r="Q43" s="13" t="s">
        <v>93</v>
      </c>
      <c r="R43" s="18">
        <v>22952.16</v>
      </c>
      <c r="S43" s="15">
        <v>132</v>
      </c>
      <c r="T43" s="7" t="s">
        <v>110</v>
      </c>
      <c r="V43">
        <f ca="1"/>
        <v>1</v>
      </c>
      <c r="W43" t="str">
        <f ca="1"/>
        <v>Product41</v>
      </c>
      <c r="X43" t="str">
        <f ca="1"/>
        <v>Ft</v>
      </c>
      <c r="Y43" s="18">
        <f ca="1"/>
        <v>22952.16</v>
      </c>
      <c r="Z43">
        <f ca="1"/>
        <v>132</v>
      </c>
    </row>
    <row r="44" spans="1:26" x14ac:dyDescent="0.3">
      <c r="Q44" s="13" t="s">
        <v>95</v>
      </c>
      <c r="R44" s="18">
        <v>20574</v>
      </c>
      <c r="S44" s="15">
        <v>127</v>
      </c>
      <c r="T44" s="7" t="s">
        <v>110</v>
      </c>
      <c r="V44">
        <f ca="1"/>
        <v>3</v>
      </c>
      <c r="W44" t="str">
        <f ca="1"/>
        <v>Product42</v>
      </c>
      <c r="X44" t="str">
        <f ca="1"/>
        <v>Ft</v>
      </c>
      <c r="Y44" s="18">
        <f ca="1"/>
        <v>20574</v>
      </c>
      <c r="Z44">
        <f ca="1"/>
        <v>127</v>
      </c>
    </row>
    <row r="45" spans="1:26" x14ac:dyDescent="0.3">
      <c r="Q45" s="13" t="s">
        <v>97</v>
      </c>
      <c r="R45" s="18">
        <v>6064.8399999999992</v>
      </c>
      <c r="S45" s="15">
        <v>73</v>
      </c>
      <c r="T45" s="7" t="s">
        <v>9</v>
      </c>
      <c r="V45">
        <f ca="1"/>
        <v>29</v>
      </c>
      <c r="W45" t="str">
        <f ca="1"/>
        <v>Product43</v>
      </c>
      <c r="X45" t="str">
        <f ca="1"/>
        <v>Kg</v>
      </c>
      <c r="Y45" s="18">
        <f ca="1"/>
        <v>6064.8399999999992</v>
      </c>
      <c r="Z45">
        <f ca="1"/>
        <v>73</v>
      </c>
    </row>
    <row r="46" spans="1:26" x14ac:dyDescent="0.3">
      <c r="Q46" s="13" t="s">
        <v>99</v>
      </c>
      <c r="R46" s="18">
        <v>16333.92</v>
      </c>
      <c r="S46" s="15">
        <v>199</v>
      </c>
      <c r="T46" s="7" t="s">
        <v>9</v>
      </c>
      <c r="V46">
        <f ca="1"/>
        <v>6</v>
      </c>
      <c r="W46" t="str">
        <f ca="1"/>
        <v>Product44</v>
      </c>
      <c r="X46" t="str">
        <f ca="1"/>
        <v>Kg</v>
      </c>
      <c r="Y46" s="18">
        <f ca="1"/>
        <v>16333.92</v>
      </c>
      <c r="Z46">
        <f ca="1"/>
        <v>199</v>
      </c>
    </row>
    <row r="47" spans="1:26" x14ac:dyDescent="0.3">
      <c r="T47" s="8"/>
    </row>
  </sheetData>
  <dataValidations count="1">
    <dataValidation type="list" allowBlank="1" showInputMessage="1" showErrorMessage="1" sqref="T3:T47" xr:uid="{04C2AA0B-EF8D-4FC8-B969-2F3772D41424}">
      <formula1>"Kg,Lt,Ft,Dozon,No."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8A633-C1D4-46BB-AD32-816BA73711C7}">
  <sheetPr>
    <tabColor theme="4"/>
  </sheetPr>
  <dimension ref="A1"/>
  <sheetViews>
    <sheetView tabSelected="1" zoomScale="60" zoomScaleNormal="60" workbookViewId="0">
      <selection activeCell="AA24" sqref="AA24"/>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6</xdr:col>
                    <xdr:colOff>38100</xdr:colOff>
                    <xdr:row>13</xdr:row>
                    <xdr:rowOff>76200</xdr:rowOff>
                  </from>
                  <to>
                    <xdr:col>6</xdr:col>
                    <xdr:colOff>335280</xdr:colOff>
                    <xdr:row>15</xdr:row>
                    <xdr:rowOff>99060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7</xdr:col>
                    <xdr:colOff>91440</xdr:colOff>
                    <xdr:row>13</xdr:row>
                    <xdr:rowOff>68580</xdr:rowOff>
                  </from>
                  <to>
                    <xdr:col>7</xdr:col>
                    <xdr:colOff>388620</xdr:colOff>
                    <xdr:row>15</xdr:row>
                    <xdr:rowOff>99060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8</xdr:col>
                    <xdr:colOff>251460</xdr:colOff>
                    <xdr:row>13</xdr:row>
                    <xdr:rowOff>68580</xdr:rowOff>
                  </from>
                  <to>
                    <xdr:col>8</xdr:col>
                    <xdr:colOff>548640</xdr:colOff>
                    <xdr:row>15</xdr:row>
                    <xdr:rowOff>99060</xdr:rowOff>
                  </to>
                </anchor>
              </controlPr>
            </control>
          </mc:Choice>
        </mc:AlternateContent>
        <mc:AlternateContent xmlns:mc="http://schemas.openxmlformats.org/markup-compatibility/2006">
          <mc:Choice Requires="x14">
            <control shapeId="4100" r:id="rId6" name="Scroll Bar 4">
              <controlPr defaultSize="0" autoPict="0">
                <anchor moveWithCells="1">
                  <from>
                    <xdr:col>10</xdr:col>
                    <xdr:colOff>205740</xdr:colOff>
                    <xdr:row>16</xdr:row>
                    <xdr:rowOff>144780</xdr:rowOff>
                  </from>
                  <to>
                    <xdr:col>10</xdr:col>
                    <xdr:colOff>457200</xdr:colOff>
                    <xdr:row>28</xdr:row>
                    <xdr:rowOff>53340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 gavaskar</dc:creator>
  <cp:lastModifiedBy>venkat gavaskar</cp:lastModifiedBy>
  <dcterms:created xsi:type="dcterms:W3CDTF">2021-11-03T11:40:02Z</dcterms:created>
  <dcterms:modified xsi:type="dcterms:W3CDTF">2024-04-04T16:22:14Z</dcterms:modified>
</cp:coreProperties>
</file>