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1" documentId="8_{2BA44490-868C-4C6D-9ECF-8778BE4F8569}" xr6:coauthVersionLast="47" xr6:coauthVersionMax="47" xr10:uidLastSave="{F62C6A91-8F4F-4796-B3C4-A84854F7ECE4}"/>
  <bookViews>
    <workbookView xWindow="-120" yWindow="-120" windowWidth="19440" windowHeight="11640" firstSheet="2" activeTab="2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3" l="1"/>
  <c r="K22" i="3"/>
  <c r="K25" i="3"/>
  <c r="K24" i="3"/>
  <c r="E22" i="3"/>
  <c r="E20" i="3"/>
  <c r="E19" i="3"/>
  <c r="E21" i="3"/>
  <c r="K21" i="3"/>
  <c r="K20" i="3"/>
  <c r="E14" i="3"/>
  <c r="E12" i="3"/>
  <c r="E24" i="3"/>
  <c r="E23" i="3"/>
  <c r="E25" i="3"/>
  <c r="E9" i="3"/>
  <c r="E8" i="3"/>
  <c r="E6" i="3" s="1"/>
  <c r="E13" i="3"/>
  <c r="E18" i="3"/>
  <c r="K6" i="2"/>
  <c r="K22" i="2"/>
  <c r="E24" i="2"/>
  <c r="E23" i="2"/>
  <c r="E7" i="2"/>
  <c r="E9" i="2"/>
  <c r="E8" i="2"/>
  <c r="E14" i="2"/>
  <c r="E12" i="2"/>
  <c r="E13" i="2"/>
  <c r="K23" i="2"/>
  <c r="K21" i="2"/>
  <c r="K20" i="2"/>
  <c r="E34" i="2"/>
  <c r="E18" i="2"/>
  <c r="E10" i="2"/>
  <c r="E25" i="2"/>
  <c r="E22" i="2"/>
  <c r="E20" i="2"/>
  <c r="E19" i="2"/>
  <c r="E21" i="2"/>
  <c r="K25" i="2"/>
  <c r="K24" i="2"/>
  <c r="E7" i="1"/>
  <c r="K24" i="1"/>
  <c r="K22" i="1"/>
  <c r="E14" i="1"/>
  <c r="E12" i="1"/>
  <c r="E20" i="1"/>
  <c r="E19" i="1"/>
  <c r="E25" i="1"/>
  <c r="E24" i="1"/>
  <c r="E23" i="1"/>
  <c r="K21" i="1"/>
  <c r="K20" i="1"/>
  <c r="K17" i="1" s="1"/>
  <c r="E9" i="1"/>
  <c r="E8" i="1"/>
  <c r="E6" i="1" s="1"/>
  <c r="K25" i="1"/>
  <c r="E18" i="1"/>
  <c r="E17" i="1" s="1"/>
  <c r="K8" i="1"/>
  <c r="K6" i="1" s="1"/>
  <c r="K31" i="1" s="1"/>
  <c r="E21" i="1"/>
  <c r="E8" i="4"/>
  <c r="E6" i="4" s="1"/>
  <c r="K6" i="4"/>
  <c r="K17" i="4"/>
  <c r="E31" i="5"/>
  <c r="E31" i="1" l="1"/>
  <c r="K34" i="1" s="1"/>
  <c r="E17" i="3"/>
  <c r="K17" i="3"/>
  <c r="E31" i="3"/>
  <c r="K17" i="2"/>
  <c r="K31" i="2" s="1"/>
  <c r="E6" i="2"/>
  <c r="E17" i="2"/>
  <c r="K31" i="5"/>
  <c r="K31" i="3"/>
  <c r="J34" i="3" s="1"/>
  <c r="E17" i="4"/>
  <c r="E31" i="4" s="1"/>
  <c r="K31" i="4"/>
  <c r="E31" i="2" l="1"/>
  <c r="I36" i="2" s="1"/>
</calcChain>
</file>

<file path=xl/sharedStrings.xml><?xml version="1.0" encoding="utf-8"?>
<sst xmlns="http://schemas.openxmlformats.org/spreadsheetml/2006/main" count="562" uniqueCount="71">
  <si>
    <t xml:space="preserve">Nazwa jednostki: </t>
  </si>
  <si>
    <t>BILANS NA DZIEŃ 31.12.201X</t>
  </si>
  <si>
    <t>AKTYWA</t>
  </si>
  <si>
    <t>PASYWA</t>
  </si>
  <si>
    <t>stan na dzień</t>
  </si>
  <si>
    <t>31.12.20XX</t>
  </si>
  <si>
    <t>AKTYWA TRWAŁE</t>
  </si>
  <si>
    <t>A.</t>
  </si>
  <si>
    <t>KAPITAŁ WŁASNY</t>
  </si>
  <si>
    <t>I.</t>
  </si>
  <si>
    <t>Wartości niematerialne i prawne</t>
  </si>
  <si>
    <t>Kapitał (fundusz) podstawowy</t>
  </si>
  <si>
    <t>II.</t>
  </si>
  <si>
    <t>Rzeczowe aktywa trwałe, w tym:</t>
  </si>
  <si>
    <t>Kapitał (fundusz) zapasowy, w tym:</t>
  </si>
  <si>
    <t>1.</t>
  </si>
  <si>
    <t>Środki trwałe</t>
  </si>
  <si>
    <t>-</t>
  </si>
  <si>
    <t xml:space="preserve"> nadwyżka wartości sprzedaży nad wartością nominalną udziałów</t>
  </si>
  <si>
    <t>2.</t>
  </si>
  <si>
    <t>Środki trwałe w budowie</t>
  </si>
  <si>
    <t>III.</t>
  </si>
  <si>
    <t>Kapitał (fundusz) z aktualizacji wyceny, w tym:</t>
  </si>
  <si>
    <t xml:space="preserve">Należności długoterminowe </t>
  </si>
  <si>
    <t>z tytułu aktualizacji wartości godziwej</t>
  </si>
  <si>
    <t>IV.</t>
  </si>
  <si>
    <t>Inwestycje długoterminowe , w tym</t>
  </si>
  <si>
    <t xml:space="preserve">Pozostałe kapitały (fundusze) rezerwowe </t>
  </si>
  <si>
    <t>Nieruchomości</t>
  </si>
  <si>
    <t>V.</t>
  </si>
  <si>
    <t>Zysk (strata) z lat ubiegłych</t>
  </si>
  <si>
    <t xml:space="preserve">Długoterminowe aktywa finansowe </t>
  </si>
  <si>
    <t>VI.</t>
  </si>
  <si>
    <t>Zysk (strata) netto</t>
  </si>
  <si>
    <t>Długoterminowe rozliczenia międzyokresowe</t>
  </si>
  <si>
    <t>VII.</t>
  </si>
  <si>
    <t>Odpisy z zysku netto w ciągu roku obrotowego (wielkość ujemna)</t>
  </si>
  <si>
    <t>AKTYWA OBROTOWE</t>
  </si>
  <si>
    <t>B.</t>
  </si>
  <si>
    <t>ZOBOWIĄZANIA I REZERWY NA ZOBOWIĄZANIA</t>
  </si>
  <si>
    <t>Zapasy</t>
  </si>
  <si>
    <t>Rezerwy na zobowiązania, w tym:</t>
  </si>
  <si>
    <t>Należności krótkoterminowe, w tym:</t>
  </si>
  <si>
    <t xml:space="preserve">Rezerwa na świadczenia emerytalne i podobne </t>
  </si>
  <si>
    <t>a)</t>
  </si>
  <si>
    <t xml:space="preserve">z tytułu dostaw i usług, o okresie spłaty: </t>
  </si>
  <si>
    <t>Zobowiązania długoterminowe, w tym:</t>
  </si>
  <si>
    <t>do 12 miesięcy</t>
  </si>
  <si>
    <t>z tytułu kredytów i pożyczek</t>
  </si>
  <si>
    <t xml:space="preserve">powyżej 12 miesięcy </t>
  </si>
  <si>
    <t xml:space="preserve">Zobowiązania krótkoterminowe </t>
  </si>
  <si>
    <t>Inwestycje krótkoterminowe</t>
  </si>
  <si>
    <t>a) z tytułu kredytów i pożyczek</t>
  </si>
  <si>
    <t>krótkoterminowe aktywa finansowe, w tym:</t>
  </si>
  <si>
    <t>b)</t>
  </si>
  <si>
    <t xml:space="preserve">z tytułu dostaw i usług, w tym: </t>
  </si>
  <si>
    <t xml:space="preserve">środki pieniężne w kasie i na rachunkach </t>
  </si>
  <si>
    <t>Krótkoterminowe rozliczenia międzyokresowe</t>
  </si>
  <si>
    <t>c)</t>
  </si>
  <si>
    <t>fundusze specjalne</t>
  </si>
  <si>
    <t>NALEŻNE WPŁATY NA KAPITAŁ FUNDUSZ PODSTAWOWY</t>
  </si>
  <si>
    <t xml:space="preserve">Rozliczenia międzyokresowe </t>
  </si>
  <si>
    <t>UDZIAŁY (AKCJE) WŁASNE</t>
  </si>
  <si>
    <t>PASYWA RAZEM</t>
  </si>
  <si>
    <t>Zysk (strata netto)</t>
  </si>
  <si>
    <t>Nazwa jednostki:</t>
  </si>
  <si>
    <t>kredyt</t>
  </si>
  <si>
    <t>długo</t>
  </si>
  <si>
    <t>krótko</t>
  </si>
  <si>
    <t>Nazwa jednostki: MIŚ-MIŚ</t>
  </si>
  <si>
    <t>Nazwa jednostki: BERŁO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</si>
</sst>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zcionka tekstu podstawowego"/>
      <family val="2"/>
      <charset val="238"/>
    </font>
    <font>
      <sz val="10"/>
      <name val="Arial CE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b/>
      <i/>
      <sz val="10"/>
      <name val="Arial CE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5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9" applyNumberFormat="0" applyAlignment="0" applyProtection="0"/>
    <xf numFmtId="0" fontId="18" fillId="3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9" applyNumberFormat="0" applyAlignment="0" applyProtection="0"/>
    <xf numFmtId="0" fontId="18" fillId="3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9" applyNumberFormat="0" applyAlignment="0" applyProtection="0"/>
    <xf numFmtId="0" fontId="18" fillId="3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9" applyNumberFormat="0" applyAlignment="0" applyProtection="0"/>
    <xf numFmtId="0" fontId="18" fillId="3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9" applyNumberFormat="0" applyAlignment="0" applyProtection="0"/>
    <xf numFmtId="0" fontId="18" fillId="3" borderId="0" applyNumberFormat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3" fillId="20" borderId="1" applyNumberFormat="0" applyAlignment="0" applyProtection="0"/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9" applyNumberFormat="0" applyAlignment="0" applyProtection="0"/>
    <xf numFmtId="0" fontId="18" fillId="3" borderId="0" applyNumberFormat="0" applyBorder="0" applyAlignment="0" applyProtection="0"/>
  </cellStyleXfs>
  <cellXfs count="165">
    <xf numFmtId="0" fontId="0" fillId="0" borderId="0" xfId="0"/>
    <xf numFmtId="0" fontId="1" fillId="0" borderId="0" xfId="1"/>
    <xf numFmtId="0" fontId="20" fillId="0" borderId="0" xfId="1" applyFont="1"/>
    <xf numFmtId="0" fontId="1" fillId="0" borderId="10" xfId="1" applyBorder="1" applyAlignment="1">
      <alignment horizontal="center"/>
    </xf>
    <xf numFmtId="0" fontId="19" fillId="0" borderId="11" xfId="1" applyFont="1" applyBorder="1"/>
    <xf numFmtId="0" fontId="19" fillId="0" borderId="12" xfId="1" applyFont="1" applyBorder="1"/>
    <xf numFmtId="0" fontId="19" fillId="0" borderId="13" xfId="1" applyFont="1" applyBorder="1"/>
    <xf numFmtId="0" fontId="1" fillId="0" borderId="13" xfId="1" applyBorder="1"/>
    <xf numFmtId="0" fontId="1" fillId="0" borderId="11" xfId="1" applyBorder="1"/>
    <xf numFmtId="0" fontId="1" fillId="0" borderId="12" xfId="1" applyBorder="1"/>
    <xf numFmtId="0" fontId="1" fillId="0" borderId="14" xfId="1" applyBorder="1"/>
    <xf numFmtId="0" fontId="21" fillId="0" borderId="11" xfId="1" applyFont="1" applyBorder="1"/>
    <xf numFmtId="0" fontId="19" fillId="0" borderId="15" xfId="1" applyFont="1" applyBorder="1"/>
    <xf numFmtId="3" fontId="1" fillId="0" borderId="16" xfId="1" applyNumberFormat="1" applyBorder="1" applyProtection="1">
      <protection locked="0"/>
    </xf>
    <xf numFmtId="0" fontId="1" fillId="0" borderId="14" xfId="1" applyBorder="1" applyAlignment="1">
      <alignment horizontal="center"/>
    </xf>
    <xf numFmtId="0" fontId="1" fillId="0" borderId="17" xfId="1" applyBorder="1"/>
    <xf numFmtId="0" fontId="1" fillId="0" borderId="18" xfId="1" applyBorder="1" applyAlignment="1">
      <alignment horizontal="center"/>
    </xf>
    <xf numFmtId="0" fontId="20" fillId="0" borderId="19" xfId="1" applyFont="1" applyBorder="1"/>
    <xf numFmtId="0" fontId="20" fillId="0" borderId="20" xfId="1" applyFont="1" applyBorder="1"/>
    <xf numFmtId="0" fontId="20" fillId="0" borderId="21" xfId="1" applyFont="1" applyBorder="1"/>
    <xf numFmtId="0" fontId="20" fillId="0" borderId="22" xfId="1" applyFont="1" applyBorder="1"/>
    <xf numFmtId="3" fontId="19" fillId="0" borderId="23" xfId="1" applyNumberFormat="1" applyFont="1" applyBorder="1" applyProtection="1">
      <protection hidden="1"/>
    </xf>
    <xf numFmtId="3" fontId="19" fillId="0" borderId="23" xfId="1" applyNumberFormat="1" applyFont="1" applyBorder="1"/>
    <xf numFmtId="3" fontId="19" fillId="0" borderId="24" xfId="1" applyNumberFormat="1" applyFont="1" applyBorder="1" applyProtection="1">
      <protection locked="0"/>
    </xf>
    <xf numFmtId="0" fontId="1" fillId="0" borderId="25" xfId="1" applyBorder="1" applyAlignment="1">
      <alignment horizontal="center"/>
    </xf>
    <xf numFmtId="3" fontId="19" fillId="0" borderId="16" xfId="1" applyNumberFormat="1" applyFont="1" applyBorder="1"/>
    <xf numFmtId="0" fontId="21" fillId="0" borderId="12" xfId="1" applyFont="1" applyBorder="1"/>
    <xf numFmtId="3" fontId="19" fillId="0" borderId="26" xfId="1" applyNumberFormat="1" applyFont="1" applyBorder="1" applyProtection="1">
      <protection locked="0"/>
    </xf>
    <xf numFmtId="3" fontId="19" fillId="0" borderId="27" xfId="1" applyNumberFormat="1" applyFont="1" applyBorder="1" applyProtection="1">
      <protection locked="0"/>
    </xf>
    <xf numFmtId="0" fontId="19" fillId="0" borderId="28" xfId="1" applyFont="1" applyBorder="1"/>
    <xf numFmtId="0" fontId="1" fillId="0" borderId="28" xfId="1" applyBorder="1"/>
    <xf numFmtId="0" fontId="1" fillId="0" borderId="29" xfId="1" applyBorder="1"/>
    <xf numFmtId="0" fontId="21" fillId="0" borderId="30" xfId="1" applyFont="1" applyBorder="1"/>
    <xf numFmtId="0" fontId="21" fillId="0" borderId="31" xfId="1" applyFont="1" applyBorder="1"/>
    <xf numFmtId="0" fontId="21" fillId="0" borderId="32" xfId="1" applyFont="1" applyBorder="1"/>
    <xf numFmtId="3" fontId="19" fillId="24" borderId="23" xfId="1" applyNumberFormat="1" applyFont="1" applyFill="1" applyBorder="1"/>
    <xf numFmtId="3" fontId="19" fillId="24" borderId="33" xfId="1" applyNumberFormat="1" applyFont="1" applyFill="1" applyBorder="1" applyProtection="1">
      <protection locked="0"/>
    </xf>
    <xf numFmtId="3" fontId="19" fillId="24" borderId="27" xfId="1" applyNumberFormat="1" applyFont="1" applyFill="1" applyBorder="1" applyProtection="1">
      <protection locked="0"/>
    </xf>
    <xf numFmtId="3" fontId="19" fillId="24" borderId="34" xfId="1" applyNumberFormat="1" applyFont="1" applyFill="1" applyBorder="1"/>
    <xf numFmtId="3" fontId="19" fillId="24" borderId="35" xfId="1" applyNumberFormat="1" applyFont="1" applyFill="1" applyBorder="1" applyProtection="1">
      <protection hidden="1"/>
    </xf>
    <xf numFmtId="3" fontId="21" fillId="24" borderId="16" xfId="1" applyNumberFormat="1" applyFont="1" applyFill="1" applyBorder="1" applyProtection="1">
      <protection locked="0"/>
    </xf>
    <xf numFmtId="3" fontId="21" fillId="0" borderId="16" xfId="1" applyNumberFormat="1" applyFont="1" applyBorder="1" applyProtection="1">
      <protection locked="0"/>
    </xf>
    <xf numFmtId="3" fontId="21" fillId="0" borderId="16" xfId="1" applyNumberFormat="1" applyFont="1" applyBorder="1"/>
    <xf numFmtId="3" fontId="22" fillId="0" borderId="16" xfId="1" applyNumberFormat="1" applyFont="1" applyBorder="1"/>
    <xf numFmtId="3" fontId="22" fillId="0" borderId="23" xfId="1" applyNumberFormat="1" applyFont="1" applyBorder="1"/>
    <xf numFmtId="3" fontId="22" fillId="0" borderId="23" xfId="1" applyNumberFormat="1" applyFont="1" applyBorder="1" applyProtection="1">
      <protection locked="0"/>
    </xf>
    <xf numFmtId="3" fontId="22" fillId="0" borderId="16" xfId="1" applyNumberFormat="1" applyFont="1" applyBorder="1" applyProtection="1">
      <protection locked="0"/>
    </xf>
    <xf numFmtId="3" fontId="1" fillId="0" borderId="36" xfId="1" applyNumberFormat="1" applyBorder="1" applyProtection="1">
      <protection locked="0"/>
    </xf>
    <xf numFmtId="0" fontId="20" fillId="0" borderId="37" xfId="1" applyFont="1" applyBorder="1"/>
    <xf numFmtId="0" fontId="20" fillId="0" borderId="38" xfId="1" applyFont="1" applyBorder="1"/>
    <xf numFmtId="0" fontId="20" fillId="0" borderId="39" xfId="1" applyFont="1" applyBorder="1"/>
    <xf numFmtId="0" fontId="20" fillId="0" borderId="40" xfId="1" applyFont="1" applyBorder="1"/>
    <xf numFmtId="3" fontId="19" fillId="24" borderId="41" xfId="1" applyNumberFormat="1" applyFont="1" applyFill="1" applyBorder="1"/>
    <xf numFmtId="3" fontId="19" fillId="25" borderId="41" xfId="1" applyNumberFormat="1" applyFont="1" applyFill="1" applyBorder="1"/>
    <xf numFmtId="0" fontId="1" fillId="0" borderId="0" xfId="43"/>
    <xf numFmtId="0" fontId="20" fillId="0" borderId="0" xfId="43" applyFont="1"/>
    <xf numFmtId="0" fontId="1" fillId="0" borderId="10" xfId="43" applyBorder="1" applyAlignment="1">
      <alignment horizontal="center"/>
    </xf>
    <xf numFmtId="0" fontId="19" fillId="0" borderId="11" xfId="43" applyFont="1" applyBorder="1"/>
    <xf numFmtId="0" fontId="19" fillId="0" borderId="12" xfId="43" applyFont="1" applyBorder="1"/>
    <xf numFmtId="0" fontId="19" fillId="0" borderId="13" xfId="43" applyFont="1" applyBorder="1"/>
    <xf numFmtId="0" fontId="1" fillId="0" borderId="13" xfId="43" applyBorder="1"/>
    <xf numFmtId="0" fontId="1" fillId="0" borderId="11" xfId="43" applyBorder="1"/>
    <xf numFmtId="0" fontId="1" fillId="0" borderId="12" xfId="43" applyBorder="1"/>
    <xf numFmtId="0" fontId="1" fillId="0" borderId="14" xfId="43" applyBorder="1"/>
    <xf numFmtId="0" fontId="21" fillId="0" borderId="11" xfId="43" applyFont="1" applyBorder="1"/>
    <xf numFmtId="0" fontId="19" fillId="0" borderId="15" xfId="43" applyFont="1" applyBorder="1"/>
    <xf numFmtId="3" fontId="1" fillId="0" borderId="16" xfId="43" applyNumberFormat="1" applyBorder="1" applyProtection="1">
      <protection locked="0"/>
    </xf>
    <xf numFmtId="0" fontId="1" fillId="0" borderId="14" xfId="43" applyBorder="1" applyAlignment="1">
      <alignment horizontal="center"/>
    </xf>
    <xf numFmtId="0" fontId="1" fillId="0" borderId="17" xfId="43" applyBorder="1"/>
    <xf numFmtId="0" fontId="1" fillId="0" borderId="18" xfId="43" applyBorder="1" applyAlignment="1">
      <alignment horizontal="center"/>
    </xf>
    <xf numFmtId="0" fontId="20" fillId="0" borderId="19" xfId="43" applyFont="1" applyBorder="1"/>
    <xf numFmtId="0" fontId="20" fillId="0" borderId="20" xfId="43" applyFont="1" applyBorder="1"/>
    <xf numFmtId="0" fontId="20" fillId="0" borderId="21" xfId="43" applyFont="1" applyBorder="1"/>
    <xf numFmtId="0" fontId="20" fillId="0" borderId="22" xfId="43" applyFont="1" applyBorder="1"/>
    <xf numFmtId="3" fontId="19" fillId="0" borderId="23" xfId="43" applyNumberFormat="1" applyFont="1" applyBorder="1" applyProtection="1">
      <protection hidden="1"/>
    </xf>
    <xf numFmtId="3" fontId="19" fillId="0" borderId="23" xfId="43" applyNumberFormat="1" applyFont="1" applyBorder="1"/>
    <xf numFmtId="3" fontId="19" fillId="0" borderId="24" xfId="43" applyNumberFormat="1" applyFont="1" applyBorder="1" applyProtection="1">
      <protection locked="0"/>
    </xf>
    <xf numFmtId="0" fontId="1" fillId="0" borderId="25" xfId="43" applyBorder="1" applyAlignment="1">
      <alignment horizontal="center"/>
    </xf>
    <xf numFmtId="3" fontId="19" fillId="0" borderId="16" xfId="43" applyNumberFormat="1" applyFont="1" applyBorder="1"/>
    <xf numFmtId="0" fontId="21" fillId="0" borderId="12" xfId="43" applyFont="1" applyBorder="1"/>
    <xf numFmtId="3" fontId="19" fillId="0" borderId="26" xfId="43" applyNumberFormat="1" applyFont="1" applyBorder="1" applyProtection="1">
      <protection locked="0"/>
    </xf>
    <xf numFmtId="3" fontId="19" fillId="0" borderId="27" xfId="43" applyNumberFormat="1" applyFont="1" applyBorder="1" applyProtection="1">
      <protection locked="0"/>
    </xf>
    <xf numFmtId="0" fontId="19" fillId="0" borderId="28" xfId="43" applyFont="1" applyBorder="1"/>
    <xf numFmtId="0" fontId="1" fillId="0" borderId="28" xfId="43" applyBorder="1"/>
    <xf numFmtId="0" fontId="1" fillId="0" borderId="29" xfId="43" applyBorder="1"/>
    <xf numFmtId="0" fontId="21" fillId="0" borderId="30" xfId="43" applyFont="1" applyBorder="1"/>
    <xf numFmtId="0" fontId="21" fillId="0" borderId="31" xfId="43" applyFont="1" applyBorder="1"/>
    <xf numFmtId="0" fontId="21" fillId="0" borderId="32" xfId="43" applyFont="1" applyBorder="1"/>
    <xf numFmtId="3" fontId="19" fillId="24" borderId="23" xfId="43" applyNumberFormat="1" applyFont="1" applyFill="1" applyBorder="1"/>
    <xf numFmtId="3" fontId="19" fillId="24" borderId="33" xfId="43" applyNumberFormat="1" applyFont="1" applyFill="1" applyBorder="1" applyProtection="1">
      <protection locked="0"/>
    </xf>
    <xf numFmtId="3" fontId="19" fillId="24" borderId="27" xfId="43" applyNumberFormat="1" applyFont="1" applyFill="1" applyBorder="1" applyProtection="1">
      <protection locked="0"/>
    </xf>
    <xf numFmtId="3" fontId="19" fillId="24" borderId="34" xfId="43" applyNumberFormat="1" applyFont="1" applyFill="1" applyBorder="1"/>
    <xf numFmtId="3" fontId="19" fillId="24" borderId="35" xfId="43" applyNumberFormat="1" applyFont="1" applyFill="1" applyBorder="1" applyProtection="1">
      <protection hidden="1"/>
    </xf>
    <xf numFmtId="3" fontId="21" fillId="24" borderId="16" xfId="43" applyNumberFormat="1" applyFont="1" applyFill="1" applyBorder="1" applyProtection="1">
      <protection locked="0"/>
    </xf>
    <xf numFmtId="3" fontId="21" fillId="0" borderId="16" xfId="43" applyNumberFormat="1" applyFont="1" applyBorder="1" applyProtection="1">
      <protection locked="0"/>
    </xf>
    <xf numFmtId="3" fontId="21" fillId="0" borderId="16" xfId="43" applyNumberFormat="1" applyFont="1" applyBorder="1"/>
    <xf numFmtId="3" fontId="22" fillId="0" borderId="16" xfId="43" applyNumberFormat="1" applyFont="1" applyBorder="1"/>
    <xf numFmtId="3" fontId="22" fillId="0" borderId="23" xfId="43" applyNumberFormat="1" applyFont="1" applyBorder="1"/>
    <xf numFmtId="3" fontId="22" fillId="0" borderId="23" xfId="43" applyNumberFormat="1" applyFont="1" applyBorder="1" applyProtection="1">
      <protection locked="0"/>
    </xf>
    <xf numFmtId="3" fontId="22" fillId="0" borderId="16" xfId="43" applyNumberFormat="1" applyFont="1" applyBorder="1" applyProtection="1">
      <protection locked="0"/>
    </xf>
    <xf numFmtId="3" fontId="1" fillId="0" borderId="36" xfId="43" applyNumberFormat="1" applyBorder="1" applyProtection="1">
      <protection locked="0"/>
    </xf>
    <xf numFmtId="0" fontId="20" fillId="0" borderId="37" xfId="43" applyFont="1" applyBorder="1"/>
    <xf numFmtId="0" fontId="20" fillId="0" borderId="38" xfId="43" applyFont="1" applyBorder="1"/>
    <xf numFmtId="0" fontId="20" fillId="0" borderId="39" xfId="43" applyFont="1" applyBorder="1"/>
    <xf numFmtId="0" fontId="20" fillId="0" borderId="40" xfId="43" applyFont="1" applyBorder="1"/>
    <xf numFmtId="3" fontId="19" fillId="24" borderId="41" xfId="43" applyNumberFormat="1" applyFont="1" applyFill="1" applyBorder="1"/>
    <xf numFmtId="3" fontId="19" fillId="25" borderId="41" xfId="43" applyNumberFormat="1" applyFont="1" applyFill="1" applyBorder="1"/>
    <xf numFmtId="0" fontId="1" fillId="0" borderId="0" xfId="169"/>
    <xf numFmtId="0" fontId="20" fillId="0" borderId="0" xfId="169" applyFont="1"/>
    <xf numFmtId="0" fontId="1" fillId="0" borderId="10" xfId="169" applyBorder="1" applyAlignment="1">
      <alignment horizontal="center"/>
    </xf>
    <xf numFmtId="0" fontId="19" fillId="0" borderId="11" xfId="169" applyFont="1" applyBorder="1"/>
    <xf numFmtId="0" fontId="19" fillId="0" borderId="12" xfId="169" applyFont="1" applyBorder="1"/>
    <xf numFmtId="0" fontId="19" fillId="0" borderId="13" xfId="169" applyFont="1" applyBorder="1"/>
    <xf numFmtId="0" fontId="1" fillId="0" borderId="13" xfId="169" applyBorder="1"/>
    <xf numFmtId="0" fontId="1" fillId="0" borderId="11" xfId="169" applyBorder="1"/>
    <xf numFmtId="0" fontId="1" fillId="0" borderId="12" xfId="169" applyBorder="1"/>
    <xf numFmtId="0" fontId="1" fillId="0" borderId="14" xfId="169" applyBorder="1"/>
    <xf numFmtId="0" fontId="21" fillId="0" borderId="11" xfId="169" applyFont="1" applyBorder="1"/>
    <xf numFmtId="0" fontId="19" fillId="0" borderId="15" xfId="169" applyFont="1" applyBorder="1"/>
    <xf numFmtId="3" fontId="1" fillId="0" borderId="16" xfId="169" applyNumberFormat="1" applyBorder="1" applyProtection="1">
      <protection locked="0"/>
    </xf>
    <xf numFmtId="0" fontId="1" fillId="0" borderId="14" xfId="169" applyBorder="1" applyAlignment="1">
      <alignment horizontal="center"/>
    </xf>
    <xf numFmtId="0" fontId="1" fillId="0" borderId="17" xfId="169" applyBorder="1"/>
    <xf numFmtId="0" fontId="1" fillId="0" borderId="18" xfId="169" applyBorder="1" applyAlignment="1">
      <alignment horizontal="center"/>
    </xf>
    <xf numFmtId="0" fontId="20" fillId="0" borderId="19" xfId="169" applyFont="1" applyBorder="1"/>
    <xf numFmtId="0" fontId="20" fillId="0" borderId="20" xfId="169" applyFont="1" applyBorder="1"/>
    <xf numFmtId="0" fontId="20" fillId="0" borderId="21" xfId="169" applyFont="1" applyBorder="1"/>
    <xf numFmtId="0" fontId="20" fillId="0" borderId="22" xfId="169" applyFont="1" applyBorder="1"/>
    <xf numFmtId="3" fontId="19" fillId="0" borderId="23" xfId="169" applyNumberFormat="1" applyFont="1" applyBorder="1" applyProtection="1">
      <protection hidden="1"/>
    </xf>
    <xf numFmtId="3" fontId="19" fillId="0" borderId="23" xfId="169" applyNumberFormat="1" applyFont="1" applyBorder="1"/>
    <xf numFmtId="3" fontId="19" fillId="0" borderId="24" xfId="169" applyNumberFormat="1" applyFont="1" applyBorder="1" applyProtection="1">
      <protection locked="0"/>
    </xf>
    <xf numFmtId="0" fontId="1" fillId="0" borderId="25" xfId="169" applyBorder="1" applyAlignment="1">
      <alignment horizontal="center"/>
    </xf>
    <xf numFmtId="0" fontId="21" fillId="0" borderId="12" xfId="169" applyFont="1" applyBorder="1"/>
    <xf numFmtId="3" fontId="19" fillId="0" borderId="26" xfId="169" applyNumberFormat="1" applyFont="1" applyBorder="1" applyProtection="1">
      <protection locked="0"/>
    </xf>
    <xf numFmtId="3" fontId="19" fillId="0" borderId="27" xfId="169" applyNumberFormat="1" applyFont="1" applyBorder="1" applyProtection="1">
      <protection locked="0"/>
    </xf>
    <xf numFmtId="0" fontId="19" fillId="0" borderId="28" xfId="169" applyFont="1" applyBorder="1"/>
    <xf numFmtId="0" fontId="1" fillId="0" borderId="28" xfId="169" applyBorder="1"/>
    <xf numFmtId="0" fontId="1" fillId="0" borderId="29" xfId="169" applyBorder="1"/>
    <xf numFmtId="0" fontId="21" fillId="0" borderId="30" xfId="169" applyFont="1" applyBorder="1"/>
    <xf numFmtId="0" fontId="21" fillId="0" borderId="31" xfId="169" applyFont="1" applyBorder="1"/>
    <xf numFmtId="0" fontId="21" fillId="0" borderId="32" xfId="169" applyFont="1" applyBorder="1"/>
    <xf numFmtId="3" fontId="19" fillId="24" borderId="23" xfId="169" applyNumberFormat="1" applyFont="1" applyFill="1" applyBorder="1"/>
    <xf numFmtId="3" fontId="19" fillId="24" borderId="33" xfId="169" applyNumberFormat="1" applyFont="1" applyFill="1" applyBorder="1" applyProtection="1">
      <protection locked="0"/>
    </xf>
    <xf numFmtId="3" fontId="19" fillId="24" borderId="27" xfId="169" applyNumberFormat="1" applyFont="1" applyFill="1" applyBorder="1" applyProtection="1">
      <protection locked="0"/>
    </xf>
    <xf numFmtId="3" fontId="19" fillId="24" borderId="34" xfId="169" applyNumberFormat="1" applyFont="1" applyFill="1" applyBorder="1"/>
    <xf numFmtId="3" fontId="19" fillId="24" borderId="35" xfId="169" applyNumberFormat="1" applyFont="1" applyFill="1" applyBorder="1" applyProtection="1">
      <protection hidden="1"/>
    </xf>
    <xf numFmtId="3" fontId="21" fillId="24" borderId="16" xfId="169" applyNumberFormat="1" applyFont="1" applyFill="1" applyBorder="1" applyProtection="1">
      <protection locked="0"/>
    </xf>
    <xf numFmtId="3" fontId="21" fillId="0" borderId="16" xfId="169" applyNumberFormat="1" applyFont="1" applyBorder="1" applyProtection="1">
      <protection locked="0"/>
    </xf>
    <xf numFmtId="3" fontId="21" fillId="0" borderId="16" xfId="169" applyNumberFormat="1" applyFont="1" applyBorder="1"/>
    <xf numFmtId="3" fontId="22" fillId="0" borderId="16" xfId="169" applyNumberFormat="1" applyFont="1" applyBorder="1"/>
    <xf numFmtId="3" fontId="22" fillId="0" borderId="23" xfId="169" applyNumberFormat="1" applyFont="1" applyBorder="1"/>
    <xf numFmtId="3" fontId="22" fillId="0" borderId="23" xfId="169" applyNumberFormat="1" applyFont="1" applyBorder="1" applyProtection="1">
      <protection locked="0"/>
    </xf>
    <xf numFmtId="3" fontId="22" fillId="0" borderId="16" xfId="169" applyNumberFormat="1" applyFont="1" applyBorder="1" applyProtection="1">
      <protection locked="0"/>
    </xf>
    <xf numFmtId="3" fontId="1" fillId="0" borderId="36" xfId="169" applyNumberFormat="1" applyBorder="1" applyProtection="1">
      <protection locked="0"/>
    </xf>
    <xf numFmtId="0" fontId="20" fillId="0" borderId="37" xfId="169" applyFont="1" applyBorder="1"/>
    <xf numFmtId="0" fontId="20" fillId="0" borderId="38" xfId="169" applyFont="1" applyBorder="1"/>
    <xf numFmtId="0" fontId="20" fillId="0" borderId="39" xfId="169" applyFont="1" applyBorder="1"/>
    <xf numFmtId="0" fontId="20" fillId="0" borderId="40" xfId="169" applyFont="1" applyBorder="1"/>
    <xf numFmtId="3" fontId="19" fillId="24" borderId="41" xfId="169" applyNumberFormat="1" applyFont="1" applyFill="1" applyBorder="1"/>
    <xf numFmtId="3" fontId="19" fillId="25" borderId="41" xfId="169" applyNumberFormat="1" applyFont="1" applyFill="1" applyBorder="1"/>
    <xf numFmtId="3" fontId="23" fillId="0" borderId="16" xfId="43" applyNumberFormat="1" applyFont="1" applyBorder="1"/>
    <xf numFmtId="3" fontId="23" fillId="0" borderId="23" xfId="169" applyNumberFormat="1" applyFont="1" applyBorder="1" applyProtection="1">
      <protection locked="0"/>
    </xf>
    <xf numFmtId="3" fontId="0" fillId="0" borderId="0" xfId="0" applyNumberFormat="1"/>
    <xf numFmtId="0" fontId="19" fillId="0" borderId="0" xfId="1" applyFont="1" applyAlignment="1">
      <alignment horizontal="center"/>
    </xf>
    <xf numFmtId="0" fontId="19" fillId="0" borderId="0" xfId="43" applyFont="1" applyAlignment="1">
      <alignment horizontal="center"/>
    </xf>
    <xf numFmtId="0" fontId="19" fillId="0" borderId="0" xfId="169" applyFont="1" applyAlignment="1">
      <alignment horizontal="center"/>
    </xf>
  </cellXfs>
  <cellStyles count="253">
    <cellStyle name="20% - akcent 1 2" xfId="2" xr:uid="{00000000-0005-0000-0000-000000000000}"/>
    <cellStyle name="20% - akcent 1 3" xfId="44" xr:uid="{00000000-0005-0000-0000-000001000000}"/>
    <cellStyle name="20% - akcent 1 4" xfId="86" xr:uid="{00000000-0005-0000-0000-000002000000}"/>
    <cellStyle name="20% - akcent 1 5" xfId="128" xr:uid="{00000000-0005-0000-0000-000003000000}"/>
    <cellStyle name="20% - akcent 1 6" xfId="170" xr:uid="{00000000-0005-0000-0000-000004000000}"/>
    <cellStyle name="20% - akcent 1 7" xfId="212" xr:uid="{00000000-0005-0000-0000-000005000000}"/>
    <cellStyle name="20% - akcent 2 2" xfId="3" xr:uid="{00000000-0005-0000-0000-000006000000}"/>
    <cellStyle name="20% - akcent 2 3" xfId="45" xr:uid="{00000000-0005-0000-0000-000007000000}"/>
    <cellStyle name="20% - akcent 2 4" xfId="87" xr:uid="{00000000-0005-0000-0000-000008000000}"/>
    <cellStyle name="20% - akcent 2 5" xfId="129" xr:uid="{00000000-0005-0000-0000-000009000000}"/>
    <cellStyle name="20% - akcent 2 6" xfId="171" xr:uid="{00000000-0005-0000-0000-00000A000000}"/>
    <cellStyle name="20% - akcent 2 7" xfId="213" xr:uid="{00000000-0005-0000-0000-00000B000000}"/>
    <cellStyle name="20% - akcent 3 2" xfId="4" xr:uid="{00000000-0005-0000-0000-00000C000000}"/>
    <cellStyle name="20% - akcent 3 3" xfId="46" xr:uid="{00000000-0005-0000-0000-00000D000000}"/>
    <cellStyle name="20% - akcent 3 4" xfId="88" xr:uid="{00000000-0005-0000-0000-00000E000000}"/>
    <cellStyle name="20% - akcent 3 5" xfId="130" xr:uid="{00000000-0005-0000-0000-00000F000000}"/>
    <cellStyle name="20% - akcent 3 6" xfId="172" xr:uid="{00000000-0005-0000-0000-000010000000}"/>
    <cellStyle name="20% - akcent 3 7" xfId="214" xr:uid="{00000000-0005-0000-0000-000011000000}"/>
    <cellStyle name="20% - akcent 4 2" xfId="5" xr:uid="{00000000-0005-0000-0000-000012000000}"/>
    <cellStyle name="20% - akcent 4 3" xfId="47" xr:uid="{00000000-0005-0000-0000-000013000000}"/>
    <cellStyle name="20% - akcent 4 4" xfId="89" xr:uid="{00000000-0005-0000-0000-000014000000}"/>
    <cellStyle name="20% - akcent 4 5" xfId="131" xr:uid="{00000000-0005-0000-0000-000015000000}"/>
    <cellStyle name="20% - akcent 4 6" xfId="173" xr:uid="{00000000-0005-0000-0000-000016000000}"/>
    <cellStyle name="20% - akcent 4 7" xfId="215" xr:uid="{00000000-0005-0000-0000-000017000000}"/>
    <cellStyle name="20% - akcent 5 2" xfId="6" xr:uid="{00000000-0005-0000-0000-000018000000}"/>
    <cellStyle name="20% - akcent 5 3" xfId="48" xr:uid="{00000000-0005-0000-0000-000019000000}"/>
    <cellStyle name="20% - akcent 5 4" xfId="90" xr:uid="{00000000-0005-0000-0000-00001A000000}"/>
    <cellStyle name="20% - akcent 5 5" xfId="132" xr:uid="{00000000-0005-0000-0000-00001B000000}"/>
    <cellStyle name="20% - akcent 5 6" xfId="174" xr:uid="{00000000-0005-0000-0000-00001C000000}"/>
    <cellStyle name="20% - akcent 5 7" xfId="216" xr:uid="{00000000-0005-0000-0000-00001D000000}"/>
    <cellStyle name="20% - akcent 6 2" xfId="7" xr:uid="{00000000-0005-0000-0000-00001E000000}"/>
    <cellStyle name="20% - akcent 6 3" xfId="49" xr:uid="{00000000-0005-0000-0000-00001F000000}"/>
    <cellStyle name="20% - akcent 6 4" xfId="91" xr:uid="{00000000-0005-0000-0000-000020000000}"/>
    <cellStyle name="20% - akcent 6 5" xfId="133" xr:uid="{00000000-0005-0000-0000-000021000000}"/>
    <cellStyle name="20% - akcent 6 6" xfId="175" xr:uid="{00000000-0005-0000-0000-000022000000}"/>
    <cellStyle name="20% - akcent 6 7" xfId="217" xr:uid="{00000000-0005-0000-0000-000023000000}"/>
    <cellStyle name="40% - akcent 1 2" xfId="8" xr:uid="{00000000-0005-0000-0000-000024000000}"/>
    <cellStyle name="40% - akcent 1 3" xfId="50" xr:uid="{00000000-0005-0000-0000-000025000000}"/>
    <cellStyle name="40% - akcent 1 4" xfId="92" xr:uid="{00000000-0005-0000-0000-000026000000}"/>
    <cellStyle name="40% - akcent 1 5" xfId="134" xr:uid="{00000000-0005-0000-0000-000027000000}"/>
    <cellStyle name="40% - akcent 1 6" xfId="176" xr:uid="{00000000-0005-0000-0000-000028000000}"/>
    <cellStyle name="40% - akcent 1 7" xfId="218" xr:uid="{00000000-0005-0000-0000-000029000000}"/>
    <cellStyle name="40% - akcent 2 2" xfId="9" xr:uid="{00000000-0005-0000-0000-00002A000000}"/>
    <cellStyle name="40% - akcent 2 3" xfId="51" xr:uid="{00000000-0005-0000-0000-00002B000000}"/>
    <cellStyle name="40% - akcent 2 4" xfId="93" xr:uid="{00000000-0005-0000-0000-00002C000000}"/>
    <cellStyle name="40% - akcent 2 5" xfId="135" xr:uid="{00000000-0005-0000-0000-00002D000000}"/>
    <cellStyle name="40% - akcent 2 6" xfId="177" xr:uid="{00000000-0005-0000-0000-00002E000000}"/>
    <cellStyle name="40% - akcent 2 7" xfId="219" xr:uid="{00000000-0005-0000-0000-00002F000000}"/>
    <cellStyle name="40% - akcent 3 2" xfId="10" xr:uid="{00000000-0005-0000-0000-000030000000}"/>
    <cellStyle name="40% - akcent 3 3" xfId="52" xr:uid="{00000000-0005-0000-0000-000031000000}"/>
    <cellStyle name="40% - akcent 3 4" xfId="94" xr:uid="{00000000-0005-0000-0000-000032000000}"/>
    <cellStyle name="40% - akcent 3 5" xfId="136" xr:uid="{00000000-0005-0000-0000-000033000000}"/>
    <cellStyle name="40% - akcent 3 6" xfId="178" xr:uid="{00000000-0005-0000-0000-000034000000}"/>
    <cellStyle name="40% - akcent 3 7" xfId="220" xr:uid="{00000000-0005-0000-0000-000035000000}"/>
    <cellStyle name="40% - akcent 4 2" xfId="11" xr:uid="{00000000-0005-0000-0000-000036000000}"/>
    <cellStyle name="40% - akcent 4 3" xfId="53" xr:uid="{00000000-0005-0000-0000-000037000000}"/>
    <cellStyle name="40% - akcent 4 4" xfId="95" xr:uid="{00000000-0005-0000-0000-000038000000}"/>
    <cellStyle name="40% - akcent 4 5" xfId="137" xr:uid="{00000000-0005-0000-0000-000039000000}"/>
    <cellStyle name="40% - akcent 4 6" xfId="179" xr:uid="{00000000-0005-0000-0000-00003A000000}"/>
    <cellStyle name="40% - akcent 4 7" xfId="221" xr:uid="{00000000-0005-0000-0000-00003B000000}"/>
    <cellStyle name="40% - akcent 5 2" xfId="12" xr:uid="{00000000-0005-0000-0000-00003C000000}"/>
    <cellStyle name="40% - akcent 5 3" xfId="54" xr:uid="{00000000-0005-0000-0000-00003D000000}"/>
    <cellStyle name="40% - akcent 5 4" xfId="96" xr:uid="{00000000-0005-0000-0000-00003E000000}"/>
    <cellStyle name="40% - akcent 5 5" xfId="138" xr:uid="{00000000-0005-0000-0000-00003F000000}"/>
    <cellStyle name="40% - akcent 5 6" xfId="180" xr:uid="{00000000-0005-0000-0000-000040000000}"/>
    <cellStyle name="40% - akcent 5 7" xfId="222" xr:uid="{00000000-0005-0000-0000-000041000000}"/>
    <cellStyle name="40% - akcent 6 2" xfId="13" xr:uid="{00000000-0005-0000-0000-000042000000}"/>
    <cellStyle name="40% - akcent 6 3" xfId="55" xr:uid="{00000000-0005-0000-0000-000043000000}"/>
    <cellStyle name="40% - akcent 6 4" xfId="97" xr:uid="{00000000-0005-0000-0000-000044000000}"/>
    <cellStyle name="40% - akcent 6 5" xfId="139" xr:uid="{00000000-0005-0000-0000-000045000000}"/>
    <cellStyle name="40% - akcent 6 6" xfId="181" xr:uid="{00000000-0005-0000-0000-000046000000}"/>
    <cellStyle name="40% - akcent 6 7" xfId="223" xr:uid="{00000000-0005-0000-0000-000047000000}"/>
    <cellStyle name="60% - akcent 1 2" xfId="14" xr:uid="{00000000-0005-0000-0000-000048000000}"/>
    <cellStyle name="60% - akcent 1 3" xfId="56" xr:uid="{00000000-0005-0000-0000-000049000000}"/>
    <cellStyle name="60% - akcent 1 4" xfId="98" xr:uid="{00000000-0005-0000-0000-00004A000000}"/>
    <cellStyle name="60% - akcent 1 5" xfId="140" xr:uid="{00000000-0005-0000-0000-00004B000000}"/>
    <cellStyle name="60% - akcent 1 6" xfId="182" xr:uid="{00000000-0005-0000-0000-00004C000000}"/>
    <cellStyle name="60% - akcent 1 7" xfId="224" xr:uid="{00000000-0005-0000-0000-00004D000000}"/>
    <cellStyle name="60% - akcent 2 2" xfId="15" xr:uid="{00000000-0005-0000-0000-00004E000000}"/>
    <cellStyle name="60% - akcent 2 3" xfId="57" xr:uid="{00000000-0005-0000-0000-00004F000000}"/>
    <cellStyle name="60% - akcent 2 4" xfId="99" xr:uid="{00000000-0005-0000-0000-000050000000}"/>
    <cellStyle name="60% - akcent 2 5" xfId="141" xr:uid="{00000000-0005-0000-0000-000051000000}"/>
    <cellStyle name="60% - akcent 2 6" xfId="183" xr:uid="{00000000-0005-0000-0000-000052000000}"/>
    <cellStyle name="60% - akcent 2 7" xfId="225" xr:uid="{00000000-0005-0000-0000-000053000000}"/>
    <cellStyle name="60% - akcent 3 2" xfId="16" xr:uid="{00000000-0005-0000-0000-000054000000}"/>
    <cellStyle name="60% - akcent 3 3" xfId="58" xr:uid="{00000000-0005-0000-0000-000055000000}"/>
    <cellStyle name="60% - akcent 3 4" xfId="100" xr:uid="{00000000-0005-0000-0000-000056000000}"/>
    <cellStyle name="60% - akcent 3 5" xfId="142" xr:uid="{00000000-0005-0000-0000-000057000000}"/>
    <cellStyle name="60% - akcent 3 6" xfId="184" xr:uid="{00000000-0005-0000-0000-000058000000}"/>
    <cellStyle name="60% - akcent 3 7" xfId="226" xr:uid="{00000000-0005-0000-0000-000059000000}"/>
    <cellStyle name="60% - akcent 4 2" xfId="17" xr:uid="{00000000-0005-0000-0000-00005A000000}"/>
    <cellStyle name="60% - akcent 4 3" xfId="59" xr:uid="{00000000-0005-0000-0000-00005B000000}"/>
    <cellStyle name="60% - akcent 4 4" xfId="101" xr:uid="{00000000-0005-0000-0000-00005C000000}"/>
    <cellStyle name="60% - akcent 4 5" xfId="143" xr:uid="{00000000-0005-0000-0000-00005D000000}"/>
    <cellStyle name="60% - akcent 4 6" xfId="185" xr:uid="{00000000-0005-0000-0000-00005E000000}"/>
    <cellStyle name="60% - akcent 4 7" xfId="227" xr:uid="{00000000-0005-0000-0000-00005F000000}"/>
    <cellStyle name="60% - akcent 5 2" xfId="18" xr:uid="{00000000-0005-0000-0000-000060000000}"/>
    <cellStyle name="60% - akcent 5 3" xfId="60" xr:uid="{00000000-0005-0000-0000-000061000000}"/>
    <cellStyle name="60% - akcent 5 4" xfId="102" xr:uid="{00000000-0005-0000-0000-000062000000}"/>
    <cellStyle name="60% - akcent 5 5" xfId="144" xr:uid="{00000000-0005-0000-0000-000063000000}"/>
    <cellStyle name="60% - akcent 5 6" xfId="186" xr:uid="{00000000-0005-0000-0000-000064000000}"/>
    <cellStyle name="60% - akcent 5 7" xfId="228" xr:uid="{00000000-0005-0000-0000-000065000000}"/>
    <cellStyle name="60% - akcent 6 2" xfId="19" xr:uid="{00000000-0005-0000-0000-000066000000}"/>
    <cellStyle name="60% - akcent 6 3" xfId="61" xr:uid="{00000000-0005-0000-0000-000067000000}"/>
    <cellStyle name="60% - akcent 6 4" xfId="103" xr:uid="{00000000-0005-0000-0000-000068000000}"/>
    <cellStyle name="60% - akcent 6 5" xfId="145" xr:uid="{00000000-0005-0000-0000-000069000000}"/>
    <cellStyle name="60% - akcent 6 6" xfId="187" xr:uid="{00000000-0005-0000-0000-00006A000000}"/>
    <cellStyle name="60% - akcent 6 7" xfId="229" xr:uid="{00000000-0005-0000-0000-00006B000000}"/>
    <cellStyle name="Akcent 1 2" xfId="20" xr:uid="{00000000-0005-0000-0000-00006C000000}"/>
    <cellStyle name="Akcent 1 3" xfId="62" xr:uid="{00000000-0005-0000-0000-00006D000000}"/>
    <cellStyle name="Akcent 1 4" xfId="104" xr:uid="{00000000-0005-0000-0000-00006E000000}"/>
    <cellStyle name="Akcent 1 5" xfId="146" xr:uid="{00000000-0005-0000-0000-00006F000000}"/>
    <cellStyle name="Akcent 1 6" xfId="188" xr:uid="{00000000-0005-0000-0000-000070000000}"/>
    <cellStyle name="Akcent 1 7" xfId="230" xr:uid="{00000000-0005-0000-0000-000071000000}"/>
    <cellStyle name="Akcent 2 2" xfId="21" xr:uid="{00000000-0005-0000-0000-000072000000}"/>
    <cellStyle name="Akcent 2 3" xfId="63" xr:uid="{00000000-0005-0000-0000-000073000000}"/>
    <cellStyle name="Akcent 2 4" xfId="105" xr:uid="{00000000-0005-0000-0000-000074000000}"/>
    <cellStyle name="Akcent 2 5" xfId="147" xr:uid="{00000000-0005-0000-0000-000075000000}"/>
    <cellStyle name="Akcent 2 6" xfId="189" xr:uid="{00000000-0005-0000-0000-000076000000}"/>
    <cellStyle name="Akcent 2 7" xfId="231" xr:uid="{00000000-0005-0000-0000-000077000000}"/>
    <cellStyle name="Akcent 3 2" xfId="22" xr:uid="{00000000-0005-0000-0000-000078000000}"/>
    <cellStyle name="Akcent 3 3" xfId="64" xr:uid="{00000000-0005-0000-0000-000079000000}"/>
    <cellStyle name="Akcent 3 4" xfId="106" xr:uid="{00000000-0005-0000-0000-00007A000000}"/>
    <cellStyle name="Akcent 3 5" xfId="148" xr:uid="{00000000-0005-0000-0000-00007B000000}"/>
    <cellStyle name="Akcent 3 6" xfId="190" xr:uid="{00000000-0005-0000-0000-00007C000000}"/>
    <cellStyle name="Akcent 3 7" xfId="232" xr:uid="{00000000-0005-0000-0000-00007D000000}"/>
    <cellStyle name="Akcent 4 2" xfId="23" xr:uid="{00000000-0005-0000-0000-00007E000000}"/>
    <cellStyle name="Akcent 4 3" xfId="65" xr:uid="{00000000-0005-0000-0000-00007F000000}"/>
    <cellStyle name="Akcent 4 4" xfId="107" xr:uid="{00000000-0005-0000-0000-000080000000}"/>
    <cellStyle name="Akcent 4 5" xfId="149" xr:uid="{00000000-0005-0000-0000-000081000000}"/>
    <cellStyle name="Akcent 4 6" xfId="191" xr:uid="{00000000-0005-0000-0000-000082000000}"/>
    <cellStyle name="Akcent 4 7" xfId="233" xr:uid="{00000000-0005-0000-0000-000083000000}"/>
    <cellStyle name="Akcent 5 2" xfId="24" xr:uid="{00000000-0005-0000-0000-000084000000}"/>
    <cellStyle name="Akcent 5 3" xfId="66" xr:uid="{00000000-0005-0000-0000-000085000000}"/>
    <cellStyle name="Akcent 5 4" xfId="108" xr:uid="{00000000-0005-0000-0000-000086000000}"/>
    <cellStyle name="Akcent 5 5" xfId="150" xr:uid="{00000000-0005-0000-0000-000087000000}"/>
    <cellStyle name="Akcent 5 6" xfId="192" xr:uid="{00000000-0005-0000-0000-000088000000}"/>
    <cellStyle name="Akcent 5 7" xfId="234" xr:uid="{00000000-0005-0000-0000-000089000000}"/>
    <cellStyle name="Akcent 6 2" xfId="25" xr:uid="{00000000-0005-0000-0000-00008A000000}"/>
    <cellStyle name="Akcent 6 3" xfId="67" xr:uid="{00000000-0005-0000-0000-00008B000000}"/>
    <cellStyle name="Akcent 6 4" xfId="109" xr:uid="{00000000-0005-0000-0000-00008C000000}"/>
    <cellStyle name="Akcent 6 5" xfId="151" xr:uid="{00000000-0005-0000-0000-00008D000000}"/>
    <cellStyle name="Akcent 6 6" xfId="193" xr:uid="{00000000-0005-0000-0000-00008E000000}"/>
    <cellStyle name="Akcent 6 7" xfId="235" xr:uid="{00000000-0005-0000-0000-00008F000000}"/>
    <cellStyle name="Dane wejściowe 2" xfId="26" xr:uid="{00000000-0005-0000-0000-000090000000}"/>
    <cellStyle name="Dane wejściowe 3" xfId="68" xr:uid="{00000000-0005-0000-0000-000091000000}"/>
    <cellStyle name="Dane wejściowe 4" xfId="110" xr:uid="{00000000-0005-0000-0000-000092000000}"/>
    <cellStyle name="Dane wejściowe 5" xfId="152" xr:uid="{00000000-0005-0000-0000-000093000000}"/>
    <cellStyle name="Dane wejściowe 6" xfId="194" xr:uid="{00000000-0005-0000-0000-000094000000}"/>
    <cellStyle name="Dane wejściowe 7" xfId="236" xr:uid="{00000000-0005-0000-0000-000095000000}"/>
    <cellStyle name="Dane wyjściowe 2" xfId="27" xr:uid="{00000000-0005-0000-0000-000096000000}"/>
    <cellStyle name="Dane wyjściowe 3" xfId="69" xr:uid="{00000000-0005-0000-0000-000097000000}"/>
    <cellStyle name="Dane wyjściowe 4" xfId="111" xr:uid="{00000000-0005-0000-0000-000098000000}"/>
    <cellStyle name="Dane wyjściowe 5" xfId="153" xr:uid="{00000000-0005-0000-0000-000099000000}"/>
    <cellStyle name="Dane wyjściowe 6" xfId="195" xr:uid="{00000000-0005-0000-0000-00009A000000}"/>
    <cellStyle name="Dane wyjściowe 7" xfId="237" xr:uid="{00000000-0005-0000-0000-00009B000000}"/>
    <cellStyle name="Dobre 2" xfId="28" xr:uid="{00000000-0005-0000-0000-00009C000000}"/>
    <cellStyle name="Dobre 3" xfId="70" xr:uid="{00000000-0005-0000-0000-00009D000000}"/>
    <cellStyle name="Dobre 4" xfId="112" xr:uid="{00000000-0005-0000-0000-00009E000000}"/>
    <cellStyle name="Dobre 5" xfId="154" xr:uid="{00000000-0005-0000-0000-00009F000000}"/>
    <cellStyle name="Dobre 6" xfId="196" xr:uid="{00000000-0005-0000-0000-0000A0000000}"/>
    <cellStyle name="Dobre 7" xfId="238" xr:uid="{00000000-0005-0000-0000-0000A1000000}"/>
    <cellStyle name="Komórka połączona 2" xfId="29" xr:uid="{00000000-0005-0000-0000-0000A2000000}"/>
    <cellStyle name="Komórka połączona 3" xfId="71" xr:uid="{00000000-0005-0000-0000-0000A3000000}"/>
    <cellStyle name="Komórka połączona 4" xfId="113" xr:uid="{00000000-0005-0000-0000-0000A4000000}"/>
    <cellStyle name="Komórka połączona 5" xfId="155" xr:uid="{00000000-0005-0000-0000-0000A5000000}"/>
    <cellStyle name="Komórka połączona 6" xfId="197" xr:uid="{00000000-0005-0000-0000-0000A6000000}"/>
    <cellStyle name="Komórka połączona 7" xfId="239" xr:uid="{00000000-0005-0000-0000-0000A7000000}"/>
    <cellStyle name="Komórka zaznaczona 2" xfId="30" xr:uid="{00000000-0005-0000-0000-0000A8000000}"/>
    <cellStyle name="Komórka zaznaczona 3" xfId="72" xr:uid="{00000000-0005-0000-0000-0000A9000000}"/>
    <cellStyle name="Komórka zaznaczona 4" xfId="114" xr:uid="{00000000-0005-0000-0000-0000AA000000}"/>
    <cellStyle name="Komórka zaznaczona 5" xfId="156" xr:uid="{00000000-0005-0000-0000-0000AB000000}"/>
    <cellStyle name="Komórka zaznaczona 6" xfId="198" xr:uid="{00000000-0005-0000-0000-0000AC000000}"/>
    <cellStyle name="Komórka zaznaczona 7" xfId="240" xr:uid="{00000000-0005-0000-0000-0000AD000000}"/>
    <cellStyle name="Nagłówek 1 2" xfId="31" xr:uid="{00000000-0005-0000-0000-0000AE000000}"/>
    <cellStyle name="Nagłówek 1 3" xfId="73" xr:uid="{00000000-0005-0000-0000-0000AF000000}"/>
    <cellStyle name="Nagłówek 1 4" xfId="115" xr:uid="{00000000-0005-0000-0000-0000B0000000}"/>
    <cellStyle name="Nagłówek 1 5" xfId="157" xr:uid="{00000000-0005-0000-0000-0000B1000000}"/>
    <cellStyle name="Nagłówek 1 6" xfId="199" xr:uid="{00000000-0005-0000-0000-0000B2000000}"/>
    <cellStyle name="Nagłówek 1 7" xfId="241" xr:uid="{00000000-0005-0000-0000-0000B3000000}"/>
    <cellStyle name="Nagłówek 2 2" xfId="32" xr:uid="{00000000-0005-0000-0000-0000B4000000}"/>
    <cellStyle name="Nagłówek 2 3" xfId="74" xr:uid="{00000000-0005-0000-0000-0000B5000000}"/>
    <cellStyle name="Nagłówek 2 4" xfId="116" xr:uid="{00000000-0005-0000-0000-0000B6000000}"/>
    <cellStyle name="Nagłówek 2 5" xfId="158" xr:uid="{00000000-0005-0000-0000-0000B7000000}"/>
    <cellStyle name="Nagłówek 2 6" xfId="200" xr:uid="{00000000-0005-0000-0000-0000B8000000}"/>
    <cellStyle name="Nagłówek 2 7" xfId="242" xr:uid="{00000000-0005-0000-0000-0000B9000000}"/>
    <cellStyle name="Nagłówek 3 2" xfId="33" xr:uid="{00000000-0005-0000-0000-0000BA000000}"/>
    <cellStyle name="Nagłówek 3 3" xfId="75" xr:uid="{00000000-0005-0000-0000-0000BB000000}"/>
    <cellStyle name="Nagłówek 3 4" xfId="117" xr:uid="{00000000-0005-0000-0000-0000BC000000}"/>
    <cellStyle name="Nagłówek 3 5" xfId="159" xr:uid="{00000000-0005-0000-0000-0000BD000000}"/>
    <cellStyle name="Nagłówek 3 6" xfId="201" xr:uid="{00000000-0005-0000-0000-0000BE000000}"/>
    <cellStyle name="Nagłówek 3 7" xfId="243" xr:uid="{00000000-0005-0000-0000-0000BF000000}"/>
    <cellStyle name="Nagłówek 4 2" xfId="34" xr:uid="{00000000-0005-0000-0000-0000C0000000}"/>
    <cellStyle name="Nagłówek 4 3" xfId="76" xr:uid="{00000000-0005-0000-0000-0000C1000000}"/>
    <cellStyle name="Nagłówek 4 4" xfId="118" xr:uid="{00000000-0005-0000-0000-0000C2000000}"/>
    <cellStyle name="Nagłówek 4 5" xfId="160" xr:uid="{00000000-0005-0000-0000-0000C3000000}"/>
    <cellStyle name="Nagłówek 4 6" xfId="202" xr:uid="{00000000-0005-0000-0000-0000C4000000}"/>
    <cellStyle name="Nagłówek 4 7" xfId="244" xr:uid="{00000000-0005-0000-0000-0000C5000000}"/>
    <cellStyle name="Neutralne 2" xfId="35" xr:uid="{00000000-0005-0000-0000-0000C6000000}"/>
    <cellStyle name="Neutralne 3" xfId="77" xr:uid="{00000000-0005-0000-0000-0000C7000000}"/>
    <cellStyle name="Neutralne 4" xfId="119" xr:uid="{00000000-0005-0000-0000-0000C8000000}"/>
    <cellStyle name="Neutralne 5" xfId="161" xr:uid="{00000000-0005-0000-0000-0000C9000000}"/>
    <cellStyle name="Neutralne 6" xfId="203" xr:uid="{00000000-0005-0000-0000-0000CA000000}"/>
    <cellStyle name="Neutralne 7" xfId="245" xr:uid="{00000000-0005-0000-0000-0000CB000000}"/>
    <cellStyle name="Normalny" xfId="0" builtinId="0"/>
    <cellStyle name="Normalny 2" xfId="1" xr:uid="{00000000-0005-0000-0000-0000CD000000}"/>
    <cellStyle name="Normalny 3" xfId="43" xr:uid="{00000000-0005-0000-0000-0000CE000000}"/>
    <cellStyle name="Normalny 4" xfId="85" xr:uid="{00000000-0005-0000-0000-0000CF000000}"/>
    <cellStyle name="Normalny 5" xfId="127" xr:uid="{00000000-0005-0000-0000-0000D0000000}"/>
    <cellStyle name="Normalny 6" xfId="169" xr:uid="{00000000-0005-0000-0000-0000D1000000}"/>
    <cellStyle name="Normalny 7" xfId="211" xr:uid="{00000000-0005-0000-0000-0000D2000000}"/>
    <cellStyle name="Obliczenia 2" xfId="36" xr:uid="{00000000-0005-0000-0000-0000D3000000}"/>
    <cellStyle name="Obliczenia 3" xfId="78" xr:uid="{00000000-0005-0000-0000-0000D4000000}"/>
    <cellStyle name="Obliczenia 4" xfId="120" xr:uid="{00000000-0005-0000-0000-0000D5000000}"/>
    <cellStyle name="Obliczenia 5" xfId="162" xr:uid="{00000000-0005-0000-0000-0000D6000000}"/>
    <cellStyle name="Obliczenia 6" xfId="204" xr:uid="{00000000-0005-0000-0000-0000D7000000}"/>
    <cellStyle name="Obliczenia 7" xfId="246" xr:uid="{00000000-0005-0000-0000-0000D8000000}"/>
    <cellStyle name="Suma 2" xfId="37" xr:uid="{00000000-0005-0000-0000-0000D9000000}"/>
    <cellStyle name="Suma 3" xfId="79" xr:uid="{00000000-0005-0000-0000-0000DA000000}"/>
    <cellStyle name="Suma 4" xfId="121" xr:uid="{00000000-0005-0000-0000-0000DB000000}"/>
    <cellStyle name="Suma 5" xfId="163" xr:uid="{00000000-0005-0000-0000-0000DC000000}"/>
    <cellStyle name="Suma 6" xfId="205" xr:uid="{00000000-0005-0000-0000-0000DD000000}"/>
    <cellStyle name="Suma 7" xfId="247" xr:uid="{00000000-0005-0000-0000-0000DE000000}"/>
    <cellStyle name="Tekst objaśnienia 2" xfId="38" xr:uid="{00000000-0005-0000-0000-0000DF000000}"/>
    <cellStyle name="Tekst objaśnienia 3" xfId="80" xr:uid="{00000000-0005-0000-0000-0000E0000000}"/>
    <cellStyle name="Tekst objaśnienia 4" xfId="122" xr:uid="{00000000-0005-0000-0000-0000E1000000}"/>
    <cellStyle name="Tekst objaśnienia 5" xfId="164" xr:uid="{00000000-0005-0000-0000-0000E2000000}"/>
    <cellStyle name="Tekst objaśnienia 6" xfId="206" xr:uid="{00000000-0005-0000-0000-0000E3000000}"/>
    <cellStyle name="Tekst objaśnienia 7" xfId="248" xr:uid="{00000000-0005-0000-0000-0000E4000000}"/>
    <cellStyle name="Tekst ostrzeżenia 2" xfId="39" xr:uid="{00000000-0005-0000-0000-0000E5000000}"/>
    <cellStyle name="Tekst ostrzeżenia 3" xfId="81" xr:uid="{00000000-0005-0000-0000-0000E6000000}"/>
    <cellStyle name="Tekst ostrzeżenia 4" xfId="123" xr:uid="{00000000-0005-0000-0000-0000E7000000}"/>
    <cellStyle name="Tekst ostrzeżenia 5" xfId="165" xr:uid="{00000000-0005-0000-0000-0000E8000000}"/>
    <cellStyle name="Tekst ostrzeżenia 6" xfId="207" xr:uid="{00000000-0005-0000-0000-0000E9000000}"/>
    <cellStyle name="Tekst ostrzeżenia 7" xfId="249" xr:uid="{00000000-0005-0000-0000-0000EA000000}"/>
    <cellStyle name="Tytuł 2" xfId="40" xr:uid="{00000000-0005-0000-0000-0000EB000000}"/>
    <cellStyle name="Tytuł 3" xfId="82" xr:uid="{00000000-0005-0000-0000-0000EC000000}"/>
    <cellStyle name="Tytuł 4" xfId="124" xr:uid="{00000000-0005-0000-0000-0000ED000000}"/>
    <cellStyle name="Tytuł 5" xfId="166" xr:uid="{00000000-0005-0000-0000-0000EE000000}"/>
    <cellStyle name="Tytuł 6" xfId="208" xr:uid="{00000000-0005-0000-0000-0000EF000000}"/>
    <cellStyle name="Tytuł 7" xfId="250" xr:uid="{00000000-0005-0000-0000-0000F0000000}"/>
    <cellStyle name="Uwaga 2" xfId="41" xr:uid="{00000000-0005-0000-0000-0000F1000000}"/>
    <cellStyle name="Uwaga 3" xfId="83" xr:uid="{00000000-0005-0000-0000-0000F2000000}"/>
    <cellStyle name="Uwaga 4" xfId="125" xr:uid="{00000000-0005-0000-0000-0000F3000000}"/>
    <cellStyle name="Uwaga 5" xfId="167" xr:uid="{00000000-0005-0000-0000-0000F4000000}"/>
    <cellStyle name="Uwaga 6" xfId="209" xr:uid="{00000000-0005-0000-0000-0000F5000000}"/>
    <cellStyle name="Uwaga 7" xfId="251" xr:uid="{00000000-0005-0000-0000-0000F6000000}"/>
    <cellStyle name="Złe 2" xfId="42" xr:uid="{00000000-0005-0000-0000-0000F7000000}"/>
    <cellStyle name="Złe 3" xfId="84" xr:uid="{00000000-0005-0000-0000-0000F8000000}"/>
    <cellStyle name="Złe 4" xfId="126" xr:uid="{00000000-0005-0000-0000-0000F9000000}"/>
    <cellStyle name="Złe 5" xfId="168" xr:uid="{00000000-0005-0000-0000-0000FA000000}"/>
    <cellStyle name="Złe 6" xfId="210" xr:uid="{00000000-0005-0000-0000-0000FB000000}"/>
    <cellStyle name="Złe 7" xfId="252" xr:uid="{00000000-0005-0000-0000-0000F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K34" sqref="K34"/>
    </sheetView>
  </sheetViews>
  <sheetFormatPr defaultRowHeight="14.25"/>
  <cols>
    <col min="4" max="4" width="25.75" customWidth="1"/>
    <col min="5" max="5" width="26.875" customWidth="1"/>
    <col min="6" max="6" width="4.125" customWidth="1"/>
    <col min="10" max="10" width="27.5" customWidth="1"/>
    <col min="11" max="11" width="27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"/>
      <c r="C2" s="1"/>
      <c r="D2" s="162" t="s">
        <v>1</v>
      </c>
      <c r="E2" s="162"/>
      <c r="F2" s="1"/>
      <c r="G2" s="2"/>
      <c r="H2" s="1"/>
      <c r="I2" s="1"/>
      <c r="J2" s="162" t="s">
        <v>1</v>
      </c>
      <c r="K2" s="162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>
      <c r="A4" s="17"/>
      <c r="B4" s="17"/>
      <c r="C4" s="17"/>
      <c r="D4" s="17" t="s">
        <v>2</v>
      </c>
      <c r="E4" s="18"/>
      <c r="F4" s="19"/>
      <c r="G4" s="17"/>
      <c r="H4" s="17"/>
      <c r="I4" s="17"/>
      <c r="J4" s="17" t="s">
        <v>3</v>
      </c>
      <c r="K4" s="20"/>
    </row>
    <row r="5" spans="1:11">
      <c r="A5" s="10"/>
      <c r="B5" s="10"/>
      <c r="C5" s="10"/>
      <c r="D5" s="14" t="s">
        <v>4</v>
      </c>
      <c r="E5" s="3" t="s">
        <v>5</v>
      </c>
      <c r="F5" s="15"/>
      <c r="G5" s="10"/>
      <c r="H5" s="10"/>
      <c r="I5" s="10"/>
      <c r="J5" s="16" t="s">
        <v>4</v>
      </c>
      <c r="K5" s="24" t="s">
        <v>5</v>
      </c>
    </row>
    <row r="6" spans="1:11">
      <c r="A6" s="4" t="s">
        <v>6</v>
      </c>
      <c r="B6" s="4"/>
      <c r="C6" s="4"/>
      <c r="D6" s="5"/>
      <c r="E6" s="39">
        <f>E7+E8+E11+E12+E15</f>
        <v>614700</v>
      </c>
      <c r="F6" s="6" t="s">
        <v>7</v>
      </c>
      <c r="G6" s="4" t="s">
        <v>8</v>
      </c>
      <c r="H6" s="4"/>
      <c r="I6" s="4"/>
      <c r="J6" s="12"/>
      <c r="K6" s="38">
        <f>K7+K8+K12+K13+K10+K14+K15</f>
        <v>248500</v>
      </c>
    </row>
    <row r="7" spans="1:11">
      <c r="A7" s="4" t="s">
        <v>9</v>
      </c>
      <c r="B7" s="4" t="s">
        <v>10</v>
      </c>
      <c r="C7" s="5"/>
      <c r="D7" s="1"/>
      <c r="E7" s="21">
        <f>17300</f>
        <v>17300</v>
      </c>
      <c r="F7" s="7"/>
      <c r="G7" s="11" t="s">
        <v>9</v>
      </c>
      <c r="H7" s="11" t="s">
        <v>11</v>
      </c>
      <c r="I7" s="11"/>
      <c r="J7" s="26"/>
      <c r="K7" s="41">
        <v>180000</v>
      </c>
    </row>
    <row r="8" spans="1:11">
      <c r="A8" s="4" t="s">
        <v>12</v>
      </c>
      <c r="B8" s="4" t="s">
        <v>13</v>
      </c>
      <c r="C8" s="8"/>
      <c r="D8" s="9"/>
      <c r="E8" s="22">
        <f>90000+450000+24000</f>
        <v>564000</v>
      </c>
      <c r="F8" s="7"/>
      <c r="G8" s="11" t="s">
        <v>12</v>
      </c>
      <c r="H8" s="11" t="s">
        <v>14</v>
      </c>
      <c r="I8" s="11"/>
      <c r="J8" s="26"/>
      <c r="K8" s="41">
        <f>18000</f>
        <v>18000</v>
      </c>
    </row>
    <row r="9" spans="1:11">
      <c r="A9" s="8"/>
      <c r="B9" s="8" t="s">
        <v>15</v>
      </c>
      <c r="C9" s="8" t="s">
        <v>16</v>
      </c>
      <c r="D9" s="9"/>
      <c r="E9" s="22">
        <f>90000+450000+24000</f>
        <v>564000</v>
      </c>
      <c r="F9" s="7"/>
      <c r="G9" s="8" t="s">
        <v>17</v>
      </c>
      <c r="H9" s="8" t="s">
        <v>18</v>
      </c>
      <c r="I9" s="8"/>
      <c r="J9" s="9"/>
      <c r="K9" s="46"/>
    </row>
    <row r="10" spans="1:11">
      <c r="A10" s="8"/>
      <c r="B10" s="8" t="s">
        <v>19</v>
      </c>
      <c r="C10" s="8" t="s">
        <v>20</v>
      </c>
      <c r="D10" s="9"/>
      <c r="E10" s="45"/>
      <c r="F10" s="7"/>
      <c r="G10" s="11" t="s">
        <v>21</v>
      </c>
      <c r="H10" s="11" t="s">
        <v>22</v>
      </c>
      <c r="I10" s="11"/>
      <c r="J10" s="26"/>
      <c r="K10" s="41"/>
    </row>
    <row r="11" spans="1:11">
      <c r="A11" s="4" t="s">
        <v>21</v>
      </c>
      <c r="B11" s="4" t="s">
        <v>23</v>
      </c>
      <c r="C11" s="8"/>
      <c r="D11" s="9"/>
      <c r="E11" s="22"/>
      <c r="F11" s="7"/>
      <c r="G11" s="8" t="s">
        <v>17</v>
      </c>
      <c r="H11" s="8" t="s">
        <v>24</v>
      </c>
      <c r="I11" s="8"/>
      <c r="J11" s="9"/>
      <c r="K11" s="46"/>
    </row>
    <row r="12" spans="1:11">
      <c r="A12" s="4" t="s">
        <v>25</v>
      </c>
      <c r="B12" s="4" t="s">
        <v>26</v>
      </c>
      <c r="C12" s="8"/>
      <c r="D12" s="9"/>
      <c r="E12" s="22">
        <f>15000+7500+6200+4700</f>
        <v>33400</v>
      </c>
      <c r="F12" s="7"/>
      <c r="G12" s="11" t="s">
        <v>25</v>
      </c>
      <c r="H12" s="11" t="s">
        <v>27</v>
      </c>
      <c r="I12" s="11"/>
      <c r="J12" s="26"/>
      <c r="K12" s="41">
        <v>600</v>
      </c>
    </row>
    <row r="13" spans="1:11">
      <c r="A13" s="8"/>
      <c r="B13" s="8" t="s">
        <v>15</v>
      </c>
      <c r="C13" s="8" t="s">
        <v>28</v>
      </c>
      <c r="D13" s="9"/>
      <c r="E13" s="45">
        <v>0</v>
      </c>
      <c r="F13" s="7"/>
      <c r="G13" s="11" t="s">
        <v>29</v>
      </c>
      <c r="H13" s="11" t="s">
        <v>30</v>
      </c>
      <c r="I13" s="11"/>
      <c r="J13" s="26"/>
      <c r="K13" s="41">
        <v>14000</v>
      </c>
    </row>
    <row r="14" spans="1:11">
      <c r="A14" s="8"/>
      <c r="B14" s="8" t="s">
        <v>19</v>
      </c>
      <c r="C14" s="8" t="s">
        <v>31</v>
      </c>
      <c r="D14" s="9"/>
      <c r="E14" s="44">
        <f>15000+7500+6200+4700</f>
        <v>33400</v>
      </c>
      <c r="F14" s="7"/>
      <c r="G14" s="11" t="s">
        <v>32</v>
      </c>
      <c r="H14" s="11" t="s">
        <v>33</v>
      </c>
      <c r="I14" s="11"/>
      <c r="J14" s="26"/>
      <c r="K14" s="41">
        <v>35900</v>
      </c>
    </row>
    <row r="15" spans="1:11">
      <c r="A15" s="4" t="s">
        <v>29</v>
      </c>
      <c r="B15" s="4" t="s">
        <v>34</v>
      </c>
      <c r="C15" s="8"/>
      <c r="D15" s="9"/>
      <c r="E15" s="22"/>
      <c r="F15" s="7"/>
      <c r="G15" s="11" t="s">
        <v>35</v>
      </c>
      <c r="H15" s="11" t="s">
        <v>36</v>
      </c>
      <c r="I15" s="11"/>
      <c r="J15" s="26"/>
      <c r="K15" s="41"/>
    </row>
    <row r="16" spans="1:11">
      <c r="A16" s="4"/>
      <c r="B16" s="4"/>
      <c r="C16" s="8"/>
      <c r="D16" s="9"/>
      <c r="E16" s="22"/>
      <c r="F16" s="7"/>
      <c r="G16" s="11"/>
      <c r="H16" s="32"/>
      <c r="I16" s="33"/>
      <c r="J16" s="34"/>
      <c r="K16" s="13"/>
    </row>
    <row r="17" spans="1:11">
      <c r="A17" s="4" t="s">
        <v>37</v>
      </c>
      <c r="B17" s="8"/>
      <c r="C17" s="8"/>
      <c r="D17" s="9"/>
      <c r="E17" s="35">
        <f>E18+E19+E23+E26</f>
        <v>182100</v>
      </c>
      <c r="F17" s="6" t="s">
        <v>38</v>
      </c>
      <c r="G17" s="4" t="s">
        <v>39</v>
      </c>
      <c r="H17" s="4"/>
      <c r="I17" s="4"/>
      <c r="J17" s="5"/>
      <c r="K17" s="40">
        <f>K18+K20+K22+K28</f>
        <v>548300</v>
      </c>
    </row>
    <row r="18" spans="1:11">
      <c r="A18" s="4" t="s">
        <v>9</v>
      </c>
      <c r="B18" s="4" t="s">
        <v>40</v>
      </c>
      <c r="C18" s="4"/>
      <c r="D18" s="5"/>
      <c r="E18" s="22">
        <f>2500+87000</f>
        <v>89500</v>
      </c>
      <c r="F18" s="7"/>
      <c r="G18" s="4" t="s">
        <v>9</v>
      </c>
      <c r="H18" s="4" t="s">
        <v>41</v>
      </c>
      <c r="I18" s="4"/>
      <c r="J18" s="5"/>
      <c r="K18" s="41"/>
    </row>
    <row r="19" spans="1:11">
      <c r="A19" s="4" t="s">
        <v>12</v>
      </c>
      <c r="B19" s="4" t="s">
        <v>42</v>
      </c>
      <c r="C19" s="8"/>
      <c r="D19" s="9"/>
      <c r="E19" s="22">
        <f>1200+24000+3900+1500+13500</f>
        <v>44100</v>
      </c>
      <c r="F19" s="7"/>
      <c r="G19" s="8"/>
      <c r="H19" s="8" t="s">
        <v>17</v>
      </c>
      <c r="I19" s="8" t="s">
        <v>43</v>
      </c>
      <c r="J19" s="9"/>
      <c r="K19" s="46"/>
    </row>
    <row r="20" spans="1:11">
      <c r="A20" s="8"/>
      <c r="B20" s="8"/>
      <c r="C20" s="8" t="s">
        <v>44</v>
      </c>
      <c r="D20" s="9" t="s">
        <v>45</v>
      </c>
      <c r="E20" s="44">
        <f>24600+13500</f>
        <v>38100</v>
      </c>
      <c r="F20" s="7"/>
      <c r="G20" s="4" t="s">
        <v>12</v>
      </c>
      <c r="H20" s="4" t="s">
        <v>46</v>
      </c>
      <c r="I20" s="4"/>
      <c r="J20" s="5"/>
      <c r="K20" s="41">
        <f>20000+470000</f>
        <v>490000</v>
      </c>
    </row>
    <row r="21" spans="1:11">
      <c r="A21" s="8"/>
      <c r="B21" s="8"/>
      <c r="C21" s="8" t="s">
        <v>17</v>
      </c>
      <c r="D21" s="9" t="s">
        <v>47</v>
      </c>
      <c r="E21" s="44">
        <f>24600</f>
        <v>24600</v>
      </c>
      <c r="F21" s="7"/>
      <c r="G21" s="8"/>
      <c r="H21" s="8"/>
      <c r="I21" s="8" t="s">
        <v>17</v>
      </c>
      <c r="J21" s="9" t="s">
        <v>48</v>
      </c>
      <c r="K21" s="41">
        <f>20000+470000</f>
        <v>490000</v>
      </c>
    </row>
    <row r="22" spans="1:11">
      <c r="A22" s="8"/>
      <c r="B22" s="8"/>
      <c r="C22" s="8" t="s">
        <v>17</v>
      </c>
      <c r="D22" s="9" t="s">
        <v>49</v>
      </c>
      <c r="E22" s="45">
        <v>13500</v>
      </c>
      <c r="F22" s="7"/>
      <c r="G22" s="4" t="s">
        <v>21</v>
      </c>
      <c r="H22" s="4" t="s">
        <v>50</v>
      </c>
      <c r="I22" s="4"/>
      <c r="J22" s="5"/>
      <c r="K22" s="42">
        <f>1700+14300+39000+800+2500</f>
        <v>58300</v>
      </c>
    </row>
    <row r="23" spans="1:11">
      <c r="A23" s="4" t="s">
        <v>21</v>
      </c>
      <c r="B23" s="4" t="s">
        <v>51</v>
      </c>
      <c r="C23" s="8"/>
      <c r="D23" s="9"/>
      <c r="E23" s="45">
        <f>9000+3600+35900</f>
        <v>48500</v>
      </c>
      <c r="F23" s="7"/>
      <c r="G23" s="8"/>
      <c r="H23" s="8"/>
      <c r="I23" s="8" t="s">
        <v>52</v>
      </c>
      <c r="J23" s="9"/>
      <c r="K23" s="43">
        <v>0</v>
      </c>
    </row>
    <row r="24" spans="1:11">
      <c r="A24" s="8"/>
      <c r="B24" s="8" t="s">
        <v>44</v>
      </c>
      <c r="C24" s="8" t="s">
        <v>53</v>
      </c>
      <c r="D24" s="9"/>
      <c r="E24" s="45">
        <f>9000+3600+35900</f>
        <v>48500</v>
      </c>
      <c r="F24" s="7"/>
      <c r="G24" s="8"/>
      <c r="H24" s="8"/>
      <c r="I24" s="8" t="s">
        <v>54</v>
      </c>
      <c r="J24" s="9" t="s">
        <v>55</v>
      </c>
      <c r="K24" s="25">
        <f>39000+2500</f>
        <v>41500</v>
      </c>
    </row>
    <row r="25" spans="1:11">
      <c r="A25" s="8"/>
      <c r="B25" s="8"/>
      <c r="C25" s="8" t="s">
        <v>17</v>
      </c>
      <c r="D25" s="9" t="s">
        <v>56</v>
      </c>
      <c r="E25" s="45">
        <f>3600+35900</f>
        <v>39500</v>
      </c>
      <c r="F25" s="7"/>
      <c r="G25" s="8"/>
      <c r="H25" s="8"/>
      <c r="I25" s="8" t="s">
        <v>17</v>
      </c>
      <c r="J25" s="9" t="s">
        <v>47</v>
      </c>
      <c r="K25" s="25">
        <f>39000</f>
        <v>39000</v>
      </c>
    </row>
    <row r="26" spans="1:11">
      <c r="A26" s="4" t="s">
        <v>25</v>
      </c>
      <c r="B26" s="4" t="s">
        <v>57</v>
      </c>
      <c r="C26" s="8"/>
      <c r="D26" s="9"/>
      <c r="E26" s="23"/>
      <c r="F26" s="7"/>
      <c r="G26" s="8"/>
      <c r="H26" s="8"/>
      <c r="I26" s="8" t="s">
        <v>17</v>
      </c>
      <c r="J26" s="9" t="s">
        <v>49</v>
      </c>
      <c r="K26" s="43">
        <v>2500</v>
      </c>
    </row>
    <row r="27" spans="1:11">
      <c r="A27" s="4"/>
      <c r="B27" s="4"/>
      <c r="C27" s="8"/>
      <c r="D27" s="9"/>
      <c r="E27" s="27"/>
      <c r="F27" s="7"/>
      <c r="G27" s="8"/>
      <c r="H27" s="8"/>
      <c r="I27" s="8" t="s">
        <v>58</v>
      </c>
      <c r="J27" s="9" t="s">
        <v>59</v>
      </c>
      <c r="K27" s="43">
        <v>0</v>
      </c>
    </row>
    <row r="28" spans="1:11">
      <c r="A28" s="11" t="s">
        <v>60</v>
      </c>
      <c r="B28" s="4"/>
      <c r="C28" s="8"/>
      <c r="D28" s="9"/>
      <c r="E28" s="36">
        <v>0</v>
      </c>
      <c r="F28" s="7"/>
      <c r="G28" s="4" t="s">
        <v>25</v>
      </c>
      <c r="H28" s="4" t="s">
        <v>61</v>
      </c>
      <c r="I28" s="4"/>
      <c r="J28" s="5"/>
      <c r="K28" s="42"/>
    </row>
    <row r="29" spans="1:11">
      <c r="A29" s="11"/>
      <c r="B29" s="4"/>
      <c r="C29" s="8"/>
      <c r="D29" s="9"/>
      <c r="E29" s="28"/>
      <c r="F29" s="1"/>
      <c r="G29" s="1"/>
      <c r="H29" s="1"/>
      <c r="I29" s="1"/>
      <c r="J29" s="1"/>
      <c r="K29" s="13"/>
    </row>
    <row r="30" spans="1:11" ht="15" thickBot="1">
      <c r="A30" s="29" t="s">
        <v>62</v>
      </c>
      <c r="B30" s="29"/>
      <c r="C30" s="30"/>
      <c r="D30" s="31"/>
      <c r="E30" s="37">
        <v>0</v>
      </c>
      <c r="F30" s="1"/>
      <c r="G30" s="1"/>
      <c r="H30" s="1"/>
      <c r="I30" s="1"/>
      <c r="J30" s="1"/>
      <c r="K30" s="47"/>
    </row>
    <row r="31" spans="1:11" ht="16.5" thickBot="1">
      <c r="A31" s="48"/>
      <c r="B31" s="48"/>
      <c r="C31" s="48"/>
      <c r="D31" s="49"/>
      <c r="E31" s="53">
        <f>E6+E17+E28+E30</f>
        <v>796800</v>
      </c>
      <c r="F31" s="50" t="s">
        <v>63</v>
      </c>
      <c r="G31" s="50"/>
      <c r="H31" s="50"/>
      <c r="I31" s="50"/>
      <c r="J31" s="51"/>
      <c r="K31" s="52">
        <f>K6+K17</f>
        <v>796800</v>
      </c>
    </row>
    <row r="34" spans="10:11">
      <c r="J34" t="s">
        <v>64</v>
      </c>
      <c r="K34" s="161">
        <f>E31-K31</f>
        <v>0</v>
      </c>
    </row>
  </sheetData>
  <mergeCells count="2">
    <mergeCell ref="D2:E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topLeftCell="A13" workbookViewId="0">
      <selection activeCell="K28" sqref="K28"/>
    </sheetView>
  </sheetViews>
  <sheetFormatPr defaultRowHeight="14.25"/>
  <cols>
    <col min="1" max="1" width="5" customWidth="1"/>
    <col min="2" max="2" width="7" customWidth="1"/>
    <col min="3" max="3" width="12.375" customWidth="1"/>
    <col min="4" max="4" width="33.5" customWidth="1"/>
    <col min="5" max="5" width="11.625" customWidth="1"/>
    <col min="6" max="6" width="6" customWidth="1"/>
    <col min="7" max="7" width="4.875" customWidth="1"/>
    <col min="9" max="9" width="8.75" customWidth="1"/>
    <col min="10" max="10" width="27.375" customWidth="1"/>
    <col min="11" max="11" width="13.25" customWidth="1"/>
  </cols>
  <sheetData>
    <row r="1" spans="1:11">
      <c r="A1" s="54" t="s">
        <v>65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.75">
      <c r="A2" s="54"/>
      <c r="B2" s="54"/>
      <c r="C2" s="54"/>
      <c r="D2" s="163" t="s">
        <v>1</v>
      </c>
      <c r="E2" s="163"/>
      <c r="F2" s="54"/>
      <c r="G2" s="55"/>
      <c r="H2" s="54"/>
      <c r="I2" s="54"/>
      <c r="J2" s="163" t="s">
        <v>1</v>
      </c>
      <c r="K2" s="163"/>
    </row>
    <row r="3" spans="1:1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5.75">
      <c r="A4" s="70"/>
      <c r="B4" s="70"/>
      <c r="C4" s="70"/>
      <c r="D4" s="70" t="s">
        <v>2</v>
      </c>
      <c r="E4" s="71"/>
      <c r="F4" s="72"/>
      <c r="G4" s="70"/>
      <c r="H4" s="70"/>
      <c r="I4" s="70"/>
      <c r="J4" s="70" t="s">
        <v>3</v>
      </c>
      <c r="K4" s="73"/>
    </row>
    <row r="5" spans="1:11">
      <c r="A5" s="63"/>
      <c r="B5" s="63"/>
      <c r="C5" s="63"/>
      <c r="D5" s="67" t="s">
        <v>4</v>
      </c>
      <c r="E5" s="56" t="s">
        <v>5</v>
      </c>
      <c r="F5" s="68"/>
      <c r="G5" s="63"/>
      <c r="H5" s="63"/>
      <c r="I5" s="63"/>
      <c r="J5" s="69" t="s">
        <v>4</v>
      </c>
      <c r="K5" s="77" t="s">
        <v>5</v>
      </c>
    </row>
    <row r="6" spans="1:11">
      <c r="A6" s="57" t="s">
        <v>6</v>
      </c>
      <c r="B6" s="57"/>
      <c r="C6" s="57"/>
      <c r="D6" s="58"/>
      <c r="E6" s="92">
        <f>E7+E8+E11+E12</f>
        <v>560900</v>
      </c>
      <c r="F6" s="59" t="s">
        <v>7</v>
      </c>
      <c r="G6" s="57" t="s">
        <v>8</v>
      </c>
      <c r="H6" s="57"/>
      <c r="I6" s="57"/>
      <c r="J6" s="65"/>
      <c r="K6" s="91">
        <f>K7+K12+K14+K8+K10+K15</f>
        <v>456500</v>
      </c>
    </row>
    <row r="7" spans="1:11">
      <c r="A7" s="57" t="s">
        <v>9</v>
      </c>
      <c r="B7" s="57" t="s">
        <v>10</v>
      </c>
      <c r="C7" s="58"/>
      <c r="D7" s="54"/>
      <c r="E7" s="74">
        <f>13800+13000</f>
        <v>26800</v>
      </c>
      <c r="F7" s="60"/>
      <c r="G7" s="64" t="s">
        <v>9</v>
      </c>
      <c r="H7" s="64" t="s">
        <v>11</v>
      </c>
      <c r="I7" s="64"/>
      <c r="J7" s="79"/>
      <c r="K7" s="94">
        <v>400000</v>
      </c>
    </row>
    <row r="8" spans="1:11">
      <c r="A8" s="57" t="s">
        <v>12</v>
      </c>
      <c r="B8" s="57" t="s">
        <v>13</v>
      </c>
      <c r="C8" s="61"/>
      <c r="D8" s="62"/>
      <c r="E8" s="97">
        <f>300000+20400+14200+27900+120000+28000</f>
        <v>510500</v>
      </c>
      <c r="F8" s="60"/>
      <c r="G8" s="64" t="s">
        <v>12</v>
      </c>
      <c r="H8" s="64" t="s">
        <v>14</v>
      </c>
      <c r="I8" s="64"/>
      <c r="J8" s="79"/>
      <c r="K8" s="94">
        <v>14000</v>
      </c>
    </row>
    <row r="9" spans="1:11">
      <c r="A9" s="61"/>
      <c r="B9" s="61" t="s">
        <v>15</v>
      </c>
      <c r="C9" s="61" t="s">
        <v>16</v>
      </c>
      <c r="D9" s="62"/>
      <c r="E9" s="97">
        <f>300000+20400+14200+120000+28000</f>
        <v>482600</v>
      </c>
      <c r="F9" s="60"/>
      <c r="G9" s="61" t="s">
        <v>17</v>
      </c>
      <c r="H9" s="61" t="s">
        <v>18</v>
      </c>
      <c r="I9" s="61"/>
      <c r="J9" s="62"/>
      <c r="K9" s="99"/>
    </row>
    <row r="10" spans="1:11">
      <c r="A10" s="61"/>
      <c r="B10" s="61" t="s">
        <v>19</v>
      </c>
      <c r="C10" s="61" t="s">
        <v>20</v>
      </c>
      <c r="D10" s="62"/>
      <c r="E10" s="98">
        <f>27900</f>
        <v>27900</v>
      </c>
      <c r="F10" s="60"/>
      <c r="G10" s="64" t="s">
        <v>21</v>
      </c>
      <c r="H10" s="64" t="s">
        <v>22</v>
      </c>
      <c r="I10" s="64"/>
      <c r="J10" s="79"/>
      <c r="K10" s="94"/>
    </row>
    <row r="11" spans="1:11">
      <c r="A11" s="57" t="s">
        <v>21</v>
      </c>
      <c r="B11" s="57" t="s">
        <v>23</v>
      </c>
      <c r="C11" s="61"/>
      <c r="D11" s="62"/>
      <c r="E11" s="75"/>
      <c r="F11" s="60"/>
      <c r="G11" s="61" t="s">
        <v>17</v>
      </c>
      <c r="H11" s="61" t="s">
        <v>24</v>
      </c>
      <c r="I11" s="61"/>
      <c r="J11" s="62"/>
      <c r="K11" s="99"/>
    </row>
    <row r="12" spans="1:11">
      <c r="A12" s="57" t="s">
        <v>25</v>
      </c>
      <c r="B12" s="57" t="s">
        <v>26</v>
      </c>
      <c r="C12" s="61"/>
      <c r="D12" s="62"/>
      <c r="E12" s="75">
        <f>20000+3600</f>
        <v>23600</v>
      </c>
      <c r="F12" s="60"/>
      <c r="G12" s="64" t="s">
        <v>25</v>
      </c>
      <c r="H12" s="64" t="s">
        <v>27</v>
      </c>
      <c r="I12" s="64"/>
      <c r="J12" s="79"/>
      <c r="K12" s="94"/>
    </row>
    <row r="13" spans="1:11">
      <c r="A13" s="61"/>
      <c r="B13" s="61" t="s">
        <v>15</v>
      </c>
      <c r="C13" s="61" t="s">
        <v>28</v>
      </c>
      <c r="D13" s="62"/>
      <c r="E13" s="98">
        <f>20000</f>
        <v>20000</v>
      </c>
      <c r="F13" s="60"/>
      <c r="G13" s="64" t="s">
        <v>29</v>
      </c>
      <c r="H13" s="64" t="s">
        <v>30</v>
      </c>
      <c r="I13" s="64"/>
      <c r="J13" s="79"/>
      <c r="K13" s="94"/>
    </row>
    <row r="14" spans="1:11">
      <c r="A14" s="61"/>
      <c r="B14" s="61" t="s">
        <v>19</v>
      </c>
      <c r="C14" s="61" t="s">
        <v>31</v>
      </c>
      <c r="D14" s="62"/>
      <c r="E14" s="97">
        <f>3600</f>
        <v>3600</v>
      </c>
      <c r="F14" s="60"/>
      <c r="G14" s="64" t="s">
        <v>32</v>
      </c>
      <c r="H14" s="64" t="s">
        <v>33</v>
      </c>
      <c r="I14" s="64"/>
      <c r="J14" s="79"/>
      <c r="K14" s="94">
        <v>42500</v>
      </c>
    </row>
    <row r="15" spans="1:11">
      <c r="A15" s="57" t="s">
        <v>29</v>
      </c>
      <c r="B15" s="57" t="s">
        <v>34</v>
      </c>
      <c r="C15" s="61"/>
      <c r="D15" s="62"/>
      <c r="E15" s="75"/>
      <c r="F15" s="60"/>
      <c r="G15" s="64" t="s">
        <v>35</v>
      </c>
      <c r="H15" s="64" t="s">
        <v>36</v>
      </c>
      <c r="I15" s="64"/>
      <c r="J15" s="79"/>
      <c r="K15" s="94"/>
    </row>
    <row r="16" spans="1:11">
      <c r="A16" s="57"/>
      <c r="B16" s="57"/>
      <c r="C16" s="61"/>
      <c r="D16" s="62"/>
      <c r="E16" s="75"/>
      <c r="F16" s="60"/>
      <c r="G16" s="64"/>
      <c r="H16" s="85"/>
      <c r="I16" s="86"/>
      <c r="J16" s="87"/>
      <c r="K16" s="66"/>
    </row>
    <row r="17" spans="1:11">
      <c r="A17" s="57" t="s">
        <v>37</v>
      </c>
      <c r="B17" s="61"/>
      <c r="C17" s="61"/>
      <c r="D17" s="62"/>
      <c r="E17" s="88">
        <f>E18+E19+E23+E26</f>
        <v>196300</v>
      </c>
      <c r="F17" s="59" t="s">
        <v>38</v>
      </c>
      <c r="G17" s="57" t="s">
        <v>39</v>
      </c>
      <c r="H17" s="57"/>
      <c r="I17" s="57"/>
      <c r="J17" s="58"/>
      <c r="K17" s="93">
        <f>K18+K20+K22+K28</f>
        <v>300700</v>
      </c>
    </row>
    <row r="18" spans="1:11">
      <c r="A18" s="57" t="s">
        <v>9</v>
      </c>
      <c r="B18" s="57" t="s">
        <v>40</v>
      </c>
      <c r="C18" s="57"/>
      <c r="D18" s="58"/>
      <c r="E18" s="75">
        <f>24000+1600+400+56000</f>
        <v>82000</v>
      </c>
      <c r="F18" s="60"/>
      <c r="G18" s="57" t="s">
        <v>9</v>
      </c>
      <c r="H18" s="57" t="s">
        <v>41</v>
      </c>
      <c r="I18" s="57"/>
      <c r="J18" s="58"/>
      <c r="K18" s="94"/>
    </row>
    <row r="19" spans="1:11">
      <c r="A19" s="57" t="s">
        <v>12</v>
      </c>
      <c r="B19" s="57" t="s">
        <v>42</v>
      </c>
      <c r="C19" s="61"/>
      <c r="D19" s="62"/>
      <c r="E19" s="75">
        <f>39300+30000</f>
        <v>69300</v>
      </c>
      <c r="F19" s="60"/>
      <c r="G19" s="61"/>
      <c r="H19" s="61" t="s">
        <v>17</v>
      </c>
      <c r="I19" s="61" t="s">
        <v>43</v>
      </c>
      <c r="J19" s="62"/>
      <c r="K19" s="99"/>
    </row>
    <row r="20" spans="1:11">
      <c r="A20" s="61"/>
      <c r="B20" s="61"/>
      <c r="C20" s="61" t="s">
        <v>44</v>
      </c>
      <c r="D20" s="62" t="s">
        <v>45</v>
      </c>
      <c r="E20" s="75">
        <f>39300+30000</f>
        <v>69300</v>
      </c>
      <c r="F20" s="60"/>
      <c r="G20" s="57" t="s">
        <v>12</v>
      </c>
      <c r="H20" s="57" t="s">
        <v>46</v>
      </c>
      <c r="I20" s="57"/>
      <c r="J20" s="58"/>
      <c r="K20" s="159">
        <f>176000</f>
        <v>176000</v>
      </c>
    </row>
    <row r="21" spans="1:11">
      <c r="A21" s="61"/>
      <c r="B21" s="61"/>
      <c r="C21" s="61" t="s">
        <v>17</v>
      </c>
      <c r="D21" s="62" t="s">
        <v>47</v>
      </c>
      <c r="E21" s="75">
        <f>39300</f>
        <v>39300</v>
      </c>
      <c r="F21" s="60"/>
      <c r="G21" s="61"/>
      <c r="H21" s="61"/>
      <c r="I21" s="61" t="s">
        <v>17</v>
      </c>
      <c r="J21" s="62" t="s">
        <v>48</v>
      </c>
      <c r="K21" s="159">
        <f>176000</f>
        <v>176000</v>
      </c>
    </row>
    <row r="22" spans="1:11">
      <c r="A22" s="61"/>
      <c r="B22" s="61"/>
      <c r="C22" s="61" t="s">
        <v>17</v>
      </c>
      <c r="D22" s="62" t="s">
        <v>49</v>
      </c>
      <c r="E22" s="98">
        <f>30000</f>
        <v>30000</v>
      </c>
      <c r="F22" s="60"/>
      <c r="G22" s="57" t="s">
        <v>21</v>
      </c>
      <c r="H22" s="57" t="s">
        <v>50</v>
      </c>
      <c r="I22" s="57"/>
      <c r="J22" s="58"/>
      <c r="K22" s="95">
        <f>61000+48000+8200+1700+1400+4400</f>
        <v>124700</v>
      </c>
    </row>
    <row r="23" spans="1:11">
      <c r="A23" s="57" t="s">
        <v>21</v>
      </c>
      <c r="B23" s="57" t="s">
        <v>51</v>
      </c>
      <c r="C23" s="61"/>
      <c r="D23" s="62"/>
      <c r="E23" s="98">
        <f>35000+10000</f>
        <v>45000</v>
      </c>
      <c r="F23" s="60"/>
      <c r="G23" s="61"/>
      <c r="H23" s="61"/>
      <c r="I23" s="61" t="s">
        <v>52</v>
      </c>
      <c r="J23" s="62"/>
      <c r="K23" s="96">
        <f>48000</f>
        <v>48000</v>
      </c>
    </row>
    <row r="24" spans="1:11">
      <c r="A24" s="61"/>
      <c r="B24" s="61" t="s">
        <v>44</v>
      </c>
      <c r="C24" s="61" t="s">
        <v>53</v>
      </c>
      <c r="D24" s="62"/>
      <c r="E24" s="98">
        <f>35000+10000</f>
        <v>45000</v>
      </c>
      <c r="F24" s="60"/>
      <c r="G24" s="61"/>
      <c r="H24" s="61"/>
      <c r="I24" s="61" t="s">
        <v>54</v>
      </c>
      <c r="J24" s="62" t="s">
        <v>55</v>
      </c>
      <c r="K24" s="78">
        <f>61000</f>
        <v>61000</v>
      </c>
    </row>
    <row r="25" spans="1:11">
      <c r="A25" s="61"/>
      <c r="B25" s="61"/>
      <c r="C25" s="61" t="s">
        <v>17</v>
      </c>
      <c r="D25" s="62" t="s">
        <v>56</v>
      </c>
      <c r="E25" s="98">
        <f>35000</f>
        <v>35000</v>
      </c>
      <c r="F25" s="60"/>
      <c r="G25" s="61"/>
      <c r="H25" s="61"/>
      <c r="I25" s="61" t="s">
        <v>17</v>
      </c>
      <c r="J25" s="62" t="s">
        <v>47</v>
      </c>
      <c r="K25" s="78">
        <f>61000</f>
        <v>61000</v>
      </c>
    </row>
    <row r="26" spans="1:11">
      <c r="A26" s="57" t="s">
        <v>25</v>
      </c>
      <c r="B26" s="57" t="s">
        <v>57</v>
      </c>
      <c r="C26" s="61"/>
      <c r="D26" s="62"/>
      <c r="E26" s="76"/>
      <c r="F26" s="60"/>
      <c r="G26" s="61"/>
      <c r="H26" s="61"/>
      <c r="I26" s="61" t="s">
        <v>17</v>
      </c>
      <c r="J26" s="62" t="s">
        <v>49</v>
      </c>
      <c r="K26" s="96">
        <v>0</v>
      </c>
    </row>
    <row r="27" spans="1:11">
      <c r="A27" s="57"/>
      <c r="B27" s="57"/>
      <c r="C27" s="61"/>
      <c r="D27" s="62"/>
      <c r="E27" s="80"/>
      <c r="F27" s="60"/>
      <c r="G27" s="61"/>
      <c r="H27" s="61"/>
      <c r="I27" s="61" t="s">
        <v>58</v>
      </c>
      <c r="J27" s="62" t="s">
        <v>59</v>
      </c>
      <c r="K27" s="96">
        <v>0</v>
      </c>
    </row>
    <row r="28" spans="1:11">
      <c r="A28" s="64" t="s">
        <v>60</v>
      </c>
      <c r="B28" s="57"/>
      <c r="C28" s="61"/>
      <c r="D28" s="62"/>
      <c r="E28" s="89">
        <v>0</v>
      </c>
      <c r="F28" s="60"/>
      <c r="G28" s="57" t="s">
        <v>25</v>
      </c>
      <c r="H28" s="57" t="s">
        <v>61</v>
      </c>
      <c r="I28" s="57"/>
      <c r="J28" s="58"/>
      <c r="K28" s="95"/>
    </row>
    <row r="29" spans="1:11">
      <c r="A29" s="64"/>
      <c r="B29" s="57"/>
      <c r="C29" s="61"/>
      <c r="D29" s="62"/>
      <c r="E29" s="81"/>
      <c r="F29" s="54"/>
      <c r="G29" s="54"/>
      <c r="H29" s="54"/>
      <c r="I29" s="54"/>
      <c r="J29" s="54"/>
      <c r="K29" s="66"/>
    </row>
    <row r="30" spans="1:11" ht="15" thickBot="1">
      <c r="A30" s="82" t="s">
        <v>62</v>
      </c>
      <c r="B30" s="82"/>
      <c r="C30" s="83"/>
      <c r="D30" s="84"/>
      <c r="E30" s="90">
        <v>0</v>
      </c>
      <c r="F30" s="54"/>
      <c r="G30" s="54"/>
      <c r="H30" s="54"/>
      <c r="I30" s="54"/>
      <c r="J30" s="54"/>
      <c r="K30" s="100"/>
    </row>
    <row r="31" spans="1:11" ht="16.5" thickBot="1">
      <c r="A31" s="101"/>
      <c r="B31" s="101"/>
      <c r="C31" s="101"/>
      <c r="D31" s="102"/>
      <c r="E31" s="106">
        <f>E6+E17</f>
        <v>757200</v>
      </c>
      <c r="F31" s="103" t="s">
        <v>63</v>
      </c>
      <c r="G31" s="103"/>
      <c r="H31" s="103"/>
      <c r="I31" s="103"/>
      <c r="J31" s="104"/>
      <c r="K31" s="105">
        <f>K6+K17</f>
        <v>757200</v>
      </c>
    </row>
    <row r="33" spans="4:9">
      <c r="D33" t="s">
        <v>66</v>
      </c>
      <c r="E33" t="s">
        <v>67</v>
      </c>
      <c r="F33" t="s">
        <v>68</v>
      </c>
    </row>
    <row r="34" spans="4:9">
      <c r="D34">
        <v>224000</v>
      </c>
      <c r="E34">
        <f>D34-F34</f>
        <v>176000</v>
      </c>
      <c r="F34">
        <v>48000</v>
      </c>
    </row>
    <row r="36" spans="4:9">
      <c r="I36" s="161">
        <f>E31-K31</f>
        <v>0</v>
      </c>
    </row>
  </sheetData>
  <mergeCells count="2">
    <mergeCell ref="D2:E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tabSelected="1" topLeftCell="A4" workbookViewId="0">
      <selection activeCell="L7" sqref="L7"/>
    </sheetView>
  </sheetViews>
  <sheetFormatPr defaultRowHeight="14.25"/>
  <cols>
    <col min="1" max="1" width="4.5" customWidth="1"/>
    <col min="2" max="2" width="5.5" customWidth="1"/>
    <col min="3" max="3" width="7.875" customWidth="1"/>
    <col min="4" max="4" width="29.625" customWidth="1"/>
    <col min="5" max="5" width="13.25" customWidth="1"/>
    <col min="6" max="6" width="4.125" customWidth="1"/>
    <col min="7" max="7" width="4.875" customWidth="1"/>
    <col min="8" max="8" width="6.75" customWidth="1"/>
    <col min="9" max="9" width="4.625" customWidth="1"/>
    <col min="10" max="10" width="27.5" customWidth="1"/>
    <col min="11" max="11" width="15.375" customWidth="1"/>
  </cols>
  <sheetData>
    <row r="1" spans="1:1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.75">
      <c r="A2" s="54"/>
      <c r="B2" s="54"/>
      <c r="C2" s="54"/>
      <c r="D2" s="163" t="s">
        <v>1</v>
      </c>
      <c r="E2" s="163"/>
      <c r="F2" s="54"/>
      <c r="G2" s="55"/>
      <c r="H2" s="54"/>
      <c r="I2" s="54"/>
      <c r="J2" s="163" t="s">
        <v>1</v>
      </c>
      <c r="K2" s="163"/>
    </row>
    <row r="3" spans="1:1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5.75">
      <c r="A4" s="70"/>
      <c r="B4" s="70"/>
      <c r="C4" s="70"/>
      <c r="D4" s="70" t="s">
        <v>2</v>
      </c>
      <c r="E4" s="71"/>
      <c r="F4" s="72"/>
      <c r="G4" s="70"/>
      <c r="H4" s="70"/>
      <c r="I4" s="70"/>
      <c r="J4" s="70" t="s">
        <v>3</v>
      </c>
      <c r="K4" s="73"/>
    </row>
    <row r="5" spans="1:11">
      <c r="A5" s="63"/>
      <c r="B5" s="63"/>
      <c r="C5" s="63"/>
      <c r="D5" s="67" t="s">
        <v>4</v>
      </c>
      <c r="E5" s="56" t="s">
        <v>5</v>
      </c>
      <c r="F5" s="68"/>
      <c r="G5" s="63"/>
      <c r="H5" s="63"/>
      <c r="I5" s="63"/>
      <c r="J5" s="69" t="s">
        <v>4</v>
      </c>
      <c r="K5" s="77" t="s">
        <v>5</v>
      </c>
    </row>
    <row r="6" spans="1:11">
      <c r="A6" s="57" t="s">
        <v>6</v>
      </c>
      <c r="B6" s="57"/>
      <c r="C6" s="57"/>
      <c r="D6" s="58"/>
      <c r="E6" s="92">
        <f>E7+E8+E11+E12</f>
        <v>300000</v>
      </c>
      <c r="F6" s="59" t="s">
        <v>7</v>
      </c>
      <c r="G6" s="57" t="s">
        <v>8</v>
      </c>
      <c r="H6" s="57"/>
      <c r="I6" s="57"/>
      <c r="J6" s="65"/>
      <c r="K6" s="91">
        <f>K7+K8+K10+K12+K13+K14+K15</f>
        <v>352800</v>
      </c>
    </row>
    <row r="7" spans="1:11">
      <c r="A7" s="57" t="s">
        <v>9</v>
      </c>
      <c r="B7" s="57" t="s">
        <v>10</v>
      </c>
      <c r="C7" s="58"/>
      <c r="D7" s="54"/>
      <c r="E7" s="74"/>
      <c r="F7" s="60"/>
      <c r="G7" s="64" t="s">
        <v>9</v>
      </c>
      <c r="H7" s="64" t="s">
        <v>11</v>
      </c>
      <c r="I7" s="64"/>
      <c r="J7" s="79"/>
      <c r="K7" s="94">
        <v>220000</v>
      </c>
    </row>
    <row r="8" spans="1:11">
      <c r="A8" s="57" t="s">
        <v>12</v>
      </c>
      <c r="B8" s="57" t="s">
        <v>13</v>
      </c>
      <c r="C8" s="61"/>
      <c r="D8" s="62"/>
      <c r="E8" s="97">
        <f>105000+65000</f>
        <v>170000</v>
      </c>
      <c r="F8" s="60"/>
      <c r="G8" s="64" t="s">
        <v>12</v>
      </c>
      <c r="H8" s="64" t="s">
        <v>14</v>
      </c>
      <c r="I8" s="64"/>
      <c r="J8" s="79"/>
      <c r="K8" s="94">
        <v>80000</v>
      </c>
    </row>
    <row r="9" spans="1:11">
      <c r="A9" s="61"/>
      <c r="B9" s="61" t="s">
        <v>15</v>
      </c>
      <c r="C9" s="61" t="s">
        <v>16</v>
      </c>
      <c r="D9" s="62"/>
      <c r="E9" s="97">
        <f>105000+65000</f>
        <v>170000</v>
      </c>
      <c r="F9" s="60"/>
      <c r="G9" s="61" t="s">
        <v>17</v>
      </c>
      <c r="H9" s="61" t="s">
        <v>18</v>
      </c>
      <c r="I9" s="61"/>
      <c r="J9" s="62"/>
      <c r="K9" s="99"/>
    </row>
    <row r="10" spans="1:11">
      <c r="A10" s="61"/>
      <c r="B10" s="61" t="s">
        <v>19</v>
      </c>
      <c r="C10" s="61" t="s">
        <v>20</v>
      </c>
      <c r="D10" s="62"/>
      <c r="E10" s="98"/>
      <c r="F10" s="60"/>
      <c r="G10" s="64" t="s">
        <v>21</v>
      </c>
      <c r="H10" s="64" t="s">
        <v>22</v>
      </c>
      <c r="I10" s="64"/>
      <c r="J10" s="79"/>
      <c r="K10" s="94">
        <v>15000</v>
      </c>
    </row>
    <row r="11" spans="1:11">
      <c r="A11" s="57" t="s">
        <v>21</v>
      </c>
      <c r="B11" s="57" t="s">
        <v>23</v>
      </c>
      <c r="C11" s="61"/>
      <c r="D11" s="62"/>
      <c r="E11" s="75"/>
      <c r="F11" s="60"/>
      <c r="G11" s="61" t="s">
        <v>17</v>
      </c>
      <c r="H11" s="61" t="s">
        <v>24</v>
      </c>
      <c r="I11" s="61"/>
      <c r="J11" s="62"/>
      <c r="K11" s="99"/>
    </row>
    <row r="12" spans="1:11">
      <c r="A12" s="57" t="s">
        <v>25</v>
      </c>
      <c r="B12" s="57" t="s">
        <v>26</v>
      </c>
      <c r="C12" s="61"/>
      <c r="D12" s="62"/>
      <c r="E12" s="75">
        <f>80000+50000</f>
        <v>130000</v>
      </c>
      <c r="F12" s="60"/>
      <c r="G12" s="64" t="s">
        <v>25</v>
      </c>
      <c r="H12" s="64" t="s">
        <v>27</v>
      </c>
      <c r="I12" s="64"/>
      <c r="J12" s="79"/>
      <c r="K12" s="94">
        <v>50000</v>
      </c>
    </row>
    <row r="13" spans="1:11">
      <c r="A13" s="61"/>
      <c r="B13" s="61" t="s">
        <v>15</v>
      </c>
      <c r="C13" s="61" t="s">
        <v>28</v>
      </c>
      <c r="D13" s="62"/>
      <c r="E13" s="75">
        <f>80000</f>
        <v>80000</v>
      </c>
      <c r="F13" s="60"/>
      <c r="G13" s="64" t="s">
        <v>29</v>
      </c>
      <c r="H13" s="64" t="s">
        <v>30</v>
      </c>
      <c r="I13" s="64"/>
      <c r="J13" s="79"/>
      <c r="K13" s="94"/>
    </row>
    <row r="14" spans="1:11">
      <c r="A14" s="61"/>
      <c r="B14" s="61" t="s">
        <v>19</v>
      </c>
      <c r="C14" s="61" t="s">
        <v>31</v>
      </c>
      <c r="D14" s="62"/>
      <c r="E14" s="97">
        <f>50000</f>
        <v>50000</v>
      </c>
      <c r="F14" s="60"/>
      <c r="G14" s="64" t="s">
        <v>32</v>
      </c>
      <c r="H14" s="64" t="s">
        <v>33</v>
      </c>
      <c r="I14" s="64"/>
      <c r="J14" s="79"/>
      <c r="K14" s="94">
        <v>-12200</v>
      </c>
    </row>
    <row r="15" spans="1:11">
      <c r="A15" s="57" t="s">
        <v>29</v>
      </c>
      <c r="B15" s="57" t="s">
        <v>34</v>
      </c>
      <c r="C15" s="61"/>
      <c r="D15" s="62"/>
      <c r="E15" s="75"/>
      <c r="F15" s="60"/>
      <c r="G15" s="64" t="s">
        <v>35</v>
      </c>
      <c r="H15" s="64" t="s">
        <v>36</v>
      </c>
      <c r="I15" s="64"/>
      <c r="J15" s="79"/>
      <c r="K15" s="94"/>
    </row>
    <row r="16" spans="1:11">
      <c r="A16" s="57"/>
      <c r="B16" s="57"/>
      <c r="C16" s="61"/>
      <c r="D16" s="62"/>
      <c r="E16" s="75"/>
      <c r="F16" s="60"/>
      <c r="G16" s="64"/>
      <c r="H16" s="85"/>
      <c r="I16" s="86"/>
      <c r="J16" s="87"/>
      <c r="K16" s="66"/>
    </row>
    <row r="17" spans="1:11">
      <c r="A17" s="57" t="s">
        <v>37</v>
      </c>
      <c r="B17" s="61"/>
      <c r="C17" s="61"/>
      <c r="D17" s="62"/>
      <c r="E17" s="88">
        <f>E18+E19+E23+E26</f>
        <v>241600</v>
      </c>
      <c r="F17" s="59" t="s">
        <v>38</v>
      </c>
      <c r="G17" s="57" t="s">
        <v>39</v>
      </c>
      <c r="H17" s="57"/>
      <c r="I17" s="57"/>
      <c r="J17" s="58"/>
      <c r="K17" s="93">
        <f>K18+K20+K22+K28</f>
        <v>126800</v>
      </c>
    </row>
    <row r="18" spans="1:11">
      <c r="A18" s="57" t="s">
        <v>9</v>
      </c>
      <c r="B18" s="57" t="s">
        <v>40</v>
      </c>
      <c r="C18" s="57"/>
      <c r="D18" s="58"/>
      <c r="E18" s="75">
        <f>28000+23000</f>
        <v>51000</v>
      </c>
      <c r="F18" s="60"/>
      <c r="G18" s="57" t="s">
        <v>9</v>
      </c>
      <c r="H18" s="57" t="s">
        <v>41</v>
      </c>
      <c r="I18" s="57"/>
      <c r="J18" s="58"/>
      <c r="K18" s="94"/>
    </row>
    <row r="19" spans="1:11">
      <c r="A19" s="57" t="s">
        <v>12</v>
      </c>
      <c r="B19" s="57" t="s">
        <v>42</v>
      </c>
      <c r="C19" s="61"/>
      <c r="D19" s="62"/>
      <c r="E19" s="75">
        <f>13100+6500</f>
        <v>19600</v>
      </c>
      <c r="F19" s="60"/>
      <c r="G19" s="61"/>
      <c r="H19" s="61" t="s">
        <v>17</v>
      </c>
      <c r="I19" s="61" t="s">
        <v>43</v>
      </c>
      <c r="J19" s="62"/>
      <c r="K19" s="99"/>
    </row>
    <row r="20" spans="1:11">
      <c r="A20" s="61"/>
      <c r="B20" s="61"/>
      <c r="C20" s="61" t="s">
        <v>44</v>
      </c>
      <c r="D20" s="62" t="s">
        <v>45</v>
      </c>
      <c r="E20" s="75">
        <f>13100+6500</f>
        <v>19600</v>
      </c>
      <c r="F20" s="60"/>
      <c r="G20" s="57" t="s">
        <v>12</v>
      </c>
      <c r="H20" s="57" t="s">
        <v>46</v>
      </c>
      <c r="I20" s="57"/>
      <c r="J20" s="58"/>
      <c r="K20" s="159">
        <f>80000</f>
        <v>80000</v>
      </c>
    </row>
    <row r="21" spans="1:11">
      <c r="A21" s="61"/>
      <c r="B21" s="61"/>
      <c r="C21" s="61" t="s">
        <v>17</v>
      </c>
      <c r="D21" s="62" t="s">
        <v>47</v>
      </c>
      <c r="E21" s="75">
        <f>13100</f>
        <v>13100</v>
      </c>
      <c r="F21" s="60"/>
      <c r="G21" s="61"/>
      <c r="H21" s="61"/>
      <c r="I21" s="61" t="s">
        <v>17</v>
      </c>
      <c r="J21" s="62" t="s">
        <v>48</v>
      </c>
      <c r="K21" s="159">
        <f>80000</f>
        <v>80000</v>
      </c>
    </row>
    <row r="22" spans="1:11">
      <c r="A22" s="61"/>
      <c r="B22" s="61"/>
      <c r="C22" s="61" t="s">
        <v>17</v>
      </c>
      <c r="D22" s="62" t="s">
        <v>49</v>
      </c>
      <c r="E22" s="98">
        <f>6500</f>
        <v>6500</v>
      </c>
      <c r="F22" s="60"/>
      <c r="G22" s="57" t="s">
        <v>21</v>
      </c>
      <c r="H22" s="57" t="s">
        <v>50</v>
      </c>
      <c r="I22" s="57"/>
      <c r="J22" s="58"/>
      <c r="K22" s="95">
        <f>20800+11000+15000</f>
        <v>46800</v>
      </c>
    </row>
    <row r="23" spans="1:11">
      <c r="A23" s="57" t="s">
        <v>21</v>
      </c>
      <c r="B23" s="57" t="s">
        <v>51</v>
      </c>
      <c r="C23" s="61"/>
      <c r="D23" s="62"/>
      <c r="E23" s="98">
        <f>56000+15000+100000</f>
        <v>171000</v>
      </c>
      <c r="F23" s="60"/>
      <c r="G23" s="61"/>
      <c r="H23" s="61"/>
      <c r="I23" s="61" t="s">
        <v>52</v>
      </c>
      <c r="J23" s="62"/>
      <c r="K23" s="96">
        <v>0</v>
      </c>
    </row>
    <row r="24" spans="1:11">
      <c r="A24" s="61"/>
      <c r="B24" s="61" t="s">
        <v>44</v>
      </c>
      <c r="C24" s="61" t="s">
        <v>53</v>
      </c>
      <c r="D24" s="62"/>
      <c r="E24" s="98">
        <f>56000+15000+100000</f>
        <v>171000</v>
      </c>
      <c r="F24" s="60"/>
      <c r="G24" s="61"/>
      <c r="H24" s="61"/>
      <c r="I24" s="61" t="s">
        <v>54</v>
      </c>
      <c r="J24" s="62" t="s">
        <v>55</v>
      </c>
      <c r="K24" s="78">
        <f>20800</f>
        <v>20800</v>
      </c>
    </row>
    <row r="25" spans="1:11">
      <c r="A25" s="61"/>
      <c r="B25" s="61"/>
      <c r="C25" s="61" t="s">
        <v>17</v>
      </c>
      <c r="D25" s="62" t="s">
        <v>56</v>
      </c>
      <c r="E25" s="98">
        <f>56000</f>
        <v>56000</v>
      </c>
      <c r="F25" s="60"/>
      <c r="G25" s="61"/>
      <c r="H25" s="61"/>
      <c r="I25" s="61" t="s">
        <v>17</v>
      </c>
      <c r="J25" s="62" t="s">
        <v>47</v>
      </c>
      <c r="K25" s="78">
        <f>20800</f>
        <v>20800</v>
      </c>
    </row>
    <row r="26" spans="1:11">
      <c r="A26" s="57" t="s">
        <v>25</v>
      </c>
      <c r="B26" s="57" t="s">
        <v>57</v>
      </c>
      <c r="C26" s="61"/>
      <c r="D26" s="62"/>
      <c r="E26" s="76"/>
      <c r="F26" s="60"/>
      <c r="G26" s="61"/>
      <c r="H26" s="61"/>
      <c r="I26" s="61" t="s">
        <v>17</v>
      </c>
      <c r="J26" s="62" t="s">
        <v>49</v>
      </c>
      <c r="K26" s="96">
        <v>0</v>
      </c>
    </row>
    <row r="27" spans="1:11">
      <c r="A27" s="57"/>
      <c r="B27" s="57"/>
      <c r="C27" s="61"/>
      <c r="D27" s="62"/>
      <c r="E27" s="80"/>
      <c r="F27" s="60"/>
      <c r="G27" s="61"/>
      <c r="H27" s="61"/>
      <c r="I27" s="61" t="s">
        <v>58</v>
      </c>
      <c r="J27" s="62" t="s">
        <v>59</v>
      </c>
      <c r="K27" s="96">
        <v>0</v>
      </c>
    </row>
    <row r="28" spans="1:11">
      <c r="A28" s="64" t="s">
        <v>60</v>
      </c>
      <c r="B28" s="57"/>
      <c r="C28" s="61"/>
      <c r="D28" s="62"/>
      <c r="E28" s="89">
        <v>0</v>
      </c>
      <c r="F28" s="60"/>
      <c r="G28" s="57" t="s">
        <v>25</v>
      </c>
      <c r="H28" s="57" t="s">
        <v>61</v>
      </c>
      <c r="I28" s="57"/>
      <c r="J28" s="58"/>
      <c r="K28" s="95"/>
    </row>
    <row r="29" spans="1:11">
      <c r="A29" s="64"/>
      <c r="B29" s="57"/>
      <c r="C29" s="61"/>
      <c r="D29" s="62"/>
      <c r="E29" s="81"/>
      <c r="F29" s="54"/>
      <c r="G29" s="54"/>
      <c r="H29" s="54"/>
      <c r="I29" s="54"/>
      <c r="J29" s="54"/>
      <c r="K29" s="66"/>
    </row>
    <row r="30" spans="1:11" ht="15" thickBot="1">
      <c r="A30" s="82" t="s">
        <v>62</v>
      </c>
      <c r="B30" s="82"/>
      <c r="C30" s="83"/>
      <c r="D30" s="84"/>
      <c r="E30" s="90">
        <v>0</v>
      </c>
      <c r="F30" s="54"/>
      <c r="G30" s="54"/>
      <c r="H30" s="54"/>
      <c r="I30" s="54"/>
      <c r="J30" s="54"/>
      <c r="K30" s="100"/>
    </row>
    <row r="31" spans="1:11" ht="16.5" thickBot="1">
      <c r="A31" s="101"/>
      <c r="B31" s="101"/>
      <c r="C31" s="101"/>
      <c r="D31" s="102"/>
      <c r="E31" s="106">
        <f>E6+E17</f>
        <v>541600</v>
      </c>
      <c r="F31" s="103" t="s">
        <v>63</v>
      </c>
      <c r="G31" s="103"/>
      <c r="H31" s="103"/>
      <c r="I31" s="103"/>
      <c r="J31" s="104"/>
      <c r="K31" s="105">
        <f>K6+K17</f>
        <v>479600</v>
      </c>
    </row>
    <row r="34" spans="10:10">
      <c r="J34" s="161">
        <f>E31-K31</f>
        <v>62000</v>
      </c>
    </row>
  </sheetData>
  <mergeCells count="2">
    <mergeCell ref="D2:E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topLeftCell="A7" workbookViewId="0">
      <selection activeCell="K25" sqref="K25"/>
    </sheetView>
  </sheetViews>
  <sheetFormatPr defaultRowHeight="14.25"/>
  <cols>
    <col min="1" max="1" width="4.5" customWidth="1"/>
    <col min="2" max="2" width="5.875" customWidth="1"/>
    <col min="3" max="3" width="11.25" customWidth="1"/>
    <col min="4" max="4" width="29.5" customWidth="1"/>
    <col min="5" max="5" width="12.875" customWidth="1"/>
    <col min="6" max="6" width="4.375" customWidth="1"/>
    <col min="7" max="7" width="5.625" customWidth="1"/>
    <col min="10" max="10" width="28.25" customWidth="1"/>
    <col min="11" max="11" width="15.875" customWidth="1"/>
  </cols>
  <sheetData>
    <row r="1" spans="1:1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.75">
      <c r="A2" s="54"/>
      <c r="B2" s="54"/>
      <c r="C2" s="54"/>
      <c r="D2" s="163" t="s">
        <v>1</v>
      </c>
      <c r="E2" s="163"/>
      <c r="F2" s="54"/>
      <c r="G2" s="55"/>
      <c r="H2" s="54"/>
      <c r="I2" s="54"/>
      <c r="J2" s="163" t="s">
        <v>1</v>
      </c>
      <c r="K2" s="163"/>
    </row>
    <row r="3" spans="1:1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5.75">
      <c r="A4" s="70"/>
      <c r="B4" s="70"/>
      <c r="C4" s="70"/>
      <c r="D4" s="70" t="s">
        <v>2</v>
      </c>
      <c r="E4" s="71"/>
      <c r="F4" s="72"/>
      <c r="G4" s="70"/>
      <c r="H4" s="70"/>
      <c r="I4" s="70"/>
      <c r="J4" s="70" t="s">
        <v>3</v>
      </c>
      <c r="K4" s="73"/>
    </row>
    <row r="5" spans="1:11">
      <c r="A5" s="63"/>
      <c r="B5" s="63"/>
      <c r="C5" s="63"/>
      <c r="D5" s="67" t="s">
        <v>4</v>
      </c>
      <c r="E5" s="56" t="s">
        <v>5</v>
      </c>
      <c r="F5" s="68"/>
      <c r="G5" s="63"/>
      <c r="H5" s="63"/>
      <c r="I5" s="63"/>
      <c r="J5" s="69" t="s">
        <v>4</v>
      </c>
      <c r="K5" s="77" t="s">
        <v>5</v>
      </c>
    </row>
    <row r="6" spans="1:11">
      <c r="A6" s="57" t="s">
        <v>6</v>
      </c>
      <c r="B6" s="57"/>
      <c r="C6" s="57"/>
      <c r="D6" s="58"/>
      <c r="E6" s="92">
        <f>E7+E8+E11+E12</f>
        <v>0</v>
      </c>
      <c r="F6" s="59" t="s">
        <v>7</v>
      </c>
      <c r="G6" s="57" t="s">
        <v>8</v>
      </c>
      <c r="H6" s="57"/>
      <c r="I6" s="57"/>
      <c r="J6" s="65"/>
      <c r="K6" s="91">
        <f>K7+K12+K13+K14</f>
        <v>0</v>
      </c>
    </row>
    <row r="7" spans="1:11">
      <c r="A7" s="57" t="s">
        <v>9</v>
      </c>
      <c r="B7" s="57" t="s">
        <v>10</v>
      </c>
      <c r="C7" s="58"/>
      <c r="D7" s="54"/>
      <c r="E7" s="74"/>
      <c r="F7" s="60"/>
      <c r="G7" s="64" t="s">
        <v>9</v>
      </c>
      <c r="H7" s="64" t="s">
        <v>11</v>
      </c>
      <c r="I7" s="64"/>
      <c r="J7" s="79"/>
      <c r="K7" s="94"/>
    </row>
    <row r="8" spans="1:11">
      <c r="A8" s="57" t="s">
        <v>12</v>
      </c>
      <c r="B8" s="57" t="s">
        <v>13</v>
      </c>
      <c r="C8" s="61"/>
      <c r="D8" s="62"/>
      <c r="E8" s="97">
        <f>E9+E10</f>
        <v>0</v>
      </c>
      <c r="F8" s="60"/>
      <c r="G8" s="64" t="s">
        <v>12</v>
      </c>
      <c r="H8" s="64" t="s">
        <v>14</v>
      </c>
      <c r="I8" s="64"/>
      <c r="J8" s="79"/>
      <c r="K8" s="94">
        <v>0</v>
      </c>
    </row>
    <row r="9" spans="1:11">
      <c r="A9" s="61"/>
      <c r="B9" s="61" t="s">
        <v>15</v>
      </c>
      <c r="C9" s="61" t="s">
        <v>16</v>
      </c>
      <c r="D9" s="62"/>
      <c r="E9" s="97"/>
      <c r="F9" s="60"/>
      <c r="G9" s="61" t="s">
        <v>17</v>
      </c>
      <c r="H9" s="61" t="s">
        <v>18</v>
      </c>
      <c r="I9" s="61"/>
      <c r="J9" s="62"/>
      <c r="K9" s="99"/>
    </row>
    <row r="10" spans="1:11">
      <c r="A10" s="61"/>
      <c r="B10" s="61" t="s">
        <v>19</v>
      </c>
      <c r="C10" s="61" t="s">
        <v>20</v>
      </c>
      <c r="D10" s="62"/>
      <c r="E10" s="98"/>
      <c r="F10" s="60"/>
      <c r="G10" s="64" t="s">
        <v>21</v>
      </c>
      <c r="H10" s="64" t="s">
        <v>22</v>
      </c>
      <c r="I10" s="64"/>
      <c r="J10" s="79"/>
      <c r="K10" s="94"/>
    </row>
    <row r="11" spans="1:11">
      <c r="A11" s="57" t="s">
        <v>21</v>
      </c>
      <c r="B11" s="57" t="s">
        <v>23</v>
      </c>
      <c r="C11" s="61"/>
      <c r="D11" s="62"/>
      <c r="E11" s="75"/>
      <c r="F11" s="60"/>
      <c r="G11" s="61" t="s">
        <v>17</v>
      </c>
      <c r="H11" s="61" t="s">
        <v>24</v>
      </c>
      <c r="I11" s="61"/>
      <c r="J11" s="62"/>
      <c r="K11" s="99"/>
    </row>
    <row r="12" spans="1:11">
      <c r="A12" s="57" t="s">
        <v>25</v>
      </c>
      <c r="B12" s="57" t="s">
        <v>26</v>
      </c>
      <c r="C12" s="61"/>
      <c r="D12" s="62"/>
      <c r="E12" s="75"/>
      <c r="F12" s="60"/>
      <c r="G12" s="64" t="s">
        <v>25</v>
      </c>
      <c r="H12" s="64" t="s">
        <v>27</v>
      </c>
      <c r="I12" s="64"/>
      <c r="J12" s="79"/>
      <c r="K12" s="94"/>
    </row>
    <row r="13" spans="1:11">
      <c r="A13" s="61"/>
      <c r="B13" s="61" t="s">
        <v>15</v>
      </c>
      <c r="C13" s="61" t="s">
        <v>28</v>
      </c>
      <c r="D13" s="62"/>
      <c r="E13" s="98"/>
      <c r="F13" s="60"/>
      <c r="G13" s="64" t="s">
        <v>29</v>
      </c>
      <c r="H13" s="64" t="s">
        <v>30</v>
      </c>
      <c r="I13" s="64"/>
      <c r="J13" s="79"/>
      <c r="K13" s="94"/>
    </row>
    <row r="14" spans="1:11">
      <c r="A14" s="61"/>
      <c r="B14" s="61" t="s">
        <v>19</v>
      </c>
      <c r="C14" s="61" t="s">
        <v>31</v>
      </c>
      <c r="D14" s="62"/>
      <c r="E14" s="97"/>
      <c r="F14" s="60"/>
      <c r="G14" s="64" t="s">
        <v>32</v>
      </c>
      <c r="H14" s="64" t="s">
        <v>33</v>
      </c>
      <c r="I14" s="64"/>
      <c r="J14" s="79"/>
      <c r="K14" s="94"/>
    </row>
    <row r="15" spans="1:11">
      <c r="A15" s="57" t="s">
        <v>29</v>
      </c>
      <c r="B15" s="57" t="s">
        <v>34</v>
      </c>
      <c r="C15" s="61"/>
      <c r="D15" s="62"/>
      <c r="E15" s="75"/>
      <c r="F15" s="60"/>
      <c r="G15" s="64" t="s">
        <v>35</v>
      </c>
      <c r="H15" s="64" t="s">
        <v>36</v>
      </c>
      <c r="I15" s="64"/>
      <c r="J15" s="79"/>
      <c r="K15" s="94"/>
    </row>
    <row r="16" spans="1:11">
      <c r="A16" s="57"/>
      <c r="B16" s="57"/>
      <c r="C16" s="61"/>
      <c r="D16" s="62"/>
      <c r="E16" s="75"/>
      <c r="F16" s="60"/>
      <c r="G16" s="64"/>
      <c r="H16" s="85"/>
      <c r="I16" s="86"/>
      <c r="J16" s="87"/>
      <c r="K16" s="66"/>
    </row>
    <row r="17" spans="1:11">
      <c r="A17" s="57" t="s">
        <v>37</v>
      </c>
      <c r="B17" s="61"/>
      <c r="C17" s="61"/>
      <c r="D17" s="62"/>
      <c r="E17" s="88">
        <f>E18+E19+E23+E26</f>
        <v>0</v>
      </c>
      <c r="F17" s="59" t="s">
        <v>38</v>
      </c>
      <c r="G17" s="57" t="s">
        <v>39</v>
      </c>
      <c r="H17" s="57"/>
      <c r="I17" s="57"/>
      <c r="J17" s="58"/>
      <c r="K17" s="93">
        <f>K18+K20+K22+K28</f>
        <v>0</v>
      </c>
    </row>
    <row r="18" spans="1:11">
      <c r="A18" s="57" t="s">
        <v>9</v>
      </c>
      <c r="B18" s="57" t="s">
        <v>40</v>
      </c>
      <c r="C18" s="57"/>
      <c r="D18" s="58"/>
      <c r="E18" s="75"/>
      <c r="F18" s="60"/>
      <c r="G18" s="57" t="s">
        <v>9</v>
      </c>
      <c r="H18" s="57" t="s">
        <v>41</v>
      </c>
      <c r="I18" s="57"/>
      <c r="J18" s="58"/>
      <c r="K18" s="94"/>
    </row>
    <row r="19" spans="1:11">
      <c r="A19" s="57" t="s">
        <v>12</v>
      </c>
      <c r="B19" s="57" t="s">
        <v>42</v>
      </c>
      <c r="C19" s="61"/>
      <c r="D19" s="62"/>
      <c r="E19" s="75"/>
      <c r="F19" s="60"/>
      <c r="G19" s="61"/>
      <c r="H19" s="61" t="s">
        <v>17</v>
      </c>
      <c r="I19" s="61" t="s">
        <v>43</v>
      </c>
      <c r="J19" s="62"/>
      <c r="K19" s="99"/>
    </row>
    <row r="20" spans="1:11">
      <c r="A20" s="61"/>
      <c r="B20" s="61"/>
      <c r="C20" s="61" t="s">
        <v>44</v>
      </c>
      <c r="D20" s="62" t="s">
        <v>45</v>
      </c>
      <c r="E20" s="97"/>
      <c r="F20" s="60"/>
      <c r="G20" s="57" t="s">
        <v>12</v>
      </c>
      <c r="H20" s="57" t="s">
        <v>46</v>
      </c>
      <c r="I20" s="57"/>
      <c r="J20" s="58"/>
      <c r="K20" s="159"/>
    </row>
    <row r="21" spans="1:11">
      <c r="A21" s="61"/>
      <c r="B21" s="61"/>
      <c r="C21" s="61" t="s">
        <v>17</v>
      </c>
      <c r="D21" s="62" t="s">
        <v>47</v>
      </c>
      <c r="E21" s="98"/>
      <c r="F21" s="60"/>
      <c r="G21" s="61"/>
      <c r="H21" s="61"/>
      <c r="I21" s="61" t="s">
        <v>17</v>
      </c>
      <c r="J21" s="62" t="s">
        <v>48</v>
      </c>
      <c r="K21" s="96"/>
    </row>
    <row r="22" spans="1:11">
      <c r="A22" s="61"/>
      <c r="B22" s="61"/>
      <c r="C22" s="61" t="s">
        <v>17</v>
      </c>
      <c r="D22" s="62" t="s">
        <v>49</v>
      </c>
      <c r="E22" s="98"/>
      <c r="F22" s="60"/>
      <c r="G22" s="57" t="s">
        <v>21</v>
      </c>
      <c r="H22" s="57" t="s">
        <v>50</v>
      </c>
      <c r="I22" s="57"/>
      <c r="J22" s="58"/>
      <c r="K22" s="95"/>
    </row>
    <row r="23" spans="1:11">
      <c r="A23" s="57" t="s">
        <v>21</v>
      </c>
      <c r="B23" s="57" t="s">
        <v>51</v>
      </c>
      <c r="C23" s="61"/>
      <c r="D23" s="62"/>
      <c r="E23" s="98"/>
      <c r="F23" s="60"/>
      <c r="G23" s="61"/>
      <c r="H23" s="61"/>
      <c r="I23" s="61" t="s">
        <v>52</v>
      </c>
      <c r="J23" s="62"/>
      <c r="K23" s="96"/>
    </row>
    <row r="24" spans="1:11">
      <c r="A24" s="61"/>
      <c r="B24" s="61" t="s">
        <v>44</v>
      </c>
      <c r="C24" s="61" t="s">
        <v>53</v>
      </c>
      <c r="D24" s="62"/>
      <c r="E24" s="98"/>
      <c r="F24" s="60"/>
      <c r="G24" s="61"/>
      <c r="H24" s="61"/>
      <c r="I24" s="61" t="s">
        <v>54</v>
      </c>
      <c r="J24" s="62" t="s">
        <v>55</v>
      </c>
      <c r="K24" s="99"/>
    </row>
    <row r="25" spans="1:11">
      <c r="A25" s="61"/>
      <c r="B25" s="61"/>
      <c r="C25" s="61" t="s">
        <v>17</v>
      </c>
      <c r="D25" s="62" t="s">
        <v>56</v>
      </c>
      <c r="E25" s="98"/>
      <c r="F25" s="60"/>
      <c r="G25" s="61"/>
      <c r="H25" s="61"/>
      <c r="I25" s="61" t="s">
        <v>17</v>
      </c>
      <c r="J25" s="62" t="s">
        <v>47</v>
      </c>
      <c r="K25" s="99"/>
    </row>
    <row r="26" spans="1:11">
      <c r="A26" s="57" t="s">
        <v>25</v>
      </c>
      <c r="B26" s="57" t="s">
        <v>57</v>
      </c>
      <c r="C26" s="61"/>
      <c r="D26" s="62"/>
      <c r="E26" s="76"/>
      <c r="F26" s="60"/>
      <c r="G26" s="61"/>
      <c r="H26" s="61"/>
      <c r="I26" s="61" t="s">
        <v>17</v>
      </c>
      <c r="J26" s="62" t="s">
        <v>49</v>
      </c>
      <c r="K26" s="96">
        <v>0</v>
      </c>
    </row>
    <row r="27" spans="1:11">
      <c r="A27" s="57"/>
      <c r="B27" s="57"/>
      <c r="C27" s="61"/>
      <c r="D27" s="62"/>
      <c r="E27" s="80"/>
      <c r="F27" s="60"/>
      <c r="G27" s="61"/>
      <c r="H27" s="61"/>
      <c r="I27" s="61" t="s">
        <v>58</v>
      </c>
      <c r="J27" s="62" t="s">
        <v>59</v>
      </c>
      <c r="K27" s="96">
        <v>0</v>
      </c>
    </row>
    <row r="28" spans="1:11">
      <c r="A28" s="64" t="s">
        <v>60</v>
      </c>
      <c r="B28" s="57"/>
      <c r="C28" s="61"/>
      <c r="D28" s="62"/>
      <c r="E28" s="89">
        <v>0</v>
      </c>
      <c r="F28" s="60"/>
      <c r="G28" s="57" t="s">
        <v>25</v>
      </c>
      <c r="H28" s="57" t="s">
        <v>61</v>
      </c>
      <c r="I28" s="57"/>
      <c r="J28" s="58"/>
      <c r="K28" s="95"/>
    </row>
    <row r="29" spans="1:11">
      <c r="A29" s="64"/>
      <c r="B29" s="57"/>
      <c r="C29" s="61"/>
      <c r="D29" s="62"/>
      <c r="E29" s="81"/>
      <c r="F29" s="54"/>
      <c r="G29" s="54"/>
      <c r="H29" s="54"/>
      <c r="I29" s="54"/>
      <c r="J29" s="54"/>
      <c r="K29" s="66"/>
    </row>
    <row r="30" spans="1:11" ht="15" thickBot="1">
      <c r="A30" s="82" t="s">
        <v>62</v>
      </c>
      <c r="B30" s="82"/>
      <c r="C30" s="83"/>
      <c r="D30" s="84"/>
      <c r="E30" s="90">
        <v>0</v>
      </c>
      <c r="F30" s="54"/>
      <c r="G30" s="54"/>
      <c r="H30" s="54"/>
      <c r="I30" s="54"/>
      <c r="J30" s="54"/>
      <c r="K30" s="100"/>
    </row>
    <row r="31" spans="1:11" ht="16.5" thickBot="1">
      <c r="A31" s="101"/>
      <c r="B31" s="101"/>
      <c r="C31" s="101"/>
      <c r="D31" s="102"/>
      <c r="E31" s="106">
        <f>E6+E17</f>
        <v>0</v>
      </c>
      <c r="F31" s="103" t="s">
        <v>63</v>
      </c>
      <c r="G31" s="103"/>
      <c r="H31" s="103"/>
      <c r="I31" s="103"/>
      <c r="J31" s="104"/>
      <c r="K31" s="105">
        <f>K6+K17</f>
        <v>0</v>
      </c>
    </row>
  </sheetData>
  <mergeCells count="2">
    <mergeCell ref="D2:E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31"/>
  <sheetViews>
    <sheetView topLeftCell="A10" workbookViewId="0">
      <selection activeCell="K6" sqref="K6:K29"/>
    </sheetView>
  </sheetViews>
  <sheetFormatPr defaultRowHeight="14.25"/>
  <cols>
    <col min="1" max="1" width="4.375" customWidth="1"/>
    <col min="2" max="3" width="5.125" customWidth="1"/>
    <col min="4" max="4" width="30" customWidth="1"/>
    <col min="5" max="5" width="17" customWidth="1"/>
    <col min="6" max="6" width="3.625" customWidth="1"/>
    <col min="7" max="7" width="5" customWidth="1"/>
    <col min="8" max="8" width="6.25" customWidth="1"/>
    <col min="10" max="10" width="36.625" customWidth="1"/>
    <col min="11" max="11" width="16.625" customWidth="1"/>
  </cols>
  <sheetData>
    <row r="1" spans="1:11">
      <c r="A1" s="107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5.75">
      <c r="A2" s="107"/>
      <c r="B2" s="107"/>
      <c r="C2" s="107"/>
      <c r="D2" s="164" t="s">
        <v>1</v>
      </c>
      <c r="E2" s="164"/>
      <c r="F2" s="107"/>
      <c r="G2" s="108"/>
      <c r="H2" s="107"/>
      <c r="I2" s="107"/>
      <c r="J2" s="164" t="s">
        <v>1</v>
      </c>
      <c r="K2" s="164"/>
    </row>
    <row r="3" spans="1:11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1:11" ht="15.75">
      <c r="A4" s="123"/>
      <c r="B4" s="123"/>
      <c r="C4" s="123"/>
      <c r="D4" s="123" t="s">
        <v>2</v>
      </c>
      <c r="E4" s="124"/>
      <c r="F4" s="125"/>
      <c r="G4" s="123"/>
      <c r="H4" s="123"/>
      <c r="I4" s="123"/>
      <c r="J4" s="123" t="s">
        <v>3</v>
      </c>
      <c r="K4" s="126"/>
    </row>
    <row r="5" spans="1:11">
      <c r="A5" s="116"/>
      <c r="B5" s="116"/>
      <c r="C5" s="116"/>
      <c r="D5" s="120" t="s">
        <v>4</v>
      </c>
      <c r="E5" s="109" t="s">
        <v>5</v>
      </c>
      <c r="F5" s="121"/>
      <c r="G5" s="116"/>
      <c r="H5" s="116"/>
      <c r="I5" s="116"/>
      <c r="J5" s="122" t="s">
        <v>4</v>
      </c>
      <c r="K5" s="130" t="s">
        <v>5</v>
      </c>
    </row>
    <row r="6" spans="1:11">
      <c r="A6" s="110" t="s">
        <v>6</v>
      </c>
      <c r="B6" s="110"/>
      <c r="C6" s="110"/>
      <c r="D6" s="111"/>
      <c r="E6" s="144"/>
      <c r="F6" s="112" t="s">
        <v>7</v>
      </c>
      <c r="G6" s="110" t="s">
        <v>8</v>
      </c>
      <c r="H6" s="110"/>
      <c r="I6" s="110"/>
      <c r="J6" s="118"/>
      <c r="K6" s="143"/>
    </row>
    <row r="7" spans="1:11">
      <c r="A7" s="110" t="s">
        <v>9</v>
      </c>
      <c r="B7" s="110" t="s">
        <v>10</v>
      </c>
      <c r="C7" s="111"/>
      <c r="D7" s="107"/>
      <c r="E7" s="127"/>
      <c r="F7" s="113"/>
      <c r="G7" s="117" t="s">
        <v>9</v>
      </c>
      <c r="H7" s="117" t="s">
        <v>11</v>
      </c>
      <c r="I7" s="117"/>
      <c r="J7" s="131"/>
      <c r="K7" s="146"/>
    </row>
    <row r="8" spans="1:11">
      <c r="A8" s="110" t="s">
        <v>12</v>
      </c>
      <c r="B8" s="110" t="s">
        <v>13</v>
      </c>
      <c r="C8" s="114"/>
      <c r="D8" s="115"/>
      <c r="E8" s="128"/>
      <c r="F8" s="113"/>
      <c r="G8" s="117" t="s">
        <v>12</v>
      </c>
      <c r="H8" s="117" t="s">
        <v>14</v>
      </c>
      <c r="I8" s="117"/>
      <c r="J8" s="131"/>
      <c r="K8" s="146"/>
    </row>
    <row r="9" spans="1:11">
      <c r="A9" s="114"/>
      <c r="B9" s="114" t="s">
        <v>15</v>
      </c>
      <c r="C9" s="114" t="s">
        <v>16</v>
      </c>
      <c r="D9" s="115"/>
      <c r="E9" s="149"/>
      <c r="F9" s="113"/>
      <c r="G9" s="114" t="s">
        <v>17</v>
      </c>
      <c r="H9" s="114" t="s">
        <v>18</v>
      </c>
      <c r="I9" s="114"/>
      <c r="J9" s="115"/>
      <c r="K9" s="151"/>
    </row>
    <row r="10" spans="1:11">
      <c r="A10" s="114"/>
      <c r="B10" s="114" t="s">
        <v>19</v>
      </c>
      <c r="C10" s="114" t="s">
        <v>20</v>
      </c>
      <c r="D10" s="115"/>
      <c r="E10" s="150"/>
      <c r="F10" s="113"/>
      <c r="G10" s="117" t="s">
        <v>21</v>
      </c>
      <c r="H10" s="117" t="s">
        <v>22</v>
      </c>
      <c r="I10" s="117"/>
      <c r="J10" s="131"/>
      <c r="K10" s="146"/>
    </row>
    <row r="11" spans="1:11">
      <c r="A11" s="110" t="s">
        <v>21</v>
      </c>
      <c r="B11" s="110" t="s">
        <v>23</v>
      </c>
      <c r="C11" s="114"/>
      <c r="D11" s="115"/>
      <c r="E11" s="128"/>
      <c r="F11" s="113"/>
      <c r="G11" s="114" t="s">
        <v>17</v>
      </c>
      <c r="H11" s="114" t="s">
        <v>24</v>
      </c>
      <c r="I11" s="114"/>
      <c r="J11" s="115"/>
      <c r="K11" s="151"/>
    </row>
    <row r="12" spans="1:11">
      <c r="A12" s="110" t="s">
        <v>25</v>
      </c>
      <c r="B12" s="110" t="s">
        <v>26</v>
      </c>
      <c r="C12" s="114"/>
      <c r="D12" s="115"/>
      <c r="E12" s="128"/>
      <c r="F12" s="113"/>
      <c r="G12" s="117" t="s">
        <v>25</v>
      </c>
      <c r="H12" s="117" t="s">
        <v>27</v>
      </c>
      <c r="I12" s="117"/>
      <c r="J12" s="131"/>
      <c r="K12" s="146"/>
    </row>
    <row r="13" spans="1:11">
      <c r="A13" s="114"/>
      <c r="B13" s="114" t="s">
        <v>15</v>
      </c>
      <c r="C13" s="114" t="s">
        <v>28</v>
      </c>
      <c r="D13" s="115"/>
      <c r="E13" s="150"/>
      <c r="F13" s="113"/>
      <c r="G13" s="117" t="s">
        <v>29</v>
      </c>
      <c r="H13" s="117" t="s">
        <v>30</v>
      </c>
      <c r="I13" s="117"/>
      <c r="J13" s="131"/>
      <c r="K13" s="146"/>
    </row>
    <row r="14" spans="1:11">
      <c r="A14" s="114"/>
      <c r="B14" s="114" t="s">
        <v>19</v>
      </c>
      <c r="C14" s="114" t="s">
        <v>31</v>
      </c>
      <c r="D14" s="115"/>
      <c r="E14" s="149"/>
      <c r="F14" s="113"/>
      <c r="G14" s="117" t="s">
        <v>32</v>
      </c>
      <c r="H14" s="117" t="s">
        <v>33</v>
      </c>
      <c r="I14" s="117"/>
      <c r="J14" s="131"/>
      <c r="K14" s="146"/>
    </row>
    <row r="15" spans="1:11">
      <c r="A15" s="110" t="s">
        <v>29</v>
      </c>
      <c r="B15" s="110" t="s">
        <v>34</v>
      </c>
      <c r="C15" s="114"/>
      <c r="D15" s="115"/>
      <c r="E15" s="128"/>
      <c r="F15" s="113"/>
      <c r="G15" s="117" t="s">
        <v>35</v>
      </c>
      <c r="H15" s="117" t="s">
        <v>36</v>
      </c>
      <c r="I15" s="117"/>
      <c r="J15" s="131"/>
      <c r="K15" s="146"/>
    </row>
    <row r="16" spans="1:11">
      <c r="A16" s="110"/>
      <c r="B16" s="110"/>
      <c r="C16" s="114"/>
      <c r="D16" s="115"/>
      <c r="E16" s="128"/>
      <c r="F16" s="113"/>
      <c r="G16" s="117"/>
      <c r="H16" s="137"/>
      <c r="I16" s="138"/>
      <c r="J16" s="139"/>
      <c r="K16" s="119"/>
    </row>
    <row r="17" spans="1:11">
      <c r="A17" s="110" t="s">
        <v>37</v>
      </c>
      <c r="B17" s="114"/>
      <c r="C17" s="114"/>
      <c r="D17" s="115"/>
      <c r="E17" s="140"/>
      <c r="F17" s="112" t="s">
        <v>38</v>
      </c>
      <c r="G17" s="110" t="s">
        <v>39</v>
      </c>
      <c r="H17" s="110"/>
      <c r="I17" s="110"/>
      <c r="J17" s="111"/>
      <c r="K17" s="145"/>
    </row>
    <row r="18" spans="1:11">
      <c r="A18" s="110" t="s">
        <v>9</v>
      </c>
      <c r="B18" s="110" t="s">
        <v>40</v>
      </c>
      <c r="C18" s="110"/>
      <c r="D18" s="111"/>
      <c r="E18" s="128"/>
      <c r="F18" s="113"/>
      <c r="G18" s="110" t="s">
        <v>9</v>
      </c>
      <c r="H18" s="110" t="s">
        <v>41</v>
      </c>
      <c r="I18" s="110"/>
      <c r="J18" s="111"/>
      <c r="K18" s="146"/>
    </row>
    <row r="19" spans="1:11">
      <c r="A19" s="110" t="s">
        <v>12</v>
      </c>
      <c r="B19" s="110" t="s">
        <v>42</v>
      </c>
      <c r="C19" s="114"/>
      <c r="D19" s="115"/>
      <c r="E19" s="128"/>
      <c r="F19" s="113"/>
      <c r="G19" s="114"/>
      <c r="H19" s="114" t="s">
        <v>17</v>
      </c>
      <c r="I19" s="114" t="s">
        <v>43</v>
      </c>
      <c r="J19" s="115"/>
      <c r="K19" s="151"/>
    </row>
    <row r="20" spans="1:11">
      <c r="A20" s="114"/>
      <c r="B20" s="114"/>
      <c r="C20" s="114" t="s">
        <v>44</v>
      </c>
      <c r="D20" s="115" t="s">
        <v>45</v>
      </c>
      <c r="E20" s="149"/>
      <c r="F20" s="113"/>
      <c r="G20" s="110" t="s">
        <v>12</v>
      </c>
      <c r="H20" s="110" t="s">
        <v>46</v>
      </c>
      <c r="I20" s="110"/>
      <c r="J20" s="111"/>
      <c r="K20" s="146"/>
    </row>
    <row r="21" spans="1:11">
      <c r="A21" s="114"/>
      <c r="B21" s="114"/>
      <c r="C21" s="114" t="s">
        <v>17</v>
      </c>
      <c r="D21" s="115" t="s">
        <v>47</v>
      </c>
      <c r="E21" s="149"/>
      <c r="F21" s="113"/>
      <c r="G21" s="114"/>
      <c r="H21" s="114"/>
      <c r="I21" s="114" t="s">
        <v>17</v>
      </c>
      <c r="J21" s="115" t="s">
        <v>48</v>
      </c>
      <c r="K21" s="148"/>
    </row>
    <row r="22" spans="1:11">
      <c r="A22" s="114"/>
      <c r="B22" s="114"/>
      <c r="C22" s="114" t="s">
        <v>17</v>
      </c>
      <c r="D22" s="115" t="s">
        <v>49</v>
      </c>
      <c r="E22" s="150"/>
      <c r="F22" s="113"/>
      <c r="G22" s="110" t="s">
        <v>21</v>
      </c>
      <c r="H22" s="110" t="s">
        <v>50</v>
      </c>
      <c r="I22" s="110"/>
      <c r="J22" s="111"/>
      <c r="K22" s="147"/>
    </row>
    <row r="23" spans="1:11">
      <c r="A23" s="110" t="s">
        <v>21</v>
      </c>
      <c r="B23" s="110" t="s">
        <v>51</v>
      </c>
      <c r="C23" s="114"/>
      <c r="D23" s="115"/>
      <c r="E23" s="160"/>
      <c r="F23" s="113"/>
      <c r="G23" s="114"/>
      <c r="H23" s="114"/>
      <c r="I23" s="114" t="s">
        <v>52</v>
      </c>
      <c r="J23" s="115"/>
      <c r="K23" s="148"/>
    </row>
    <row r="24" spans="1:11">
      <c r="A24" s="114"/>
      <c r="B24" s="114" t="s">
        <v>44</v>
      </c>
      <c r="C24" s="114" t="s">
        <v>53</v>
      </c>
      <c r="D24" s="115"/>
      <c r="E24" s="150"/>
      <c r="F24" s="113"/>
      <c r="G24" s="114"/>
      <c r="H24" s="114"/>
      <c r="I24" s="114" t="s">
        <v>54</v>
      </c>
      <c r="J24" s="115" t="s">
        <v>55</v>
      </c>
      <c r="K24" s="151"/>
    </row>
    <row r="25" spans="1:11">
      <c r="A25" s="114"/>
      <c r="B25" s="114"/>
      <c r="C25" s="114" t="s">
        <v>17</v>
      </c>
      <c r="D25" s="115" t="s">
        <v>56</v>
      </c>
      <c r="E25" s="150"/>
      <c r="F25" s="113"/>
      <c r="G25" s="114"/>
      <c r="H25" s="114"/>
      <c r="I25" s="114" t="s">
        <v>17</v>
      </c>
      <c r="J25" s="115" t="s">
        <v>47</v>
      </c>
      <c r="K25" s="151"/>
    </row>
    <row r="26" spans="1:11">
      <c r="A26" s="110" t="s">
        <v>25</v>
      </c>
      <c r="B26" s="110" t="s">
        <v>57</v>
      </c>
      <c r="C26" s="114"/>
      <c r="D26" s="115"/>
      <c r="E26" s="129"/>
      <c r="F26" s="113"/>
      <c r="G26" s="114"/>
      <c r="H26" s="114"/>
      <c r="I26" s="114" t="s">
        <v>17</v>
      </c>
      <c r="J26" s="115" t="s">
        <v>49</v>
      </c>
      <c r="K26" s="148"/>
    </row>
    <row r="27" spans="1:11">
      <c r="A27" s="110"/>
      <c r="B27" s="110"/>
      <c r="C27" s="114"/>
      <c r="D27" s="115"/>
      <c r="E27" s="132"/>
      <c r="F27" s="113"/>
      <c r="G27" s="114"/>
      <c r="H27" s="114"/>
      <c r="I27" s="114" t="s">
        <v>58</v>
      </c>
      <c r="J27" s="115" t="s">
        <v>59</v>
      </c>
      <c r="K27" s="148"/>
    </row>
    <row r="28" spans="1:11">
      <c r="A28" s="117" t="s">
        <v>60</v>
      </c>
      <c r="B28" s="110"/>
      <c r="C28" s="114"/>
      <c r="D28" s="115"/>
      <c r="E28" s="141">
        <v>0</v>
      </c>
      <c r="F28" s="113"/>
      <c r="G28" s="110" t="s">
        <v>25</v>
      </c>
      <c r="H28" s="110" t="s">
        <v>61</v>
      </c>
      <c r="I28" s="110"/>
      <c r="J28" s="111"/>
      <c r="K28" s="147"/>
    </row>
    <row r="29" spans="1:11">
      <c r="A29" s="117"/>
      <c r="B29" s="110"/>
      <c r="C29" s="114"/>
      <c r="D29" s="115"/>
      <c r="E29" s="133"/>
      <c r="F29" s="107"/>
      <c r="G29" s="107"/>
      <c r="H29" s="107"/>
      <c r="I29" s="107"/>
      <c r="J29" s="107"/>
      <c r="K29" s="119"/>
    </row>
    <row r="30" spans="1:11" ht="15" thickBot="1">
      <c r="A30" s="134" t="s">
        <v>62</v>
      </c>
      <c r="B30" s="134"/>
      <c r="C30" s="135"/>
      <c r="D30" s="136"/>
      <c r="E30" s="142">
        <v>0</v>
      </c>
      <c r="F30" s="107"/>
      <c r="G30" s="107"/>
      <c r="H30" s="107"/>
      <c r="I30" s="107"/>
      <c r="J30" s="107"/>
      <c r="K30" s="152"/>
    </row>
    <row r="31" spans="1:11" ht="16.5" thickBot="1">
      <c r="A31" s="153"/>
      <c r="B31" s="153"/>
      <c r="C31" s="153"/>
      <c r="D31" s="154"/>
      <c r="E31" s="158">
        <f>E6+E17</f>
        <v>0</v>
      </c>
      <c r="F31" s="155" t="s">
        <v>63</v>
      </c>
      <c r="G31" s="155"/>
      <c r="H31" s="155"/>
      <c r="I31" s="155"/>
      <c r="J31" s="156"/>
      <c r="K31" s="157">
        <f>K6+K17</f>
        <v>0</v>
      </c>
    </row>
  </sheetData>
  <mergeCells count="2">
    <mergeCell ref="D2:E2"/>
    <mergeCell ref="J2:K2"/>
  </mergeCells>
  <pageMargins left="0.7" right="0.7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topLeftCell="C4" workbookViewId="0">
      <selection activeCell="K6" sqref="K6:K31"/>
    </sheetView>
  </sheetViews>
  <sheetFormatPr defaultRowHeight="14.25"/>
  <cols>
    <col min="1" max="1" width="3.5" customWidth="1"/>
    <col min="2" max="2" width="5.5" customWidth="1"/>
    <col min="3" max="3" width="8.875" customWidth="1"/>
    <col min="4" max="4" width="30.5" customWidth="1"/>
    <col min="5" max="5" width="9.5" customWidth="1"/>
    <col min="6" max="6" width="4" customWidth="1"/>
    <col min="7" max="7" width="4.625" customWidth="1"/>
    <col min="8" max="8" width="4.75" customWidth="1"/>
    <col min="10" max="10" width="35.125" customWidth="1"/>
    <col min="11" max="11" width="10" customWidth="1"/>
  </cols>
  <sheetData>
    <row r="1" spans="1:11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.75">
      <c r="A2" s="54"/>
      <c r="B2" s="54"/>
      <c r="C2" s="54"/>
      <c r="D2" s="163" t="s">
        <v>1</v>
      </c>
      <c r="E2" s="163"/>
      <c r="F2" s="54"/>
      <c r="G2" s="55"/>
      <c r="H2" s="54"/>
      <c r="I2" s="54"/>
      <c r="J2" s="163" t="s">
        <v>1</v>
      </c>
      <c r="K2" s="163"/>
    </row>
    <row r="3" spans="1:1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15.75">
      <c r="A4" s="70"/>
      <c r="B4" s="70"/>
      <c r="C4" s="70"/>
      <c r="D4" s="70" t="s">
        <v>2</v>
      </c>
      <c r="E4" s="71"/>
      <c r="F4" s="72"/>
      <c r="G4" s="70"/>
      <c r="H4" s="70"/>
      <c r="I4" s="70"/>
      <c r="J4" s="70" t="s">
        <v>3</v>
      </c>
      <c r="K4" s="73"/>
    </row>
    <row r="5" spans="1:11">
      <c r="A5" s="63"/>
      <c r="B5" s="63"/>
      <c r="C5" s="63"/>
      <c r="D5" s="67" t="s">
        <v>4</v>
      </c>
      <c r="E5" s="56" t="s">
        <v>5</v>
      </c>
      <c r="F5" s="68"/>
      <c r="G5" s="63"/>
      <c r="H5" s="63"/>
      <c r="I5" s="63"/>
      <c r="J5" s="69" t="s">
        <v>4</v>
      </c>
      <c r="K5" s="77" t="s">
        <v>5</v>
      </c>
    </row>
    <row r="6" spans="1:11">
      <c r="A6" s="57" t="s">
        <v>6</v>
      </c>
      <c r="B6" s="57"/>
      <c r="C6" s="57"/>
      <c r="D6" s="58"/>
      <c r="E6" s="92"/>
      <c r="F6" s="59" t="s">
        <v>7</v>
      </c>
      <c r="G6" s="57" t="s">
        <v>8</v>
      </c>
      <c r="H6" s="57"/>
      <c r="I6" s="57"/>
      <c r="J6" s="65"/>
      <c r="K6" s="91"/>
    </row>
    <row r="7" spans="1:11">
      <c r="A7" s="57" t="s">
        <v>9</v>
      </c>
      <c r="B7" s="57" t="s">
        <v>10</v>
      </c>
      <c r="C7" s="58"/>
      <c r="D7" s="54"/>
      <c r="E7" s="74"/>
      <c r="F7" s="60"/>
      <c r="G7" s="64" t="s">
        <v>9</v>
      </c>
      <c r="H7" s="64" t="s">
        <v>11</v>
      </c>
      <c r="I7" s="64"/>
      <c r="J7" s="79"/>
      <c r="K7" s="94"/>
    </row>
    <row r="8" spans="1:11">
      <c r="A8" s="57" t="s">
        <v>12</v>
      </c>
      <c r="B8" s="57" t="s">
        <v>13</v>
      </c>
      <c r="C8" s="61"/>
      <c r="D8" s="62"/>
      <c r="E8" s="97"/>
      <c r="F8" s="60"/>
      <c r="G8" s="64" t="s">
        <v>12</v>
      </c>
      <c r="H8" s="64" t="s">
        <v>14</v>
      </c>
      <c r="I8" s="64"/>
      <c r="J8" s="79"/>
      <c r="K8" s="94"/>
    </row>
    <row r="9" spans="1:11">
      <c r="A9" s="61"/>
      <c r="B9" s="61" t="s">
        <v>15</v>
      </c>
      <c r="C9" s="61" t="s">
        <v>16</v>
      </c>
      <c r="D9" s="62"/>
      <c r="E9" s="97"/>
      <c r="F9" s="60"/>
      <c r="G9" s="61" t="s">
        <v>17</v>
      </c>
      <c r="H9" s="61" t="s">
        <v>18</v>
      </c>
      <c r="I9" s="61"/>
      <c r="J9" s="62"/>
      <c r="K9" s="99"/>
    </row>
    <row r="10" spans="1:11">
      <c r="A10" s="61"/>
      <c r="B10" s="61" t="s">
        <v>19</v>
      </c>
      <c r="C10" s="61" t="s">
        <v>20</v>
      </c>
      <c r="D10" s="62"/>
      <c r="E10" s="98"/>
      <c r="F10" s="60"/>
      <c r="G10" s="64" t="s">
        <v>21</v>
      </c>
      <c r="H10" s="64" t="s">
        <v>22</v>
      </c>
      <c r="I10" s="64"/>
      <c r="J10" s="79"/>
      <c r="K10" s="94"/>
    </row>
    <row r="11" spans="1:11">
      <c r="A11" s="57" t="s">
        <v>21</v>
      </c>
      <c r="B11" s="57" t="s">
        <v>23</v>
      </c>
      <c r="C11" s="61"/>
      <c r="D11" s="62"/>
      <c r="E11" s="75"/>
      <c r="F11" s="60"/>
      <c r="G11" s="61" t="s">
        <v>17</v>
      </c>
      <c r="H11" s="61" t="s">
        <v>24</v>
      </c>
      <c r="I11" s="61"/>
      <c r="J11" s="62"/>
      <c r="K11" s="99"/>
    </row>
    <row r="12" spans="1:11">
      <c r="A12" s="57" t="s">
        <v>25</v>
      </c>
      <c r="B12" s="57" t="s">
        <v>26</v>
      </c>
      <c r="C12" s="61"/>
      <c r="D12" s="62"/>
      <c r="E12" s="75"/>
      <c r="F12" s="60"/>
      <c r="G12" s="64" t="s">
        <v>25</v>
      </c>
      <c r="H12" s="64" t="s">
        <v>27</v>
      </c>
      <c r="I12" s="64"/>
      <c r="J12" s="79"/>
      <c r="K12" s="94"/>
    </row>
    <row r="13" spans="1:11">
      <c r="A13" s="61"/>
      <c r="B13" s="61" t="s">
        <v>15</v>
      </c>
      <c r="C13" s="61" t="s">
        <v>28</v>
      </c>
      <c r="D13" s="62"/>
      <c r="E13" s="98"/>
      <c r="F13" s="60"/>
      <c r="G13" s="64" t="s">
        <v>29</v>
      </c>
      <c r="H13" s="64" t="s">
        <v>30</v>
      </c>
      <c r="I13" s="64"/>
      <c r="J13" s="79"/>
      <c r="K13" s="94"/>
    </row>
    <row r="14" spans="1:11">
      <c r="A14" s="61"/>
      <c r="B14" s="61" t="s">
        <v>19</v>
      </c>
      <c r="C14" s="61" t="s">
        <v>31</v>
      </c>
      <c r="D14" s="62"/>
      <c r="E14" s="97"/>
      <c r="F14" s="60"/>
      <c r="G14" s="64" t="s">
        <v>32</v>
      </c>
      <c r="H14" s="64" t="s">
        <v>33</v>
      </c>
      <c r="I14" s="64"/>
      <c r="J14" s="79"/>
      <c r="K14" s="94"/>
    </row>
    <row r="15" spans="1:11">
      <c r="A15" s="57" t="s">
        <v>29</v>
      </c>
      <c r="B15" s="57" t="s">
        <v>34</v>
      </c>
      <c r="C15" s="61"/>
      <c r="D15" s="62"/>
      <c r="E15" s="75"/>
      <c r="F15" s="60"/>
      <c r="G15" s="64" t="s">
        <v>35</v>
      </c>
      <c r="H15" s="64" t="s">
        <v>36</v>
      </c>
      <c r="I15" s="64"/>
      <c r="J15" s="79"/>
      <c r="K15" s="94"/>
    </row>
    <row r="16" spans="1:11">
      <c r="A16" s="57"/>
      <c r="B16" s="57"/>
      <c r="C16" s="61"/>
      <c r="D16" s="62"/>
      <c r="E16" s="75"/>
      <c r="F16" s="60"/>
      <c r="G16" s="64"/>
      <c r="H16" s="85"/>
      <c r="I16" s="86"/>
      <c r="J16" s="87"/>
      <c r="K16" s="66"/>
    </row>
    <row r="17" spans="1:11">
      <c r="A17" s="57" t="s">
        <v>37</v>
      </c>
      <c r="B17" s="61"/>
      <c r="C17" s="61"/>
      <c r="D17" s="62"/>
      <c r="E17" s="88"/>
      <c r="F17" s="59" t="s">
        <v>38</v>
      </c>
      <c r="G17" s="57" t="s">
        <v>39</v>
      </c>
      <c r="H17" s="57"/>
      <c r="I17" s="57"/>
      <c r="J17" s="58"/>
      <c r="K17" s="93"/>
    </row>
    <row r="18" spans="1:11">
      <c r="A18" s="57" t="s">
        <v>9</v>
      </c>
      <c r="B18" s="57" t="s">
        <v>40</v>
      </c>
      <c r="C18" s="57"/>
      <c r="D18" s="58"/>
      <c r="E18" s="75"/>
      <c r="F18" s="60"/>
      <c r="G18" s="57" t="s">
        <v>9</v>
      </c>
      <c r="H18" s="57" t="s">
        <v>41</v>
      </c>
      <c r="I18" s="57"/>
      <c r="J18" s="58"/>
      <c r="K18" s="94"/>
    </row>
    <row r="19" spans="1:11">
      <c r="A19" s="57" t="s">
        <v>12</v>
      </c>
      <c r="B19" s="57" t="s">
        <v>42</v>
      </c>
      <c r="C19" s="61"/>
      <c r="D19" s="62"/>
      <c r="E19" s="75"/>
      <c r="F19" s="60"/>
      <c r="G19" s="61"/>
      <c r="H19" s="61" t="s">
        <v>17</v>
      </c>
      <c r="I19" s="61" t="s">
        <v>43</v>
      </c>
      <c r="J19" s="62"/>
      <c r="K19" s="99"/>
    </row>
    <row r="20" spans="1:11">
      <c r="A20" s="61"/>
      <c r="B20" s="61"/>
      <c r="C20" s="61" t="s">
        <v>44</v>
      </c>
      <c r="D20" s="62" t="s">
        <v>45</v>
      </c>
      <c r="E20" s="97"/>
      <c r="F20" s="60"/>
      <c r="G20" s="57" t="s">
        <v>12</v>
      </c>
      <c r="H20" s="57" t="s">
        <v>46</v>
      </c>
      <c r="I20" s="57"/>
      <c r="J20" s="58"/>
      <c r="K20" s="159"/>
    </row>
    <row r="21" spans="1:11">
      <c r="A21" s="61"/>
      <c r="B21" s="61"/>
      <c r="C21" s="61" t="s">
        <v>17</v>
      </c>
      <c r="D21" s="62" t="s">
        <v>47</v>
      </c>
      <c r="E21" s="98"/>
      <c r="F21" s="60"/>
      <c r="G21" s="61"/>
      <c r="H21" s="61"/>
      <c r="I21" s="61" t="s">
        <v>17</v>
      </c>
      <c r="J21" s="62" t="s">
        <v>48</v>
      </c>
      <c r="K21" s="96"/>
    </row>
    <row r="22" spans="1:11">
      <c r="A22" s="61"/>
      <c r="B22" s="61"/>
      <c r="C22" s="61" t="s">
        <v>17</v>
      </c>
      <c r="D22" s="62" t="s">
        <v>49</v>
      </c>
      <c r="E22" s="98"/>
      <c r="F22" s="60"/>
      <c r="G22" s="57" t="s">
        <v>21</v>
      </c>
      <c r="H22" s="57" t="s">
        <v>50</v>
      </c>
      <c r="I22" s="57"/>
      <c r="J22" s="58"/>
      <c r="K22" s="95"/>
    </row>
    <row r="23" spans="1:11">
      <c r="A23" s="57" t="s">
        <v>21</v>
      </c>
      <c r="B23" s="57" t="s">
        <v>51</v>
      </c>
      <c r="C23" s="61"/>
      <c r="D23" s="62"/>
      <c r="E23" s="98"/>
      <c r="F23" s="60"/>
      <c r="G23" s="61"/>
      <c r="H23" s="61"/>
      <c r="I23" s="61" t="s">
        <v>52</v>
      </c>
      <c r="J23" s="62"/>
      <c r="K23" s="96"/>
    </row>
    <row r="24" spans="1:11">
      <c r="A24" s="61"/>
      <c r="B24" s="61" t="s">
        <v>44</v>
      </c>
      <c r="C24" s="61" t="s">
        <v>53</v>
      </c>
      <c r="D24" s="62"/>
      <c r="E24" s="98"/>
      <c r="F24" s="60"/>
      <c r="G24" s="61"/>
      <c r="H24" s="61"/>
      <c r="I24" s="61" t="s">
        <v>54</v>
      </c>
      <c r="J24" s="62" t="s">
        <v>55</v>
      </c>
      <c r="K24" s="99"/>
    </row>
    <row r="25" spans="1:11">
      <c r="A25" s="61"/>
      <c r="B25" s="61"/>
      <c r="C25" s="61" t="s">
        <v>17</v>
      </c>
      <c r="D25" s="62" t="s">
        <v>56</v>
      </c>
      <c r="E25" s="98"/>
      <c r="F25" s="60"/>
      <c r="G25" s="61"/>
      <c r="H25" s="61"/>
      <c r="I25" s="61" t="s">
        <v>17</v>
      </c>
      <c r="J25" s="62" t="s">
        <v>47</v>
      </c>
      <c r="K25" s="99"/>
    </row>
    <row r="26" spans="1:11">
      <c r="A26" s="57" t="s">
        <v>25</v>
      </c>
      <c r="B26" s="57" t="s">
        <v>57</v>
      </c>
      <c r="C26" s="61"/>
      <c r="D26" s="62"/>
      <c r="E26" s="76"/>
      <c r="F26" s="60"/>
      <c r="G26" s="61"/>
      <c r="H26" s="61"/>
      <c r="I26" s="61" t="s">
        <v>17</v>
      </c>
      <c r="J26" s="62" t="s">
        <v>49</v>
      </c>
      <c r="K26" s="96"/>
    </row>
    <row r="27" spans="1:11">
      <c r="A27" s="57"/>
      <c r="B27" s="57"/>
      <c r="C27" s="61"/>
      <c r="D27" s="62"/>
      <c r="E27" s="80"/>
      <c r="F27" s="60"/>
      <c r="G27" s="61"/>
      <c r="H27" s="61"/>
      <c r="I27" s="61" t="s">
        <v>58</v>
      </c>
      <c r="J27" s="62" t="s">
        <v>59</v>
      </c>
      <c r="K27" s="96"/>
    </row>
    <row r="28" spans="1:11">
      <c r="A28" s="64" t="s">
        <v>60</v>
      </c>
      <c r="B28" s="57"/>
      <c r="C28" s="61"/>
      <c r="D28" s="62"/>
      <c r="E28" s="89"/>
      <c r="F28" s="60"/>
      <c r="G28" s="57" t="s">
        <v>25</v>
      </c>
      <c r="H28" s="57" t="s">
        <v>61</v>
      </c>
      <c r="I28" s="57"/>
      <c r="J28" s="58"/>
      <c r="K28" s="95"/>
    </row>
    <row r="29" spans="1:11">
      <c r="A29" s="64"/>
      <c r="B29" s="57"/>
      <c r="C29" s="61"/>
      <c r="D29" s="62"/>
      <c r="E29" s="81"/>
      <c r="F29" s="54"/>
      <c r="G29" s="54"/>
      <c r="H29" s="54"/>
      <c r="I29" s="54"/>
      <c r="J29" s="54"/>
      <c r="K29" s="66"/>
    </row>
    <row r="30" spans="1:11" ht="15" thickBot="1">
      <c r="A30" s="82" t="s">
        <v>62</v>
      </c>
      <c r="B30" s="82"/>
      <c r="C30" s="83"/>
      <c r="D30" s="84"/>
      <c r="E30" s="90"/>
      <c r="F30" s="54"/>
      <c r="G30" s="54"/>
      <c r="H30" s="54"/>
      <c r="I30" s="54"/>
      <c r="J30" s="54"/>
      <c r="K30" s="100"/>
    </row>
    <row r="31" spans="1:11" ht="16.5" thickBot="1">
      <c r="A31" s="101"/>
      <c r="B31" s="101"/>
      <c r="C31" s="101"/>
      <c r="D31" s="102"/>
      <c r="E31" s="106"/>
      <c r="F31" s="103" t="s">
        <v>63</v>
      </c>
      <c r="G31" s="103"/>
      <c r="H31" s="103"/>
      <c r="I31" s="103"/>
      <c r="J31" s="104"/>
      <c r="K31" s="105"/>
    </row>
  </sheetData>
  <mergeCells count="2">
    <mergeCell ref="D2:E2"/>
    <mergeCell ref="J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C02C13A0EB6648AABE4CC6B746D59E" ma:contentTypeVersion="4" ma:contentTypeDescription="Utwórz nowy dokument." ma:contentTypeScope="" ma:versionID="ded97c48d869e508560a47d2141c2bed">
  <xsd:schema xmlns:xsd="http://www.w3.org/2001/XMLSchema" xmlns:xs="http://www.w3.org/2001/XMLSchema" xmlns:p="http://schemas.microsoft.com/office/2006/metadata/properties" xmlns:ns2="5c1921cd-0a29-47fd-aa61-93faec0b0cd4" targetNamespace="http://schemas.microsoft.com/office/2006/metadata/properties" ma:root="true" ma:fieldsID="a3d81297cb289cbe23b7cf8b17ab5a6f" ns2:_="">
    <xsd:import namespace="5c1921cd-0a29-47fd-aa61-93faec0b0c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1921cd-0a29-47fd-aa61-93faec0b0c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25AC0-A209-4A8E-A462-597FB4B0DBF3}"/>
</file>

<file path=customXml/itemProps2.xml><?xml version="1.0" encoding="utf-8"?>
<ds:datastoreItem xmlns:ds="http://schemas.openxmlformats.org/officeDocument/2006/customXml" ds:itemID="{A247E784-B897-4886-9829-592B53CC776A}"/>
</file>

<file path=customXml/itemProps3.xml><?xml version="1.0" encoding="utf-8"?>
<ds:datastoreItem xmlns:ds="http://schemas.openxmlformats.org/officeDocument/2006/customXml" ds:itemID="{9360B9A6-0010-42F9-A714-AABB4BA0BF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Ania i Irek</dc:creator>
  <cp:keywords/>
  <dc:description/>
  <cp:lastModifiedBy>Agnieszka Czerepak</cp:lastModifiedBy>
  <cp:revision/>
  <dcterms:created xsi:type="dcterms:W3CDTF">2017-05-18T15:27:09Z</dcterms:created>
  <dcterms:modified xsi:type="dcterms:W3CDTF">2022-03-28T18:13:44Z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0x010100F7C02C13A0EB6648AABE4CC6B746D59E</vt:lpwstr>
  </property>
</Properties>
</file>