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tat project\"/>
    </mc:Choice>
  </mc:AlternateContent>
  <bookViews>
    <workbookView xWindow="0" yWindow="0" windowWidth="20490" windowHeight="7755" activeTab="5"/>
  </bookViews>
  <sheets>
    <sheet name="Raw dataset" sheetId="1" r:id="rId1"/>
    <sheet name="T Test" sheetId="2" r:id="rId2"/>
    <sheet name="Z Proportion Test" sheetId="3" r:id="rId3"/>
    <sheet name="ANOVA" sheetId="4" r:id="rId4"/>
    <sheet name="F Test" sheetId="5" r:id="rId5"/>
    <sheet name="Chi Square Test" sheetId="9" r:id="rId6"/>
    <sheet name="Race and Gender" sheetId="7" r:id="rId7"/>
  </sheets>
  <calcPr calcId="152511" concurrentCalc="0"/>
  <pivotCaches>
    <pivotCache cacheId="0" r:id="rId8"/>
  </pivotCaches>
</workbook>
</file>

<file path=xl/calcChain.xml><?xml version="1.0" encoding="utf-8"?>
<calcChain xmlns="http://schemas.openxmlformats.org/spreadsheetml/2006/main">
  <c r="O19" i="9" l="1"/>
  <c r="Q16" i="9"/>
  <c r="Q3" i="9"/>
  <c r="Q4" i="9"/>
  <c r="Q5" i="9"/>
  <c r="Q6" i="9"/>
  <c r="Q7" i="9"/>
  <c r="Q8" i="9"/>
  <c r="Q9" i="9"/>
  <c r="Q10" i="9"/>
  <c r="Q11" i="9"/>
  <c r="Q12" i="9"/>
  <c r="Q13" i="9"/>
  <c r="Q14" i="9"/>
  <c r="Q15" i="9"/>
  <c r="Q2" i="9"/>
  <c r="P3" i="9"/>
  <c r="P4" i="9"/>
  <c r="P5" i="9"/>
  <c r="P6" i="9"/>
  <c r="P7" i="9"/>
  <c r="P8" i="9"/>
  <c r="P9" i="9"/>
  <c r="P10" i="9"/>
  <c r="P11" i="9"/>
  <c r="P12" i="9"/>
  <c r="P13" i="9"/>
  <c r="P14" i="9"/>
  <c r="P15" i="9"/>
  <c r="P2" i="9"/>
  <c r="N15" i="9"/>
  <c r="N14" i="9"/>
  <c r="N13" i="9"/>
  <c r="N12" i="9"/>
  <c r="N11" i="9"/>
  <c r="N10" i="9"/>
  <c r="N9" i="9"/>
  <c r="N8" i="9"/>
  <c r="N7" i="9"/>
  <c r="N6" i="9"/>
  <c r="N5" i="9"/>
  <c r="N4" i="9"/>
  <c r="N3" i="9"/>
  <c r="N2" i="9"/>
  <c r="J18" i="9"/>
  <c r="I18" i="9"/>
  <c r="H18" i="9"/>
  <c r="G18" i="9"/>
  <c r="F18" i="9"/>
  <c r="E18" i="9"/>
  <c r="D18" i="9"/>
  <c r="C18" i="9"/>
  <c r="B18" i="9"/>
  <c r="J17" i="9"/>
  <c r="I17" i="9"/>
  <c r="H17" i="9"/>
  <c r="G17" i="9"/>
  <c r="F17" i="9"/>
  <c r="E17" i="9"/>
  <c r="D17" i="9"/>
  <c r="C17" i="9"/>
  <c r="B17" i="9"/>
  <c r="I10" i="3"/>
  <c r="L6" i="3"/>
  <c r="L5" i="3"/>
  <c r="I6" i="3"/>
  <c r="I5" i="3"/>
  <c r="K2" i="3"/>
  <c r="H2" i="3"/>
  <c r="D146" i="3"/>
  <c r="C146" i="3"/>
  <c r="B146" i="3"/>
</calcChain>
</file>

<file path=xl/sharedStrings.xml><?xml version="1.0" encoding="utf-8"?>
<sst xmlns="http://schemas.openxmlformats.org/spreadsheetml/2006/main" count="2741" uniqueCount="1146">
  <si>
    <t>case</t>
  </si>
  <si>
    <t>location</t>
  </si>
  <si>
    <t>date</t>
  </si>
  <si>
    <t>summary</t>
  </si>
  <si>
    <t>fatalities</t>
  </si>
  <si>
    <t>injured</t>
  </si>
  <si>
    <t>total_victims</t>
  </si>
  <si>
    <t>age_of_shooter</t>
  </si>
  <si>
    <t>prior_signs_mental_health_issues</t>
  </si>
  <si>
    <t>mental_health_details</t>
  </si>
  <si>
    <t>weapons_obtained_legally</t>
  </si>
  <si>
    <t>where_obtained</t>
  </si>
  <si>
    <t>weapon_type</t>
  </si>
  <si>
    <t>weapon_details</t>
  </si>
  <si>
    <t>race</t>
  </si>
  <si>
    <t>gender</t>
  </si>
  <si>
    <t>sources</t>
  </si>
  <si>
    <t>mental_health_sources</t>
  </si>
  <si>
    <t>sources_additional_age</t>
  </si>
  <si>
    <t>latitude</t>
  </si>
  <si>
    <t>longitude</t>
  </si>
  <si>
    <t>type</t>
  </si>
  <si>
    <t>year</t>
  </si>
  <si>
    <t>New Mexico neighborhood shooting</t>
  </si>
  <si>
    <t>Farmington, New Mexico</t>
  </si>
  <si>
    <t xml:space="preserve">Beau Wilson, 18, opened fire in a residential neighborhood around his home; he shot randomly at people, houses and cars, according to local authorities. A high school student, he wore body armor and used multiple guns, including an "AR-15-style rifle," and was shot dead by responding police. </t>
  </si>
  <si>
    <t>Other</t>
  </si>
  <si>
    <t>yes</t>
  </si>
  <si>
    <t>-</t>
  </si>
  <si>
    <t>semiautiomatic rifle; semiautomatic pistol</t>
  </si>
  <si>
    <t>AR-15-style rifle</t>
  </si>
  <si>
    <t>White</t>
  </si>
  <si>
    <t>M</t>
  </si>
  <si>
    <r>
      <rPr>
        <sz val="10"/>
        <rFont val="Arial"/>
        <family val="2"/>
      </rPr>
      <t xml:space="preserve">https://www.cbsnews.com/news/farmington-shooting-new-mexico-suspect-dead/; https://www.cnn.com/2023/05/16/us/farmington-new-mexico-shooting-tuesday/index.html; </t>
    </r>
    <r>
      <rPr>
        <u/>
        <sz val="10"/>
        <color rgb="FF1155CC"/>
        <rFont val="Arial"/>
        <family val="2"/>
      </rPr>
      <t>https://www.nbcnews.com/news/us-news/beau-wilson-teen-killed-three-women-mental-health-issues-rcna84884</t>
    </r>
  </si>
  <si>
    <t>https://www.nbcnews.com/news/us-news/beau-wilson-teen-killed-three-women-mental-health-issues-rcna84884</t>
  </si>
  <si>
    <t>mass</t>
  </si>
  <si>
    <t>Texas outlet mall shooting</t>
  </si>
  <si>
    <t>Allen, Texas</t>
  </si>
  <si>
    <t>Mauricio Garcia, 33, wore tactical gear and used an AR-15 to open fire outside a shopping mall in the city just north of Dallas; he was shot dead by a police officer who was nearby and responded to the attack. Investigators found evidence Garcia may have been motivated in part by far-right extremist ideology.</t>
  </si>
  <si>
    <t>Reportedly had a history of mental health problems that led to the end of his military service</t>
  </si>
  <si>
    <t>semiautomatic rifle</t>
  </si>
  <si>
    <t>Latino</t>
  </si>
  <si>
    <r>
      <rPr>
        <sz val="10"/>
        <rFont val="Arial"/>
        <family val="2"/>
      </rPr>
      <t xml:space="preserve">https://www.nytimes.com/2023/05/07/us/texas-mall-shooting-allen.html; https://www.washingtonpost.com/nation/2023/05/07/allen-mall-shooter-mauricio-garcia/; https://www.washingtonpost.com/nation/2023/05/07/texas-allen-outlets-shooting-dallas/; </t>
    </r>
    <r>
      <rPr>
        <u/>
        <sz val="10"/>
        <color rgb="FF1155CC"/>
        <rFont val="Arial"/>
        <family val="2"/>
      </rPr>
      <t>https://www.nytimes.com/2023/05/08/us/texas-mall-shooting-mauricio-garcia.html</t>
    </r>
    <r>
      <rPr>
        <sz val="10"/>
        <rFont val="Arial"/>
        <family val="2"/>
      </rPr>
      <t xml:space="preserve">; </t>
    </r>
    <r>
      <rPr>
        <u/>
        <sz val="10"/>
        <color rgb="FF1155CC"/>
        <rFont val="Arial"/>
        <family val="2"/>
      </rPr>
      <t>https://www.cnn.com/2023/05/08/us/allen-texas-mall-shooting-gunman-monday/index.html</t>
    </r>
  </si>
  <si>
    <t>Mass</t>
  </si>
  <si>
    <t>Louisville bank shooting</t>
  </si>
  <si>
    <t>Louisville, Kentucky</t>
  </si>
  <si>
    <t>Connor Sturgeon, 25, opened fire inside Old National Bank, killing and injuring multiple victims, including responding police officers; he died in a shootout with police. He told at least one person before the attack that he was suicidal, and left a note that he intended to open fire at the bank, according to local authorities.</t>
  </si>
  <si>
    <t>workplace</t>
  </si>
  <si>
    <t>gun dealership in Louisville</t>
  </si>
  <si>
    <t>AR-15 rifle</t>
  </si>
  <si>
    <r>
      <rPr>
        <sz val="10"/>
        <rFont val="Arial"/>
        <family val="2"/>
      </rPr>
      <t xml:space="preserve">https://apnews.com/article/downtown-louisville-shooting-dc7b45a9c5d2b384a16d653864f8b735; https://www.cnn.com/us/live-news/louisville-kentucky-shooting-04-10-23/h_b084de40349360baa53309aed0393a4f; </t>
    </r>
    <r>
      <rPr>
        <u/>
        <sz val="10"/>
        <color rgb="FF1155CC"/>
        <rFont val="Arial"/>
        <family val="2"/>
      </rPr>
      <t>https://www.nytimes.com/2023/04/11/us/louisville-shooting-gunman.html</t>
    </r>
  </si>
  <si>
    <t>Nashville Christian school shooting</t>
  </si>
  <si>
    <t>Nashville, Tennessee</t>
  </si>
  <si>
    <t>Audrey Hale, 28, who was a former student at the private Covenant School (pre-school; K-6), killed three adults and three 9-year-old children, before being shot dead by responding police.</t>
  </si>
  <si>
    <t>School</t>
  </si>
  <si>
    <t>semiautomatic rifle, semiautomatic handgun</t>
  </si>
  <si>
    <t>F ("identifies as transgender" and "Audrey Hale is a biological woman who, on a social media profile, used male pronouns,” according to Nashville Metro PD officials)</t>
  </si>
  <si>
    <r>
      <rPr>
        <u/>
        <sz val="10"/>
        <color rgb="FF1155CC"/>
        <rFont val="Arial"/>
        <family val="2"/>
      </rPr>
      <t xml:space="preserve">https://www.tennessean.com/story/news/crime/2023/03/27/nashville-mourns-mass-shooting-covenant-school/70052585007/; https://www.wsmv.com/2023/03/27/vumc-3-students-2-adults-dead-police-say-shooter-also-dead-covenant-school/; https://www.washingtonpost.com/nation/2023/03/27/nashville-shooting-covenant-school/; https://www.nytimes.com/live/2023/03/27/us/nashville-shooting-covenant-school; </t>
    </r>
    <r>
      <rPr>
        <u/>
        <sz val="10"/>
        <color rgb="FF1155CC"/>
        <rFont val="Arial"/>
        <family val="2"/>
      </rPr>
      <t>https://www.nytimes.com/article/nashville-school-shooting-tennessee.html</t>
    </r>
    <r>
      <rPr>
        <u/>
        <sz val="10"/>
        <color rgb="FF1155CC"/>
        <rFont val="Arial"/>
        <family val="2"/>
      </rPr>
      <t xml:space="preserve">; </t>
    </r>
    <r>
      <rPr>
        <u/>
        <sz val="10"/>
        <color rgb="FF1155CC"/>
        <rFont val="Arial"/>
        <family val="2"/>
      </rPr>
      <t>https://www.washingtonpost.com/nation/2023/03/27/nashville-school-shooting/</t>
    </r>
  </si>
  <si>
    <t>Michigan State University shooting</t>
  </si>
  <si>
    <t>East Lansing, Michigan</t>
  </si>
  <si>
    <t>Anthony D. McRae, 43, opened fire at Berkey Hall and the MSU union, according to local police. Following an intense manhunt in the area, he was found dead from a self-inflicted gunshot wound, police said.</t>
  </si>
  <si>
    <t>semiautomatic handguns</t>
  </si>
  <si>
    <t>Black</t>
  </si>
  <si>
    <r>
      <rPr>
        <u/>
        <sz val="10"/>
        <color rgb="FF1155CC"/>
        <rFont val="Arial"/>
        <family val="2"/>
      </rPr>
      <t xml:space="preserve">https://www.cnn.com/us/live-news/michigan-state-university-shooting-updates-2-13-23/index.html; </t>
    </r>
    <r>
      <rPr>
        <u/>
        <sz val="10"/>
        <color rgb="FF1155CC"/>
        <rFont val="Arial"/>
        <family val="2"/>
      </rPr>
      <t>https://www.freep.com/story/news/local/michigan/2023/02/13/michigan-state-shooting-what-we-know-about-shots-fired-on-campus/69901251007/</t>
    </r>
    <r>
      <rPr>
        <u/>
        <sz val="10"/>
        <color rgb="FF1155CC"/>
        <rFont val="Arial"/>
        <family val="2"/>
      </rPr>
      <t xml:space="preserve">; </t>
    </r>
    <r>
      <rPr>
        <u/>
        <sz val="10"/>
        <color rgb="FF1155CC"/>
        <rFont val="Arial"/>
        <family val="2"/>
      </rPr>
      <t>https://abcnews.go.com/US/anthony-mcrae-suspected-michigan-state-shooter/story?id=97195504</t>
    </r>
    <r>
      <rPr>
        <u/>
        <sz val="10"/>
        <color rgb="FF1155CC"/>
        <rFont val="Arial"/>
        <family val="2"/>
      </rPr>
      <t xml:space="preserve">; </t>
    </r>
    <r>
      <rPr>
        <u/>
        <sz val="10"/>
        <color rgb="FF1155CC"/>
        <rFont val="Arial"/>
        <family val="2"/>
      </rPr>
      <t>https://www.nytimes.com/2023/02/16/us/michigan-state-shooting-professor-berkey-hall.html?referringSource=articleShare</t>
    </r>
  </si>
  <si>
    <t>Half Moon Bay spree shooting</t>
  </si>
  <si>
    <t>Half Moon Bay, California</t>
  </si>
  <si>
    <t>Chunli Zhao, 67, suspected of carrying out the attacks at a mushroom farm and near a trucking facility, was apprehended by police. Zhao reportedly worked at the mushroom farm.</t>
  </si>
  <si>
    <t>semiautomatic handgun</t>
  </si>
  <si>
    <t>Asian</t>
  </si>
  <si>
    <t>https://www.cnn.com/us/live-news/half-moon-bay-california-shooting-1-23-23/index.html; https://www.washingtonpost.com/nation/2023/01/23/half-moon-bay-shooting-california-suspect-farm/</t>
  </si>
  <si>
    <t>Spree</t>
  </si>
  <si>
    <t>LA dance studio mass shooting</t>
  </si>
  <si>
    <t>Monterey Park, California</t>
  </si>
  <si>
    <t>Huu Can Tran, 72, fled the scene in a white van and later shot himself to death as police closed in.</t>
  </si>
  <si>
    <t>According to the LA Times, "Two law enforcement sources said the suspect recently showed up to the Hemet police station saying his family was trying to poison him."</t>
  </si>
  <si>
    <t>semiautomatic assault weapon (Details pending)</t>
  </si>
  <si>
    <t>https://www.latimes.com/california/story/2023-01-22/la-me-monterey-park-mass-shooting; https://www.washingtonpost.com/nation/2023/01/22/monterey-park-california-shooting/</t>
  </si>
  <si>
    <t>https://www.latimes.com/california/story/2023-01-22/la-me-monterey-park-mass-shooting</t>
  </si>
  <si>
    <t>Virginia Walmart shooting</t>
  </si>
  <si>
    <t>Chesapeake, Virginia</t>
  </si>
  <si>
    <t>Andre Bing, 31, who worked as a supervisor at the store, opened fire on co-workers and then fatally shot himself, according to local authorities.</t>
  </si>
  <si>
    <t>Workplace</t>
  </si>
  <si>
    <t>https://www.washingtonpost.com/dc-md-va/2022/11/23/andre-bing-walmart-shooting-employee/; https://www.wavy.com/news/local-news/chesapeake/police-respond-to-shooting-at-chesapeake-walmart/; https://www.nbcnews.com/news/us-news/multiple-fatalities-shooting-virginia-walmart-police-say-rcna58488</t>
  </si>
  <si>
    <t>LGBTQ club shooting</t>
  </si>
  <si>
    <t>Colorado Springs, Colorado</t>
  </si>
  <si>
    <t>Anderson L. Aldrich, 22, wore body armor and opened fire upon entering the club as a dance party was underway; he was subdued by unarmed patrons who tackled him amid the carnage and held him down until police arrived.</t>
  </si>
  <si>
    <t>Aldrich reportedly had a history of menacing behavior and violent threats.</t>
  </si>
  <si>
    <t>semiautomatic rifle; semiautomatic handgun</t>
  </si>
  <si>
    <r>
      <rPr>
        <u/>
        <sz val="10"/>
        <color rgb="FF1155CC"/>
        <rFont val="arial, sans, sans-serif"/>
      </rPr>
      <t xml:space="preserve">https://coloradosun.com/2022/11/20/club-q-shootins-colorado-springs/; https://www.washingtonpost.com/nation/2022/11/20/colorado-springs-lgbtq-clubq-shooting/; https://www.nytimes.com/2022/11/20/us/colorado-springs-shooting-suspect-charges.html; </t>
    </r>
    <r>
      <rPr>
        <u/>
        <sz val="10"/>
        <color rgb="FF1155CC"/>
        <rFont val="arial, sans, sans-serif"/>
      </rPr>
      <t>https://www.nytimes.com/2022/11/20/us/colorado-springs-shooting.html</t>
    </r>
  </si>
  <si>
    <t>https://www.nytimes.com/2022/11/20/us/colorado-springs-shooting-suspect-charges.html</t>
  </si>
  <si>
    <t>University of Virginia shooting</t>
  </si>
  <si>
    <t>Charlottesville, Virginia</t>
  </si>
  <si>
    <t>Christopher Darnell Jones Jr., 22, allegedly opened fire after a charter bus returned to campus from a university field trip, killing three members of the UVA football team and injuring two other people. Jones Jr. reportedly was on the radar of the university's threat assessment team regarding talk of owning a gun and a prior 2021 incident involving a concealed weapon.</t>
  </si>
  <si>
    <t>Dance's Sporting Goods; Colonial Heights, VA</t>
  </si>
  <si>
    <t>semiautomatic pistol</t>
  </si>
  <si>
    <t>Glock 45 9mm; Ruger AR-556 rifle (in his dorm room, with other weapons, gear, and ammo)</t>
  </si>
  <si>
    <t>https://dailyprogress.com/news/local/guns-and-ammunition-seized-from-jones-uva-dormitory-room/article_af765148-66c7-11ed-b27c-a362fa328595.html; https://www.washingtonpost.com/nation/2022/11/13/shooting-university-virginia-charlottesville/; https://www.washingtonpost.com/dc-md-va/2022/11/14/christopher-darnell-jones-uva-gunman/; https://www.13newsnow.com/article/news/crime/uva-shooting-victims-devin-chandler-lavel-davis-dsean-perry/291-193cbb8a-9ca0-4fa3-a463-eafbce219c6b</t>
  </si>
  <si>
    <t>Raleigh spree shooting</t>
  </si>
  <si>
    <t>Hedingham, North Carolina</t>
  </si>
  <si>
    <t>Austin Thompson, 15, went on a rampage in the Hedingham neighborhood, where he lived; one of the fatalities included his 16-year-old brother, James. Thompson was critically wounded and apprehended by police after a long standoff, and was admitted to an area hospital in critical condition.</t>
  </si>
  <si>
    <t>shotgun, semiautomatic handgun</t>
  </si>
  <si>
    <t>https://www.newsobserver.com/news/local/crime/article267301562.html; https://www.newsobserver.com/news/local/crime/article267287397.html; https://www.nytimes.com/2022/10/13/us/raleigh-shooting.html; https://www.washingtonpost.com/nation/2022/10/13/north-carolina-shooting-raleigh/</t>
  </si>
  <si>
    <t>Greenwood Park Mall shooting</t>
  </si>
  <si>
    <t>Greenwood, Indiana</t>
  </si>
  <si>
    <t>Jonathan Sapirman, 20, opened fire in a mall food court and was soon shot dead by a 22-year-old armed civilian, whose response local authorities called "nothing short of heroic."</t>
  </si>
  <si>
    <t>in Greenwood</t>
  </si>
  <si>
    <t>semiautomatic rifles; semiautomatic handgun</t>
  </si>
  <si>
    <t>Sig Sauer M400 rifle</t>
  </si>
  <si>
    <t>https://apnews.com/article/indiana-mall-shooting-345348912b288dce656083b2422c2fde; https://www.washingtonpost.com/nation/2022/07/17/indiana-mall-shooting-greenwood-park/; https://www.nytimes.com/2022/07/18/us/greenwood-indiana-mall-shooting.html</t>
  </si>
  <si>
    <t>Highland Park July 4 parade shooting</t>
  </si>
  <si>
    <t>Highland Park, Illinois</t>
  </si>
  <si>
    <t>Suspected gunman Robert "Bobby" Crimo, 21, allegedly opened fire with a rifle from a rooftop during an Independence Day parade, unleashing several bursts of rapid fire, and then escaped from the scene as police responded. He was taken into custody about eight hours later, a few miles from the scene of the attack, following a large-scale manhunt by law enforcement. (*Further details pending.)</t>
  </si>
  <si>
    <t>legally purchased by the shooter in the "greater Chicago area" per authorities</t>
  </si>
  <si>
    <t>AR-15 style rifle, possibly modified for rapid fire</t>
  </si>
  <si>
    <r>
      <rPr>
        <sz val="10"/>
        <rFont val="Arial"/>
        <family val="2"/>
      </rPr>
      <t xml:space="preserve">https://www.cbsnews.com/chicago/news/suspect-in-custody-highland-park-july-4-parade-mass-shooting-active-shooter-at-large-person-of-interest-robert-bobby-crimo-iii-photo-released/; </t>
    </r>
    <r>
      <rPr>
        <u/>
        <sz val="10"/>
        <color rgb="FF1155CC"/>
        <rFont val="Arial"/>
        <family val="2"/>
      </rPr>
      <t>https://www.washingtonpost.com/politics/2022/07/04/fatal-shooting-independence-day-parade/</t>
    </r>
    <r>
      <rPr>
        <sz val="10"/>
        <rFont val="Arial"/>
        <family val="2"/>
      </rPr>
      <t xml:space="preserve">; https://www.wsj.com/articles/alleged-highland-park-shooter-acquired-gun-legally-officials-say-11657033049; </t>
    </r>
    <r>
      <rPr>
        <u/>
        <sz val="10"/>
        <color rgb="FF1155CC"/>
        <rFont val="Arial"/>
        <family val="2"/>
      </rPr>
      <t>https://chicago.suntimes.com/2022/7/6/23196101/highland-park-mass-shooting-suspect-robert-crimo-iii-ordered-held-without-bond</t>
    </r>
  </si>
  <si>
    <t>Church potluck dinner shooting</t>
  </si>
  <si>
    <t>Birmingham, Alabama</t>
  </si>
  <si>
    <t>Robert Findlay Smith, 70, opened fire with a handgun at a potluck dinner and was subdued by a church member until police arrived to apprehend him.</t>
  </si>
  <si>
    <t>religious</t>
  </si>
  <si>
    <t>https://apnews.com/article/alabama-birmingham-shootings-religion-1c773c7332c344e5ac30a1101cedeeef</t>
  </si>
  <si>
    <t>Concrete company shooting</t>
  </si>
  <si>
    <t>Smithsburg, Maryland</t>
  </si>
  <si>
    <t xml:space="preserve">Joe Louis Esquivel, 23, shot four coworkers and was captured a short time later after a shootout with police. </t>
  </si>
  <si>
    <t>https://www.washingtonpost.com/dc-md-va/2022/06/09/smithsburg-shooting-maryland/; https://www.wusa9.com/article/news/local/maryland/new-details-emerge-in-deadly-smithsburg-manufacturing-plant-shooting-maryland-gun-violence/65-50b7f001-f903-4a16-bbd1-69d0c6286234</t>
  </si>
  <si>
    <t>Tulsa medical center shooting</t>
  </si>
  <si>
    <t>Tulsa, Oklahoma</t>
  </si>
  <si>
    <t>Michael Louis, 45, killed four, including two doctors, and took his own life, according to authorities. "The gunman, who the chief said fatally shot himself, had been carrying a letter saying he blamed his surgeon for continuing back pain and intended to kill him and anyone who got in the way," according to the New York Times. Louis purchased the AR-15-style rifle he used the day of the attack, according to city Police Chief Wendell Franklin.</t>
  </si>
  <si>
    <t>AR-15 style rifle; .40 caliber Smith &amp; Wesson pistol</t>
  </si>
  <si>
    <r>
      <rPr>
        <u/>
        <sz val="10"/>
        <color rgb="FF1155CC"/>
        <rFont val="arial, sans, sans-serif"/>
      </rPr>
      <t xml:space="preserve">https://www.nytimes.com/live/2022/06/01/us/tulsa-shooting-oklahoma-news; https://www.cnn.com/2022/06/02/us/tulsa-hospital-shooting-thursday/index.html; </t>
    </r>
    <r>
      <rPr>
        <u/>
        <sz val="10"/>
        <color rgb="FF1155CC"/>
        <rFont val="arial, sans, sans-serif"/>
      </rPr>
      <t>https://www.washingtonpost.com/nation/2022/06/02/tulsa-shooting-news-medical-center/</t>
    </r>
    <r>
      <rPr>
        <u/>
        <sz val="10"/>
        <color rgb="FF1155CC"/>
        <rFont val="arial, sans, sans-serif"/>
      </rPr>
      <t xml:space="preserve">; </t>
    </r>
    <r>
      <rPr>
        <u/>
        <sz val="10"/>
        <color rgb="FF1155CC"/>
        <rFont val="arial, sans, sans-serif"/>
      </rPr>
      <t>https://nypost.com/2022/06/02/ar-15-used-in-tulsa-shooting-purchased-that-same-day-report/</t>
    </r>
    <r>
      <rPr>
        <u/>
        <sz val="10"/>
        <color rgb="FF1155CC"/>
        <rFont val="arial, sans, sans-serif"/>
      </rPr>
      <t xml:space="preserve">; </t>
    </r>
    <r>
      <rPr>
        <u/>
        <sz val="10"/>
        <color rgb="FF1155CC"/>
        <rFont val="arial, sans, sans-serif"/>
      </rPr>
      <t>https://tulsaworld.com/news/local/saint-francis-mass-shooter-a-few-details-about-michael-louis-emerge/article_5e68ed7c-e695-11ec-8a94-33bb615757b5.html</t>
    </r>
  </si>
  <si>
    <t>Robb Elementary School massacre</t>
  </si>
  <si>
    <t>Uvalde, Texas</t>
  </si>
  <si>
    <t>Salvador Ramos, 18, was identified by authorities as the suicidal gunman who attacked at Robb Elementary school.</t>
  </si>
  <si>
    <t>semiautomatic rifles</t>
  </si>
  <si>
    <r>
      <rPr>
        <sz val="10"/>
        <rFont val="arial, sans, sans-serif"/>
      </rPr>
      <t xml:space="preserve">https://abcnews.go.com/US/texas-elementary-school-reports-active-shooter-campus/story?; https://www.nytimes.com/live/2022/05/24/us/shooting-robb-elementary-uvaldeid=84940951; </t>
    </r>
    <r>
      <rPr>
        <u/>
        <sz val="10"/>
        <color rgb="FF1155CC"/>
        <rFont val="arial, sans, sans-serif"/>
      </rPr>
      <t>https://www.houstonchronicle.com/news/houston-texas/texas/article/Uvalde-school-shooting-Texas-17196069.php</t>
    </r>
  </si>
  <si>
    <t>Buffalo supermarket massacre</t>
  </si>
  <si>
    <t>Buffalo, New York</t>
  </si>
  <si>
    <t>Payton S. Gendron, 18, committed a racially motivated mass murder, according to authorities. He livestreamed the attack and was apprehended by police.</t>
  </si>
  <si>
    <t>previous threats and a mental health evaluation prompted by state police investigation in June 2021</t>
  </si>
  <si>
    <t>Bushmaster XM-15 semiautomatic rifle</t>
  </si>
  <si>
    <r>
      <rPr>
        <sz val="10"/>
        <rFont val="arial, sans, sans-serif"/>
      </rPr>
      <t xml:space="preserve">https://www.nytimes.com/live/2022/05/15/nyregion/shooting-buffalo-ny; https://www.washingtonpost.com/investigations/2022/05/15/buffalo-shooting-gun-bought-bushmaster/; </t>
    </r>
    <r>
      <rPr>
        <u/>
        <sz val="10"/>
        <color rgb="FF1155CC"/>
        <rFont val="arial, sans, sans-serif"/>
      </rPr>
      <t>https://apnews.com/article/buffalo-supermarket-shooting-442c6d97a073f39f99d006dbba40f64b</t>
    </r>
  </si>
  <si>
    <t>https://www.nytimes.com/2022/05/15/nyregion/gunman-buffalo-shooting-suspect.html</t>
  </si>
  <si>
    <t>Sacramento County church shooting</t>
  </si>
  <si>
    <t>Sacramento, California</t>
  </si>
  <si>
    <t>"A man believed to be meeting his three children for a supervised visit at a church just outside Sacramento on Monday afternoon fatally shot the children and an adult accompanying them before killing himself, police officials said. Sheriff Scott Jones of Sacramento County told reporters at the scene that the gunman had a restraining order against him, and that he had to have supervised visits with his children, who were younger than 15." (NYTimes)</t>
  </si>
  <si>
    <t>Religious</t>
  </si>
  <si>
    <t>AR-15-style "ghost gun"</t>
  </si>
  <si>
    <t>https://www.nytimes.com/2022/02/28/us/church-shooting-sacramento.html; https://www.latimes.com/california/story/2022-02-28/sacramento-county-church-mass-shooting-children-killed; https://www.kcra.com/article/gunman-who-killed-3-daughters-in-sacramento-county-church-was-in-us-illegally/39330254</t>
  </si>
  <si>
    <t>Oxford High School shooting</t>
  </si>
  <si>
    <t>Oxford, Michigan</t>
  </si>
  <si>
    <t>Ethan Crumbley, a 15-year-old student at Oxford High School, opened fire with a Sig Sauer 9mm pistol purchased four days earlier by his father, and was apprehended by police shortly thereafter. Prosecutors filed charges against Crumbley for terrorism and first-degree murder.</t>
  </si>
  <si>
    <t>Sig Sauer 9mm pistol</t>
  </si>
  <si>
    <r>
      <rPr>
        <sz val="10"/>
        <rFont val="arial, sans, sans-serif"/>
      </rPr>
      <t xml:space="preserve">https://www.washingtonpost.com/nation/2021/11/30/oxford-high-school-shooting/; https://www.cnn.com/videos/us/2021/11/30/michigan-high-school-shooting-supect-custody-vpx.cnn; </t>
    </r>
    <r>
      <rPr>
        <u/>
        <sz val="10"/>
        <color rgb="FF1155CC"/>
        <rFont val="arial, sans, sans-serif"/>
      </rPr>
      <t>https://www.nytimes.com/live/2021/12/01/us/school-shooting-michigan</t>
    </r>
  </si>
  <si>
    <t>San Jose VTA shooting</t>
  </si>
  <si>
    <t>San Jose, California</t>
  </si>
  <si>
    <t>Samuel Cassidy, 57, a Valley Transportation Authorty employee, opened fire at a union meeting at the light rail facility, soon also fatally shooting himself at the scene. Before the attack, Cassidy had set fire to his own house, where he also had firearms and a stockpile of ammunition. His legal history included his ex-wife filing a restraining order against him in 2009.</t>
  </si>
  <si>
    <t>Perpetrator had a history of depression, angry behavior and making people around him fearful; former intimate partners decribed him as being mentally unstable</t>
  </si>
  <si>
    <r>
      <rPr>
        <sz val="10"/>
        <rFont val="arial, sans, sans-serif"/>
      </rPr>
      <t xml:space="preserve">https://www.sfchronicle.com/crime/article/Mass-shooting-in-San-Jose-What-we-know-so-far-16204689.php; https://apnews.com/article/san-jose-shootings-873c4d8b0189f3f985ab3bc31ae5837f; </t>
    </r>
    <r>
      <rPr>
        <u/>
        <sz val="10"/>
        <color rgb="FF1155CC"/>
        <rFont val="arial, sans, sans-serif"/>
      </rPr>
      <t>https://www.washingtonpost.com/nation/2021/05/26/san-jose-shooting/</t>
    </r>
    <r>
      <rPr>
        <sz val="10"/>
        <rFont val="arial, sans, sans-serif"/>
      </rPr>
      <t xml:space="preserve">; </t>
    </r>
    <r>
      <rPr>
        <u/>
        <sz val="10"/>
        <color rgb="FF1155CC"/>
        <rFont val="arial, sans, sans-serif"/>
      </rPr>
      <t>https://www.latimes.com/california/story/2021-05-26/police-swarm-active-shooter-incident-in-san-jose</t>
    </r>
    <r>
      <rPr>
        <sz val="10"/>
        <rFont val="arial, sans, sans-serif"/>
      </rPr>
      <t xml:space="preserve">; </t>
    </r>
    <r>
      <rPr>
        <u/>
        <sz val="10"/>
        <color rgb="FF1155CC"/>
        <rFont val="arial, sans, sans-serif"/>
      </rPr>
      <t>https://www.washingtonpost.com/nation/2021/05/27/san-jose-shooting/</t>
    </r>
    <r>
      <rPr>
        <sz val="10"/>
        <rFont val="arial, sans, sans-serif"/>
      </rPr>
      <t xml:space="preserve">; https://apnews.com/article/california-business-shootings-2ac840b7cc77cc9e408a5d6daa7e7e30; </t>
    </r>
    <r>
      <rPr>
        <u/>
        <sz val="10"/>
        <color rgb="FF1155CC"/>
        <rFont val="arial, sans, sans-serif"/>
      </rPr>
      <t>https://www.nytimes.com/2021/05/27/us/san-jose-shooting.html</t>
    </r>
  </si>
  <si>
    <t>https://www.nytimes.com/2021/05/26/us/what-happened-in-san-jose-shooting.html?referringSource=articleShare</t>
  </si>
  <si>
    <t>FedEx warehouse shooting</t>
  </si>
  <si>
    <t>Indianapolis, Indiana</t>
  </si>
  <si>
    <t>Brandon Scott Hole, 19, opened fire around 11 p.m. in the parking lot and inside the warehouse, and then shot himself fatally as police responded to the scene.</t>
  </si>
  <si>
    <t>Perpetrator had been reported to police in 2020 by his mother as potentially suicidal; he was detained by authorities on a temporary mental health hold</t>
  </si>
  <si>
    <r>
      <rPr>
        <u/>
        <sz val="10"/>
        <color rgb="FF1155CC"/>
        <rFont val="Arial"/>
        <family val="2"/>
      </rPr>
      <t>https://www.indystar.com/story/news/crime/2021/04/16/indianapolis-fedex-shooting-gunman-parked-car-and-began-randomly-firing-police-say/7251130002/</t>
    </r>
    <r>
      <rPr>
        <u/>
        <sz val="10"/>
        <color rgb="FF000000"/>
        <rFont val="Arial"/>
        <family val="2"/>
      </rPr>
      <t xml:space="preserve">; </t>
    </r>
    <r>
      <rPr>
        <u/>
        <sz val="10"/>
        <color rgb="FF1155CC"/>
        <rFont val="Arial"/>
        <family val="2"/>
      </rPr>
      <t>https://www.washingtonpost.com/nation/2021/04/16/indianapolis-fedex-shooting-airport/</t>
    </r>
    <r>
      <rPr>
        <u/>
        <sz val="10"/>
        <color rgb="FF1155CC"/>
        <rFont val="Arial"/>
        <family val="2"/>
      </rPr>
      <t xml:space="preserve">; </t>
    </r>
    <r>
      <rPr>
        <u/>
        <sz val="10"/>
        <color rgb="FF1155CC"/>
        <rFont val="Arial"/>
        <family val="2"/>
      </rPr>
      <t>https://apnews.com/article/fedex-indianapolis-mass-shooting-e92ad3117c56357b3b2c71a2903e68a8</t>
    </r>
    <r>
      <rPr>
        <u/>
        <sz val="10"/>
        <color rgb="FF1155CC"/>
        <rFont val="Arial"/>
        <family val="2"/>
      </rPr>
      <t xml:space="preserve">; </t>
    </r>
    <r>
      <rPr>
        <u/>
        <sz val="10"/>
        <color rgb="FF1155CC"/>
        <rFont val="Arial"/>
        <family val="2"/>
      </rPr>
      <t>https://www.nytimes.com/2021/04/19/us/indianapolis-shooting-red-flag-law.html</t>
    </r>
  </si>
  <si>
    <t>https://www.nytimes.com/2021/04/19/us/indianapolis-shooting-red-flag-law.html</t>
  </si>
  <si>
    <t>Orange office complex shooting</t>
  </si>
  <si>
    <t>Orange, California</t>
  </si>
  <si>
    <t>Aminadab Gaxiola Gonzalez, 44, allegedly opened fire inside a small business at an office complex, killing at least four victims, including a nine-year-old boy, before being wounded in a confrontation with police and taken into custody. According to law enforcement officials, Gonzalez had chained the front and rear gates to the complex with bicycle cable locks to hinder police response.</t>
  </si>
  <si>
    <r>
      <rPr>
        <sz val="10"/>
        <rFont val="arial, sans, sans-serif"/>
      </rPr>
      <t xml:space="preserve">https://www.latimes.com/california/story/2021-03-31/orange-mass-shooting-reported; https://www.ocregister.com/2021/03/31/orange-shooting-draws-large-police-response-multiple-victims-found/; </t>
    </r>
    <r>
      <rPr>
        <u/>
        <sz val="10"/>
        <color rgb="FF1155CC"/>
        <rFont val="arial, sans, sans-serif"/>
      </rPr>
      <t>https://www.sandiegouniontribune.com/news/california/story/2021-04-01/police-california-office-attack-that-killed-4-wasnt-random</t>
    </r>
  </si>
  <si>
    <t>Boulder supermarket shooting</t>
  </si>
  <si>
    <t>Boulder, Colorado</t>
  </si>
  <si>
    <t>Ahmad Al Aliwi Alissa, 21, carried out a mass shooting at a King Soopers that left 10 victims dead, including veteran police officer Eric Talley, who was the first officer to respond on the scene. Alissa was wounded by police and taken into custody.</t>
  </si>
  <si>
    <t>Brother described him as paranoid; multiple accounts of anger issues from others who knew him. Misdemeanor criminal record for a violent assault during his senior year in high school.</t>
  </si>
  <si>
    <t>Yes</t>
  </si>
  <si>
    <t>semiautomatic rifle, semiautomatic handgun; tactical vest</t>
  </si>
  <si>
    <t>Ruger AR-556; weapon was purchased six days before the attack</t>
  </si>
  <si>
    <r>
      <rPr>
        <u/>
        <sz val="10"/>
        <color rgb="FF1155CC"/>
        <rFont val="arial, sans, sans-serif"/>
      </rPr>
      <t xml:space="preserve">https://www.denverpost.com/2021/03/22/police-active-shooter-shooting-king-soopers-boulder/; https://www.cnn.com/2021/03/23/us/boulder-colorado-shooting-suspect/index.html; https://www.nbcnews.com/news/us-news/man-charged-10-counts-first-degree-murder-after-shooting-colorado-n1261808; https://www.latimes.com/world-nation/story/2021-03-22/police-responding-to-active-shooter-at-colorado-supermarket; https://denver.cbslocal.com/2021/03/25/grocery-store-shooting-who-is-ahmad-al-issa-ahmad-al-aliwi-alissa/; </t>
    </r>
    <r>
      <rPr>
        <u/>
        <sz val="10"/>
        <color rgb="FF1155CC"/>
        <rFont val="arial, sans, sans-serif"/>
      </rPr>
      <t>https://www.nytimes.com/2021/03/27/us/boulder-gunman-alissa.html</t>
    </r>
  </si>
  <si>
    <t>https://www.thedailybeast.com/boulder-colorado-cops-identify-king-soopers-supermarket-massacre-suspect-as-ahmad-alissa</t>
  </si>
  <si>
    <t>Atlanta massage parlor shootings</t>
  </si>
  <si>
    <t>Atlanta, Georgia</t>
  </si>
  <si>
    <t>Robert Aaron Long, 21, killed eight people at three massage parlors. An additional victim was injured. Six of the deceased victims were women of Asian descent. According to law enforcement officials, Long, who is white, made claims in custody about having sexual addiction issues, and had frequented the massage parlors. He also spoke of intent to attack additional locations in Florida.</t>
  </si>
  <si>
    <r>
      <rPr>
        <u/>
        <sz val="10"/>
        <color rgb="FF1155CC"/>
        <rFont val="arial, sans, sans-serif"/>
      </rPr>
      <t xml:space="preserve">https://www.ajc.com/news/breaking-multiple-shootings-shut-down-busy-woodstock-highway/OLE23RVIO5BE3ELWBZAA6GVSSA/; https://www.nytimes.com/2021/03/16/us/atlanta-shootings-massage-parlor.html; https://www.washingtonpost.com/nation/2021/03/16/atlanta-spa-shootings/; https://apnews.com/article/georgia-massage-parlor-shootings-leave-8-dead-f3841a8e0215d3ab3d1f23d489b7af81; </t>
    </r>
    <r>
      <rPr>
        <u/>
        <sz val="10"/>
        <color rgb="FF1155CC"/>
        <rFont val="arial, sans, sans-serif"/>
      </rPr>
      <t>https://www.wsj.com/articles/who-is-robert-aaron-long-atlanta-shooting-suspect-11615995416</t>
    </r>
  </si>
  <si>
    <t>Springfield convenience store shooting</t>
  </si>
  <si>
    <t>Springfield, Missouri</t>
  </si>
  <si>
    <t>Joaquin S. Roman, 31, went on a rampage culminating at a Kum &amp; Go, killing four people, including a police officer, before fatally shooting himself on the scene.</t>
  </si>
  <si>
    <t>SKS 7.62-caliber rifle; Glock 9mm</t>
  </si>
  <si>
    <r>
      <rPr>
        <u/>
        <sz val="10"/>
        <color rgb="FF1155CC"/>
        <rFont val="arial, sans, sans-serif"/>
      </rPr>
      <t>https://www.kiro7.com/news/trending/ive-been-shot-audio-paints-frantic-picture-shooting-that-killed-missouri-officer-3-others/THC32OGO75BR7FLTMXL4VUFYFE/</t>
    </r>
    <r>
      <rPr>
        <u/>
        <sz val="10"/>
        <color rgb="FF000000"/>
        <rFont val="arial, sans, sans-serif"/>
      </rPr>
      <t xml:space="preserve">; https://www.nytimes.com/2020/03/16/us/springfield-missouri-shooting.html; </t>
    </r>
    <r>
      <rPr>
        <u/>
        <sz val="10"/>
        <color rgb="FF1155CC"/>
        <rFont val="arial, sans, sans-serif"/>
      </rPr>
      <t>https://www.nytimes.com/2020/03/21/us/coronavirus-springfield-missouri-shooting.html</t>
    </r>
    <r>
      <rPr>
        <u/>
        <sz val="10"/>
        <color rgb="FF1155CC"/>
        <rFont val="arial, sans, sans-serif"/>
      </rPr>
      <t xml:space="preserve">; </t>
    </r>
    <r>
      <rPr>
        <u/>
        <sz val="10"/>
        <color rgb="FF1155CC"/>
        <rFont val="arial, sans, sans-serif"/>
      </rPr>
      <t>https://www.news-leader.com/story/news/crime/2020/04/08/springfield-kum-and-go-shooting-police-seize-ammo-shooter-apartment/2968217001/</t>
    </r>
  </si>
  <si>
    <t>Molson Coors shooting</t>
  </si>
  <si>
    <t>Milwaukee, Wisconsin</t>
  </si>
  <si>
    <t>Anthony Ferrill, 51, an employee armed with two handguns, including one with a silencer, opened fire on the Milwaukee campus of the beer company, killing five people and then committing suicide. According to the Milwaukee Journal Sentinel, Ferrill "had been involved in a long-running dispute with a co-worker that boiled over" in the run-up to the attack.</t>
  </si>
  <si>
    <t>https://www.jsonline.com/story/news/local/2020/02/26/active-shooter-reported-molsoncoors-campus-unknown-injuries/4884282002/; https://www.cnn.com/2020/02/26/us/milwaukee-critical-incident/index.html; https://www.nytimes.com/2020/02/26/us/milwaukee-shooting-miller-coors.html; https://www.jsonline.com/story/news/politics/2020/02/28/milwaukee-molson-coors-shooting-gwen-moore-says-victim-old-friend/4902693002/</t>
  </si>
  <si>
    <t>Jersey City kosher market shooting</t>
  </si>
  <si>
    <t>Jersey City, New Jersey</t>
  </si>
  <si>
    <t>David N. Anderson, 47, and Francine Graham, 50, were heavily armed and traveling in a white van when they first killed a police officer in a cemetery, and then opened fire at a kosher market, “fueled both by anti-Semitism and anti-law enforcement beliefs,” according to New Jersey authorities. The pair, linked to the antisemitic ideology of the Black Hebrew Israelites extremist group, were killed after a lenghty gun battle with police at the market.</t>
  </si>
  <si>
    <t>semiautomatic rifle; shotgun; semiautomatic handguns</t>
  </si>
  <si>
    <t>AR-15-style rifle; Mossberg 12-gauge shotgun; 9mm Ruger pistol, 9mm Glock 17</t>
  </si>
  <si>
    <t>Male &amp; Female</t>
  </si>
  <si>
    <r>
      <t xml:space="preserve">https://www.nytimes.com/2019/12/15/nyregion/jersey-city-shooting-terrorism.html; https://twitter.com/fbimostwanted/status/1205621200505802752?s=21; https://www.nytimes.com/2019/12/12/nyregion/jersey-city-shooting-domestic-terrorism.html?smid=nytcore-ios-share; https://www.nytimes.com/2019/12/11/nyregion/jersey-city-shooting.html; </t>
    </r>
    <r>
      <rPr>
        <u/>
        <sz val="10"/>
        <color rgb="FF1155CC"/>
        <rFont val="Arial"/>
        <family val="2"/>
      </rPr>
      <t>https://www.nj.com/hudson/2019/12/jersey-city-shooters-had-tremendous-amount-of-firepower-attack-investigated-as-domestic-terror-ag-says.html</t>
    </r>
  </si>
  <si>
    <t>Pensacola Naval base shooting</t>
  </si>
  <si>
    <t>Pensacola, Florida</t>
  </si>
  <si>
    <t>Ahmed Mohammed al-Shamrani, 21, a Saudi Arabian military pilot training in the United States, opened fire just before 7 a.m. in an air station classroom. He was soon shot and killed by responding Florida sheriff’s deputies.</t>
  </si>
  <si>
    <t>Military</t>
  </si>
  <si>
    <t>https://www.washingtonpost.com/national-security/2019/12/06/naval-station-pensacola-active-shooter/; https://www.cnn.com/us/live-news/pensacola-naval-base-shooter/index.html</t>
  </si>
  <si>
    <t>Odessa-Midland shooting spree</t>
  </si>
  <si>
    <t>Odessa, Texas</t>
  </si>
  <si>
    <t>Seth A. Ator, 36, fired at police officers who stopped him for a traffic violation, and then went on a driving rampage in the Odessa-Midland region, where he also shot a postal worker and stole her vehicle. He was shot dead by law enforcement responding to the rampage. Ator had been fired from a job just prior to the attack (though per the FBI he had shown up to that job "already enraged"). He had a criminal record and "a long history of mental problems and making racist comments," according to a family friend who spoke to the media.</t>
  </si>
  <si>
    <t>"One friend of the family said the gunman had a long history of mental problems, trouble with the law and making racist comments," according to a report in the New York Times.</t>
  </si>
  <si>
    <t>https://www.washingtonpost.com/politics/5-killed-21-injured-after-suspect-hijacked-a-mail-truck-in-odessa-texas/2019/08/31/f659da2c-cc3c-11e9-be05-f76ac4ec618c_story.html; https://www.chron.com/news/texas/article/Police-Multiple-gunshot-victims-from-Texas-14404855.php; https://www.nytimes.com/2019/09/01/us/death-toll-texas-shooting.html; https://www.washingtonpost.com/nation/2019/09/02/texas-gunman-who-killed-was-fired-job-day-rampage/; https://www.cnn.com/2019/09/02/us/west-texas-shooting-monday/index.html</t>
  </si>
  <si>
    <t>https://www.nytimes.com/2019/09/02/us/texas-gunman-odessa-midland.html</t>
  </si>
  <si>
    <t>Dayton entertainment district shooting</t>
  </si>
  <si>
    <t>Dayton, Ohio</t>
  </si>
  <si>
    <t>Connor Betts, 24, died during the attack, following a swift police response. He wore tactical gear including body armor and hearing protection, and had an ammunition device capable of holding 100 rounds. Betts had a history of threatening behavior dating back to high school, including reportedly having hit lists targeting classmates for rape and murder.</t>
  </si>
  <si>
    <t>AR-15-style rifle, with a 100-round capacity ammunition drum</t>
  </si>
  <si>
    <t>https://www.nytimes.com/2019/08/04/us/dayton-ohio-shooting.html; https://www.nytimes.com/2019/08/04/us/mass-shootings-dayton-el-paso.html; https://www.washingtonpost.com/nation/2019/08/04/nine-fatally-shot-dayton-including-suspect-day-after-mass-shooting-texas/; https://www.washingtonpost.com/national/police-chief-it-seems-to-defy-believability-that-dayton-shooter-would-kill-his-own-sister/2019/08/05/920a895c-b79e-11e9-b3b4-2bb69e8c4e39_story.html; https://www.cnn.com/2019/08/05/us/connor-betts-dayton-shooting-profile/index.html</t>
  </si>
  <si>
    <t>El Paso Walmart mass shooting</t>
  </si>
  <si>
    <t>El Paso, Texas</t>
  </si>
  <si>
    <t>Patrick Crusius, 21, who was apprehended by police, posted a so-called manifesto online shortly before the attack espousing ideas of violent white nationalism and hatred of immigrants. "This attack is a response to the Hispanic invasion of Texas," he allegedly wrote in the document.</t>
  </si>
  <si>
    <t>AK-47-style rifle, per authorities</t>
  </si>
  <si>
    <t>https://www.washingtonpost.com/nation/2019/08/04/investigators-search-answers-after-gunman-kills-el-paso/; https://www.nytimes.com/2019/08/04/us/mass-shootings-dayton-el-paso.html; https://www.apnews.com/5fb2144947974631912d1efa889f932b</t>
  </si>
  <si>
    <t>Gilroy garlic festival shooting</t>
  </si>
  <si>
    <t>Gilroy, California</t>
  </si>
  <si>
    <t>Santino William LeGan, 19, fired indiscriminately into the crowd near a concert stage at the festival. He used an AK-47-style rifle, purchased legally in Nevada three weeks earlier. After apparently pausing to reload, he fired additional multiple rounds before police shot him and then he killed himself. A witness described overhearing someone shout at LeGan, "Why are you doing this?" LeGan, who wore camouflage and tactical gear, replied: “Because I'm really angry." The murdered victims included a 13-year-old girl, a man in his 20s, and six-year-old Stephen Romero.</t>
  </si>
  <si>
    <t>TBD</t>
  </si>
  <si>
    <t>Nevada, on July 9</t>
  </si>
  <si>
    <t>https://www.cbsnews.com/live-news/garlic-festival-mass-shooting-gilroy-california-victims-suspect-santino-william-legan-live-updates/; https://www.sfgate.com/news/article/Report-Suspect-ID-in-Gilroy-Garlic-Festival-14192736.php; https://www.nytimes.com/2019/07/29/us/gilroy-festival-shooting.html; https://www.latimes.com/california/story/2019-07-29/what-we-know-about-gilroy-garlic-festival-shooting-suspect-santino-william-legan; https://www.washingtonpost.com/nation/2019/07/29/multiple-people-reportedly-injured-shooting-california-food-festival/; https://heavy.com/news/2019/07/santino-william-legan/; https://www.cnn.com/2019/08/06/us/gilroy-festival-shooting/index.html</t>
  </si>
  <si>
    <t>Virginia Beach municipal building shooting</t>
  </si>
  <si>
    <t>Virginia Beach, Virginia</t>
  </si>
  <si>
    <t>DeWayne Craddock, 40, a municipal city worker wielding handguns, a suppressor and high-capacity magazines, killed en masse inside a Virginia Beach muncipal building late in the day on a Friday, before dying in a prolonged gun battle with police. Craddock reportedly had submitted his resignation from his job that morning. He was a veteran of the Virginia Army National Guard, and "had a shaved head, bodybuilder’s physique and cameras in the windows of his house on a peaceful cul-de-sac," according to the Washington Post.</t>
  </si>
  <si>
    <t>2 handguns</t>
  </si>
  <si>
    <t>.45-caliber handguns; noise suppressor (silencer); several high-capacity magazines</t>
  </si>
  <si>
    <t>https://www.washingtonpost.com/local/public-safety/virginia-beach-officials-expect-to-release-additional-details-of-mass-shooting/2019/06/02/a001b856-852f-11e9-a870-b9c411dc4312_story.html; https://pilotonline.com/news/local/virginia-beach-mass-shooting/article_e15ea290-853f-11e9-aa50-93751bba3c3b.html; https://pilotonline.com/news/local/virginia-beach-mass-shooting/article_c8353020-84a1-11e9-aa12-d3bf967368c4.html; https://www.npr.org/2019/06/04/729413913/do-extended-magazines-facilitate-mass-shootings; https://www.nbcnews.com/news/us-news/virginia-beach-shooter-killed-12-using-silencer-high-capacity-magazine-n1012771</t>
  </si>
  <si>
    <t>Harry Pratt Co. warehouse shooting</t>
  </si>
  <si>
    <t>Aurora, Illinois</t>
  </si>
  <si>
    <t>Gary Martin, 45, went on a rampage inside the warehouse in response to being fired from his job and died soon thereafter in a shootout with police. Among his victims were five dead coworkers and five injured police officers. Martin had a felony record and lengthy history of domestic violence; he was able to obtain a gun despite having had his Illinois firearms ownership identification card revoked. According to a report from prosecutors, Martin told a co-worker the morning of the shooting that if he was fired he was going to kill employees and police.</t>
  </si>
  <si>
    <t>(pending)</t>
  </si>
  <si>
    <t>No</t>
  </si>
  <si>
    <t>handgun</t>
  </si>
  <si>
    <t>Smith &amp; Wesson handgun, with a green sighting laser</t>
  </si>
  <si>
    <t>https://www.washingtonpost.com/nation/2019/02/16/man-kills-five-warehouse-shooting-spree-shortly-after-being-fired-illinois-police-say/?utm_term=.9863ec4ffc41; https://www.cnn.com/2019/02/17/us/aurora-shooting-termination/index.html; https://www.wsj.com/articles/companies-roll-out-gunshot-detectors-at-the-office-11550575801; https://www.cbsnews.com/news/gary-martin-aurora-illinois-plant-gunman-threatened-violence-if-fired-prosecutors-say/</t>
  </si>
  <si>
    <t>Pennsylvania hotel bar shooting</t>
  </si>
  <si>
    <t>State College, Pennsylvania</t>
  </si>
  <si>
    <t xml:space="preserve">Jordan Witmer, 21, shot three people at a Ramada Hotel bar near Penn State University, including a former girlfriend he was there with. He then fled the bar, crashed his car about a mile away, and stormed into a random house, fatally shooting an elderly resident and then himself. Witmer, who had a legal carry permit for his handgun, had just finished a three-year stint in the US Army; ten days prior to the attack he had been convicted on drunk driving-related charges in Kentucky, where he'd been stationed. </t>
  </si>
  <si>
    <t>http://www.wistv.com/2019/01/26/details-emerge-about-shooting-rampage-near-penn-state/; https://www.pennlive.com/news/2019/01/state-college-shooter-pleaded-guilty-to-dui-crash-charges-days-before-killings.html; https://www.pennlive.com/news/2019/01/man-who-killed-3-in-state-college-wanted-to-be-a-cop-relatives-say.html</t>
  </si>
  <si>
    <t>SunTrust bank shooting</t>
  </si>
  <si>
    <t>Sebring, Florida</t>
  </si>
  <si>
    <t>Zephen A. Xaver, 21, fatally shot five women inside a bank and then called the police to confess. He was armed with a handgun and wore a bulletproof vest. He reportedly ordered the women to lie down on the floor and shot them execution-style. After a standoff with police, he surrendered and was taken into custody. A week prior, Xaver had quit a job as a prison guard trainee, and authorities said they believed the shooting was "a random act" and that roberry did not appear to be a motive. An ex-girlfriend in Indiana told local media she'd been “scared for years” by Xaver’s talk of violence and death, but that her warnings to others (who she did not identify) were not taken seriously. She said she’d first met Xaver in a psychiatric hospital in 2013. In March 2017, Michigan State Police documented an incident in which Xaver indicated he was “possibly thinking of suicide by cop and taking hostages."</t>
  </si>
  <si>
    <t>Xaver was reported to have a lenghty history of expressing violent desires; an ex-girlfriend said she first met him at a psychiatric hospital in 2013.</t>
  </si>
  <si>
    <t>9 mm handgun</t>
  </si>
  <si>
    <t>https://wsbt.com/news/local/classmate-says-florida-bank-shooter-who-allegedly-killed-5-attended-bremen-high-school; https://www.washingtonpost.com/nation/2019/01/23/several-people-shot-after-gunman-barricades-himself-florida-bank-authorities-say/; https://www.wptv.com/news/state/accused-bank-shooter-zephen-xaver-fascinated-with-violence-ex-girlfriend-says; https://www.npr.org/2019/01/24/688183605/man-charged-with-murder-after-allegedly-killing-5-women-at-suntrust-bank-in-flor; https://www.wesh.com/article/sebring-bank-shooting-latest/26012533; https://www.apnews.com/c3523d282b2942739240731daaf797c2</t>
  </si>
  <si>
    <t>https://wsbt.com/news/local/classmate-says-florida-bank-shooter-who-allegedly-killed-5-attended-bremen-high-school; https://www.washingtonpost.com/nation/2019/01/23/several-people-shot-after-gunman-barricades-himself-florida-bank-authorities-say/</t>
  </si>
  <si>
    <t>Mercy Hospital shooting</t>
  </si>
  <si>
    <t>Chicago, Illinois</t>
  </si>
  <si>
    <t>Juan Lopez, 32, confronted his former fiancé, ER doctor Tamara O'Neal, before shooting her and opening fire on others at the hospital, including a responding police officer, Samuel Jimenez, and a pharmacy employee, Dayna Less. Lopez was fatally shot by a responding SWAT officer. Lopez had a history of domestic abuse against an ex-wife, and was kicked out of a fire department training academy for misconduct against female cadets.</t>
  </si>
  <si>
    <t>9mm handgun</t>
  </si>
  <si>
    <t>https://www.cnn.com/2018/11/19/us/mercy-hospital-chicago-shooting/index.html; https://www.chicagotribune.com/news/local/breaking/ct-met-shooting-mercy-hospital-chicago-20181119-story.html; https://6abc.com/chicago-shooting-4-dead-including-officer-gunman/4720955/; https://chicago.cbslocal.com/2018/11/19/mercy-hospital-gunman-officer-killed; https://abc7ny.com/mercy-hospital-chicago-shooting-4-dead-including-officer-gunman/4720765/; https://abc7chicago.com/mercy-hospital-gunman-what-we-know/4725117/</t>
  </si>
  <si>
    <t>Thousand Oaks nightclub shooting</t>
  </si>
  <si>
    <t>Thousand Oaks, California</t>
  </si>
  <si>
    <t>Ian David Long, 28, dressed in black and armed with a handgun and a “smoke device,” approached the Borderline Bar &amp; Grill — a country music venue popular with college students — close to midnight and opened fire, killing a security guard and then others in the club, including a sheriff’s deputy responding to the attack. Long was found dead at the scene from apparent suicide. He was a former Marine and had a history of interactions with local law enforcement, including a mental health evaluation in which he’d been cleared.</t>
  </si>
  <si>
    <t>Per the LATimes: "Sheriff Geoff Dean said his department had had several interactions with Long, including a call to his home in April for a complaint of disturbing the peace. Deputies at the time said Long was irate and acting irrationally, Dean said. They called in mental health professionals to evaluate him, and they concluded he did not need to be taken into custody."</t>
  </si>
  <si>
    <t>A gun store in Simi Valley</t>
  </si>
  <si>
    <t>Glock 21, .45 caliber; high-capacity magazine</t>
  </si>
  <si>
    <t>http://www.latimes.com/local/lanow/la-me-ln-thousand-oaks-20181107-story.html; https://www.washingtonpost.com/nation/2018/11/08/multiple-injuries-reported-bar-shooting-thousand-oaks-calif/; https://www.nytimes.com/2018/11/08/us/shooting-california-thousand-oaks.html; https://www.nytimes.com/2018/11/08/us/ian-david-long-california-shooter.html; https://www.wsj.com/articles/multiple-injuries-reported-in-bar-shooting-in-thousand-oaks-california-1541666907</t>
  </si>
  <si>
    <t>http://www.latimes.com/local/lanow/la-me-ln-thousand-oaks-20181107-story.html</t>
  </si>
  <si>
    <t>Tree of Life synagogue shooting</t>
  </si>
  <si>
    <t>Pittsburgh, Pennsylvania</t>
  </si>
  <si>
    <t>Robert D. Bowers, 46, shouted anti-Semitic slurs as he opened fire inside the Tree of Life synagogue during Saturday morning worship. He was armed with an assault rifle and multiple handguns and was apprehended after a standoff with police. His social media accounts contained virulent anti-Semitic content, and references to migrant caravan "invaders" hyped by President Trump and the Republican party ahead of the 2018 midterms elections.</t>
  </si>
  <si>
    <t>(Unclear; investigators confirmed he owned 10 guns in total, all purchased and possessed legally, and had a handgun license)</t>
  </si>
  <si>
    <t>semiautomatic rifle; semiautomatic handguns</t>
  </si>
  <si>
    <t>AR-15; Glock .357 (3)</t>
  </si>
  <si>
    <t>https://www.nytimes.com/2018/10/27/us/active-shooter-pittsburgh-synagogue-shooting.html; https://www.cnn.com/us/live-news/pittsburgh-synagogue-shooting/h_0c180f52c8d032fd47eef570cc5065c2; https://www.nytimes.com/2018/10/30/us/ar15-gun-pittsburgh-shooting.html</t>
  </si>
  <si>
    <t>Rite Aid warehouse shooting</t>
  </si>
  <si>
    <t>Perryman, Maryland</t>
  </si>
  <si>
    <t>Snochia Moseley, 26, reportedly a disgruntled employee, shot her victims outside the building and on the warehouse floor; she later died from a self-inflicted gunshot at a nearby hospital. (No law enforcement officers responding to her attack fired shots.)</t>
  </si>
  <si>
    <t>Glock 9 mm</t>
  </si>
  <si>
    <t>F</t>
  </si>
  <si>
    <t>http://www.baltimoresun.com/news/maryland/crime/bs-md-harford-shooting-20180920-story.html; https://www.washingtonpost.com/local/public-safety/maryland-sheriffs-office-says-multiple-victims-in-shooting/2018/09/20/9d2c6464-bcda-11e8-be70-52bd11fe18af_story.html; https://www.cnn.com/2018/09/20/us/maryland-shooting/index.html; https://heavy.com/news/2018/09/snochia-moseley/</t>
  </si>
  <si>
    <t>T&amp;T Trucking shooting</t>
  </si>
  <si>
    <t>Bakersfield, California</t>
  </si>
  <si>
    <t>Javier Casarez, 54, who was going through a bitter divorce, went on a shooting spree targeting his ex-wife and former coworkers at the trucking company. His attack included fatally shooting one victim who he pursued to a nearby sporting goods retailer, and two others at a private residence. After then carjacking a woman who was driving with a child (and letting the two go), Casarez fatally shot himself as law enforcement officials closed in on him.</t>
  </si>
  <si>
    <t>Smith &amp; Wesson Model 500 (.50-caliber revolver)</t>
  </si>
  <si>
    <t>http://www.latimes.com/local/lanow/la-me-bakersfield-mass-shooting-20180914-story.html; https://www.cnn.com/2018/09/13/us/california-shootings-multiple-dead/index.html; https://www.bakersfield.com/ex-wife-in-mass-shooting-had-just-filed-for-child/article_8d7510c2-bc38-11e8-bc73-c3793e2ec681.html</t>
  </si>
  <si>
    <t>Fifth Third Center shooting</t>
  </si>
  <si>
    <t>Cincinnati, Ohio</t>
  </si>
  <si>
    <t>Omar Enrique Santa Perez, 29, walked into the ground-floor lobby of a building in downtown Cincinnati shortly after 9 a.m. and opened fire. Within minutes, Perez was fatally wounded in a shootout with law enforcement officers responding to the scene.</t>
  </si>
  <si>
    <t>Perez filed a "delusional" lawsuit in 2017 against CNBC and TD Ameritrade; the federal judge who threw out the case said Perez's allegations were "rambling, difficult to decpipher and borders on delusional."</t>
  </si>
  <si>
    <t>A local gun store</t>
  </si>
  <si>
    <t>https://www.cnn.com/2018/09/07/us/cincinnati-shooting/index.html; https://www.cincinnati.com/story/news/crime/crime-and-courts/2018/09/06/omar-santa-perez-cincinnati-shooter-filed-lawsuit-against-cnbc/1217643002/; https://www.cincinnati.com/story/news/2018/09/07/cincinnati-shooting-what-we-know-suspect/1221725002/; https://www.cincinnati.com/story/news/2018/09/06/cincinnati-shooting-suspect-arrested-south-carolina-2014/1218729002/; https://www.cincinnati.com/story/news/crime/2018/09/07/why-cincinnati-shooter-allowed-have-gun/1221091002/</t>
  </si>
  <si>
    <t>Capital Gazette shooting</t>
  </si>
  <si>
    <t>Annapolis, Maryland</t>
  </si>
  <si>
    <t>Jarrod W. Ramos, 38, shot through the glass doors of the paper’s newsroom around 3pm to carry out his attack; police quickly responding to the scene found him hiding under a desk and apprehended him. Ramos had harbored a longstanding grudge against the paper over a 2011 column that had detailed his guilty plea for the harassment of a former female classmate. Ramos had sued the paper for defamation and lost.</t>
  </si>
  <si>
    <t>shotgun</t>
  </si>
  <si>
    <t>12-gauge pump-action shotgun</t>
  </si>
  <si>
    <t>http://www.capitalgazette.com/news/annapolis/bs-md-gazette-shooting-20180628-story.html; http://www.capitalgazette.com/news/for_the_record/bs-md-ramos-charges-20180629-story.html; https://www.nytimes.com/2018/06/28/us/capital-gazette-annapolis-shooting.html; https://www.washingtonpost.com/local/public-safety/heavy-police-activity-reported-around-capital-gazette-newsroom-in-annapolis/2018/06/28/32e0123e-7b05-11e8-93cc-6d3beccdd7a3_story.html?utm_term=.e8fb121510f7; https://www.washingtonpost.com/local/public-safety/five-dead-in-shooting-at-capital-gazette-paper-suspect-in-custody/2018/06/29/374b0292-7b7e-11e8-aeee-4d04c8ac6158_story.html</t>
  </si>
  <si>
    <t>Santa Fe High School shooting</t>
  </si>
  <si>
    <t>Santa Fe, Texas</t>
  </si>
  <si>
    <t>Dimitrios Pagourtzis, a 17-year-old student, opened fire at Santa Fe High School with a shotgun and .38 revolver owned by his father; Pagourtzis killed 10 and injured at least 13 others before surrendering to authorities after a standoff and additional gunfire inside the school. (Pagourtzis reportedly had intended to commit suicide.) Investigators also found undetonated explosive devices in the vicinity. (FURTHER DETAILS PENDING.)</t>
  </si>
  <si>
    <t>Father's weapons</t>
  </si>
  <si>
    <t>shotgun; .38 revolver</t>
  </si>
  <si>
    <t>https://www.chron.com/news/houston-texas/article/Shots-fired-at-Santa-Fe-High-School-12925050.php; https://www.nytimes.com/2018/05/18/us/school-shooting-santa-fe-texas.html; https://www.aol.com/article/news/2018/05/21/suspected-texas-gunman-studied-previous-mass-shootings-report/23439884/</t>
  </si>
  <si>
    <t>Waffle House shooting</t>
  </si>
  <si>
    <t xml:space="preserve">Travis Reinking, 29, opened fire around 3:30 a.m. in the parking lot of a Waffle House in Antioch, and continued shooting as he entered the restaurant. As he attempted to reload his AR-15, a bystander heroically wrestled the rifle away from Reinking, who then fled; he was captured by authorities the following day. 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 </t>
  </si>
  <si>
    <t>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t>
  </si>
  <si>
    <t>Family member</t>
  </si>
  <si>
    <t>AR-15</t>
  </si>
  <si>
    <t>https://www.washingtonpost.com/news/post-nation/wp/2018/04/23/waffle-house-shooting-travis-reinking-manhunt-continues-nashville-police-say/?utm_term=.69579db5fdc6; https://www.tennessean.com/story/news/2018/04/23/waffle-house-shooting-travis-reinking-search-continues-antioch-nashville/541313002/; https://www.nytimes.com/2018/04/23/us/waffle-house-shooting-nashville.html; https://www.buzzfeed.com/briannasacks/this-is-what-we-know-about-the-suspected-waffle-house-gunman?utm_term=.ilj2Knad6#.lklzyb3vj; http://www.wkrn.com/news/manhunt-continues-for-gunman-who-killed-4-at-antioch-waffle-house/1134986998</t>
  </si>
  <si>
    <t>https://www.buzzfeed.com/briannasacks/this-is-what-we-know-about-the-suspected-waffle-house-gunman?utm_term=.ilj2Knad6#.lklzyb3vj</t>
  </si>
  <si>
    <t>Yountville veterans home shooting</t>
  </si>
  <si>
    <t>Yountville, California</t>
  </si>
  <si>
    <t>Army veteran Albert Cheung Wong, 36, stormed a veterans home where he was previously under care, exchanging gunfire with a sheriff’s deputy and taking three women hostage, one of whom he’d previously threatened. After a standoff with law enforcement, he killed the three women and himself.</t>
  </si>
  <si>
    <t>Wong had served in Afghanistan and had a history of PTSD.</t>
  </si>
  <si>
    <t>semiautomatic rifle; shotgun</t>
  </si>
  <si>
    <t>https://www.cnn.com/2018/03/10/us/california-veterans-home-shooting/index.html; http://www.ktvu.com/news/gunman-in-yountville-veterans-home-killings-was-ex-patient; https://www.washingtonpost.com/news/post-nation/wp/2018/03/09/police-respond-to-reports-of-gunfire-and-hostages-taken-at-california-veterans-home/?utm_term=.b9dde7ac5f0f</t>
  </si>
  <si>
    <t>https://www.cnn.com/2018/03/10/us/california-veterans-home-shooting/index.html</t>
  </si>
  <si>
    <t>Marjory Stoneman Douglas High School shooting</t>
  </si>
  <si>
    <t>Parkland, Florida</t>
  </si>
  <si>
    <t>Nikolas J. Cruz, 19, heavily armed with an AR-15, tactical gear, and “countless magazines” of ammo, according to the Broward County Sheriff, attacked the high school as classes were ending for the day, killing at least 17 people and injuring many others. He was apprehended by authorities shortly after fleeing the campus.</t>
  </si>
  <si>
    <t>Cruz had a long history of behavioral problems and had spent time in mental health clinics.</t>
  </si>
  <si>
    <t>A Florida pawn shop</t>
  </si>
  <si>
    <t>https://www.nytimes.com/2018/02/14/us/parkland-school-shooting.html; https://www.nytimes.com/2018/02/15/us/nikolas-cruz-florida-shooting.html; https://www.washingtonpost.com/news/local/wp/2019/01/25/feature/brother-parkland-shooter-nikolas-cruz/?utm_term=.1cc1aa9bb21a</t>
  </si>
  <si>
    <t>https://www.nytimes.com/2018/02/15/us/nikolas-cruz-florida-shooting.html</t>
  </si>
  <si>
    <t>https://www.nytimes.com/2018/02/14/us/parkland-school-shooting.html; https://www.nytimes.com/2018/02/15/us/nikolas-cruz-florida-shooting.html</t>
  </si>
  <si>
    <t>Pennsylvania carwash shooting</t>
  </si>
  <si>
    <t>Melcroft, Pennsylvania</t>
  </si>
  <si>
    <t>Timothy O'Brien Smith, 28, wearing body armor and well-stocked with ammo, opened fire at a carwash early in the morning in this rural community, killing four people. A fifth victim, though not shot, suffered minor injuries. One of the deceased victims, 25-year-old Chelsie Cline, had been romantically involved with Smith and had broken off the relationship recently, according to her sister. Smith shot himself in the head and died later that night at the hospital.</t>
  </si>
  <si>
    <t>semiautomatic rifle and semiautomatic handgun</t>
  </si>
  <si>
    <t>http://www.wpxi.com/news/top-stories/family-members-small-community-in-shock-after-4-killed-in-shooting/690497960; http://www.wpxi.com/news/top-stories/suspect-in-mass-shooting-at-car-wash-pronounced-dead/691578228</t>
  </si>
  <si>
    <t>Rancho Tehama shooting spree</t>
  </si>
  <si>
    <t>Rancho Tehama, California</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</si>
  <si>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</si>
  <si>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Two illegally modified rifles</t>
  </si>
  <si>
    <t>https://www.nbcnews.com/news/us-news/california-mass-shooter-killed-wife-buried-her-beneath-floor-n821051; https://www.npr.org/sections/thetwo-way/2017/11/15/564335359/in-harm-s-way-school-staff-saved-students-during-tehama-county-shooting; https://twitter.com/anblanx/status/930862796123729920</t>
  </si>
  <si>
    <t>Texas First Baptist Church massacre</t>
  </si>
  <si>
    <t>Sutherland Springs, Texas</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</si>
  <si>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</si>
  <si>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t>
  </si>
  <si>
    <t>Kelley passed federal criminal background checks; the US Air Force failed to provide information on his criminal history to the FBI</t>
  </si>
  <si>
    <t>Purchased in April 2016 from an Academy Sports &amp; Outdoors store in San Antonio</t>
  </si>
  <si>
    <t>Ruger AR-556; Kelley also possessed semiautomatic handguns</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</si>
  <si>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</si>
  <si>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</si>
  <si>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Walmart shooting in suburban Denver</t>
  </si>
  <si>
    <t>Thornton, Colorado</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</si>
  <si>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</si>
  <si>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Unclear</t>
  </si>
  <si>
    <t>https://www.nytimes.com/2017/11/01/us/thornton-colorado-walmart-shooting.html; http://www.cnn.com/2017/11/01/us/colorado-walmart-shooting/index.html; http://www.thedenverchannel.com/news/crime/colorado-walmart-shooting-suspect-scott-ostrem-had-run-ins-with-police-financial-troubles; http://www.ibtimes.com/who-scott-ostrem-manhunt-underway-colorado-walmart-shooting-suspect-2609562</t>
  </si>
  <si>
    <t>Edgewood businees park shooting</t>
  </si>
  <si>
    <t>Edgewood, Maryland</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</si>
  <si>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</si>
  <si>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.380-caliber; make unclear</t>
  </si>
  <si>
    <t>http://www.baltimoresun.com/news/maryland/harford/aegis/ph-ag-edgewood-shooting-20171018-story.html; http://www.cnn.com/2017/10/18/us/maryland-harford-county-shooting/index.html</t>
  </si>
  <si>
    <t>Las Vegas Strip massacre</t>
  </si>
  <si>
    <t>Las Vegas, Nevada</t>
  </si>
  <si>
    <t>Stephen Craig Paddock, 64, fired a barrage of rapid gunfire—using semiautomatic rifles modified with "bump stocks"—at thousands of concertgoers on the Las Vegas Strip late on a Sunday night; Paddock had positioned himself in a corner suite on the 32nd floor of the Mandalay Bay Resort and Casino, where he took aim from windows he'd smashed open. Police responding to the attack found Paddock inside the hotel suite, deceased from a self-inflicted gunshot.</t>
  </si>
  <si>
    <t xml:space="preserve">Perpetrator's history unclear. In 1969 Paddock's father was classified by the FBI as a dangerous psychopath with suicidal tendencies; psychopathy can be heritable (see Mother Jones sourcing). </t>
  </si>
  <si>
    <t>Two gun shops in Nevada</t>
  </si>
  <si>
    <t>23 firearms, mostly rifles; including scopes, and two modified for "fully automatic" firing; two were mounted on tripods</t>
  </si>
  <si>
    <t>AR-15-style and AK-47-style rifles and "a large cache of ammunition"; four Daniel Defense DDM4 rifles, three FN-15s and other rifles made by Sig Sauer.</t>
  </si>
  <si>
    <t>https://www.lvmpd.com/en-us/Documents/1_October_FIT_Report_01-18-2018_Footnoted.pdf; 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 *Note: casualty count from LVMPD report 1-18-18: "deaths of 58 innocent concert goers and injuring more than
700"</t>
  </si>
  <si>
    <t>https://www.nytimes.com/2017/10/13/us/stephen-paddock-father-vegas.html; http://www.motherjones.com/crime-justice/2017/10/the-las-vegas-shooter-didnt-just-snap-they-never-do/</t>
  </si>
  <si>
    <t>San Francisco UPS shooting</t>
  </si>
  <si>
    <t>San Francisco, California</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</si>
  <si>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</si>
  <si>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</si>
  <si>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</si>
  <si>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</si>
  <si>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“assault pistol”; 30-round magazine. An additional box of ammunition.</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</si>
  <si>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</si>
  <si>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</si>
  <si>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Pennsylvania supermarket shooting</t>
  </si>
  <si>
    <t>Tunkhannock, Pennsylvania</t>
  </si>
  <si>
    <t>Randy Stair, a 24-year-old worker at Weis grocery fatally shot three of his fellow employees. He reportedly fired 59 rounds with a pair of shotguns before turning the gun on himself as another co-worker fled the scene for help and law enforcement responded.</t>
  </si>
  <si>
    <t>shotguns</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</si>
  <si>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</si>
  <si>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Florida awning manufacturer shooting</t>
  </si>
  <si>
    <t>Orlando, Florida</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</si>
  <si>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</si>
  <si>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</si>
  <si>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Rural Ohio nursing home shooting</t>
  </si>
  <si>
    <t>Kirkersville, Ohio</t>
  </si>
  <si>
    <t>Thomas Hartless, 43, shot and killed a former girlfriend and another employee of a nursing home, and fatally shot the Kirkersville police chief responding to the scene. Hartless' former girlfriend had recently obtained a court protection order against Hartless. Investigators later found more than 60 firearms in the home of Hartless, who was found dead at the scene of the attack, having turned his gun on himself, according to local authorities.</t>
  </si>
  <si>
    <t>Hartless had a violent criminal history; his former girlfriend had submitted a letter in court recently stating that he had "a severe mental disorder."</t>
  </si>
  <si>
    <t>handgun, shotgun</t>
  </si>
  <si>
    <t>http://abc6onyourside.com/news/local/report-of-shooting-in-kirkersville; http://www.cbsnews.com/news/64-guns-seized-from-home-of-killer-in-ohio-nursing-home-shooting/; https://www.whio.com/news/crime--law/kirkersville-neighbor-warns-shooter-month-before-care-center-attack/OukG4cD38566LEogbq0qDM/</t>
  </si>
  <si>
    <t>http://www.cbsnews.com/news/64-guns-seized-from-home-of-killer-in-ohio-nursing-home-shooting/</t>
  </si>
  <si>
    <t>http://abc6onyourside.com/news/local/report-of-shooting-in-kirkersville; http://www.cbsnews.com/news/64-guns-seized-from-home-of-killer-in-ohio-nursing-home-shooting/</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</si>
  <si>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</si>
  <si>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</si>
  <si>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</si>
  <si>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Unknown</t>
  </si>
  <si>
    <t>.357 revolver</t>
  </si>
  <si>
    <t>http://www.dailymail.co.uk/news/article-4443722/Gunman-Fresno-shooting-speaks-jail.html; https://www.nytimes.com/2017/04/18/us/fresno-shooting-rampage-kori-ali-muhammad.html?_r=0</t>
  </si>
  <si>
    <t>Fort Lauderdale airport shooting</t>
  </si>
  <si>
    <t>Fort Lauderdale, Florida</t>
  </si>
  <si>
    <t>Esteban Santiago, 26, flew from Alaska to Fort Lauderdale, where he opened fire in the baggage claim area of the airport, killing five and wounding six before police aprehended him. (Numerous other people were reportedly injured while fleeing during the panic.)</t>
  </si>
  <si>
    <t>Airport</t>
  </si>
  <si>
    <t>Among other signs, Santiago had gone to a FBI office in Anchorage and complained that his mind was being controlled by the CIA.</t>
  </si>
  <si>
    <t xml:space="preserve">semiautomatic handgun
</t>
  </si>
  <si>
    <t>Walther 9mm semi-automatic pistol[</t>
  </si>
  <si>
    <t>http://www.nytimes.com/2017/01/07/us/esteban-santiago-fort-lauderdale-airport-shooting-.html?_r=0</t>
  </si>
  <si>
    <t>Cascade Mall shooting</t>
  </si>
  <si>
    <t>Burlington, Washington</t>
  </si>
  <si>
    <t xml:space="preserve">Arcan Cetin, 20, killed a teen girl and three women in the cosmetics section of a Macy’s department store at the Cascade Mall. A man was critically wounded in the shooting and taken to Harborview Medical Center in Seattle, where he died. Cetin was apprehended by police a few hours after the shooting while driving a car near his residence. </t>
  </si>
  <si>
    <t xml:space="preserve">According to the Cetin's stepfather he had "mental health issues"; court records showed that he suffered from anxiety and depression. </t>
  </si>
  <si>
    <t>Rifle</t>
  </si>
  <si>
    <t>Ruger .22-caliber</t>
  </si>
  <si>
    <t>http://www.nytimes.com/2016/09/25/us/mall-shooting-washington-state.html; https://www.seattletimes.com/seattle-news/crime/accused-cascade-mall-shooter-dies-in-snohomish-county-jail/</t>
  </si>
  <si>
    <t>http://www.nbcnews.com/news/us-news/arcan-cetin-accused-cascade-mall-shooter-charged-five-counts-murder-n654586</t>
  </si>
  <si>
    <t>Baton Rouge police shooting</t>
  </si>
  <si>
    <t>Baton Rouge, Lousiana</t>
  </si>
  <si>
    <t>Gavin Long, 29,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</si>
  <si>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</si>
  <si>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</si>
  <si>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</si>
  <si>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 ; https://www.nytimes.com/2017/06/30/us/gavin-long-suicide-note-baton-rouge.html</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</si>
  <si>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</si>
  <si>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</si>
  <si>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</si>
  <si>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</si>
  <si>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</si>
  <si>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</si>
  <si>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</si>
  <si>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Orlando nightclub massacre</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</si>
  <si>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</si>
  <si>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</si>
  <si>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</si>
  <si>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</si>
  <si>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</si>
  <si>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</si>
  <si>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</si>
  <si>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</si>
  <si>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</si>
  <si>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</si>
  <si>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</si>
  <si>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</si>
  <si>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</si>
  <si>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</si>
  <si>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</si>
  <si>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</si>
  <si>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</si>
  <si>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</si>
  <si>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</si>
  <si>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 xml:space="preserve">
Workplace</t>
  </si>
  <si>
    <t xml:space="preserve">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</si>
  <si>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</si>
  <si>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</si>
  <si>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 High capacity magazines.</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</si>
  <si>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</si>
  <si>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Planned Parenthood clinic</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</si>
  <si>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</si>
  <si>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</si>
  <si>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r>
      <t xml:space="preserve">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 </t>
    </r>
    <r>
      <rPr>
        <u/>
        <sz val="10"/>
        <color rgb="FF1155CC"/>
        <rFont val="Arial"/>
        <family val="2"/>
      </rPr>
      <t>https://www.nytimes.com/2015/12/02/us/robert-dear-planned-parenthood-shooting.html</t>
    </r>
  </si>
  <si>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</si>
  <si>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</si>
  <si>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</si>
  <si>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</si>
  <si>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</si>
  <si>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</si>
  <si>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 xml:space="preserve">White </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</si>
  <si>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</si>
  <si>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</si>
  <si>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</si>
  <si>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26-year-old Chris Harper Mercer opened fire at Umpqua Community College in southwest Oregon. The gunman shot himself to death after being wounded in a shootout with police.</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</si>
  <si>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</si>
  <si>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</si>
  <si>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</si>
  <si>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</si>
  <si>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</si>
  <si>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</si>
  <si>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</si>
  <si>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</si>
  <si>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</si>
  <si>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</si>
  <si>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Abdulazeez "had suffered for years from depression and possibly from bipolar disorder," according to a representative of the family. (NYT, July 20 2015)</t>
  </si>
  <si>
    <t>Yes ("some of the weapons were purchased legally and some of them may not have been")</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</si>
  <si>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</si>
  <si>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</si>
  <si>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</si>
  <si>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</si>
  <si>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</si>
  <si>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</si>
  <si>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</si>
  <si>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</si>
  <si>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</si>
  <si>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</si>
  <si>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</si>
  <si>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</si>
  <si>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</si>
  <si>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</si>
  <si>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</si>
  <si>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</si>
  <si>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</si>
  <si>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</si>
  <si>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</si>
  <si>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</si>
  <si>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</si>
  <si>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</si>
  <si>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</si>
  <si>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</si>
  <si>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</si>
  <si>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</si>
  <si>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</si>
  <si>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</si>
  <si>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</si>
  <si>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</si>
  <si>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</si>
  <si>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</si>
  <si>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“SRK” and “Boar Hunter”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</si>
  <si>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</si>
  <si>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</si>
  <si>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</si>
  <si>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</si>
  <si>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</si>
  <si>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</si>
  <si>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</si>
  <si>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</si>
  <si>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</si>
  <si>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</si>
  <si>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</si>
  <si>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</si>
  <si>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</si>
  <si>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</si>
  <si>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</si>
  <si>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</si>
  <si>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</si>
  <si>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</si>
  <si>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</si>
  <si>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</si>
  <si>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</si>
  <si>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</si>
  <si>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</si>
  <si>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</si>
  <si>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</si>
  <si>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apartment shooting</t>
  </si>
  <si>
    <t>Hialeah, Florida</t>
  </si>
  <si>
    <t>Pedro Vargas, 42, set fire to his apartment, killed six people in the complex, and held another two hostages at gunpoint before a SWAT team stormed the building and fatally shot him.</t>
  </si>
  <si>
    <t xml:space="preserve">Other
</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</si>
  <si>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</si>
  <si>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</si>
  <si>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</si>
  <si>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</si>
  <si>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</si>
  <si>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rampage</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</si>
  <si>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</si>
  <si>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</si>
  <si>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</si>
  <si>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 xml:space="preserve">Yes </t>
  </si>
  <si>
    <t>Assembled a rifle out of component parts.</t>
  </si>
  <si>
    <t xml:space="preserve">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</si>
  <si>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</si>
  <si>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</si>
  <si>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</si>
  <si>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Pinewood Village Apartment shooting</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</si>
  <si>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</si>
  <si>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</si>
  <si>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</si>
  <si>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</si>
  <si>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</si>
  <si>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Mohawk Valley shootings</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</si>
  <si>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</si>
  <si>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</si>
  <si>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</si>
  <si>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</si>
  <si>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</si>
  <si>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</si>
  <si>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Sandy Hook Elementary massacre</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</si>
  <si>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</si>
  <si>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</si>
  <si>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</si>
  <si>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</si>
  <si>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Two semiautomatic handguns, one rifle (assault), one shotgun (assault)</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</si>
  <si>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</si>
  <si>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</si>
  <si>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</si>
  <si>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Accent Signage Systems shooting</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</si>
  <si>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</si>
  <si>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</si>
  <si>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</si>
  <si>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One semiautomatic handgun</t>
  </si>
  <si>
    <t>9mm Glock semiautomatic handgun</t>
  </si>
  <si>
    <t>http://www.startribune.com/local/171774461.html?refer=y</t>
  </si>
  <si>
    <t>Sikh temple shooting</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</si>
  <si>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</si>
  <si>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</si>
  <si>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</si>
  <si>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</si>
  <si>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</si>
  <si>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</si>
  <si>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theater shooting</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</si>
  <si>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</si>
  <si>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</si>
  <si>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</si>
  <si>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</si>
  <si>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semiautomatic handguns, one rifle (assault), one shotgun</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</si>
  <si>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</si>
  <si>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</si>
  <si>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</si>
  <si>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cafe 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</si>
  <si>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</si>
  <si>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</si>
  <si>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</si>
  <si>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</si>
  <si>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semiautomatic handguns</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</si>
  <si>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</si>
  <si>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</si>
  <si>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</si>
  <si>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Oikos University killings</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</si>
  <si>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</si>
  <si>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</si>
  <si>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</si>
  <si>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</si>
  <si>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</si>
  <si>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</si>
  <si>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</si>
  <si>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Su Jung Health Sauna shooting</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</si>
  <si>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</si>
  <si>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</si>
  <si>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</si>
  <si>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</si>
  <si>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</si>
  <si>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shooting</t>
  </si>
  <si>
    <t>Seal Beach, California</t>
  </si>
  <si>
    <t>Scott Evans Dekraai, 42, opened fire inside a hair salon and was later arrested. Victims killed in the attack included his ex-wife, who Dekraai had a history of violently abusing, according to court records. The two had also been involved in a bitter custody battle.</t>
  </si>
  <si>
    <t>He suffered from bipolar disorder, mood swings, and PTSD. After an assault on his elderly stepfather, he was sentenced in 2008 to a year of anger management therapy.</t>
  </si>
  <si>
    <t>Two semiautomatic handguns, one revolver</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</si>
  <si>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</si>
  <si>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 http://articles.latimes.com/2011/oct/12/local/la-me-1013-seal-beach-shooting-20111013</t>
  </si>
  <si>
    <t>http://laist.com/2011/10/13/seal_beach_shooter_suffered_from_ptsd.php</t>
  </si>
  <si>
    <t>http://laist.com/2011/10/13/seal_beach_shooter_suffered_from_ptsd.php; http://blogs.ocweekly.com/navelgazing/2011/10/hair_salon_seal_beach_shooting.php; http://latimesblogs.latimes.com/lanow/2011/10/seal-beach-shooting-suspect-had-been-ordered-not-to-carry-guns-.html; http://articles.latimes.com/2011/oct/12/local/la-me-1013-seal-beach-shooting-20111013; https://www.nydailynews.com/news/national/seal-beach-shooting-scott-evans-dekraai-arrested-deadly-hair-salon-rampage-left-8-dead-article-1.962942</t>
  </si>
  <si>
    <t>IHOP shooting</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</si>
  <si>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</si>
  <si>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</si>
  <si>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</si>
  <si>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</si>
  <si>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Two rifles (both assault), one revolver</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</si>
  <si>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</si>
  <si>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</si>
  <si>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</si>
  <si>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shooting</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</si>
  <si>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</si>
  <si>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</si>
  <si>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</si>
  <si>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</si>
  <si>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</si>
  <si>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</si>
  <si>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</si>
  <si>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Hartford Beer Distributor shooting</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</si>
  <si>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</si>
  <si>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</si>
  <si>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</si>
  <si>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</si>
  <si>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</si>
  <si>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</si>
  <si>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</si>
  <si>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</si>
  <si>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Coffee shop police killings</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</si>
  <si>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</si>
  <si>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</si>
  <si>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</si>
  <si>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</si>
  <si>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</si>
  <si>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</si>
  <si>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</si>
  <si>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Fort Hood massacre</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</si>
  <si>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</si>
  <si>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</si>
  <si>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</si>
  <si>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</si>
  <si>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</si>
  <si>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</si>
  <si>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shootings</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</si>
  <si>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</si>
  <si>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</si>
  <si>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</si>
  <si>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</si>
  <si>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</si>
  <si>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</si>
  <si>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</si>
  <si>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nursing home shooting</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</si>
  <si>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</si>
  <si>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</si>
  <si>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</si>
  <si>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</si>
  <si>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One revolver, one shotgun</t>
  </si>
  <si>
    <t>Winchester 1300 pump-action shotgun; .357 Magnum revolver</t>
  </si>
  <si>
    <t>http://www.wral.com/news/local/story/9845639/; http://www.wral.com/news/local/story/4837676/</t>
  </si>
  <si>
    <t>http://www.wral.com/news/local/story/9845639/</t>
  </si>
  <si>
    <t>Atlantis Plastics shooting</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</si>
  <si>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</si>
  <si>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</si>
  <si>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</si>
  <si>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</si>
  <si>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</si>
  <si>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</si>
  <si>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Northern Illinois University shooting</t>
  </si>
  <si>
    <t>DeKalb, Illinois</t>
  </si>
  <si>
    <t>Steven Kazmierczak, 27, opened fire in a lecture hall, then shot and killed himself before police arrived.</t>
  </si>
  <si>
    <t xml:space="preserve">He had a long history of mental health struggles; after high school, his parents placed him at a psychiatric treatment center. He told friends he left the Army after six months due to a psychological discharge. </t>
  </si>
  <si>
    <t xml:space="preserve">Online and gun retailers in Champaign, Ill. </t>
  </si>
  <si>
    <t>Three semiautomatic handguns, one shotgun</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</si>
  <si>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</si>
  <si>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</si>
  <si>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 http://www.esquire.com/news-politics/a4863/steven-kazmierczak-0808/</t>
  </si>
  <si>
    <t>Kirkwood City Council shooting</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</si>
  <si>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</si>
  <si>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</si>
  <si>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</si>
  <si>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</si>
  <si>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One semiautomatic handgun, one revolver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</si>
  <si>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</si>
  <si>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</si>
  <si>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</si>
  <si>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Westroads Mall shooting</t>
  </si>
  <si>
    <t>Omaha, Nebraska</t>
  </si>
  <si>
    <t>Robert A. Hawkins, 19, opened fire inside Westroads Mall before committing suicide.</t>
  </si>
  <si>
    <t xml:space="preserve">He had been treated in the past for depression and ADHD. </t>
  </si>
  <si>
    <t>Stolen from grandfather</t>
  </si>
  <si>
    <t>One rifle (assault)</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</si>
  <si>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</si>
  <si>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</si>
  <si>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</si>
  <si>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shooting</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</si>
  <si>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</si>
  <si>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</si>
  <si>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</si>
  <si>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</si>
  <si>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</si>
  <si>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</si>
  <si>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</si>
  <si>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Virginia Tech massacre</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</si>
  <si>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</si>
  <si>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</si>
  <si>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</si>
  <si>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</si>
  <si>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</si>
  <si>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</si>
  <si>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</si>
  <si>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Trolley Square shooting</t>
  </si>
  <si>
    <t>Salt Lake City, Utah</t>
  </si>
  <si>
    <t>Sulejman Talović,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</si>
  <si>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</si>
  <si>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</si>
  <si>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</si>
  <si>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</si>
  <si>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</si>
  <si>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Amish school shooting</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</si>
  <si>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</si>
  <si>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</si>
  <si>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</si>
  <si>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</si>
  <si>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One semiautomatic handgun, one rifle, one shotgun</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</si>
  <si>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</si>
  <si>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</si>
  <si>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</si>
  <si>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Capitol Hill massacre</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</si>
  <si>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</si>
  <si>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</si>
  <si>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</si>
  <si>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</si>
  <si>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</si>
  <si>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</si>
  <si>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postal shootings</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</si>
  <si>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</si>
  <si>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</si>
  <si>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</si>
  <si>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</si>
  <si>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</si>
  <si>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</si>
  <si>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</si>
  <si>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massacre</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</si>
  <si>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</si>
  <si>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</si>
  <si>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</si>
  <si>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</si>
  <si>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Two semiautomatic handguns, one shotgun</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</si>
  <si>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</si>
  <si>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</si>
  <si>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</si>
  <si>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Living Church of God shooting</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</si>
  <si>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</si>
  <si>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</si>
  <si>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</si>
  <si>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</si>
  <si>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</si>
  <si>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</si>
  <si>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</si>
  <si>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Damageplan show shooting</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</si>
  <si>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</si>
  <si>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</si>
  <si>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</si>
  <si>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</si>
  <si>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</si>
  <si>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</si>
  <si>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</si>
  <si>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Lockheed Martin shooting</t>
  </si>
  <si>
    <t>Meridian, Mississippi</t>
  </si>
  <si>
    <t>Assembly line worker Douglas Williams, 48, opened fire at his Lockheed Martin workplace in a racially motivated attack before committing suicide.</t>
  </si>
  <si>
    <t>His cousin said he was depressed and "going through a lot of things."</t>
  </si>
  <si>
    <t>One semiautomatic handgun, two rifles, one derringer, one shotgun</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</si>
  <si>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</si>
  <si>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</si>
  <si>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</si>
  <si>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Navistar shooting</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</si>
  <si>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</si>
  <si>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</si>
  <si>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</si>
  <si>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</si>
  <si>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Two rifles, one revolver, one shotgun</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</si>
  <si>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</si>
  <si>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</si>
  <si>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</si>
  <si>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massacre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</si>
  <si>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</si>
  <si>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</si>
  <si>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</si>
  <si>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One semiautomatic handgun, one rifle (assault), one shotgun</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</si>
  <si>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</si>
  <si>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</si>
  <si>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</si>
  <si>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Hotel shooting</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</si>
  <si>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</si>
  <si>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</si>
  <si>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</si>
  <si>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</si>
  <si>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</si>
  <si>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</si>
  <si>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</si>
  <si>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Xerox killings</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</si>
  <si>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</si>
  <si>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</si>
  <si>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</si>
  <si>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</si>
  <si>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</si>
  <si>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</si>
  <si>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</si>
  <si>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Wedgwood Baptist Church shooting</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</si>
  <si>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</si>
  <si>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</si>
  <si>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</si>
  <si>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</si>
  <si>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</si>
  <si>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</si>
  <si>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</si>
  <si>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day trading spree killings</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</si>
  <si>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</si>
  <si>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</si>
  <si>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</si>
  <si>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Three semiautomatic handguns, one revolver</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</si>
  <si>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</si>
  <si>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</si>
  <si>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</si>
  <si>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Columbine High School massacre</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</si>
  <si>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</si>
  <si>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</si>
  <si>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</si>
  <si>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</si>
  <si>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One semiautomatic handgun (assault), one rifle (assault), two shotguns</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</si>
  <si>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</si>
  <si>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</si>
  <si>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</si>
  <si>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Thurston High School shooting</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</si>
  <si>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</si>
  <si>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</si>
  <si>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</si>
  <si>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</si>
  <si>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Two semiautomatic handguns, one rifle</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</si>
  <si>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</si>
  <si>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</si>
  <si>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</si>
  <si>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Westside Middle School killings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</si>
  <si>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</si>
  <si>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</si>
  <si>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</si>
  <si>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</si>
  <si>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Two semiautomatic handguns, two rifles, three revolvers, two derringers</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</si>
  <si>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</si>
  <si>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</si>
  <si>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</si>
  <si>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http://www.vpc.org/studies/wgun980324.htm; https://www.nytimes.com/1998/04/18/us/jonesboro-dazed-by-its-darkest-day.html</t>
  </si>
  <si>
    <t>Connecticut Lottery shooting</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</si>
  <si>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</si>
  <si>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</si>
  <si>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</si>
  <si>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</si>
  <si>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</si>
  <si>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</si>
  <si>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Caltrans maintenance yard shooting</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</si>
  <si>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</si>
  <si>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</si>
  <si>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</si>
  <si>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</si>
  <si>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</si>
  <si>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</si>
  <si>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R.E. Phelon Company shooting</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</si>
  <si>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</si>
  <si>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</si>
  <si>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</si>
  <si>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</si>
  <si>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</si>
  <si>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Fort Lauderdale revenge shooting</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</si>
  <si>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</si>
  <si>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</si>
  <si>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</si>
  <si>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</si>
  <si>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</si>
  <si>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Walter Rossler Company massacre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</si>
  <si>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</si>
  <si>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</si>
  <si>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</si>
  <si>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</si>
  <si>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</si>
  <si>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</si>
  <si>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Air Force base shooting</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</si>
  <si>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</si>
  <si>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</si>
  <si>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</si>
  <si>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</si>
  <si>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</si>
  <si>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</si>
  <si>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</si>
  <si>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Chuck E. Cheese's killings</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</si>
  <si>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</si>
  <si>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</si>
  <si>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</si>
  <si>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</si>
  <si>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</si>
  <si>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Long Island Rail Road massacre</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</si>
  <si>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</si>
  <si>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</si>
  <si>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</si>
  <si>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</si>
  <si>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</si>
  <si>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</si>
  <si>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</si>
  <si>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Luigi's shooting</t>
  </si>
  <si>
    <t>Fayetteville, North Carolina</t>
  </si>
  <si>
    <t>Army Sgt. Kenneth Junior French, 22, opened fire inside Luigi's Italian restaurant while ranting about gays in the military before he was shot and arrested by police.</t>
  </si>
  <si>
    <t>He had an abusive father, who committed suicide.</t>
  </si>
  <si>
    <t>One rifle, two shotguns</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</si>
  <si>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</si>
  <si>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</si>
  <si>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</si>
  <si>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101 California Street shootings</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</si>
  <si>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</si>
  <si>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</si>
  <si>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</si>
  <si>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Three semiautomatic handguns (two assault)</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</si>
  <si>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</si>
  <si>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</si>
  <si>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</si>
  <si>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killings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</si>
  <si>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</si>
  <si>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</si>
  <si>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</si>
  <si>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</si>
  <si>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</si>
  <si>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</si>
  <si>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</si>
  <si>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Lindhurst High School shooting</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</si>
  <si>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</si>
  <si>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</si>
  <si>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</si>
  <si>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</si>
  <si>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One rifle, one shotgun</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</si>
  <si>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</si>
  <si>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</si>
  <si>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</si>
  <si>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postal shootings</t>
  </si>
  <si>
    <t>Royal Oak, Michigan</t>
  </si>
  <si>
    <t>Laid-off postal worker Thomas McIlvane, 31, opened fire at his former workplace before committing suicide.</t>
  </si>
  <si>
    <t>Police revoked his CCW permit after determining he was mentally unstable.</t>
  </si>
  <si>
    <t>Local gun store</t>
  </si>
  <si>
    <t>One rifle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</si>
  <si>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</si>
  <si>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</si>
  <si>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</si>
  <si>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University of Iowa shooting</t>
  </si>
  <si>
    <t>Iowa City, Iowa</t>
  </si>
  <si>
    <t>Former graduate student Gang Lu, 28, went on a rampage on campus and then committed suicide at the scene.</t>
  </si>
  <si>
    <t>He was described as darkly disturbed and isolated.</t>
  </si>
  <si>
    <t>Fin &amp; Feather in Iowa City, Iowa</t>
  </si>
  <si>
    <t>One revolver</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</si>
  <si>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</si>
  <si>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</si>
  <si>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</si>
  <si>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Luby's massacre</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</si>
  <si>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</si>
  <si>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</si>
  <si>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</si>
  <si>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</si>
  <si>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</si>
  <si>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</si>
  <si>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</si>
  <si>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GMAC massacre</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</si>
  <si>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</si>
  <si>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</si>
  <si>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</si>
  <si>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One rifle, one revolver</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</si>
  <si>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</si>
  <si>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</si>
  <si>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</si>
  <si>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Standard Gravure shooting</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</si>
  <si>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</si>
  <si>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</si>
  <si>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</si>
  <si>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Three semiautomatic handguns (two assault), one rifle (assault), one revolver</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</si>
  <si>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</si>
  <si>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</si>
  <si>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</si>
  <si>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schoolyard shooting</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</si>
  <si>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</si>
  <si>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</si>
  <si>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</si>
  <si>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</si>
  <si>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One semiautomatic handgun, one rifle (assault)</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</si>
  <si>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</si>
  <si>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</si>
  <si>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</si>
  <si>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ESL shooting</t>
  </si>
  <si>
    <t>Sunnyvale, California</t>
  </si>
  <si>
    <t>Former ESL Incorporated employee Richard Farley, 39, gunned down seven people at his former workplace, after stalking and harassing a coworker he was romantically interested in.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</si>
  <si>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</si>
  <si>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</si>
  <si>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Two semiautomatic handguns, one rifle, two revolvers, two shotguns</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</si>
  <si>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</si>
  <si>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</si>
  <si>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</si>
  <si>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Shopping centers spree killings</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</si>
  <si>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</si>
  <si>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</si>
  <si>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</si>
  <si>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</si>
  <si>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One rifle, one revolver, one shotgun</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</si>
  <si>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</si>
  <si>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</si>
  <si>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</si>
  <si>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United States Postal Service shooting</t>
  </si>
  <si>
    <t>Edmond, Oklahoma</t>
  </si>
  <si>
    <t>Postal worker Patrick Sherrill, 44, opened fire at a post office before committing suicide.</t>
  </si>
  <si>
    <t xml:space="preserve">Unclear </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</si>
  <si>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</si>
  <si>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</si>
  <si>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Three semiautomatic handguns</t>
  </si>
  <si>
    <t>.22-caliber, two .45-caliber Colt Model 1911-A1 semiautomatic handguns</t>
  </si>
  <si>
    <t>http://news.google.com/newspapers?id=dm8aAAAAIBAJ&amp;sjid=pyoEAAAAIBAJ&amp;pg=2297,4870051&amp;dq=patrick+sherrill&amp;hl=en</t>
  </si>
  <si>
    <t>http://newsok.com/sherrill-feared-mental-illness-rejected/article/2177416</t>
  </si>
  <si>
    <t>San Ysidro McDonald's massacre</t>
  </si>
  <si>
    <t>San Ysidro, California</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</si>
  <si>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</si>
  <si>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</si>
  <si>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</si>
  <si>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</si>
  <si>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</si>
  <si>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Dallas nightclub shooting</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</si>
  <si>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</si>
  <si>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</si>
  <si>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</si>
  <si>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</si>
  <si>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</si>
  <si>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</si>
  <si>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Welding shop shooting</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</si>
  <si>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</si>
  <si>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</si>
  <si>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</si>
  <si>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</si>
  <si>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One shotgun</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</si>
  <si>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</si>
  <si>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</si>
  <si>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</si>
  <si>
    <t>Fatalities(Total Victim &lt; 15)</t>
  </si>
  <si>
    <t>Fatalities(Total Victim &gt;= 15)</t>
  </si>
  <si>
    <t>H0:- Mean(Fatalities(Total Victim &gt;= 15)) &lt;= Mean(Fatalities(Total Victim &lt; 15)</t>
  </si>
  <si>
    <t>H1:- Mean(Fatalities(Total Victim &gt;= 15)) &gt; Mean(Fatalities(Total Victim &lt; 15)</t>
  </si>
  <si>
    <t>T Test</t>
  </si>
  <si>
    <t>t-Test: Two-Sample Assuming Equal Variances</t>
  </si>
  <si>
    <t>Variable 1</t>
  </si>
  <si>
    <t>Variable 2</t>
  </si>
  <si>
    <t>Mean</t>
  </si>
  <si>
    <t>Variance</t>
  </si>
  <si>
    <t>Observations</t>
  </si>
  <si>
    <t>Pooled Variance</t>
  </si>
  <si>
    <t>Hypothesized Mean Difference</t>
  </si>
  <si>
    <t>df</t>
  </si>
  <si>
    <t>t Stat</t>
  </si>
  <si>
    <t>P(T&lt;=t) one-tail</t>
  </si>
  <si>
    <t>t Critical one-tail</t>
  </si>
  <si>
    <t>P(T&lt;=t) two-tail</t>
  </si>
  <si>
    <t>t Critical two-tail</t>
  </si>
  <si>
    <t xml:space="preserve">Alpha </t>
  </si>
  <si>
    <t>P value of one tail is less than 0.05</t>
  </si>
  <si>
    <t>Hence, REJECT NULL HYPOTHESIS(H0)</t>
  </si>
  <si>
    <t>COUNT</t>
  </si>
  <si>
    <t>Proportion of fatalities</t>
  </si>
  <si>
    <t>Proportion of Injured</t>
  </si>
  <si>
    <t>p</t>
  </si>
  <si>
    <t>q</t>
  </si>
  <si>
    <t>Count(fatalities)</t>
  </si>
  <si>
    <t>Count(Injured)</t>
  </si>
  <si>
    <t>Z (calculated)</t>
  </si>
  <si>
    <t>Z (Table)</t>
  </si>
  <si>
    <t>H0: p &lt;= q</t>
  </si>
  <si>
    <t>H1: p &gt; q</t>
  </si>
  <si>
    <t>Accept the NULL hypothesis</t>
  </si>
  <si>
    <t>Total Victims(Workplace)</t>
  </si>
  <si>
    <t>Total Victims(Religious)</t>
  </si>
  <si>
    <t>Total Victims(School)</t>
  </si>
  <si>
    <r>
      <rPr>
        <b/>
        <sz val="10"/>
        <color rgb="FF000000"/>
        <rFont val="Arial"/>
        <family val="2"/>
      </rPr>
      <t>H0:</t>
    </r>
    <r>
      <rPr>
        <sz val="10"/>
        <color rgb="FF000000"/>
        <rFont val="Arial"/>
        <family val="2"/>
      </rPr>
      <t xml:space="preserve"> Mean(Victims_workplace) = Mean(Victims_Religious) = Mean(Victims_School)</t>
    </r>
  </si>
  <si>
    <t>ANOVA</t>
  </si>
  <si>
    <t>Anova: Single Factor</t>
  </si>
  <si>
    <t>SUMMARY</t>
  </si>
  <si>
    <t>Groups</t>
  </si>
  <si>
    <t>Count</t>
  </si>
  <si>
    <t>Sum</t>
  </si>
  <si>
    <t>Average</t>
  </si>
  <si>
    <t>Column 1</t>
  </si>
  <si>
    <t>Column 2</t>
  </si>
  <si>
    <t>Column 3</t>
  </si>
  <si>
    <t>Source of Variation</t>
  </si>
  <si>
    <t>SS</t>
  </si>
  <si>
    <t>MS</t>
  </si>
  <si>
    <t>P-value</t>
  </si>
  <si>
    <t>F crit</t>
  </si>
  <si>
    <t>Between Groups</t>
  </si>
  <si>
    <t>Within Groups</t>
  </si>
  <si>
    <t>Total</t>
  </si>
  <si>
    <t>REJECT NULL HYPOTHESIS (H0)</t>
  </si>
  <si>
    <t>Injured(Religious Location)</t>
  </si>
  <si>
    <t>Injured(School)</t>
  </si>
  <si>
    <t>H0: Variance(Injured at Religious Location) = Variance(Injured at School)</t>
  </si>
  <si>
    <t>F Test</t>
  </si>
  <si>
    <t>F-Test Two-Sample for Variances</t>
  </si>
  <si>
    <t>P(F&lt;=f) one-tail</t>
  </si>
  <si>
    <t>F Critical one-tail</t>
  </si>
  <si>
    <t>Alpha</t>
  </si>
  <si>
    <t>P value is greater than 0.05.</t>
  </si>
  <si>
    <t>Hence, accept NULL Hypothesis</t>
  </si>
  <si>
    <t>Column Labels</t>
  </si>
  <si>
    <t>Grand Total</t>
  </si>
  <si>
    <t>Row Labels</t>
  </si>
  <si>
    <t>Count of race</t>
  </si>
  <si>
    <t>Total_white</t>
  </si>
  <si>
    <t>OBSERVED</t>
  </si>
  <si>
    <t>ESTIMATED</t>
  </si>
  <si>
    <t>(O-E)^2</t>
  </si>
  <si>
    <t>(O-E)^2/ E</t>
  </si>
  <si>
    <t>CHI(Table)</t>
  </si>
  <si>
    <t>H0: There is no relationship between Gender and Race</t>
  </si>
  <si>
    <t>Do NOT REJECT NULL Hypothesis(H0)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</si>
</sst>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35">
    <font>
      <sz val="10"/>
      <color rgb="FF000000"/>
      <name val="Arial"/>
    </font>
    <font>
      <b/>
      <sz val="10"/>
      <name val="Arial"/>
      <family val="2"/>
    </font>
    <font>
      <sz val="10"/>
      <name val="Arial"/>
      <family val="2"/>
    </font>
    <font>
      <sz val="10"/>
      <color rgb="FF2A2A2A"/>
      <name val="Arial"/>
      <family val="2"/>
    </font>
    <font>
      <sz val="10"/>
      <color rgb="FF000000"/>
      <name val="Roboto"/>
    </font>
    <font>
      <u/>
      <sz val="10"/>
      <color rgb="FF0000FF"/>
      <name val="Arial"/>
      <family val="2"/>
    </font>
    <font>
      <u/>
      <sz val="10"/>
      <color rgb="FF0000FF"/>
      <name val="Arial"/>
      <family val="2"/>
    </font>
    <font>
      <sz val="10"/>
      <color rgb="FF4D4D4D"/>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sz val="10"/>
      <color rgb="FF111111"/>
      <name val="Arial"/>
      <family val="2"/>
    </font>
    <font>
      <u/>
      <sz val="10"/>
      <color rgb="FF1155CC"/>
      <name val="Arial"/>
      <family val="2"/>
    </font>
    <font>
      <u/>
      <sz val="10"/>
      <color rgb="FF0000FF"/>
      <name val="Arial"/>
      <family val="2"/>
    </font>
    <font>
      <sz val="10"/>
      <color rgb="FF000000"/>
      <name val="Arial"/>
      <family val="2"/>
    </font>
    <font>
      <u/>
      <sz val="10"/>
      <color rgb="FF1155CC"/>
      <name val="Arial"/>
      <family val="2"/>
    </font>
    <font>
      <sz val="10"/>
      <color rgb="FF363636"/>
      <name val="Arial"/>
      <family val="2"/>
    </font>
    <font>
      <u/>
      <sz val="10"/>
      <color rgb="FF0000FF"/>
      <name val="Arial"/>
      <family val="2"/>
    </font>
    <font>
      <u/>
      <sz val="10"/>
      <color rgb="FF0000FF"/>
      <name val="Arial"/>
      <family val="2"/>
    </font>
    <font>
      <u/>
      <sz val="10"/>
      <color rgb="FF0000FF"/>
      <name val="-webkit-standard"/>
    </font>
    <font>
      <u/>
      <sz val="10"/>
      <color rgb="FF1155CC"/>
      <name val="Arial"/>
      <family val="2"/>
    </font>
    <font>
      <sz val="10"/>
      <color rgb="FF303030"/>
      <name val="Arial"/>
      <family val="2"/>
    </font>
    <font>
      <sz val="10"/>
      <name val="Arial"/>
      <family val="2"/>
    </font>
    <font>
      <u/>
      <sz val="10"/>
      <color rgb="FF0000FF"/>
      <name val="Arial"/>
      <family val="2"/>
    </font>
    <font>
      <u/>
      <sz val="10"/>
      <color rgb="FF0000FF"/>
      <name val="Arial"/>
      <family val="2"/>
    </font>
    <font>
      <u/>
      <sz val="10"/>
      <color rgb="FF0000FF"/>
      <name val="Arial"/>
      <family val="2"/>
    </font>
    <font>
      <u/>
      <sz val="10"/>
      <color rgb="FF1155CC"/>
      <name val="arial, sans, sans-serif"/>
    </font>
    <font>
      <sz val="10"/>
      <name val="arial, sans, sans-serif"/>
    </font>
    <font>
      <u/>
      <sz val="10"/>
      <color rgb="FF000000"/>
      <name val="Arial"/>
      <family val="2"/>
    </font>
    <font>
      <u/>
      <sz val="10"/>
      <color rgb="FF000000"/>
      <name val="arial, sans, sans-serif"/>
    </font>
    <font>
      <b/>
      <sz val="10"/>
      <color rgb="FF000000"/>
      <name val="Arial"/>
      <family val="2"/>
    </font>
    <font>
      <b/>
      <sz val="12"/>
      <color rgb="FF000000"/>
      <name val="Arial"/>
      <family val="2"/>
    </font>
    <font>
      <b/>
      <u/>
      <sz val="10"/>
      <color rgb="FF000000"/>
      <name val="Arial"/>
      <family val="2"/>
    </font>
    <font>
      <i/>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9">
    <xf numFmtId="0" fontId="0" fillId="0" borderId="0" xfId="0"/>
    <xf numFmtId="0" fontId="1" fillId="0" borderId="0" xfId="0" applyFont="1"/>
    <xf numFmtId="0" fontId="2" fillId="0" borderId="0" xfId="0" applyFont="1"/>
    <xf numFmtId="164" fontId="2" fillId="0" borderId="0" xfId="0" applyNumberFormat="1" applyFont="1" applyAlignment="1">
      <alignment horizontal="right"/>
    </xf>
    <xf numFmtId="0" fontId="3" fillId="0" borderId="0" xfId="0" applyFont="1"/>
    <xf numFmtId="0" fontId="2" fillId="0" borderId="0" xfId="0" applyFont="1" applyAlignment="1">
      <alignment horizontal="right"/>
    </xf>
    <xf numFmtId="0" fontId="4" fillId="2" borderId="0" xfId="0" applyFont="1" applyFill="1"/>
    <xf numFmtId="0" fontId="5" fillId="0" borderId="0" xfId="0" applyFont="1"/>
    <xf numFmtId="0" fontId="6" fillId="0" borderId="0" xfId="0" applyFont="1"/>
    <xf numFmtId="0" fontId="7" fillId="2" borderId="0" xfId="0" applyFont="1" applyFill="1"/>
    <xf numFmtId="0" fontId="7" fillId="2" borderId="0" xfId="0" applyFont="1" applyFill="1" applyAlignment="1">
      <alignment horizontal="left"/>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2" borderId="0" xfId="0" applyFont="1" applyFill="1"/>
    <xf numFmtId="0" fontId="2" fillId="2" borderId="0" xfId="0" applyFont="1" applyFill="1"/>
    <xf numFmtId="0" fontId="16" fillId="0" borderId="0" xfId="0" applyFont="1"/>
    <xf numFmtId="0" fontId="17" fillId="2" borderId="0" xfId="0" applyFont="1" applyFill="1"/>
    <xf numFmtId="0" fontId="18" fillId="0" borderId="0" xfId="0" applyFont="1"/>
    <xf numFmtId="0" fontId="19" fillId="0" borderId="0" xfId="0" applyFont="1"/>
    <xf numFmtId="0" fontId="20" fillId="0" borderId="0" xfId="0" applyFont="1"/>
    <xf numFmtId="0" fontId="21" fillId="0" borderId="0" xfId="0" applyFont="1"/>
    <xf numFmtId="0" fontId="22" fillId="2" borderId="0" xfId="0" applyFont="1" applyFill="1"/>
    <xf numFmtId="0" fontId="23" fillId="0" borderId="0" xfId="0" applyFont="1"/>
    <xf numFmtId="164" fontId="23" fillId="0" borderId="0" xfId="0" applyNumberFormat="1" applyFont="1"/>
    <xf numFmtId="0" fontId="23" fillId="0" borderId="0" xfId="0" applyFont="1" applyAlignment="1">
      <alignment horizontal="right"/>
    </xf>
    <xf numFmtId="0" fontId="24" fillId="0" borderId="0" xfId="0" applyFont="1"/>
    <xf numFmtId="0" fontId="25" fillId="0" borderId="0" xfId="0" applyFont="1"/>
    <xf numFmtId="0" fontId="26" fillId="0" borderId="0" xfId="0" applyFont="1"/>
    <xf numFmtId="14" fontId="23" fillId="0" borderId="0" xfId="0" applyNumberFormat="1" applyFont="1"/>
    <xf numFmtId="0" fontId="31" fillId="0" borderId="0" xfId="0" applyFont="1"/>
    <xf numFmtId="0" fontId="15" fillId="0" borderId="0" xfId="0" applyFont="1"/>
    <xf numFmtId="0" fontId="32" fillId="0" borderId="0" xfId="0" applyFont="1"/>
    <xf numFmtId="0" fontId="33" fillId="0" borderId="0" xfId="0" applyFont="1"/>
    <xf numFmtId="0" fontId="0" fillId="0" borderId="0" xfId="0" applyFill="1" applyBorder="1" applyAlignment="1"/>
    <xf numFmtId="0" fontId="0" fillId="0" borderId="1" xfId="0" applyFill="1" applyBorder="1" applyAlignment="1"/>
    <xf numFmtId="0" fontId="34" fillId="0" borderId="2" xfId="0" applyFont="1" applyFill="1" applyBorder="1" applyAlignment="1">
      <alignment horizontal="center"/>
    </xf>
    <xf numFmtId="0" fontId="0" fillId="3" borderId="0" xfId="0" applyFill="1"/>
    <xf numFmtId="0" fontId="15" fillId="3" borderId="0" xfId="0" applyFont="1" applyFill="1"/>
    <xf numFmtId="0" fontId="31" fillId="3" borderId="0" xfId="0" applyFont="1" applyFill="1"/>
    <xf numFmtId="2" fontId="0" fillId="0" borderId="0" xfId="0" applyNumberFormat="1"/>
    <xf numFmtId="2" fontId="0" fillId="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03.022220601852" createdVersion="5" refreshedVersion="5" minRefreshableVersion="3" recordCount="130">
  <cacheSource type="worksheet">
    <worksheetSource ref="A1:B131" sheet="Race and Gender"/>
  </cacheSource>
  <cacheFields count="2">
    <cacheField name="race" numFmtId="0">
      <sharedItems count="8">
        <s v="Latino"/>
        <s v="Other"/>
        <s v="White"/>
        <s v="Black"/>
        <s v="Asian"/>
        <s v="Native American"/>
        <s v="White "/>
        <s v="unclear"/>
      </sharedItems>
    </cacheField>
    <cacheField name="gender"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0">
  <r>
    <x v="0"/>
    <x v="0"/>
  </r>
  <r>
    <x v="0"/>
    <x v="0"/>
  </r>
  <r>
    <x v="1"/>
    <x v="0"/>
  </r>
  <r>
    <x v="1"/>
    <x v="0"/>
  </r>
  <r>
    <x v="2"/>
    <x v="0"/>
  </r>
  <r>
    <x v="3"/>
    <x v="0"/>
  </r>
  <r>
    <x v="2"/>
    <x v="0"/>
  </r>
  <r>
    <x v="2"/>
    <x v="0"/>
  </r>
  <r>
    <x v="2"/>
    <x v="0"/>
  </r>
  <r>
    <x v="4"/>
    <x v="0"/>
  </r>
  <r>
    <x v="2"/>
    <x v="0"/>
  </r>
  <r>
    <x v="2"/>
    <x v="0"/>
  </r>
  <r>
    <x v="2"/>
    <x v="0"/>
  </r>
  <r>
    <x v="3"/>
    <x v="0"/>
  </r>
  <r>
    <x v="3"/>
    <x v="0"/>
  </r>
  <r>
    <x v="2"/>
    <x v="0"/>
  </r>
  <r>
    <x v="3"/>
    <x v="0"/>
  </r>
  <r>
    <x v="2"/>
    <x v="0"/>
  </r>
  <r>
    <x v="4"/>
    <x v="0"/>
  </r>
  <r>
    <x v="2"/>
    <x v="0"/>
  </r>
  <r>
    <x v="2"/>
    <x v="0"/>
  </r>
  <r>
    <x v="4"/>
    <x v="0"/>
  </r>
  <r>
    <x v="2"/>
    <x v="0"/>
  </r>
  <r>
    <x v="3"/>
    <x v="0"/>
  </r>
  <r>
    <x v="2"/>
    <x v="0"/>
  </r>
  <r>
    <x v="2"/>
    <x v="0"/>
  </r>
  <r>
    <x v="2"/>
    <x v="0"/>
  </r>
  <r>
    <x v="3"/>
    <x v="0"/>
  </r>
  <r>
    <x v="5"/>
    <x v="1"/>
  </r>
  <r>
    <x v="2"/>
    <x v="0"/>
  </r>
  <r>
    <x v="0"/>
    <x v="0"/>
  </r>
  <r>
    <x v="2"/>
    <x v="0"/>
  </r>
  <r>
    <x v="6"/>
    <x v="0"/>
  </r>
  <r>
    <x v="2"/>
    <x v="0"/>
  </r>
  <r>
    <x v="2"/>
    <x v="0"/>
  </r>
  <r>
    <x v="2"/>
    <x v="0"/>
  </r>
  <r>
    <x v="2"/>
    <x v="0"/>
  </r>
  <r>
    <x v="0"/>
    <x v="0"/>
  </r>
  <r>
    <x v="2"/>
    <x v="0"/>
  </r>
  <r>
    <x v="0"/>
    <x v="0"/>
  </r>
  <r>
    <x v="3"/>
    <x v="0"/>
  </r>
  <r>
    <x v="3"/>
    <x v="0"/>
  </r>
  <r>
    <x v="2"/>
    <x v="0"/>
  </r>
  <r>
    <x v="2"/>
    <x v="0"/>
  </r>
  <r>
    <x v="1"/>
    <x v="0"/>
  </r>
  <r>
    <x v="2"/>
    <x v="0"/>
  </r>
  <r>
    <x v="2"/>
    <x v="0"/>
  </r>
  <r>
    <x v="2"/>
    <x v="0"/>
  </r>
  <r>
    <x v="2"/>
    <x v="0"/>
  </r>
  <r>
    <x v="2"/>
    <x v="0"/>
  </r>
  <r>
    <x v="2"/>
    <x v="0"/>
  </r>
  <r>
    <x v="2"/>
    <x v="0"/>
  </r>
  <r>
    <x v="2"/>
    <x v="0"/>
  </r>
  <r>
    <x v="2"/>
    <x v="0"/>
  </r>
  <r>
    <x v="2"/>
    <x v="0"/>
  </r>
  <r>
    <x v="3"/>
    <x v="0"/>
  </r>
  <r>
    <x v="0"/>
    <x v="0"/>
  </r>
  <r>
    <x v="2"/>
    <x v="0"/>
  </r>
  <r>
    <x v="2"/>
    <x v="0"/>
  </r>
  <r>
    <x v="2"/>
    <x v="0"/>
  </r>
  <r>
    <x v="2"/>
    <x v="0"/>
  </r>
  <r>
    <x v="2"/>
    <x v="0"/>
  </r>
  <r>
    <x v="2"/>
    <x v="0"/>
  </r>
  <r>
    <x v="2"/>
    <x v="0"/>
  </r>
  <r>
    <x v="3"/>
    <x v="0"/>
  </r>
  <r>
    <x v="2"/>
    <x v="1"/>
  </r>
  <r>
    <x v="2"/>
    <x v="0"/>
  </r>
  <r>
    <x v="0"/>
    <x v="0"/>
  </r>
  <r>
    <x v="2"/>
    <x v="0"/>
  </r>
  <r>
    <x v="4"/>
    <x v="0"/>
  </r>
  <r>
    <x v="5"/>
    <x v="0"/>
  </r>
  <r>
    <x v="4"/>
    <x v="0"/>
  </r>
  <r>
    <x v="2"/>
    <x v="0"/>
  </r>
  <r>
    <x v="1"/>
    <x v="0"/>
  </r>
  <r>
    <x v="4"/>
    <x v="0"/>
  </r>
  <r>
    <x v="2"/>
    <x v="0"/>
  </r>
  <r>
    <x v="2"/>
    <x v="0"/>
  </r>
  <r>
    <x v="2"/>
    <x v="0"/>
  </r>
  <r>
    <x v="2"/>
    <x v="0"/>
  </r>
  <r>
    <x v="2"/>
    <x v="0"/>
  </r>
  <r>
    <x v="5"/>
    <x v="0"/>
  </r>
  <r>
    <x v="2"/>
    <x v="0"/>
  </r>
  <r>
    <x v="3"/>
    <x v="0"/>
  </r>
  <r>
    <x v="2"/>
    <x v="0"/>
  </r>
  <r>
    <x v="2"/>
    <x v="0"/>
  </r>
  <r>
    <x v="4"/>
    <x v="0"/>
  </r>
  <r>
    <x v="2"/>
    <x v="0"/>
  </r>
  <r>
    <x v="2"/>
    <x v="0"/>
  </r>
  <r>
    <x v="3"/>
    <x v="0"/>
  </r>
  <r>
    <x v="4"/>
    <x v="0"/>
  </r>
  <r>
    <x v="2"/>
    <x v="0"/>
  </r>
  <r>
    <x v="3"/>
    <x v="0"/>
  </r>
  <r>
    <x v="2"/>
    <x v="0"/>
  </r>
  <r>
    <x v="2"/>
    <x v="0"/>
  </r>
  <r>
    <x v="2"/>
    <x v="0"/>
  </r>
  <r>
    <x v="2"/>
    <x v="0"/>
  </r>
  <r>
    <x v="3"/>
    <x v="0"/>
  </r>
  <r>
    <x v="2"/>
    <x v="0"/>
  </r>
  <r>
    <x v="2"/>
    <x v="0"/>
  </r>
  <r>
    <x v="3"/>
    <x v="0"/>
  </r>
  <r>
    <x v="2"/>
    <x v="0"/>
  </r>
  <r>
    <x v="3"/>
    <x v="0"/>
  </r>
  <r>
    <x v="2"/>
    <x v="0"/>
  </r>
  <r>
    <x v="2"/>
    <x v="0"/>
  </r>
  <r>
    <x v="2"/>
    <x v="0"/>
  </r>
  <r>
    <x v="0"/>
    <x v="0"/>
  </r>
  <r>
    <x v="2"/>
    <x v="0"/>
  </r>
  <r>
    <x v="4"/>
    <x v="0"/>
  </r>
  <r>
    <x v="2"/>
    <x v="0"/>
  </r>
  <r>
    <x v="3"/>
    <x v="0"/>
  </r>
  <r>
    <x v="0"/>
    <x v="0"/>
  </r>
  <r>
    <x v="0"/>
    <x v="0"/>
  </r>
  <r>
    <x v="0"/>
    <x v="0"/>
  </r>
  <r>
    <x v="7"/>
    <x v="0"/>
  </r>
  <r>
    <x v="2"/>
    <x v="0"/>
  </r>
  <r>
    <x v="3"/>
    <x v="0"/>
  </r>
  <r>
    <x v="2"/>
    <x v="1"/>
  </r>
  <r>
    <x v="2"/>
    <x v="0"/>
  </r>
  <r>
    <x v="2"/>
    <x v="0"/>
  </r>
  <r>
    <x v="3"/>
    <x v="0"/>
  </r>
  <r>
    <x v="2"/>
    <x v="0"/>
  </r>
  <r>
    <x v="3"/>
    <x v="1"/>
  </r>
  <r>
    <x v="4"/>
    <x v="0"/>
  </r>
  <r>
    <x v="2"/>
    <x v="0"/>
  </r>
  <r>
    <x v="3"/>
    <x v="0"/>
  </r>
  <r>
    <x v="3"/>
    <x v="0"/>
  </r>
  <r>
    <x v="0"/>
    <x v="0"/>
  </r>
  <r>
    <x v="3"/>
    <x v="0"/>
  </r>
  <r>
    <x v="2"/>
    <x v="0"/>
  </r>
  <r>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13" firstHeaderRow="1" firstDataRow="2" firstDataCol="1"/>
  <pivotFields count="2">
    <pivotField axis="axisRow" dataField="1" showAll="0">
      <items count="9">
        <item x="4"/>
        <item x="3"/>
        <item x="0"/>
        <item x="5"/>
        <item x="1"/>
        <item x="7"/>
        <item x="2"/>
        <item x="6"/>
        <item t="default"/>
      </items>
    </pivotField>
    <pivotField axis="axisCol" showAll="0">
      <items count="3">
        <item x="1"/>
        <item x="0"/>
        <item t="default"/>
      </items>
    </pivotField>
  </pivotFields>
  <rowFields count="1">
    <field x="0"/>
  </rowFields>
  <rowItems count="9">
    <i>
      <x/>
    </i>
    <i>
      <x v="1"/>
    </i>
    <i>
      <x v="2"/>
    </i>
    <i>
      <x v="3"/>
    </i>
    <i>
      <x v="4"/>
    </i>
    <i>
      <x v="5"/>
    </i>
    <i>
      <x v="6"/>
    </i>
    <i>
      <x v="7"/>
    </i>
    <i t="grand">
      <x/>
    </i>
  </rowItems>
  <colFields count="1">
    <field x="1"/>
  </colFields>
  <colItems count="3">
    <i>
      <x/>
    </i>
    <i>
      <x v="1"/>
    </i>
    <i t="grand">
      <x/>
    </i>
  </colItems>
  <dataFields count="1">
    <dataField name="Count of ra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j.com/hudson/2019/12/jersey-city-shooters-had-tremendous-amount-of-firepower-attack-investigated-as-domestic-terror-ag-says.html" TargetMode="External"/><Relationship Id="rId21" Type="http://schemas.openxmlformats.org/officeDocument/2006/relationships/hyperlink" Target="https://www.sandiegouniontribune.com/news/california/story/2021-04-01/police-california-office-attack-that-killed-4-wasnt-random" TargetMode="External"/><Relationship Id="rId42" Type="http://schemas.openxmlformats.org/officeDocument/2006/relationships/hyperlink" Target="http://seattletimes.com/html/localnews/2020836119_federalwayshootingxml.html" TargetMode="External"/><Relationship Id="rId47" Type="http://schemas.openxmlformats.org/officeDocument/2006/relationships/hyperlink" Target="http://www.jsonline.com/news/milwaukee/friend-of-page-feared-what-he-might-do-426edmg-165668826.html" TargetMode="External"/><Relationship Id="rId63" Type="http://schemas.openxmlformats.org/officeDocument/2006/relationships/hyperlink" Target="http://abcnews.go.com/US/story?id=3052278&amp;page=1" TargetMode="External"/><Relationship Id="rId68" Type="http://schemas.openxmlformats.org/officeDocument/2006/relationships/hyperlink" Target="http://www.cbsnews.com/stories/2005/03/24/national/main682915.shtml?source=search_story" TargetMode="External"/><Relationship Id="rId84" Type="http://schemas.openxmlformats.org/officeDocument/2006/relationships/hyperlink" Target="http://articles.sun-sentinel.com/1996-02-11/news/9602110026_1_beach-crew-maintenance-fort-lauderdale" TargetMode="External"/><Relationship Id="rId89" Type="http://schemas.openxmlformats.org/officeDocument/2006/relationships/hyperlink" Target="http://www.nytimes.com/1993/12/12/nyregion/tormented-life-special-report-long-slide-privilege-ends-slaughter-train.html" TargetMode="External"/><Relationship Id="rId7" Type="http://schemas.openxmlformats.org/officeDocument/2006/relationships/hyperlink" Target="https://www.latimes.com/california/story/2023-01-22/la-me-monterey-park-mass-shooting" TargetMode="External"/><Relationship Id="rId71" Type="http://schemas.openxmlformats.org/officeDocument/2006/relationships/hyperlink" Target="http://usatoday30.usatoday.com/news/nation/2003-07-08-miss-shooting-main_x.htm" TargetMode="External"/><Relationship Id="rId92" Type="http://schemas.openxmlformats.org/officeDocument/2006/relationships/hyperlink" Target="http://www.nytimes.com/1992/10/24/nyregion/watkins-glen-killings-called-planned.html" TargetMode="External"/><Relationship Id="rId2" Type="http://schemas.openxmlformats.org/officeDocument/2006/relationships/hyperlink" Target="https://www.nbcnews.com/news/us-news/beau-wilson-teen-killed-three-women-mental-health-issues-rcna84884" TargetMode="External"/><Relationship Id="rId16" Type="http://schemas.openxmlformats.org/officeDocument/2006/relationships/hyperlink" Target="https://www.nytimes.com/live/2021/12/01/us/school-shooting-michigan" TargetMode="External"/><Relationship Id="rId29" Type="http://schemas.openxmlformats.org/officeDocument/2006/relationships/hyperlink" Target="https://www.buzzfeed.com/briannasacks/this-is-what-we-know-about-the-suspected-waffle-house-gunman?utm_term=.ilj2Knad6" TargetMode="External"/><Relationship Id="rId11" Type="http://schemas.openxmlformats.org/officeDocument/2006/relationships/hyperlink" Target="https://apnews.com/article/alabama-birmingham-shootings-religion-1c773c7332c344e5ac30a1101cedeeef" TargetMode="External"/><Relationship Id="rId24" Type="http://schemas.openxmlformats.org/officeDocument/2006/relationships/hyperlink" Target="https://www.wsj.com/articles/who-is-robert-aaron-long-atlanta-shooting-suspect-11615995416" TargetMode="External"/><Relationship Id="rId32" Type="http://schemas.openxmlformats.org/officeDocument/2006/relationships/hyperlink" Target="http://www.cbsnews.com/news/64-guns-seized-from-home-of-killer-in-ohio-nursing-home-shooting/" TargetMode="External"/><Relationship Id="rId37" Type="http://schemas.openxmlformats.org/officeDocument/2006/relationships/hyperlink" Target="https://www.nytimes.com/2015/12/02/us/robert-dear-planned-parenthood-shooting.html" TargetMode="External"/><Relationship Id="rId40" Type="http://schemas.openxmlformats.org/officeDocument/2006/relationships/hyperlink" Target="http://www.miamiherald.com/2013/08/03/v-print/3539629/hialeah-killer-showed-signs-of.html" TargetMode="External"/><Relationship Id="rId45" Type="http://schemas.openxmlformats.org/officeDocument/2006/relationships/hyperlink" Target="http://www.startribune.com/local/171774461.html?refer=y" TargetMode="External"/><Relationship Id="rId53" Type="http://schemas.openxmlformats.org/officeDocument/2006/relationships/hyperlink" Target="http://www.time.com/time/magazine/article/0,9171,2042358,00.html" TargetMode="External"/><Relationship Id="rId58" Type="http://schemas.openxmlformats.org/officeDocument/2006/relationships/hyperlink" Target="http://www.wral.com/news/local/story/9845639/" TargetMode="External"/><Relationship Id="rId66" Type="http://schemas.openxmlformats.org/officeDocument/2006/relationships/hyperlink" Target="http://seattletimes.com/html/localnews/2002898900_huff30m.html" TargetMode="External"/><Relationship Id="rId74" Type="http://schemas.openxmlformats.org/officeDocument/2006/relationships/hyperlink" Target="http://archives.starbulletin.com/2000/06/02/news/story2.html" TargetMode="External"/><Relationship Id="rId79" Type="http://schemas.openxmlformats.org/officeDocument/2006/relationships/hyperlink" Target="http://www.vpc.org/studies/wgun980324.htm" TargetMode="External"/><Relationship Id="rId87" Type="http://schemas.openxmlformats.org/officeDocument/2006/relationships/hyperlink" Target="http://articles.latimes.com/1994-06-22/news/mn-7137_1_air-force" TargetMode="External"/><Relationship Id="rId102" Type="http://schemas.openxmlformats.org/officeDocument/2006/relationships/hyperlink" Target="http://www.nctimes.com/news/local/article_2ba4343e-7009-54ce-98df-79a23ff8d0d7.html" TargetMode="External"/><Relationship Id="rId5" Type="http://schemas.openxmlformats.org/officeDocument/2006/relationships/hyperlink" Target="https://www.nytimes.com/article/nashville-school-shooting-tennessee.html" TargetMode="External"/><Relationship Id="rId61" Type="http://schemas.openxmlformats.org/officeDocument/2006/relationships/hyperlink" Target="http://www.guardian.co.uk/world/2007/dec/06/usa.usgunviolence2" TargetMode="External"/><Relationship Id="rId82" Type="http://schemas.openxmlformats.org/officeDocument/2006/relationships/hyperlink" Target="http://articles.latimes.com/1997/dec/20/news/mn-431" TargetMode="External"/><Relationship Id="rId90" Type="http://schemas.openxmlformats.org/officeDocument/2006/relationships/hyperlink" Target="http://news.google.com/newspapers?id=0AhPAAAAIBAJ&amp;sjid=jhUEAAAAIBAJ&amp;pg=6505,2482529&amp;dq=kenneth+junior+french&amp;hl=en" TargetMode="External"/><Relationship Id="rId95" Type="http://schemas.openxmlformats.org/officeDocument/2006/relationships/hyperlink" Target="http://www.nytimes.com/1991/11/03/us/gunman-in-iowa-wrote-of-plans-in-five-letters.html?pagewanted=all&amp;src=pm" TargetMode="External"/><Relationship Id="rId19" Type="http://schemas.openxmlformats.org/officeDocument/2006/relationships/hyperlink" Target="https://www.indystar.com/story/news/crime/2021/04/16/indianapolis-fedex-shooting-gunman-parked-car-and-began-randomly-firing-police-say/7251130002/" TargetMode="External"/><Relationship Id="rId14" Type="http://schemas.openxmlformats.org/officeDocument/2006/relationships/hyperlink" Target="https://apnews.com/article/buffalo-supermarket-shooting-442c6d97a073f39f99d006dbba40f64b" TargetMode="External"/><Relationship Id="rId22" Type="http://schemas.openxmlformats.org/officeDocument/2006/relationships/hyperlink" Target="https://www.nytimes.com/2021/03/27/us/boulder-gunman-alissa.html" TargetMode="External"/><Relationship Id="rId27" Type="http://schemas.openxmlformats.org/officeDocument/2006/relationships/hyperlink" Target="https://www.nytimes.com/2019/09/02/us/texas-gunman-odessa-midland.html" TargetMode="External"/><Relationship Id="rId30" Type="http://schemas.openxmlformats.org/officeDocument/2006/relationships/hyperlink" Target="https://www.cnn.com/2018/03/10/us/california-veterans-home-shooting/index.html" TargetMode="External"/><Relationship Id="rId35" Type="http://schemas.openxmlformats.org/officeDocument/2006/relationships/hyperlink" Target="http://www.nytimes.com/2017/01/07/us/esteban-santiago-fort-lauderdale-airport-shooting-.html?_r=0" TargetMode="External"/><Relationship Id="rId43" Type="http://schemas.openxmlformats.org/officeDocument/2006/relationships/hyperlink" Target="https://www.nyspnews.com/article_display.cfm?article_id=29584" TargetMode="External"/><Relationship Id="rId48" Type="http://schemas.openxmlformats.org/officeDocument/2006/relationships/hyperlink" Target="http://www.cbsnews.com/8301-201_162-57497820/james-holmes-saw-three-mental-health-professionals-before-shooting/" TargetMode="External"/><Relationship Id="rId56" Type="http://schemas.openxmlformats.org/officeDocument/2006/relationships/hyperlink" Target="http://www.npr.org/templates/story/story.php?storyId=120313570" TargetMode="External"/><Relationship Id="rId64" Type="http://schemas.openxmlformats.org/officeDocument/2006/relationships/hyperlink" Target="http://www.deseretnews.com/article/660205647/Ex-relative-calls-Talovic-vicious-troubled.html?pg=all" TargetMode="External"/><Relationship Id="rId69" Type="http://schemas.openxmlformats.org/officeDocument/2006/relationships/hyperlink" Target="http://www.cbsnews.com/2100-201_162-679761.html" TargetMode="External"/><Relationship Id="rId77" Type="http://schemas.openxmlformats.org/officeDocument/2006/relationships/hyperlink" Target="http://www.slate.com/articles/news_and_politics/assessment/2004/04/the_depressive_and_the_psychopath.html" TargetMode="External"/><Relationship Id="rId100" Type="http://schemas.openxmlformats.org/officeDocument/2006/relationships/hyperlink" Target="http://news.google.com/newspapers?id=dm8aAAAAIBAJ&amp;sjid=pyoEAAAAIBAJ&amp;pg=2297,4870051&amp;dq=patrick+sherrill&amp;hl=en" TargetMode="External"/><Relationship Id="rId8" Type="http://schemas.openxmlformats.org/officeDocument/2006/relationships/hyperlink" Target="https://www.nytimes.com/2022/11/20/us/colorado-springs-shooting.html" TargetMode="External"/><Relationship Id="rId51" Type="http://schemas.openxmlformats.org/officeDocument/2006/relationships/hyperlink" Target="http://laist.com/2011/10/13/seal_beach_shooter_suffered_from_ptsd.php" TargetMode="External"/><Relationship Id="rId72" Type="http://schemas.openxmlformats.org/officeDocument/2006/relationships/hyperlink" Target="http://articles.chicagotribune.com/2001-02-07/news/0102070122_1_navistar-gun-law-hunting-rifle" TargetMode="External"/><Relationship Id="rId80" Type="http://schemas.openxmlformats.org/officeDocument/2006/relationships/hyperlink" Target="http://www.nytimes.com/1998/03/29/us/from-wild-talk-and-friendship-to-five-deaths-in-a-schoolyard.html?sec=&amp;spon=&amp;pagewanted=all" TargetMode="External"/><Relationship Id="rId85" Type="http://schemas.openxmlformats.org/officeDocument/2006/relationships/hyperlink" Target="http://web.caller.com/2000/april/03/today/local_ne/4127.html" TargetMode="External"/><Relationship Id="rId93" Type="http://schemas.openxmlformats.org/officeDocument/2006/relationships/hyperlink" Target="http://www.schoolshooters.info/PL/Subject-Houston_files/Nine%20Brief%20Sketches.pdf" TargetMode="External"/><Relationship Id="rId98" Type="http://schemas.openxmlformats.org/officeDocument/2006/relationships/hyperlink" Target="http://www.recordnet.com/apps/pbcs.dll/article?AID=/20090118/A_NEWS/901170304" TargetMode="External"/><Relationship Id="rId3" Type="http://schemas.openxmlformats.org/officeDocument/2006/relationships/hyperlink" Target="https://www.nytimes.com/2023/05/08/us/texas-mall-shooting-mauricio-garcia.html" TargetMode="External"/><Relationship Id="rId12" Type="http://schemas.openxmlformats.org/officeDocument/2006/relationships/hyperlink" Target="https://www.washingtonpost.com/nation/2022/06/02/tulsa-shooting-news-medical-center/" TargetMode="External"/><Relationship Id="rId17" Type="http://schemas.openxmlformats.org/officeDocument/2006/relationships/hyperlink" Target="https://www.washingtonpost.com/nation/2021/05/26/san-jose-shooting/" TargetMode="External"/><Relationship Id="rId25" Type="http://schemas.openxmlformats.org/officeDocument/2006/relationships/hyperlink" Target="https://www.kiro7.com/news/trending/ive-been-shot-audio-paints-frantic-picture-shooting-that-killed-missouri-officer-3-others/THC32OGO75BR7FLTMXL4VUFYFE/" TargetMode="External"/><Relationship Id="rId33" Type="http://schemas.openxmlformats.org/officeDocument/2006/relationships/hyperlink" Target="http://www.nytimes.com/2017/01/07/us/esteban-santiago-fort-lauderdale-airport-shooting-.html?_r=0" TargetMode="External"/><Relationship Id="rId38" Type="http://schemas.openxmlformats.org/officeDocument/2006/relationships/hyperlink" Target="http://www.newyorker.com/science/maria-konnikova/almost-link-mental-health-gun-violence" TargetMode="External"/><Relationship Id="rId46" Type="http://schemas.openxmlformats.org/officeDocument/2006/relationships/hyperlink" Target="http://www.startribune.com/local/171774461.html?refer=y" TargetMode="External"/><Relationship Id="rId59" Type="http://schemas.openxmlformats.org/officeDocument/2006/relationships/hyperlink" Target="http://www.foxnews.com/story/0,2933,371242,00.html" TargetMode="External"/><Relationship Id="rId67" Type="http://schemas.openxmlformats.org/officeDocument/2006/relationships/hyperlink" Target="http://www.msnbc.msn.com/id/11167920/ns/us_news-crime_and_courts/t/postal-killer-believed-she-was-target-plot/" TargetMode="External"/><Relationship Id="rId103"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20" Type="http://schemas.openxmlformats.org/officeDocument/2006/relationships/hyperlink" Target="https://www.nytimes.com/2021/04/19/us/indianapolis-shooting-red-flag-law.html" TargetMode="External"/><Relationship Id="rId41" Type="http://schemas.openxmlformats.org/officeDocument/2006/relationships/hyperlink" Target="http://www.cbsnews.com/8301-504083_162-57589327-504083/john-zawahri-suspected-gunman-in-deadly-santa-monica-shooting-left-farewell-note-police-say/" TargetMode="External"/><Relationship Id="rId54" Type="http://schemas.openxmlformats.org/officeDocument/2006/relationships/hyperlink" Target="http://www.cbsnews.com/8301-504083_162-20012557-504083.html" TargetMode="External"/><Relationship Id="rId62" Type="http://schemas.openxmlformats.org/officeDocument/2006/relationships/hyperlink" Target="http://www.rivernewsonline.com/main.asp?SectionID=6&amp;SubSectionID=47&amp;ArticleID=368" TargetMode="External"/><Relationship Id="rId70" Type="http://schemas.openxmlformats.org/officeDocument/2006/relationships/hyperlink" Target="http://www.cbsnews.com/2100-201_162-659983.html" TargetMode="External"/><Relationship Id="rId75" Type="http://schemas.openxmlformats.org/officeDocument/2006/relationships/hyperlink" Target="http://www.nytimes.com/1999/09/18/us/death-in-a-church-the-overview-with-question-of-why-unanswered-fort-worth-mourns.html" TargetMode="External"/><Relationship Id="rId83" Type="http://schemas.openxmlformats.org/officeDocument/2006/relationships/hyperlink" Target="http://chronicle.augusta.com/stories/1997/09/18/met_214833.shtml" TargetMode="External"/><Relationship Id="rId88" Type="http://schemas.openxmlformats.org/officeDocument/2006/relationships/hyperlink" Target="http://www.5280.com/magazine/2008/12/politics-killing?page=0,6" TargetMode="External"/><Relationship Id="rId91" Type="http://schemas.openxmlformats.org/officeDocument/2006/relationships/hyperlink" Target="http://articles.latimes.com/1993-07-03/news/mn-10731_1_mortgage-business" TargetMode="External"/><Relationship Id="rId96" Type="http://schemas.openxmlformats.org/officeDocument/2006/relationships/hyperlink" Target="http://www.nytimes.com/1990/06/20/us/hazy-records-helped-florida-gunman-buy-arms.html" TargetMode="External"/><Relationship Id="rId1" Type="http://schemas.openxmlformats.org/officeDocument/2006/relationships/hyperlink" Target="https://www.nbcnews.com/news/us-news/beau-wilson-teen-killed-three-women-mental-health-issues-rcna84884" TargetMode="External"/><Relationship Id="rId6" Type="http://schemas.openxmlformats.org/officeDocument/2006/relationships/hyperlink" Target="https://www.freep.com/story/news/local/michigan/2023/02/13/michigan-state-shooting-what-we-know-about-shots-fired-on-campus/69901251007/" TargetMode="External"/><Relationship Id="rId15" Type="http://schemas.openxmlformats.org/officeDocument/2006/relationships/hyperlink" Target="https://www.nytimes.com/2022/05/15/nyregion/gunman-buffalo-shooting-suspect.html" TargetMode="External"/><Relationship Id="rId23" Type="http://schemas.openxmlformats.org/officeDocument/2006/relationships/hyperlink" Target="https://www.thedailybeast.com/boulder-colorado-cops-identify-king-soopers-supermarket-massacre-suspect-as-ahmad-alissa" TargetMode="External"/><Relationship Id="rId28" Type="http://schemas.openxmlformats.org/officeDocument/2006/relationships/hyperlink" Target="http://www.latimes.com/local/lanow/la-me-ln-thousand-oaks-20181107-story.html" TargetMode="External"/><Relationship Id="rId36" Type="http://schemas.openxmlformats.org/officeDocument/2006/relationships/hyperlink" Target="http://www.nbcnews.com/news/us-news/arcan-cetin-accused-cascade-mall-shooter-charged-five-counts-murder-n654586" TargetMode="External"/><Relationship Id="rId49" Type="http://schemas.openxmlformats.org/officeDocument/2006/relationships/hyperlink" Target="http://usnews.nbcnews.com/_news/2012/05/30/11959312-six-killed-in-seattle-shootings-including-suspect?lite" TargetMode="External"/><Relationship Id="rId57" Type="http://schemas.openxmlformats.org/officeDocument/2006/relationships/hyperlink" Target="http://www.nytimes.com/2009/04/12/nyregion/12binghamton.html?pagewanted=all&amp;_r=1&amp;" TargetMode="External"/><Relationship Id="rId10" Type="http://schemas.openxmlformats.org/officeDocument/2006/relationships/hyperlink" Target="https://www.washingtonpost.com/politics/2022/07/04/fatal-shooting-independence-day-parade/" TargetMode="External"/><Relationship Id="rId31" Type="http://schemas.openxmlformats.org/officeDocument/2006/relationships/hyperlink" Target="https://www.nytimes.com/2018/02/15/us/nikolas-cruz-florida-shooting.html" TargetMode="External"/><Relationship Id="rId44" Type="http://schemas.openxmlformats.org/officeDocument/2006/relationships/hyperlink" Target="http://poststar.com/news/local/state-and-regional/cops-kill-suspect-in-deadly-mohawk-valley-shooting-rampage/article_15260208-8bf5-11e2-b2d9-0019bb2963f4.html" TargetMode="External"/><Relationship Id="rId52" Type="http://schemas.openxmlformats.org/officeDocument/2006/relationships/hyperlink" Target="http://www.huffingtonpost.com/2011/11/03/eduardo-sencion-ihop-shooter_n_1073677.html" TargetMode="External"/><Relationship Id="rId60" Type="http://schemas.openxmlformats.org/officeDocument/2006/relationships/hyperlink" Target="http://www.stltoday.com/news/local/crime-and-courts/charles-lee-cookie-thornton-behind-the-smile/article_be96f13c-78b9-11df-bfdc-0017a4a78c22.html" TargetMode="External"/><Relationship Id="rId65" Type="http://schemas.openxmlformats.org/officeDocument/2006/relationships/hyperlink" Target="http://www.cnn.com/2006/US/10/03/amish.shooting/index.html" TargetMode="External"/><Relationship Id="rId73" Type="http://schemas.openxmlformats.org/officeDocument/2006/relationships/hyperlink" Target="http://www.sptimes.com/News/123000/news_pf/TampaBay/A_year_later__the_str.shtml" TargetMode="External"/><Relationship Id="rId78" Type="http://schemas.openxmlformats.org/officeDocument/2006/relationships/hyperlink" Target="http://articles.cnn.com/2000-01-21/us/kinkel.revisited_1_kip-kinkel-thurston-high-school-oregon-school-shooting?_s=PM:US" TargetMode="External"/><Relationship Id="rId81" Type="http://schemas.openxmlformats.org/officeDocument/2006/relationships/hyperlink" Target="http://www.nytimes.com/2000/04/11/us/hole-in-gun-control-law-lets-mentally-ill-through.html?pagewanted=all&amp;src=pm" TargetMode="External"/><Relationship Id="rId86" Type="http://schemas.openxmlformats.org/officeDocument/2006/relationships/hyperlink" Target="http://web.caller.com/2000/april/03/today/local_ne/4127.html" TargetMode="External"/><Relationship Id="rId94" Type="http://schemas.openxmlformats.org/officeDocument/2006/relationships/hyperlink" Target="http://www.nytimes.com/1991/11/15/us/ex-postal-worker-kills-3-and-wounds-6-in-michigan.html" TargetMode="External"/><Relationship Id="rId99" Type="http://schemas.openxmlformats.org/officeDocument/2006/relationships/hyperlink" Target="http://articles.latimes.com/1987-04-25/news/mn-990_1_palm-bay-police" TargetMode="External"/><Relationship Id="rId101" Type="http://schemas.openxmlformats.org/officeDocument/2006/relationships/hyperlink" Target="http://newsok.com/sherrill-feared-mental-illness-rejected/article/2177416" TargetMode="External"/><Relationship Id="rId4" Type="http://schemas.openxmlformats.org/officeDocument/2006/relationships/hyperlink" Target="https://www.nytimes.com/2023/04/11/us/louisville-shooting-gunman.html" TargetMode="External"/><Relationship Id="rId9" Type="http://schemas.openxmlformats.org/officeDocument/2006/relationships/hyperlink" Target="https://www.nytimes.com/2022/11/20/us/colorado-springs-shooting-suspect-charges.html" TargetMode="External"/><Relationship Id="rId13" Type="http://schemas.openxmlformats.org/officeDocument/2006/relationships/hyperlink" Target="https://www.houstonchronicle.com/news/houston-texas/texas/article/Uvalde-school-shooting-Texas-17196069.php" TargetMode="External"/><Relationship Id="rId18" Type="http://schemas.openxmlformats.org/officeDocument/2006/relationships/hyperlink" Target="https://www.nytimes.com/2021/05/26/us/what-happened-in-san-jose-shooting.html?referringSource=articleShare" TargetMode="External"/><Relationship Id="rId39" Type="http://schemas.openxmlformats.org/officeDocument/2006/relationships/hyperlink" Target="http://bigstory.ap.org/article/13-killed-washington-navy-yard-shooting-rampage" TargetMode="External"/><Relationship Id="rId34" Type="http://schemas.openxmlformats.org/officeDocument/2006/relationships/hyperlink" Target="http://www.nytimes.com/2017/01/07/us/esteban-santiago-fort-lauderdale-airport-shooting-.html?_r=0" TargetMode="External"/><Relationship Id="rId50" Type="http://schemas.openxmlformats.org/officeDocument/2006/relationships/hyperlink" Target="http://www.gwinnettdailypost.com/news/2012/feb/23/police-id-4-victims-shooter-in-spa-killing/" TargetMode="External"/><Relationship Id="rId55" Type="http://schemas.openxmlformats.org/officeDocument/2006/relationships/hyperlink" Target="http://seattletimes.com/html/localnews/2010385617_webmansought29.html" TargetMode="External"/><Relationship Id="rId76" Type="http://schemas.openxmlformats.org/officeDocument/2006/relationships/hyperlink" Target="http://www.independent.co.uk/news/i-dont-plan-to-live-much-longer-just-long-enough-to-kill-the-people-that-greedily-sought-my-destruction-1109610.html" TargetMode="External"/><Relationship Id="rId97" Type="http://schemas.openxmlformats.org/officeDocument/2006/relationships/hyperlink" Target="http://www.nytimes.com/1989/09/16/us/disturbed-past-of-killer-of-7-is-unraveled.html" TargetMode="External"/><Relationship Id="rId104" Type="http://schemas.openxmlformats.org/officeDocument/2006/relationships/hyperlink" Target="http://news.google.com/newspapers?id=uuYLAAAAIBAJ&amp;sjid=C1kDAAAAIBAJ&amp;pg=4879,1435085&amp;dq=carl+robert+brow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45"/>
  <sheetViews>
    <sheetView zoomScale="160" zoomScaleNormal="160" workbookViewId="0">
      <pane xSplit="1" ySplit="1" topLeftCell="M135" activePane="bottomRight" state="frozen"/>
      <selection pane="topRight" activeCell="B1" sqref="B1"/>
      <selection pane="bottomLeft" activeCell="A2" sqref="A2"/>
      <selection pane="bottomRight" activeCell="P1" sqref="P1:Q145"/>
    </sheetView>
  </sheetViews>
  <sheetFormatPr defaultColWidth="12.7109375" defaultRowHeight="15.75" customHeight="1"/>
  <cols>
    <col min="1" max="1" width="28.85546875" customWidth="1"/>
    <col min="2" max="2" width="17.7109375" customWidth="1"/>
    <col min="3" max="3" width="9.7109375" customWidth="1"/>
    <col min="4" max="4" width="36.85546875" customWidth="1"/>
    <col min="5" max="5" width="8" customWidth="1"/>
    <col min="6" max="6" width="7.42578125" customWidth="1"/>
    <col min="7" max="7" width="10" customWidth="1"/>
    <col min="8" max="8" width="11.7109375" customWidth="1"/>
    <col min="9" max="9" width="18.42578125" customWidth="1"/>
    <col min="10" max="10" width="17.28515625" customWidth="1"/>
    <col min="11" max="11" width="19.140625" customWidth="1"/>
    <col min="12" max="12" width="21.28515625" customWidth="1"/>
    <col min="14" max="14" width="17.42578125" customWidth="1"/>
    <col min="18" max="18" width="12.140625" customWidth="1"/>
    <col min="19" max="19" width="32" customWidth="1"/>
  </cols>
  <sheetData>
    <row r="1" spans="1:28" ht="12.75">
      <c r="A1" s="1" t="s">
        <v>0</v>
      </c>
      <c r="B1" s="1" t="s">
        <v>1</v>
      </c>
      <c r="C1" s="1" t="s">
        <v>2</v>
      </c>
      <c r="D1" s="1" t="s">
        <v>3</v>
      </c>
      <c r="E1" s="1" t="s">
        <v>4</v>
      </c>
      <c r="F1" s="1" t="s">
        <v>5</v>
      </c>
      <c r="G1" s="1" t="s">
        <v>6</v>
      </c>
      <c r="H1" s="1" t="s">
        <v>1</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c r="Z1" s="1"/>
      <c r="AA1" s="1"/>
      <c r="AB1" s="1"/>
    </row>
    <row r="2" spans="1:28" ht="15" customHeight="1">
      <c r="A2" t="s">
        <v>437</v>
      </c>
      <c r="B2" t="s">
        <v>438</v>
      </c>
      <c r="C2" s="33">
        <v>42340</v>
      </c>
      <c r="D2" t="s">
        <v>439</v>
      </c>
      <c r="E2">
        <v>14</v>
      </c>
      <c r="F2">
        <v>21</v>
      </c>
      <c r="G2">
        <v>35</v>
      </c>
      <c r="H2" t="s">
        <v>440</v>
      </c>
      <c r="I2">
        <v>28</v>
      </c>
      <c r="J2" t="s">
        <v>342</v>
      </c>
      <c r="K2" t="s">
        <v>342</v>
      </c>
      <c r="L2" t="s">
        <v>441</v>
      </c>
      <c r="M2" t="s">
        <v>442</v>
      </c>
      <c r="N2" t="s">
        <v>443</v>
      </c>
      <c r="O2" t="s">
        <v>444</v>
      </c>
      <c r="P2" t="s">
        <v>26</v>
      </c>
      <c r="Q2" t="s">
        <v>195</v>
      </c>
      <c r="R2" t="s">
        <v>445</v>
      </c>
      <c r="S2" t="s">
        <v>28</v>
      </c>
      <c r="T2" t="s">
        <v>445</v>
      </c>
      <c r="U2">
        <v>34.075961</v>
      </c>
      <c r="V2">
        <v>-117.27789</v>
      </c>
      <c r="W2" t="s">
        <v>43</v>
      </c>
      <c r="X2">
        <v>2015</v>
      </c>
      <c r="Y2" s="2"/>
      <c r="Z2" s="2"/>
      <c r="AA2" s="2"/>
      <c r="AB2" s="2"/>
    </row>
    <row r="3" spans="1:28" ht="15" customHeight="1">
      <c r="A3" t="s">
        <v>390</v>
      </c>
      <c r="B3" t="s">
        <v>391</v>
      </c>
      <c r="C3" s="33">
        <v>42741</v>
      </c>
      <c r="D3" s="27" t="s">
        <v>392</v>
      </c>
      <c r="E3">
        <v>5</v>
      </c>
      <c r="F3">
        <v>6</v>
      </c>
      <c r="G3" s="27">
        <v>11</v>
      </c>
      <c r="H3" t="s">
        <v>393</v>
      </c>
      <c r="I3">
        <v>26</v>
      </c>
      <c r="J3" t="s">
        <v>172</v>
      </c>
      <c r="K3" t="s">
        <v>394</v>
      </c>
      <c r="L3" t="s">
        <v>172</v>
      </c>
      <c r="M3" t="s">
        <v>28</v>
      </c>
      <c r="N3" t="s">
        <v>395</v>
      </c>
      <c r="O3" t="s">
        <v>396</v>
      </c>
      <c r="P3" t="s">
        <v>41</v>
      </c>
      <c r="Q3" t="s">
        <v>32</v>
      </c>
      <c r="R3" s="32" t="s">
        <v>397</v>
      </c>
      <c r="S3" s="32" t="s">
        <v>397</v>
      </c>
      <c r="T3" s="32" t="s">
        <v>397</v>
      </c>
      <c r="U3">
        <v>26.072751</v>
      </c>
      <c r="V3">
        <v>-80.143382000000003</v>
      </c>
      <c r="W3" t="s">
        <v>43</v>
      </c>
      <c r="X3">
        <v>2017</v>
      </c>
      <c r="Y3" s="2"/>
      <c r="Z3" s="2"/>
      <c r="AA3" s="2"/>
      <c r="AB3" s="2"/>
    </row>
    <row r="4" spans="1:28" ht="15" customHeight="1">
      <c r="A4" s="27" t="s">
        <v>197</v>
      </c>
      <c r="B4" s="27" t="s">
        <v>198</v>
      </c>
      <c r="C4" s="28">
        <v>43805</v>
      </c>
      <c r="D4" s="27" t="s">
        <v>199</v>
      </c>
      <c r="E4" s="27">
        <v>3</v>
      </c>
      <c r="F4" s="27">
        <v>8</v>
      </c>
      <c r="G4" s="27">
        <v>11</v>
      </c>
      <c r="H4" s="27" t="s">
        <v>200</v>
      </c>
      <c r="I4" s="29">
        <v>21</v>
      </c>
      <c r="J4" s="27" t="s">
        <v>28</v>
      </c>
      <c r="K4" s="27" t="s">
        <v>28</v>
      </c>
      <c r="L4" s="27" t="s">
        <v>28</v>
      </c>
      <c r="M4" s="27" t="s">
        <v>28</v>
      </c>
      <c r="N4" s="27" t="s">
        <v>67</v>
      </c>
      <c r="O4" s="27" t="s">
        <v>28</v>
      </c>
      <c r="P4" s="27" t="s">
        <v>28</v>
      </c>
      <c r="Q4" s="27" t="s">
        <v>32</v>
      </c>
      <c r="R4" s="27" t="s">
        <v>201</v>
      </c>
      <c r="S4" s="27" t="s">
        <v>28</v>
      </c>
      <c r="T4" s="27" t="s">
        <v>28</v>
      </c>
      <c r="U4" s="27">
        <v>30.364706999999999</v>
      </c>
      <c r="V4" s="27">
        <v>-87.288567</v>
      </c>
      <c r="W4" s="27" t="s">
        <v>43</v>
      </c>
      <c r="X4" s="27">
        <v>2019</v>
      </c>
      <c r="Y4" s="2"/>
      <c r="Z4" s="2"/>
      <c r="AA4" s="2"/>
      <c r="AB4" s="2"/>
    </row>
    <row r="5" spans="1:28" ht="15" customHeight="1">
      <c r="A5" t="s">
        <v>507</v>
      </c>
      <c r="B5" t="s">
        <v>508</v>
      </c>
      <c r="C5" s="33">
        <v>41732</v>
      </c>
      <c r="D5" t="s">
        <v>509</v>
      </c>
      <c r="E5">
        <v>3</v>
      </c>
      <c r="F5">
        <v>12</v>
      </c>
      <c r="G5">
        <v>15</v>
      </c>
      <c r="H5" t="s">
        <v>200</v>
      </c>
      <c r="I5">
        <v>34</v>
      </c>
      <c r="J5" t="s">
        <v>342</v>
      </c>
      <c r="K5" t="s">
        <v>510</v>
      </c>
      <c r="L5" t="s">
        <v>441</v>
      </c>
      <c r="M5" t="s">
        <v>511</v>
      </c>
      <c r="N5" t="s">
        <v>512</v>
      </c>
      <c r="O5" t="s">
        <v>513</v>
      </c>
      <c r="P5" t="s">
        <v>41</v>
      </c>
      <c r="Q5" t="s">
        <v>32</v>
      </c>
      <c r="R5" t="s">
        <v>514</v>
      </c>
      <c r="S5" t="s">
        <v>28</v>
      </c>
      <c r="T5" t="s">
        <v>514</v>
      </c>
      <c r="U5">
        <v>31.141715999999999</v>
      </c>
      <c r="V5">
        <v>-97.777558999999997</v>
      </c>
      <c r="W5" t="s">
        <v>43</v>
      </c>
      <c r="X5">
        <v>2014</v>
      </c>
      <c r="Y5" s="2"/>
      <c r="Z5" s="2"/>
      <c r="AA5" s="2"/>
      <c r="AB5" s="2"/>
    </row>
    <row r="6" spans="1:28" ht="15" customHeight="1">
      <c r="A6" t="s">
        <v>468</v>
      </c>
      <c r="B6" t="s">
        <v>469</v>
      </c>
      <c r="C6" s="33">
        <v>42201</v>
      </c>
      <c r="D6" t="s">
        <v>470</v>
      </c>
      <c r="E6">
        <v>5</v>
      </c>
      <c r="F6">
        <v>2</v>
      </c>
      <c r="G6">
        <v>7</v>
      </c>
      <c r="H6" t="s">
        <v>200</v>
      </c>
      <c r="I6">
        <v>24</v>
      </c>
      <c r="J6" t="s">
        <v>342</v>
      </c>
      <c r="K6" t="s">
        <v>471</v>
      </c>
      <c r="L6" t="s">
        <v>472</v>
      </c>
      <c r="M6" t="s">
        <v>473</v>
      </c>
      <c r="N6" t="s">
        <v>474</v>
      </c>
      <c r="O6" t="s">
        <v>475</v>
      </c>
      <c r="P6" t="s">
        <v>26</v>
      </c>
      <c r="Q6" t="s">
        <v>465</v>
      </c>
      <c r="R6" t="s">
        <v>476</v>
      </c>
      <c r="S6" t="s">
        <v>28</v>
      </c>
      <c r="T6" t="s">
        <v>476</v>
      </c>
      <c r="U6">
        <v>35.047156999999999</v>
      </c>
      <c r="V6">
        <v>-85.311819</v>
      </c>
      <c r="W6" t="s">
        <v>43</v>
      </c>
      <c r="X6">
        <v>2015</v>
      </c>
      <c r="Y6" s="2"/>
      <c r="Z6" s="2"/>
      <c r="AA6" s="2"/>
      <c r="AB6" s="2"/>
    </row>
    <row r="7" spans="1:28" ht="15" customHeight="1">
      <c r="A7" t="s">
        <v>661</v>
      </c>
      <c r="B7" t="s">
        <v>508</v>
      </c>
      <c r="C7" s="33">
        <v>40122</v>
      </c>
      <c r="D7" t="s">
        <v>662</v>
      </c>
      <c r="E7">
        <v>13</v>
      </c>
      <c r="F7" s="27">
        <v>31</v>
      </c>
      <c r="G7" s="27">
        <v>44</v>
      </c>
      <c r="H7" t="s">
        <v>200</v>
      </c>
      <c r="I7">
        <v>39</v>
      </c>
      <c r="J7" t="s">
        <v>342</v>
      </c>
      <c r="K7" t="s">
        <v>663</v>
      </c>
      <c r="L7" t="s">
        <v>172</v>
      </c>
      <c r="M7" t="s">
        <v>664</v>
      </c>
      <c r="N7" t="s">
        <v>576</v>
      </c>
      <c r="O7" t="s">
        <v>665</v>
      </c>
      <c r="P7" t="s">
        <v>26</v>
      </c>
      <c r="Q7" t="s">
        <v>465</v>
      </c>
      <c r="R7" t="s">
        <v>666</v>
      </c>
      <c r="S7" s="32" t="s">
        <v>667</v>
      </c>
      <c r="T7" t="s">
        <v>666</v>
      </c>
      <c r="U7">
        <v>31.135556999999999</v>
      </c>
      <c r="V7">
        <v>-97.783664000000002</v>
      </c>
      <c r="W7" t="s">
        <v>43</v>
      </c>
      <c r="X7">
        <v>2009</v>
      </c>
      <c r="Y7" s="2"/>
      <c r="Z7" s="2"/>
      <c r="AA7" s="2"/>
      <c r="AB7" s="2"/>
    </row>
    <row r="8" spans="1:28" ht="15" customHeight="1">
      <c r="A8" t="s">
        <v>910</v>
      </c>
      <c r="B8" t="s">
        <v>911</v>
      </c>
      <c r="C8" s="33">
        <v>34505</v>
      </c>
      <c r="D8" t="s">
        <v>912</v>
      </c>
      <c r="E8">
        <v>5</v>
      </c>
      <c r="F8">
        <v>23</v>
      </c>
      <c r="G8">
        <v>28</v>
      </c>
      <c r="H8" t="s">
        <v>200</v>
      </c>
      <c r="I8">
        <v>20</v>
      </c>
      <c r="J8" t="s">
        <v>172</v>
      </c>
      <c r="K8" t="s">
        <v>913</v>
      </c>
      <c r="L8" t="s">
        <v>172</v>
      </c>
      <c r="M8" t="s">
        <v>914</v>
      </c>
      <c r="N8" t="s">
        <v>715</v>
      </c>
      <c r="O8" t="s">
        <v>915</v>
      </c>
      <c r="P8" t="s">
        <v>570</v>
      </c>
      <c r="Q8" t="s">
        <v>465</v>
      </c>
      <c r="R8" t="s">
        <v>916</v>
      </c>
      <c r="S8" s="32" t="s">
        <v>917</v>
      </c>
      <c r="T8" t="s">
        <v>916</v>
      </c>
      <c r="U8">
        <v>47.618644861958998</v>
      </c>
      <c r="V8">
        <v>-117.64835873495301</v>
      </c>
      <c r="W8" t="s">
        <v>43</v>
      </c>
      <c r="X8">
        <v>1994</v>
      </c>
      <c r="Y8" s="2"/>
      <c r="Z8" s="2"/>
      <c r="AA8" s="2"/>
      <c r="AB8" s="2"/>
    </row>
    <row r="9" spans="1:28" ht="15" customHeight="1">
      <c r="A9" t="s">
        <v>522</v>
      </c>
      <c r="B9" t="s">
        <v>523</v>
      </c>
      <c r="C9" s="33">
        <v>41533</v>
      </c>
      <c r="D9" t="s">
        <v>524</v>
      </c>
      <c r="E9">
        <v>12</v>
      </c>
      <c r="F9">
        <v>8</v>
      </c>
      <c r="G9">
        <v>20</v>
      </c>
      <c r="H9" t="s">
        <v>200</v>
      </c>
      <c r="I9">
        <v>34</v>
      </c>
      <c r="J9" t="s">
        <v>172</v>
      </c>
      <c r="K9" t="s">
        <v>525</v>
      </c>
      <c r="L9" t="s">
        <v>172</v>
      </c>
      <c r="M9" t="s">
        <v>526</v>
      </c>
      <c r="N9" t="s">
        <v>527</v>
      </c>
      <c r="O9" t="s">
        <v>528</v>
      </c>
      <c r="P9" t="s">
        <v>62</v>
      </c>
      <c r="Q9" t="s">
        <v>465</v>
      </c>
      <c r="R9" t="s">
        <v>529</v>
      </c>
      <c r="S9" s="32" t="s">
        <v>530</v>
      </c>
      <c r="T9" t="s">
        <v>529</v>
      </c>
      <c r="U9">
        <v>38.874980999999998</v>
      </c>
      <c r="V9">
        <v>-76.994529999999997</v>
      </c>
      <c r="W9" t="s">
        <v>43</v>
      </c>
      <c r="X9">
        <v>2013</v>
      </c>
      <c r="Y9" s="2"/>
      <c r="Z9" s="2"/>
      <c r="AA9" s="2"/>
      <c r="AB9" s="2"/>
    </row>
    <row r="10" spans="1:28" ht="15" customHeight="1">
      <c r="A10" t="s">
        <v>339</v>
      </c>
      <c r="B10" s="27" t="s">
        <v>340</v>
      </c>
      <c r="C10" s="28">
        <v>43040</v>
      </c>
      <c r="D10" t="s">
        <v>341</v>
      </c>
      <c r="E10">
        <v>3</v>
      </c>
      <c r="F10">
        <v>0</v>
      </c>
      <c r="G10">
        <v>3</v>
      </c>
      <c r="H10" t="s">
        <v>26</v>
      </c>
      <c r="I10">
        <v>47</v>
      </c>
      <c r="J10" t="s">
        <v>342</v>
      </c>
      <c r="K10" t="s">
        <v>28</v>
      </c>
      <c r="L10" t="s">
        <v>221</v>
      </c>
      <c r="M10" t="s">
        <v>28</v>
      </c>
      <c r="N10" t="s">
        <v>67</v>
      </c>
      <c r="O10" t="s">
        <v>28</v>
      </c>
      <c r="P10" t="s">
        <v>31</v>
      </c>
      <c r="Q10" t="s">
        <v>32</v>
      </c>
      <c r="R10" t="s">
        <v>343</v>
      </c>
      <c r="S10" t="s">
        <v>28</v>
      </c>
      <c r="T10" t="s">
        <v>343</v>
      </c>
      <c r="U10">
        <v>39.876373999999998</v>
      </c>
      <c r="V10">
        <v>-104.986132</v>
      </c>
      <c r="W10" t="s">
        <v>43</v>
      </c>
      <c r="X10">
        <v>2017</v>
      </c>
      <c r="Y10" s="2"/>
      <c r="Z10" s="2"/>
      <c r="AA10" s="2"/>
      <c r="AB10" s="2"/>
    </row>
    <row r="11" spans="1:28" ht="15" customHeight="1">
      <c r="A11" s="27" t="s">
        <v>238</v>
      </c>
      <c r="B11" s="27" t="s">
        <v>239</v>
      </c>
      <c r="C11" s="28">
        <v>43489</v>
      </c>
      <c r="D11" s="27" t="s">
        <v>240</v>
      </c>
      <c r="E11" s="27">
        <v>3</v>
      </c>
      <c r="F11" s="27">
        <v>1</v>
      </c>
      <c r="G11" s="27">
        <v>4</v>
      </c>
      <c r="H11" s="27" t="s">
        <v>26</v>
      </c>
      <c r="I11" s="27">
        <v>21</v>
      </c>
      <c r="J11" s="27" t="s">
        <v>28</v>
      </c>
      <c r="K11" s="27" t="s">
        <v>28</v>
      </c>
      <c r="L11" s="27" t="s">
        <v>172</v>
      </c>
      <c r="M11" s="27" t="s">
        <v>28</v>
      </c>
      <c r="N11" s="27" t="s">
        <v>235</v>
      </c>
      <c r="O11" s="27" t="s">
        <v>28</v>
      </c>
      <c r="P11" s="27" t="s">
        <v>31</v>
      </c>
      <c r="Q11" s="27" t="s">
        <v>32</v>
      </c>
      <c r="R11" s="27" t="s">
        <v>241</v>
      </c>
      <c r="S11" t="s">
        <v>28</v>
      </c>
      <c r="T11" s="27" t="s">
        <v>28</v>
      </c>
      <c r="U11" s="27">
        <v>40.785142</v>
      </c>
      <c r="V11" s="27">
        <v>-77.839410999999998</v>
      </c>
      <c r="W11" s="27" t="s">
        <v>70</v>
      </c>
      <c r="X11" s="27">
        <v>2019</v>
      </c>
      <c r="Y11" s="2"/>
      <c r="Z11" s="2"/>
      <c r="AA11" s="2"/>
      <c r="AB11" s="2"/>
    </row>
    <row r="12" spans="1:28" ht="15" customHeight="1">
      <c r="A12" t="s">
        <v>320</v>
      </c>
      <c r="B12" s="27" t="s">
        <v>321</v>
      </c>
      <c r="C12" s="28">
        <v>43128</v>
      </c>
      <c r="D12" t="s">
        <v>322</v>
      </c>
      <c r="E12">
        <v>4</v>
      </c>
      <c r="F12">
        <v>1</v>
      </c>
      <c r="G12">
        <v>5</v>
      </c>
      <c r="H12" t="s">
        <v>26</v>
      </c>
      <c r="I12">
        <v>28</v>
      </c>
      <c r="J12" t="s">
        <v>221</v>
      </c>
      <c r="K12" t="s">
        <v>28</v>
      </c>
      <c r="L12" t="s">
        <v>221</v>
      </c>
      <c r="M12" t="s">
        <v>221</v>
      </c>
      <c r="N12" t="s">
        <v>323</v>
      </c>
      <c r="O12" t="s">
        <v>28</v>
      </c>
      <c r="P12" t="s">
        <v>31</v>
      </c>
      <c r="Q12" t="s">
        <v>32</v>
      </c>
      <c r="R12" t="s">
        <v>324</v>
      </c>
      <c r="S12" t="s">
        <v>28</v>
      </c>
      <c r="T12" t="s">
        <v>324</v>
      </c>
      <c r="U12">
        <v>40.052151000000002</v>
      </c>
      <c r="V12">
        <v>-79.389166000000003</v>
      </c>
      <c r="W12" t="s">
        <v>43</v>
      </c>
      <c r="X12">
        <v>2018</v>
      </c>
      <c r="Y12" s="2"/>
      <c r="Z12" s="2"/>
      <c r="AA12" s="2"/>
      <c r="AB12" s="2"/>
    </row>
    <row r="13" spans="1:28" ht="15" customHeight="1">
      <c r="A13" s="2" t="s">
        <v>71</v>
      </c>
      <c r="B13" s="2" t="s">
        <v>72</v>
      </c>
      <c r="C13" s="3">
        <v>44947</v>
      </c>
      <c r="D13" s="6" t="s">
        <v>73</v>
      </c>
      <c r="E13" s="5">
        <v>11</v>
      </c>
      <c r="F13" s="5">
        <v>10</v>
      </c>
      <c r="G13" s="5">
        <v>21</v>
      </c>
      <c r="H13" s="2" t="s">
        <v>26</v>
      </c>
      <c r="I13" s="5">
        <v>72</v>
      </c>
      <c r="J13" s="2" t="s">
        <v>27</v>
      </c>
      <c r="K13" s="2" t="s">
        <v>74</v>
      </c>
      <c r="L13" s="2" t="s">
        <v>28</v>
      </c>
      <c r="M13" s="2" t="s">
        <v>28</v>
      </c>
      <c r="N13" s="2" t="s">
        <v>75</v>
      </c>
      <c r="O13" s="6" t="s">
        <v>28</v>
      </c>
      <c r="P13" s="2" t="s">
        <v>68</v>
      </c>
      <c r="Q13" s="2" t="s">
        <v>32</v>
      </c>
      <c r="R13" s="13" t="s">
        <v>76</v>
      </c>
      <c r="S13" s="8" t="s">
        <v>77</v>
      </c>
      <c r="T13" s="2" t="s">
        <v>28</v>
      </c>
      <c r="U13" s="2" t="s">
        <v>28</v>
      </c>
      <c r="V13" s="2" t="s">
        <v>28</v>
      </c>
      <c r="W13" s="2" t="s">
        <v>43</v>
      </c>
      <c r="X13" s="5">
        <v>2023</v>
      </c>
      <c r="Y13" s="2"/>
      <c r="Z13" s="2"/>
      <c r="AA13" s="2"/>
      <c r="AB13" s="2"/>
    </row>
    <row r="14" spans="1:28" ht="15" customHeight="1">
      <c r="A14" s="2" t="s">
        <v>83</v>
      </c>
      <c r="B14" s="2" t="s">
        <v>84</v>
      </c>
      <c r="C14" s="3">
        <v>44884</v>
      </c>
      <c r="D14" s="15" t="s">
        <v>85</v>
      </c>
      <c r="E14" s="5">
        <v>5</v>
      </c>
      <c r="F14" s="5">
        <v>25</v>
      </c>
      <c r="G14" s="5">
        <v>30</v>
      </c>
      <c r="H14" s="2" t="s">
        <v>26</v>
      </c>
      <c r="I14" s="5">
        <v>22</v>
      </c>
      <c r="J14" s="2" t="s">
        <v>27</v>
      </c>
      <c r="K14" s="2" t="s">
        <v>86</v>
      </c>
      <c r="L14" s="2" t="s">
        <v>28</v>
      </c>
      <c r="M14" s="2" t="s">
        <v>28</v>
      </c>
      <c r="N14" s="2" t="s">
        <v>87</v>
      </c>
      <c r="O14" s="6" t="s">
        <v>28</v>
      </c>
      <c r="P14" s="2" t="s">
        <v>31</v>
      </c>
      <c r="Q14" s="2" t="s">
        <v>32</v>
      </c>
      <c r="R14" s="16" t="s">
        <v>88</v>
      </c>
      <c r="S14" s="17" t="s">
        <v>89</v>
      </c>
      <c r="T14" s="2" t="s">
        <v>28</v>
      </c>
      <c r="U14" s="2" t="s">
        <v>28</v>
      </c>
      <c r="V14" s="2" t="s">
        <v>28</v>
      </c>
      <c r="W14" s="2" t="s">
        <v>43</v>
      </c>
      <c r="X14" s="5">
        <v>2022</v>
      </c>
      <c r="Y14" s="2"/>
      <c r="Z14" s="2"/>
      <c r="AA14" s="2"/>
      <c r="AB14" s="2"/>
    </row>
    <row r="15" spans="1:28" ht="15" customHeight="1">
      <c r="A15" s="27" t="s">
        <v>202</v>
      </c>
      <c r="B15" s="27" t="s">
        <v>203</v>
      </c>
      <c r="C15" s="28">
        <v>43708</v>
      </c>
      <c r="D15" s="27" t="s">
        <v>204</v>
      </c>
      <c r="E15" s="27">
        <v>7</v>
      </c>
      <c r="F15" s="27">
        <v>25</v>
      </c>
      <c r="G15" s="27">
        <v>32</v>
      </c>
      <c r="H15" s="27" t="s">
        <v>26</v>
      </c>
      <c r="I15" s="27">
        <v>36</v>
      </c>
      <c r="J15" s="27" t="s">
        <v>27</v>
      </c>
      <c r="K15" s="27" t="s">
        <v>205</v>
      </c>
      <c r="L15" s="27" t="s">
        <v>28</v>
      </c>
      <c r="M15" s="27" t="s">
        <v>28</v>
      </c>
      <c r="N15" s="27" t="s">
        <v>40</v>
      </c>
      <c r="O15" s="27" t="s">
        <v>28</v>
      </c>
      <c r="P15" s="27" t="s">
        <v>31</v>
      </c>
      <c r="Q15" s="27" t="s">
        <v>32</v>
      </c>
      <c r="R15" s="27" t="s">
        <v>206</v>
      </c>
      <c r="S15" s="31" t="s">
        <v>207</v>
      </c>
      <c r="T15" s="27" t="s">
        <v>28</v>
      </c>
      <c r="U15" s="27">
        <v>31.925974</v>
      </c>
      <c r="V15" s="27">
        <v>-102.2796</v>
      </c>
      <c r="W15" s="27" t="s">
        <v>70</v>
      </c>
      <c r="X15" s="27">
        <v>2019</v>
      </c>
      <c r="Y15" s="2"/>
      <c r="Z15" s="2"/>
      <c r="AA15" s="2"/>
      <c r="AB15" s="2"/>
    </row>
    <row r="16" spans="1:28" ht="15" customHeight="1">
      <c r="A16" t="s">
        <v>932</v>
      </c>
      <c r="B16" t="s">
        <v>933</v>
      </c>
      <c r="C16" s="33">
        <v>34187</v>
      </c>
      <c r="D16" t="s">
        <v>934</v>
      </c>
      <c r="E16">
        <v>4</v>
      </c>
      <c r="F16">
        <v>8</v>
      </c>
      <c r="G16">
        <v>12</v>
      </c>
      <c r="H16" t="s">
        <v>26</v>
      </c>
      <c r="I16">
        <v>22</v>
      </c>
      <c r="J16" t="s">
        <v>234</v>
      </c>
      <c r="K16" t="s">
        <v>935</v>
      </c>
      <c r="L16" t="s">
        <v>172</v>
      </c>
      <c r="M16" t="s">
        <v>387</v>
      </c>
      <c r="N16" t="s">
        <v>936</v>
      </c>
      <c r="O16" t="s">
        <v>937</v>
      </c>
      <c r="P16" t="s">
        <v>570</v>
      </c>
      <c r="Q16" t="s">
        <v>465</v>
      </c>
      <c r="R16" t="s">
        <v>938</v>
      </c>
      <c r="S16" s="32" t="s">
        <v>939</v>
      </c>
      <c r="T16" t="s">
        <v>938</v>
      </c>
      <c r="U16">
        <v>35.052993100000002</v>
      </c>
      <c r="V16">
        <v>-78.878705800000006</v>
      </c>
      <c r="W16" t="s">
        <v>43</v>
      </c>
      <c r="X16">
        <v>1993</v>
      </c>
      <c r="Y16" s="2"/>
      <c r="Z16" s="2"/>
      <c r="AA16" s="2"/>
      <c r="AB16" s="2"/>
    </row>
    <row r="17" spans="1:28" ht="15" customHeight="1">
      <c r="A17" t="s">
        <v>991</v>
      </c>
      <c r="B17" t="s">
        <v>992</v>
      </c>
      <c r="C17" s="33">
        <v>33042</v>
      </c>
      <c r="D17" t="s">
        <v>993</v>
      </c>
      <c r="E17">
        <v>10</v>
      </c>
      <c r="F17">
        <v>4</v>
      </c>
      <c r="G17">
        <v>14</v>
      </c>
      <c r="H17" t="s">
        <v>26</v>
      </c>
      <c r="I17">
        <v>42</v>
      </c>
      <c r="J17" t="s">
        <v>234</v>
      </c>
      <c r="K17" t="s">
        <v>994</v>
      </c>
      <c r="L17" t="s">
        <v>172</v>
      </c>
      <c r="M17" t="s">
        <v>387</v>
      </c>
      <c r="N17" t="s">
        <v>995</v>
      </c>
      <c r="O17" t="s">
        <v>996</v>
      </c>
      <c r="P17" t="s">
        <v>650</v>
      </c>
      <c r="Q17" t="s">
        <v>465</v>
      </c>
      <c r="R17" t="s">
        <v>997</v>
      </c>
      <c r="S17" s="32" t="s">
        <v>998</v>
      </c>
      <c r="T17" t="s">
        <v>997</v>
      </c>
      <c r="U17">
        <v>30.332183799999999</v>
      </c>
      <c r="V17">
        <v>-81.655651000000006</v>
      </c>
      <c r="W17" t="s">
        <v>43</v>
      </c>
      <c r="X17">
        <v>1990</v>
      </c>
      <c r="Y17" s="2"/>
      <c r="Z17" s="2"/>
      <c r="AA17" s="2"/>
      <c r="AB17" s="2"/>
    </row>
    <row r="18" spans="1:28" ht="15" customHeight="1">
      <c r="A18" t="s">
        <v>384</v>
      </c>
      <c r="B18" t="s">
        <v>385</v>
      </c>
      <c r="C18" s="33">
        <v>42843</v>
      </c>
      <c r="D18" t="s">
        <v>386</v>
      </c>
      <c r="E18">
        <v>3</v>
      </c>
      <c r="F18">
        <v>0</v>
      </c>
      <c r="G18">
        <v>3</v>
      </c>
      <c r="H18" t="s">
        <v>26</v>
      </c>
      <c r="I18">
        <v>39</v>
      </c>
      <c r="J18" t="s">
        <v>342</v>
      </c>
      <c r="K18" t="s">
        <v>28</v>
      </c>
      <c r="L18" t="s">
        <v>387</v>
      </c>
      <c r="M18" t="s">
        <v>28</v>
      </c>
      <c r="N18" t="s">
        <v>235</v>
      </c>
      <c r="O18" t="s">
        <v>388</v>
      </c>
      <c r="P18" t="s">
        <v>62</v>
      </c>
      <c r="Q18" t="s">
        <v>32</v>
      </c>
      <c r="R18" t="s">
        <v>389</v>
      </c>
      <c r="S18" t="s">
        <v>28</v>
      </c>
      <c r="T18" t="s">
        <v>389</v>
      </c>
      <c r="U18">
        <v>36.746378</v>
      </c>
      <c r="V18">
        <v>-119.800319</v>
      </c>
      <c r="W18" t="s">
        <v>43</v>
      </c>
      <c r="X18">
        <v>2017</v>
      </c>
      <c r="Y18" s="2"/>
      <c r="Z18" s="2"/>
      <c r="AA18" s="2"/>
      <c r="AB18" s="2"/>
    </row>
    <row r="19" spans="1:28" ht="15" customHeight="1">
      <c r="A19" t="s">
        <v>752</v>
      </c>
      <c r="B19" t="s">
        <v>596</v>
      </c>
      <c r="C19" s="33">
        <v>38801</v>
      </c>
      <c r="D19" t="s">
        <v>753</v>
      </c>
      <c r="E19">
        <v>7</v>
      </c>
      <c r="F19">
        <v>2</v>
      </c>
      <c r="G19">
        <v>9</v>
      </c>
      <c r="H19" t="s">
        <v>26</v>
      </c>
      <c r="I19">
        <v>28</v>
      </c>
      <c r="J19" t="s">
        <v>234</v>
      </c>
      <c r="K19" t="s">
        <v>754</v>
      </c>
      <c r="L19" t="s">
        <v>172</v>
      </c>
      <c r="M19" t="s">
        <v>755</v>
      </c>
      <c r="N19" t="s">
        <v>591</v>
      </c>
      <c r="O19" t="s">
        <v>756</v>
      </c>
      <c r="P19" t="s">
        <v>570</v>
      </c>
      <c r="Q19" t="s">
        <v>465</v>
      </c>
      <c r="R19" t="s">
        <v>757</v>
      </c>
      <c r="S19" s="32" t="s">
        <v>758</v>
      </c>
      <c r="T19" t="s">
        <v>757</v>
      </c>
      <c r="U19">
        <v>47.622900000000001</v>
      </c>
      <c r="V19">
        <v>-122.3165</v>
      </c>
      <c r="W19" t="s">
        <v>43</v>
      </c>
      <c r="X19">
        <v>2006</v>
      </c>
      <c r="Y19" s="2"/>
      <c r="Z19" s="2"/>
      <c r="AA19" s="2"/>
      <c r="AB19" s="2"/>
    </row>
    <row r="20" spans="1:28" ht="15" customHeight="1">
      <c r="A20" t="s">
        <v>701</v>
      </c>
      <c r="B20" t="s">
        <v>702</v>
      </c>
      <c r="C20" s="33">
        <v>39485</v>
      </c>
      <c r="D20" t="s">
        <v>703</v>
      </c>
      <c r="E20">
        <v>6</v>
      </c>
      <c r="F20">
        <v>2</v>
      </c>
      <c r="G20">
        <v>8</v>
      </c>
      <c r="H20" t="s">
        <v>26</v>
      </c>
      <c r="I20">
        <v>52</v>
      </c>
      <c r="J20" t="s">
        <v>234</v>
      </c>
      <c r="K20" t="s">
        <v>704</v>
      </c>
      <c r="L20" t="s">
        <v>234</v>
      </c>
      <c r="M20" t="s">
        <v>705</v>
      </c>
      <c r="N20" t="s">
        <v>706</v>
      </c>
      <c r="O20" t="s">
        <v>707</v>
      </c>
      <c r="P20" t="s">
        <v>650</v>
      </c>
      <c r="Q20" t="s">
        <v>465</v>
      </c>
      <c r="R20" t="s">
        <v>708</v>
      </c>
      <c r="S20" s="32" t="s">
        <v>709</v>
      </c>
      <c r="T20" t="s">
        <v>708</v>
      </c>
      <c r="U20">
        <v>38.580092999999998</v>
      </c>
      <c r="V20">
        <v>-90.406909999999996</v>
      </c>
      <c r="W20" t="s">
        <v>43</v>
      </c>
      <c r="X20">
        <v>2008</v>
      </c>
      <c r="Y20" s="2"/>
      <c r="Z20" s="2"/>
      <c r="AA20" s="2"/>
      <c r="AB20" s="2"/>
    </row>
    <row r="21" spans="1:28" ht="15" customHeight="1">
      <c r="A21" t="s">
        <v>618</v>
      </c>
      <c r="B21" t="s">
        <v>619</v>
      </c>
      <c r="C21" s="33">
        <v>40828</v>
      </c>
      <c r="D21" t="s">
        <v>620</v>
      </c>
      <c r="E21">
        <v>8</v>
      </c>
      <c r="F21">
        <v>1</v>
      </c>
      <c r="G21">
        <v>9</v>
      </c>
      <c r="H21" t="s">
        <v>26</v>
      </c>
      <c r="I21">
        <v>42</v>
      </c>
      <c r="J21" t="s">
        <v>172</v>
      </c>
      <c r="K21" t="s">
        <v>621</v>
      </c>
      <c r="L21" t="s">
        <v>172</v>
      </c>
      <c r="M21" t="s">
        <v>387</v>
      </c>
      <c r="N21" t="s">
        <v>622</v>
      </c>
      <c r="O21" t="s">
        <v>623</v>
      </c>
      <c r="P21" t="s">
        <v>570</v>
      </c>
      <c r="Q21" t="s">
        <v>465</v>
      </c>
      <c r="R21" t="s">
        <v>624</v>
      </c>
      <c r="S21" s="32" t="s">
        <v>625</v>
      </c>
      <c r="T21" t="s">
        <v>626</v>
      </c>
      <c r="U21">
        <v>33.741176000000003</v>
      </c>
      <c r="V21">
        <v>-118.10463559999999</v>
      </c>
      <c r="W21" t="s">
        <v>43</v>
      </c>
      <c r="X21">
        <v>2011</v>
      </c>
      <c r="Y21" s="2"/>
      <c r="Z21" s="2"/>
      <c r="AA21" s="2"/>
      <c r="AB21" s="2"/>
    </row>
    <row r="22" spans="1:28" ht="15" customHeight="1">
      <c r="A22" t="s">
        <v>612</v>
      </c>
      <c r="B22" t="s">
        <v>613</v>
      </c>
      <c r="C22" s="33">
        <v>40960</v>
      </c>
      <c r="D22" t="s">
        <v>614</v>
      </c>
      <c r="E22">
        <v>5</v>
      </c>
      <c r="F22">
        <v>0</v>
      </c>
      <c r="G22">
        <v>5</v>
      </c>
      <c r="H22" t="s">
        <v>26</v>
      </c>
      <c r="I22">
        <v>59</v>
      </c>
      <c r="J22" t="s">
        <v>172</v>
      </c>
      <c r="K22" t="s">
        <v>615</v>
      </c>
      <c r="L22" t="s">
        <v>172</v>
      </c>
      <c r="M22" t="s">
        <v>387</v>
      </c>
      <c r="N22" t="s">
        <v>576</v>
      </c>
      <c r="O22" t="s">
        <v>609</v>
      </c>
      <c r="P22" t="s">
        <v>68</v>
      </c>
      <c r="Q22" t="s">
        <v>465</v>
      </c>
      <c r="R22" t="s">
        <v>616</v>
      </c>
      <c r="S22" s="32" t="s">
        <v>617</v>
      </c>
      <c r="T22" t="s">
        <v>616</v>
      </c>
      <c r="U22">
        <v>33.941212700000001</v>
      </c>
      <c r="V22">
        <v>-84.213530899999995</v>
      </c>
      <c r="W22" t="s">
        <v>43</v>
      </c>
      <c r="X22">
        <v>2012</v>
      </c>
      <c r="Y22" s="2"/>
      <c r="Z22" s="2"/>
      <c r="AA22" s="2"/>
      <c r="AB22" s="2"/>
    </row>
    <row r="23" spans="1:28" ht="15" customHeight="1">
      <c r="A23" t="s">
        <v>431</v>
      </c>
      <c r="B23" t="s">
        <v>432</v>
      </c>
      <c r="C23" s="33">
        <v>42420</v>
      </c>
      <c r="D23" t="s">
        <v>433</v>
      </c>
      <c r="E23">
        <v>6</v>
      </c>
      <c r="F23">
        <v>2</v>
      </c>
      <c r="G23">
        <v>8</v>
      </c>
      <c r="H23" t="s">
        <v>26</v>
      </c>
      <c r="I23">
        <v>45</v>
      </c>
      <c r="J23" t="s">
        <v>342</v>
      </c>
      <c r="K23" t="s">
        <v>342</v>
      </c>
      <c r="L23" t="s">
        <v>172</v>
      </c>
      <c r="M23" t="s">
        <v>28</v>
      </c>
      <c r="N23" t="s">
        <v>434</v>
      </c>
      <c r="O23" t="s">
        <v>435</v>
      </c>
      <c r="P23" t="s">
        <v>31</v>
      </c>
      <c r="Q23" t="s">
        <v>32</v>
      </c>
      <c r="R23" t="s">
        <v>436</v>
      </c>
      <c r="S23" t="s">
        <v>28</v>
      </c>
      <c r="T23" t="s">
        <v>436</v>
      </c>
      <c r="U23">
        <v>42.236688999999998</v>
      </c>
      <c r="V23">
        <v>-85.674795000000003</v>
      </c>
      <c r="W23" t="s">
        <v>43</v>
      </c>
      <c r="X23">
        <v>2016</v>
      </c>
      <c r="Y23" s="2"/>
      <c r="Z23" s="2"/>
      <c r="AA23" s="2"/>
      <c r="AB23" s="2"/>
    </row>
    <row r="24" spans="1:28" ht="15" customHeight="1">
      <c r="A24" t="s">
        <v>784</v>
      </c>
      <c r="B24" t="s">
        <v>785</v>
      </c>
      <c r="C24" s="33">
        <v>38329</v>
      </c>
      <c r="D24" t="s">
        <v>786</v>
      </c>
      <c r="E24">
        <v>5</v>
      </c>
      <c r="F24">
        <v>7</v>
      </c>
      <c r="G24">
        <v>12</v>
      </c>
      <c r="H24" t="s">
        <v>26</v>
      </c>
      <c r="I24">
        <v>25</v>
      </c>
      <c r="J24" t="s">
        <v>172</v>
      </c>
      <c r="K24" t="s">
        <v>787</v>
      </c>
      <c r="L24" t="s">
        <v>172</v>
      </c>
      <c r="M24" t="s">
        <v>788</v>
      </c>
      <c r="N24" t="s">
        <v>576</v>
      </c>
      <c r="O24" t="s">
        <v>789</v>
      </c>
      <c r="P24" t="s">
        <v>570</v>
      </c>
      <c r="Q24" t="s">
        <v>465</v>
      </c>
      <c r="R24" t="s">
        <v>790</v>
      </c>
      <c r="S24" s="32" t="s">
        <v>791</v>
      </c>
      <c r="T24" t="s">
        <v>790</v>
      </c>
      <c r="U24">
        <v>39.962260100000002</v>
      </c>
      <c r="V24">
        <v>-83.000706500000007</v>
      </c>
      <c r="W24" t="s">
        <v>43</v>
      </c>
      <c r="X24">
        <v>2004</v>
      </c>
      <c r="Y24" s="2"/>
      <c r="Z24" s="2"/>
      <c r="AA24" s="2"/>
      <c r="AB24" s="2"/>
    </row>
    <row r="25" spans="1:28" ht="15" customHeight="1">
      <c r="A25" t="s">
        <v>668</v>
      </c>
      <c r="B25" t="s">
        <v>669</v>
      </c>
      <c r="C25" s="33">
        <v>39906</v>
      </c>
      <c r="D25" t="s">
        <v>670</v>
      </c>
      <c r="E25">
        <v>14</v>
      </c>
      <c r="F25">
        <v>4</v>
      </c>
      <c r="G25">
        <v>18</v>
      </c>
      <c r="H25" t="s">
        <v>26</v>
      </c>
      <c r="I25">
        <v>41</v>
      </c>
      <c r="J25" t="s">
        <v>172</v>
      </c>
      <c r="K25" t="s">
        <v>671</v>
      </c>
      <c r="L25" t="s">
        <v>172</v>
      </c>
      <c r="M25" t="s">
        <v>672</v>
      </c>
      <c r="N25" t="s">
        <v>600</v>
      </c>
      <c r="O25" t="s">
        <v>673</v>
      </c>
      <c r="P25" t="s">
        <v>68</v>
      </c>
      <c r="Q25" t="s">
        <v>465</v>
      </c>
      <c r="R25" t="s">
        <v>674</v>
      </c>
      <c r="S25" s="32" t="s">
        <v>675</v>
      </c>
      <c r="T25" t="s">
        <v>674</v>
      </c>
      <c r="U25">
        <v>42.099801999999997</v>
      </c>
      <c r="V25">
        <v>-75.917722999999995</v>
      </c>
      <c r="W25" t="s">
        <v>43</v>
      </c>
      <c r="X25">
        <v>2009</v>
      </c>
      <c r="Y25" s="2"/>
      <c r="Z25" s="2"/>
      <c r="AA25" s="2"/>
      <c r="AB25" s="2"/>
    </row>
    <row r="26" spans="1:28" ht="15" customHeight="1">
      <c r="A26" t="s">
        <v>1044</v>
      </c>
      <c r="B26" t="s">
        <v>1045</v>
      </c>
      <c r="C26" s="33">
        <v>30881</v>
      </c>
      <c r="D26" t="s">
        <v>1046</v>
      </c>
      <c r="E26">
        <v>22</v>
      </c>
      <c r="F26">
        <v>19</v>
      </c>
      <c r="G26">
        <v>41</v>
      </c>
      <c r="H26" t="s">
        <v>26</v>
      </c>
      <c r="I26">
        <v>41</v>
      </c>
      <c r="J26" t="s">
        <v>172</v>
      </c>
      <c r="K26" t="s">
        <v>1047</v>
      </c>
      <c r="L26" t="s">
        <v>172</v>
      </c>
      <c r="M26" t="s">
        <v>387</v>
      </c>
      <c r="N26" t="s">
        <v>813</v>
      </c>
      <c r="O26" t="s">
        <v>1048</v>
      </c>
      <c r="P26" t="s">
        <v>570</v>
      </c>
      <c r="Q26" t="s">
        <v>465</v>
      </c>
      <c r="R26" t="s">
        <v>1049</v>
      </c>
      <c r="S26" s="32" t="s">
        <v>1050</v>
      </c>
      <c r="T26" t="s">
        <v>1049</v>
      </c>
      <c r="U26">
        <v>32.552001300000001</v>
      </c>
      <c r="V26">
        <v>-117.0430813</v>
      </c>
      <c r="W26" t="s">
        <v>43</v>
      </c>
      <c r="X26">
        <v>1984</v>
      </c>
      <c r="Y26" s="2"/>
      <c r="Z26" s="2"/>
      <c r="AA26" s="2"/>
      <c r="AB26" s="2"/>
    </row>
    <row r="27" spans="1:28" ht="15" customHeight="1">
      <c r="A27" t="s">
        <v>653</v>
      </c>
      <c r="B27" t="s">
        <v>654</v>
      </c>
      <c r="C27" s="33">
        <v>40146</v>
      </c>
      <c r="D27" t="s">
        <v>655</v>
      </c>
      <c r="E27">
        <v>4</v>
      </c>
      <c r="F27">
        <v>1</v>
      </c>
      <c r="G27">
        <v>5</v>
      </c>
      <c r="H27" t="s">
        <v>26</v>
      </c>
      <c r="I27">
        <v>37</v>
      </c>
      <c r="J27" t="s">
        <v>172</v>
      </c>
      <c r="K27" t="s">
        <v>656</v>
      </c>
      <c r="L27" t="s">
        <v>234</v>
      </c>
      <c r="M27" t="s">
        <v>657</v>
      </c>
      <c r="N27" t="s">
        <v>576</v>
      </c>
      <c r="O27" t="s">
        <v>658</v>
      </c>
      <c r="P27" t="s">
        <v>650</v>
      </c>
      <c r="Q27" t="s">
        <v>465</v>
      </c>
      <c r="R27" t="s">
        <v>659</v>
      </c>
      <c r="S27" s="32" t="s">
        <v>660</v>
      </c>
      <c r="T27" t="s">
        <v>659</v>
      </c>
      <c r="U27">
        <v>47.152769999999997</v>
      </c>
      <c r="V27">
        <v>-122.467308</v>
      </c>
      <c r="W27" t="s">
        <v>43</v>
      </c>
      <c r="X27">
        <v>2009</v>
      </c>
      <c r="Y27" s="2"/>
      <c r="Z27" s="2"/>
      <c r="AA27" s="2"/>
      <c r="AB27" s="2"/>
    </row>
    <row r="28" spans="1:28" ht="15" customHeight="1">
      <c r="A28" t="s">
        <v>983</v>
      </c>
      <c r="B28" t="s">
        <v>984</v>
      </c>
      <c r="C28" s="33">
        <v>33527</v>
      </c>
      <c r="D28" t="s">
        <v>985</v>
      </c>
      <c r="E28">
        <v>24</v>
      </c>
      <c r="F28">
        <v>20</v>
      </c>
      <c r="G28">
        <v>44</v>
      </c>
      <c r="H28" t="s">
        <v>26</v>
      </c>
      <c r="I28">
        <v>35</v>
      </c>
      <c r="J28" t="s">
        <v>234</v>
      </c>
      <c r="K28" t="s">
        <v>986</v>
      </c>
      <c r="L28" t="s">
        <v>172</v>
      </c>
      <c r="M28" t="s">
        <v>987</v>
      </c>
      <c r="N28" t="s">
        <v>600</v>
      </c>
      <c r="O28" t="s">
        <v>988</v>
      </c>
      <c r="P28" t="s">
        <v>570</v>
      </c>
      <c r="Q28" t="s">
        <v>465</v>
      </c>
      <c r="R28" t="s">
        <v>989</v>
      </c>
      <c r="S28" t="s">
        <v>990</v>
      </c>
      <c r="T28" t="s">
        <v>989</v>
      </c>
      <c r="U28">
        <v>31.1171194</v>
      </c>
      <c r="V28">
        <v>-97.727795900000004</v>
      </c>
      <c r="W28" t="s">
        <v>43</v>
      </c>
      <c r="X28">
        <v>1991</v>
      </c>
      <c r="Y28" s="27"/>
      <c r="Z28" s="27"/>
      <c r="AA28" s="27"/>
      <c r="AB28" s="27"/>
    </row>
    <row r="29" spans="1:28" ht="12.75">
      <c r="A29" t="s">
        <v>636</v>
      </c>
      <c r="B29" t="s">
        <v>637</v>
      </c>
      <c r="C29" s="33">
        <v>40551</v>
      </c>
      <c r="D29" t="s">
        <v>638</v>
      </c>
      <c r="E29">
        <v>6</v>
      </c>
      <c r="F29">
        <v>13</v>
      </c>
      <c r="G29">
        <v>19</v>
      </c>
      <c r="H29" t="s">
        <v>26</v>
      </c>
      <c r="I29">
        <v>22</v>
      </c>
      <c r="J29" t="s">
        <v>172</v>
      </c>
      <c r="K29" t="s">
        <v>639</v>
      </c>
      <c r="L29" t="s">
        <v>172</v>
      </c>
      <c r="M29" t="s">
        <v>640</v>
      </c>
      <c r="N29" t="s">
        <v>576</v>
      </c>
      <c r="O29" t="s">
        <v>641</v>
      </c>
      <c r="P29" t="s">
        <v>570</v>
      </c>
      <c r="Q29" t="s">
        <v>465</v>
      </c>
      <c r="R29" t="s">
        <v>642</v>
      </c>
      <c r="S29" s="32" t="s">
        <v>643</v>
      </c>
      <c r="T29" t="s">
        <v>642</v>
      </c>
      <c r="U29">
        <v>32.335940999999998</v>
      </c>
      <c r="V29">
        <v>-110.975132</v>
      </c>
      <c r="W29" t="s">
        <v>43</v>
      </c>
      <c r="X29">
        <v>2011</v>
      </c>
      <c r="Y29" s="27"/>
      <c r="Z29" s="27"/>
      <c r="AA29" s="27"/>
      <c r="AB29" s="27"/>
    </row>
    <row r="30" spans="1:28" ht="12.75">
      <c r="A30" t="s">
        <v>948</v>
      </c>
      <c r="B30" t="s">
        <v>949</v>
      </c>
      <c r="C30" s="33">
        <v>33892</v>
      </c>
      <c r="D30" t="s">
        <v>950</v>
      </c>
      <c r="E30">
        <v>5</v>
      </c>
      <c r="F30">
        <v>0</v>
      </c>
      <c r="G30">
        <v>5</v>
      </c>
      <c r="H30" t="s">
        <v>26</v>
      </c>
      <c r="I30">
        <v>50</v>
      </c>
      <c r="J30" t="s">
        <v>172</v>
      </c>
      <c r="K30" t="s">
        <v>951</v>
      </c>
      <c r="L30" t="s">
        <v>172</v>
      </c>
      <c r="M30" t="s">
        <v>952</v>
      </c>
      <c r="N30" t="s">
        <v>576</v>
      </c>
      <c r="O30" t="s">
        <v>953</v>
      </c>
      <c r="P30" t="s">
        <v>570</v>
      </c>
      <c r="Q30" t="s">
        <v>465</v>
      </c>
      <c r="R30" t="s">
        <v>954</v>
      </c>
      <c r="S30" s="32" t="s">
        <v>955</v>
      </c>
      <c r="T30" t="s">
        <v>954</v>
      </c>
      <c r="U30">
        <v>42.381055500000002</v>
      </c>
      <c r="V30">
        <v>-76.870577699999998</v>
      </c>
      <c r="W30" t="s">
        <v>43</v>
      </c>
      <c r="X30">
        <v>1992</v>
      </c>
      <c r="Y30" s="27"/>
      <c r="Z30" s="27"/>
      <c r="AA30" s="27"/>
      <c r="AB30" s="27"/>
    </row>
    <row r="31" spans="1:28" ht="12.75">
      <c r="A31" t="s">
        <v>924</v>
      </c>
      <c r="B31" t="s">
        <v>925</v>
      </c>
      <c r="C31" s="33">
        <v>34310</v>
      </c>
      <c r="D31" t="s">
        <v>926</v>
      </c>
      <c r="E31">
        <v>6</v>
      </c>
      <c r="F31">
        <v>19</v>
      </c>
      <c r="G31">
        <v>25</v>
      </c>
      <c r="H31" t="s">
        <v>26</v>
      </c>
      <c r="I31">
        <v>35</v>
      </c>
      <c r="J31" t="s">
        <v>172</v>
      </c>
      <c r="K31" t="s">
        <v>927</v>
      </c>
      <c r="L31" t="s">
        <v>172</v>
      </c>
      <c r="M31" t="s">
        <v>928</v>
      </c>
      <c r="N31" t="s">
        <v>576</v>
      </c>
      <c r="O31" t="s">
        <v>929</v>
      </c>
      <c r="P31" t="s">
        <v>650</v>
      </c>
      <c r="Q31" t="s">
        <v>465</v>
      </c>
      <c r="R31" t="s">
        <v>930</v>
      </c>
      <c r="S31" s="32" t="s">
        <v>931</v>
      </c>
      <c r="T31" t="s">
        <v>930</v>
      </c>
      <c r="U31">
        <v>40.726768200000002</v>
      </c>
      <c r="V31">
        <v>-73.634295499999993</v>
      </c>
      <c r="W31" t="s">
        <v>70</v>
      </c>
      <c r="X31">
        <v>1993</v>
      </c>
      <c r="Y31" s="27"/>
      <c r="Z31" s="27"/>
      <c r="AA31" s="27"/>
      <c r="AB31" s="27"/>
    </row>
    <row r="32" spans="1:28" ht="12.75">
      <c r="A32" t="s">
        <v>515</v>
      </c>
      <c r="B32" t="s">
        <v>516</v>
      </c>
      <c r="C32" s="33">
        <v>41690</v>
      </c>
      <c r="D32" t="s">
        <v>517</v>
      </c>
      <c r="E32">
        <v>4</v>
      </c>
      <c r="F32">
        <v>2</v>
      </c>
      <c r="G32">
        <v>6</v>
      </c>
      <c r="H32" t="s">
        <v>26</v>
      </c>
      <c r="I32">
        <v>44</v>
      </c>
      <c r="J32" t="s">
        <v>387</v>
      </c>
      <c r="K32" s="27" t="s">
        <v>28</v>
      </c>
      <c r="L32" t="s">
        <v>387</v>
      </c>
      <c r="M32" s="27" t="s">
        <v>28</v>
      </c>
      <c r="N32" t="s">
        <v>518</v>
      </c>
      <c r="O32" t="s">
        <v>519</v>
      </c>
      <c r="P32" t="s">
        <v>497</v>
      </c>
      <c r="Q32" t="s">
        <v>520</v>
      </c>
      <c r="R32" t="s">
        <v>521</v>
      </c>
      <c r="S32" t="s">
        <v>28</v>
      </c>
      <c r="T32" t="s">
        <v>521</v>
      </c>
      <c r="U32">
        <v>41.487104000000002</v>
      </c>
      <c r="V32">
        <v>-120.542237</v>
      </c>
      <c r="W32" t="s">
        <v>70</v>
      </c>
      <c r="X32">
        <v>2014</v>
      </c>
      <c r="Y32" s="27"/>
      <c r="Z32" s="27"/>
      <c r="AA32" s="27"/>
      <c r="AB32" s="27"/>
    </row>
    <row r="33" spans="1:28" ht="12.75">
      <c r="A33" t="s">
        <v>1051</v>
      </c>
      <c r="B33" t="s">
        <v>414</v>
      </c>
      <c r="C33" s="33">
        <v>30862</v>
      </c>
      <c r="D33" t="s">
        <v>1052</v>
      </c>
      <c r="E33">
        <v>6</v>
      </c>
      <c r="F33">
        <v>1</v>
      </c>
      <c r="G33">
        <v>7</v>
      </c>
      <c r="H33" t="s">
        <v>26</v>
      </c>
      <c r="I33">
        <v>39</v>
      </c>
      <c r="J33" t="s">
        <v>172</v>
      </c>
      <c r="K33" t="s">
        <v>1053</v>
      </c>
      <c r="L33" t="s">
        <v>234</v>
      </c>
      <c r="M33" t="s">
        <v>1054</v>
      </c>
      <c r="N33" t="s">
        <v>576</v>
      </c>
      <c r="O33" t="s">
        <v>1055</v>
      </c>
      <c r="P33" t="s">
        <v>570</v>
      </c>
      <c r="Q33" t="s">
        <v>465</v>
      </c>
      <c r="R33" t="s">
        <v>1056</v>
      </c>
      <c r="S33" s="32" t="s">
        <v>1057</v>
      </c>
      <c r="T33" t="s">
        <v>1056</v>
      </c>
      <c r="U33">
        <v>32.925165999999997</v>
      </c>
      <c r="V33">
        <v>-96.838676000000007</v>
      </c>
      <c r="W33" t="s">
        <v>43</v>
      </c>
      <c r="X33">
        <v>1984</v>
      </c>
      <c r="Y33" s="27"/>
      <c r="Z33" s="27"/>
      <c r="AA33" s="27"/>
      <c r="AB33" s="27"/>
    </row>
    <row r="34" spans="1:28" ht="12.75">
      <c r="A34" t="s">
        <v>627</v>
      </c>
      <c r="B34" t="s">
        <v>628</v>
      </c>
      <c r="C34" s="33">
        <v>40792</v>
      </c>
      <c r="D34" t="s">
        <v>629</v>
      </c>
      <c r="E34">
        <v>5</v>
      </c>
      <c r="F34">
        <v>7</v>
      </c>
      <c r="G34">
        <v>12</v>
      </c>
      <c r="H34" t="s">
        <v>26</v>
      </c>
      <c r="I34">
        <v>32</v>
      </c>
      <c r="J34" t="s">
        <v>172</v>
      </c>
      <c r="K34" t="s">
        <v>630</v>
      </c>
      <c r="L34" t="s">
        <v>172</v>
      </c>
      <c r="M34" t="s">
        <v>631</v>
      </c>
      <c r="N34" t="s">
        <v>632</v>
      </c>
      <c r="O34" t="s">
        <v>633</v>
      </c>
      <c r="P34" t="s">
        <v>41</v>
      </c>
      <c r="Q34" t="s">
        <v>465</v>
      </c>
      <c r="R34" t="s">
        <v>634</v>
      </c>
      <c r="S34" s="32" t="s">
        <v>635</v>
      </c>
      <c r="T34" t="s">
        <v>634</v>
      </c>
      <c r="U34">
        <v>39.163798399999997</v>
      </c>
      <c r="V34">
        <v>-119.76740340000001</v>
      </c>
      <c r="W34" t="s">
        <v>43</v>
      </c>
      <c r="X34">
        <v>2011</v>
      </c>
      <c r="Y34" s="27"/>
      <c r="Z34" s="27"/>
      <c r="AA34" s="27"/>
      <c r="AB34" s="27"/>
    </row>
    <row r="35" spans="1:28" ht="12.75">
      <c r="A35" s="27" t="s">
        <v>218</v>
      </c>
      <c r="B35" s="27" t="s">
        <v>219</v>
      </c>
      <c r="C35" s="28">
        <v>43674</v>
      </c>
      <c r="D35" s="27" t="s">
        <v>220</v>
      </c>
      <c r="E35" s="27">
        <v>3</v>
      </c>
      <c r="F35" s="27">
        <v>12</v>
      </c>
      <c r="G35" s="27">
        <v>15</v>
      </c>
      <c r="H35" s="27" t="s">
        <v>26</v>
      </c>
      <c r="I35" s="27">
        <v>19</v>
      </c>
      <c r="J35" s="27" t="s">
        <v>221</v>
      </c>
      <c r="K35" s="27" t="s">
        <v>28</v>
      </c>
      <c r="L35" s="27" t="s">
        <v>172</v>
      </c>
      <c r="M35" s="27" t="s">
        <v>222</v>
      </c>
      <c r="N35" s="27" t="s">
        <v>40</v>
      </c>
      <c r="O35" s="27" t="s">
        <v>216</v>
      </c>
      <c r="P35" s="27" t="s">
        <v>28</v>
      </c>
      <c r="Q35" s="27" t="s">
        <v>32</v>
      </c>
      <c r="R35" s="27" t="s">
        <v>223</v>
      </c>
      <c r="S35" s="27" t="s">
        <v>28</v>
      </c>
      <c r="T35" s="27" t="s">
        <v>28</v>
      </c>
      <c r="U35" s="27">
        <v>36.997191000000001</v>
      </c>
      <c r="V35" s="27">
        <v>-121.584819</v>
      </c>
      <c r="W35" s="27" t="s">
        <v>43</v>
      </c>
      <c r="X35" s="27">
        <v>2019</v>
      </c>
      <c r="Y35" s="27"/>
      <c r="Z35" s="27"/>
      <c r="AA35" s="27"/>
      <c r="AB35" s="27"/>
    </row>
    <row r="36" spans="1:28" ht="12.75">
      <c r="A36" t="s">
        <v>298</v>
      </c>
      <c r="B36" s="27" t="s">
        <v>52</v>
      </c>
      <c r="C36" s="28">
        <v>43212</v>
      </c>
      <c r="D36" t="s">
        <v>299</v>
      </c>
      <c r="E36">
        <v>4</v>
      </c>
      <c r="F36">
        <v>4</v>
      </c>
      <c r="G36">
        <v>8</v>
      </c>
      <c r="H36" t="s">
        <v>26</v>
      </c>
      <c r="I36">
        <v>29</v>
      </c>
      <c r="J36" t="s">
        <v>172</v>
      </c>
      <c r="K36" t="s">
        <v>300</v>
      </c>
      <c r="L36" s="27" t="s">
        <v>172</v>
      </c>
      <c r="M36" t="s">
        <v>301</v>
      </c>
      <c r="N36" t="s">
        <v>40</v>
      </c>
      <c r="O36" t="s">
        <v>302</v>
      </c>
      <c r="P36" t="s">
        <v>31</v>
      </c>
      <c r="Q36" t="s">
        <v>32</v>
      </c>
      <c r="R36" t="s">
        <v>303</v>
      </c>
      <c r="S36" s="32" t="s">
        <v>304</v>
      </c>
      <c r="T36" t="s">
        <v>303</v>
      </c>
      <c r="U36">
        <v>36.052520999999999</v>
      </c>
      <c r="V36">
        <v>-86.616944000000004</v>
      </c>
      <c r="W36" t="s">
        <v>43</v>
      </c>
      <c r="X36">
        <v>2018</v>
      </c>
      <c r="Y36" s="27"/>
      <c r="Z36" s="27"/>
      <c r="AA36" s="27"/>
      <c r="AB36" s="27"/>
    </row>
    <row r="37" spans="1:28" ht="12.75">
      <c r="A37" t="s">
        <v>451</v>
      </c>
      <c r="B37" t="s">
        <v>84</v>
      </c>
      <c r="C37" s="33">
        <v>42308</v>
      </c>
      <c r="D37" t="s">
        <v>452</v>
      </c>
      <c r="E37">
        <v>3</v>
      </c>
      <c r="F37">
        <v>0</v>
      </c>
      <c r="G37">
        <v>3</v>
      </c>
      <c r="H37" t="s">
        <v>26</v>
      </c>
      <c r="I37">
        <v>33</v>
      </c>
      <c r="J37" t="s">
        <v>342</v>
      </c>
      <c r="K37" t="s">
        <v>453</v>
      </c>
      <c r="L37" t="s">
        <v>172</v>
      </c>
      <c r="M37" t="s">
        <v>342</v>
      </c>
      <c r="N37" t="s">
        <v>454</v>
      </c>
      <c r="O37" t="s">
        <v>455</v>
      </c>
      <c r="P37" t="s">
        <v>456</v>
      </c>
      <c r="Q37" t="s">
        <v>32</v>
      </c>
      <c r="R37" t="s">
        <v>457</v>
      </c>
      <c r="S37" t="s">
        <v>28</v>
      </c>
      <c r="T37" t="s">
        <v>457</v>
      </c>
      <c r="U37">
        <v>38.83755</v>
      </c>
      <c r="V37">
        <v>-104.814251</v>
      </c>
      <c r="W37" t="s">
        <v>43</v>
      </c>
      <c r="X37">
        <v>2015</v>
      </c>
      <c r="Y37" s="27"/>
      <c r="Z37" s="27"/>
      <c r="AA37" s="27"/>
      <c r="AB37" s="27"/>
    </row>
    <row r="38" spans="1:28" ht="12.75">
      <c r="A38" s="2" t="s">
        <v>109</v>
      </c>
      <c r="B38" s="2" t="s">
        <v>110</v>
      </c>
      <c r="C38" s="3">
        <v>44746</v>
      </c>
      <c r="D38" s="2" t="s">
        <v>111</v>
      </c>
      <c r="E38" s="5">
        <v>7</v>
      </c>
      <c r="F38" s="5">
        <v>46</v>
      </c>
      <c r="G38" s="5">
        <v>53</v>
      </c>
      <c r="H38" s="2" t="s">
        <v>26</v>
      </c>
      <c r="I38" s="5">
        <v>21</v>
      </c>
      <c r="J38" s="2" t="s">
        <v>28</v>
      </c>
      <c r="K38" s="2" t="s">
        <v>28</v>
      </c>
      <c r="L38" s="2" t="s">
        <v>27</v>
      </c>
      <c r="M38" s="2" t="s">
        <v>112</v>
      </c>
      <c r="N38" s="2" t="s">
        <v>40</v>
      </c>
      <c r="O38" s="6" t="s">
        <v>113</v>
      </c>
      <c r="P38" s="2" t="s">
        <v>31</v>
      </c>
      <c r="Q38" s="2" t="s">
        <v>32</v>
      </c>
      <c r="R38" s="22" t="s">
        <v>114</v>
      </c>
      <c r="S38" s="2" t="s">
        <v>28</v>
      </c>
      <c r="T38" s="2" t="s">
        <v>28</v>
      </c>
      <c r="U38" s="2" t="s">
        <v>28</v>
      </c>
      <c r="V38" s="2" t="s">
        <v>28</v>
      </c>
      <c r="W38" s="2" t="s">
        <v>43</v>
      </c>
      <c r="X38" s="5">
        <v>2022</v>
      </c>
      <c r="Y38" s="27"/>
      <c r="Z38" s="27"/>
      <c r="AA38" s="27"/>
      <c r="AB38" s="27"/>
    </row>
    <row r="39" spans="1:28" ht="12.75">
      <c r="A39" t="s">
        <v>719</v>
      </c>
      <c r="B39" t="s">
        <v>720</v>
      </c>
      <c r="C39" s="33">
        <v>39362</v>
      </c>
      <c r="D39" t="s">
        <v>721</v>
      </c>
      <c r="E39">
        <v>6</v>
      </c>
      <c r="F39">
        <v>1</v>
      </c>
      <c r="G39">
        <v>7</v>
      </c>
      <c r="H39" t="s">
        <v>26</v>
      </c>
      <c r="I39">
        <v>20</v>
      </c>
      <c r="J39" t="s">
        <v>342</v>
      </c>
      <c r="K39" t="s">
        <v>722</v>
      </c>
      <c r="L39" t="s">
        <v>172</v>
      </c>
      <c r="M39" t="s">
        <v>723</v>
      </c>
      <c r="N39" t="s">
        <v>715</v>
      </c>
      <c r="O39" t="s">
        <v>724</v>
      </c>
      <c r="P39" t="s">
        <v>570</v>
      </c>
      <c r="Q39" t="s">
        <v>465</v>
      </c>
      <c r="R39" t="s">
        <v>725</v>
      </c>
      <c r="S39" s="32" t="s">
        <v>726</v>
      </c>
      <c r="T39" t="s">
        <v>725</v>
      </c>
      <c r="U39">
        <v>45.571907199999998</v>
      </c>
      <c r="V39">
        <v>-88.902892199999997</v>
      </c>
      <c r="W39" t="s">
        <v>43</v>
      </c>
      <c r="X39">
        <v>2007</v>
      </c>
      <c r="Y39" s="27"/>
      <c r="Z39" s="27"/>
      <c r="AA39" s="27"/>
      <c r="AB39" s="27"/>
    </row>
    <row r="40" spans="1:28" ht="12.75">
      <c r="A40" t="s">
        <v>349</v>
      </c>
      <c r="B40" s="27" t="s">
        <v>350</v>
      </c>
      <c r="C40" s="28">
        <v>43009</v>
      </c>
      <c r="D40" s="27" t="s">
        <v>351</v>
      </c>
      <c r="E40">
        <v>58</v>
      </c>
      <c r="F40">
        <v>546</v>
      </c>
      <c r="G40">
        <v>604</v>
      </c>
      <c r="H40" t="s">
        <v>26</v>
      </c>
      <c r="I40">
        <v>64</v>
      </c>
      <c r="J40" t="s">
        <v>221</v>
      </c>
      <c r="K40" t="s">
        <v>352</v>
      </c>
      <c r="L40" t="s">
        <v>172</v>
      </c>
      <c r="M40" t="s">
        <v>353</v>
      </c>
      <c r="N40" t="s">
        <v>354</v>
      </c>
      <c r="O40" t="s">
        <v>355</v>
      </c>
      <c r="P40" t="s">
        <v>31</v>
      </c>
      <c r="Q40" t="s">
        <v>32</v>
      </c>
      <c r="R40" t="s">
        <v>356</v>
      </c>
      <c r="S40" t="s">
        <v>357</v>
      </c>
      <c r="T40" t="s">
        <v>356</v>
      </c>
      <c r="U40">
        <v>36.095739000000002</v>
      </c>
      <c r="V40">
        <v>-115.171544</v>
      </c>
      <c r="W40" t="s">
        <v>43</v>
      </c>
      <c r="X40">
        <v>2017</v>
      </c>
      <c r="Y40" s="27"/>
      <c r="Z40" s="27"/>
      <c r="AA40" s="27"/>
      <c r="AB40" s="27"/>
    </row>
    <row r="41" spans="1:28" ht="12.75">
      <c r="A41" s="2" t="s">
        <v>23</v>
      </c>
      <c r="B41" s="2" t="s">
        <v>24</v>
      </c>
      <c r="C41" s="3">
        <v>45061</v>
      </c>
      <c r="D41" s="4" t="s">
        <v>25</v>
      </c>
      <c r="E41" s="5">
        <v>3</v>
      </c>
      <c r="F41" s="5">
        <v>6</v>
      </c>
      <c r="G41" s="5">
        <v>9</v>
      </c>
      <c r="H41" s="2" t="s">
        <v>26</v>
      </c>
      <c r="I41" s="5">
        <v>18</v>
      </c>
      <c r="J41" s="2" t="s">
        <v>27</v>
      </c>
      <c r="K41" s="2" t="s">
        <v>28</v>
      </c>
      <c r="L41" s="2" t="s">
        <v>27</v>
      </c>
      <c r="M41" s="2" t="s">
        <v>28</v>
      </c>
      <c r="N41" s="2" t="s">
        <v>29</v>
      </c>
      <c r="O41" s="6" t="s">
        <v>30</v>
      </c>
      <c r="P41" s="2" t="s">
        <v>31</v>
      </c>
      <c r="Q41" s="2" t="s">
        <v>32</v>
      </c>
      <c r="R41" s="7" t="s">
        <v>33</v>
      </c>
      <c r="S41" s="8" t="s">
        <v>34</v>
      </c>
      <c r="T41" s="2" t="s">
        <v>28</v>
      </c>
      <c r="U41" s="2" t="s">
        <v>28</v>
      </c>
      <c r="V41" s="2" t="s">
        <v>28</v>
      </c>
      <c r="W41" s="2" t="s">
        <v>35</v>
      </c>
      <c r="X41" s="5">
        <v>2023</v>
      </c>
      <c r="Y41" s="27"/>
      <c r="Z41" s="27"/>
      <c r="AA41" s="27"/>
      <c r="AB41" s="27"/>
    </row>
    <row r="42" spans="1:28" ht="12.75">
      <c r="A42" s="2" t="s">
        <v>36</v>
      </c>
      <c r="B42" s="2" t="s">
        <v>37</v>
      </c>
      <c r="C42" s="3">
        <v>45052</v>
      </c>
      <c r="D42" s="4" t="s">
        <v>38</v>
      </c>
      <c r="E42" s="5">
        <v>8</v>
      </c>
      <c r="F42" s="5">
        <v>7</v>
      </c>
      <c r="G42" s="5">
        <v>15</v>
      </c>
      <c r="H42" s="2" t="s">
        <v>26</v>
      </c>
      <c r="I42" s="5">
        <v>33</v>
      </c>
      <c r="J42" s="2" t="s">
        <v>27</v>
      </c>
      <c r="K42" s="2" t="s">
        <v>39</v>
      </c>
      <c r="L42" s="2" t="s">
        <v>27</v>
      </c>
      <c r="M42" s="2" t="s">
        <v>28</v>
      </c>
      <c r="N42" s="2" t="s">
        <v>40</v>
      </c>
      <c r="O42" s="6" t="s">
        <v>30</v>
      </c>
      <c r="P42" s="2" t="s">
        <v>41</v>
      </c>
      <c r="Q42" s="2" t="s">
        <v>32</v>
      </c>
      <c r="R42" s="7" t="s">
        <v>42</v>
      </c>
      <c r="S42" s="2" t="s">
        <v>28</v>
      </c>
      <c r="T42" s="2" t="s">
        <v>28</v>
      </c>
      <c r="U42" s="2" t="s">
        <v>28</v>
      </c>
      <c r="V42" s="2" t="s">
        <v>28</v>
      </c>
      <c r="W42" s="2" t="s">
        <v>43</v>
      </c>
      <c r="X42" s="5">
        <v>2023</v>
      </c>
      <c r="Y42" s="27"/>
      <c r="Z42" s="27"/>
      <c r="AA42" s="27"/>
      <c r="AB42" s="27"/>
    </row>
    <row r="43" spans="1:28" ht="12.75">
      <c r="A43" s="27" t="s">
        <v>208</v>
      </c>
      <c r="B43" s="27" t="s">
        <v>209</v>
      </c>
      <c r="C43" s="28">
        <v>43681</v>
      </c>
      <c r="D43" s="27" t="s">
        <v>210</v>
      </c>
      <c r="E43" s="27">
        <v>9</v>
      </c>
      <c r="F43" s="27">
        <v>27</v>
      </c>
      <c r="G43" s="27">
        <v>36</v>
      </c>
      <c r="H43" s="27" t="s">
        <v>26</v>
      </c>
      <c r="I43" s="27">
        <v>24</v>
      </c>
      <c r="J43" s="27" t="s">
        <v>28</v>
      </c>
      <c r="K43" s="27" t="s">
        <v>28</v>
      </c>
      <c r="L43" s="27" t="s">
        <v>172</v>
      </c>
      <c r="M43" s="27" t="s">
        <v>28</v>
      </c>
      <c r="N43" s="27" t="s">
        <v>40</v>
      </c>
      <c r="O43" s="27" t="s">
        <v>211</v>
      </c>
      <c r="P43" s="27" t="s">
        <v>31</v>
      </c>
      <c r="Q43" s="27" t="s">
        <v>32</v>
      </c>
      <c r="R43" s="27" t="s">
        <v>212</v>
      </c>
      <c r="S43" s="27" t="s">
        <v>28</v>
      </c>
      <c r="T43" s="27" t="s">
        <v>28</v>
      </c>
      <c r="U43" s="27">
        <v>39.757311999999999</v>
      </c>
      <c r="V43" s="27">
        <v>-84.184946999999994</v>
      </c>
      <c r="W43" s="27" t="s">
        <v>43</v>
      </c>
      <c r="X43" s="27">
        <v>2019</v>
      </c>
      <c r="Y43" s="27"/>
      <c r="Z43" s="27"/>
      <c r="AA43" s="27"/>
      <c r="AB43" s="27"/>
    </row>
    <row r="44" spans="1:28" ht="12.75">
      <c r="A44" s="27" t="s">
        <v>190</v>
      </c>
      <c r="B44" s="27" t="s">
        <v>191</v>
      </c>
      <c r="C44" s="28">
        <v>43809</v>
      </c>
      <c r="D44" s="27" t="s">
        <v>192</v>
      </c>
      <c r="E44" s="27">
        <v>4</v>
      </c>
      <c r="F44" s="27">
        <v>3</v>
      </c>
      <c r="G44" s="27">
        <v>7</v>
      </c>
      <c r="H44" s="27" t="s">
        <v>26</v>
      </c>
      <c r="I44" s="29" t="s">
        <v>28</v>
      </c>
      <c r="J44" s="27" t="s">
        <v>28</v>
      </c>
      <c r="K44" s="27" t="s">
        <v>28</v>
      </c>
      <c r="L44" s="27" t="s">
        <v>28</v>
      </c>
      <c r="M44" s="27" t="s">
        <v>28</v>
      </c>
      <c r="N44" s="27" t="s">
        <v>193</v>
      </c>
      <c r="O44" s="27" t="s">
        <v>194</v>
      </c>
      <c r="P44" s="27" t="s">
        <v>62</v>
      </c>
      <c r="Q44" s="27" t="s">
        <v>195</v>
      </c>
      <c r="R44" s="30" t="s">
        <v>196</v>
      </c>
      <c r="S44" s="27" t="s">
        <v>28</v>
      </c>
      <c r="T44" s="27" t="s">
        <v>28</v>
      </c>
      <c r="U44" s="27">
        <v>40.707363000000001</v>
      </c>
      <c r="V44" s="27">
        <v>-74.083608999999996</v>
      </c>
      <c r="W44" s="27" t="s">
        <v>70</v>
      </c>
      <c r="X44" s="27">
        <v>2019</v>
      </c>
      <c r="Y44" s="27"/>
      <c r="Z44" s="27"/>
      <c r="AA44" s="27"/>
      <c r="AB44" s="27"/>
    </row>
    <row r="45" spans="1:28" ht="12.75">
      <c r="A45" t="s">
        <v>484</v>
      </c>
      <c r="B45" t="s">
        <v>485</v>
      </c>
      <c r="C45" s="33">
        <v>42166</v>
      </c>
      <c r="D45" t="s">
        <v>486</v>
      </c>
      <c r="E45">
        <v>3</v>
      </c>
      <c r="F45">
        <v>1</v>
      </c>
      <c r="G45">
        <v>4</v>
      </c>
      <c r="H45" t="s">
        <v>26</v>
      </c>
      <c r="I45">
        <v>27</v>
      </c>
      <c r="J45" t="s">
        <v>172</v>
      </c>
      <c r="K45" t="s">
        <v>487</v>
      </c>
      <c r="L45" t="s">
        <v>172</v>
      </c>
      <c r="M45" t="s">
        <v>342</v>
      </c>
      <c r="N45" t="s">
        <v>488</v>
      </c>
      <c r="O45" t="s">
        <v>489</v>
      </c>
      <c r="P45" t="s">
        <v>41</v>
      </c>
      <c r="Q45" t="s">
        <v>32</v>
      </c>
      <c r="R45" t="s">
        <v>490</v>
      </c>
      <c r="S45" t="s">
        <v>28</v>
      </c>
      <c r="T45" t="s">
        <v>490</v>
      </c>
      <c r="U45">
        <v>44.204124</v>
      </c>
      <c r="V45">
        <v>-88.467540999999997</v>
      </c>
      <c r="W45" t="s">
        <v>43</v>
      </c>
      <c r="X45">
        <v>2015</v>
      </c>
      <c r="Y45" s="27"/>
      <c r="Z45" s="27"/>
      <c r="AA45" s="27"/>
      <c r="AB45" s="27"/>
    </row>
    <row r="46" spans="1:28" ht="12.75">
      <c r="A46" s="27" t="s">
        <v>254</v>
      </c>
      <c r="B46" s="27" t="s">
        <v>255</v>
      </c>
      <c r="C46" s="28">
        <v>43411</v>
      </c>
      <c r="D46" s="27" t="s">
        <v>256</v>
      </c>
      <c r="E46" s="27">
        <v>12</v>
      </c>
      <c r="F46" s="27">
        <v>22</v>
      </c>
      <c r="G46" s="27">
        <v>34</v>
      </c>
      <c r="H46" s="27" t="s">
        <v>26</v>
      </c>
      <c r="I46" s="27">
        <v>28</v>
      </c>
      <c r="J46" s="27" t="s">
        <v>172</v>
      </c>
      <c r="K46" s="27" t="s">
        <v>257</v>
      </c>
      <c r="L46" s="27" t="s">
        <v>172</v>
      </c>
      <c r="M46" s="27" t="s">
        <v>258</v>
      </c>
      <c r="N46" s="27" t="s">
        <v>67</v>
      </c>
      <c r="O46" s="27" t="s">
        <v>259</v>
      </c>
      <c r="P46" s="27" t="s">
        <v>28</v>
      </c>
      <c r="Q46" s="27" t="s">
        <v>32</v>
      </c>
      <c r="R46" s="27" t="s">
        <v>260</v>
      </c>
      <c r="S46" s="32" t="s">
        <v>261</v>
      </c>
      <c r="T46" s="27" t="s">
        <v>28</v>
      </c>
      <c r="U46" s="27">
        <v>34.176946000000001</v>
      </c>
      <c r="V46" s="27">
        <v>-118.874793</v>
      </c>
      <c r="W46" s="27" t="s">
        <v>43</v>
      </c>
      <c r="X46" s="27">
        <v>2018</v>
      </c>
      <c r="Y46" s="27"/>
      <c r="Z46" s="27"/>
      <c r="AA46" s="27"/>
      <c r="AB46" s="27"/>
    </row>
    <row r="47" spans="1:28" ht="12.75">
      <c r="A47" t="s">
        <v>406</v>
      </c>
      <c r="B47" s="27" t="s">
        <v>407</v>
      </c>
      <c r="C47" s="33">
        <v>42568</v>
      </c>
      <c r="D47" s="27" t="s">
        <v>408</v>
      </c>
      <c r="E47">
        <v>3</v>
      </c>
      <c r="F47">
        <v>3</v>
      </c>
      <c r="G47">
        <v>6</v>
      </c>
      <c r="H47" t="s">
        <v>26</v>
      </c>
      <c r="I47">
        <v>29</v>
      </c>
      <c r="J47" t="s">
        <v>172</v>
      </c>
      <c r="K47" t="s">
        <v>342</v>
      </c>
      <c r="L47" t="s">
        <v>387</v>
      </c>
      <c r="M47" t="s">
        <v>28</v>
      </c>
      <c r="N47" t="s">
        <v>409</v>
      </c>
      <c r="O47" t="s">
        <v>410</v>
      </c>
      <c r="P47" t="s">
        <v>62</v>
      </c>
      <c r="Q47" t="s">
        <v>32</v>
      </c>
      <c r="R47" t="s">
        <v>411</v>
      </c>
      <c r="S47" t="s">
        <v>28</v>
      </c>
      <c r="T47" t="s">
        <v>412</v>
      </c>
      <c r="U47">
        <v>30.433600999999999</v>
      </c>
      <c r="V47">
        <v>-91.081402999999995</v>
      </c>
      <c r="W47" t="s">
        <v>70</v>
      </c>
      <c r="X47">
        <v>2016</v>
      </c>
    </row>
    <row r="48" spans="1:28" ht="12.75">
      <c r="A48" t="s">
        <v>413</v>
      </c>
      <c r="B48" t="s">
        <v>414</v>
      </c>
      <c r="C48" s="33">
        <v>42558</v>
      </c>
      <c r="D48" t="s">
        <v>415</v>
      </c>
      <c r="E48">
        <v>5</v>
      </c>
      <c r="F48">
        <v>11</v>
      </c>
      <c r="G48">
        <v>16</v>
      </c>
      <c r="H48" t="s">
        <v>26</v>
      </c>
      <c r="I48">
        <v>25</v>
      </c>
      <c r="J48" t="s">
        <v>342</v>
      </c>
      <c r="K48" t="s">
        <v>342</v>
      </c>
      <c r="L48" t="s">
        <v>172</v>
      </c>
      <c r="M48" t="s">
        <v>416</v>
      </c>
      <c r="N48" t="s">
        <v>417</v>
      </c>
      <c r="O48" t="s">
        <v>418</v>
      </c>
      <c r="P48" t="s">
        <v>62</v>
      </c>
      <c r="Q48" t="s">
        <v>32</v>
      </c>
      <c r="R48" t="s">
        <v>419</v>
      </c>
      <c r="S48" t="s">
        <v>28</v>
      </c>
      <c r="T48" t="s">
        <v>419</v>
      </c>
      <c r="U48">
        <v>32.780105200000001</v>
      </c>
      <c r="V48">
        <v>-96.800008199999994</v>
      </c>
      <c r="W48" t="s">
        <v>43</v>
      </c>
      <c r="X48">
        <v>2016</v>
      </c>
    </row>
    <row r="49" spans="1:24" ht="12.75">
      <c r="A49" t="s">
        <v>1058</v>
      </c>
      <c r="B49" s="27" t="s">
        <v>1059</v>
      </c>
      <c r="C49" s="33">
        <v>30183</v>
      </c>
      <c r="D49" t="s">
        <v>1060</v>
      </c>
      <c r="E49">
        <v>8</v>
      </c>
      <c r="F49">
        <v>3</v>
      </c>
      <c r="G49">
        <v>11</v>
      </c>
      <c r="H49" t="s">
        <v>26</v>
      </c>
      <c r="I49">
        <v>51</v>
      </c>
      <c r="J49" t="s">
        <v>172</v>
      </c>
      <c r="K49" t="s">
        <v>1061</v>
      </c>
      <c r="L49" t="s">
        <v>172</v>
      </c>
      <c r="M49" t="s">
        <v>1062</v>
      </c>
      <c r="N49" t="s">
        <v>1063</v>
      </c>
      <c r="O49" t="s">
        <v>1064</v>
      </c>
      <c r="P49" t="s">
        <v>570</v>
      </c>
      <c r="Q49" t="s">
        <v>465</v>
      </c>
      <c r="R49" t="s">
        <v>1065</v>
      </c>
      <c r="S49" s="32" t="s">
        <v>1066</v>
      </c>
      <c r="T49" t="s">
        <v>1065</v>
      </c>
      <c r="U49">
        <v>25.796491</v>
      </c>
      <c r="V49">
        <v>-80.226682999999994</v>
      </c>
      <c r="W49" t="s">
        <v>43</v>
      </c>
      <c r="X49">
        <v>1982</v>
      </c>
    </row>
    <row r="50" spans="1:24" ht="12.75">
      <c r="A50" t="s">
        <v>735</v>
      </c>
      <c r="B50" t="s">
        <v>736</v>
      </c>
      <c r="C50" s="33">
        <v>39125</v>
      </c>
      <c r="D50" t="s">
        <v>737</v>
      </c>
      <c r="E50">
        <v>6</v>
      </c>
      <c r="F50">
        <v>4</v>
      </c>
      <c r="G50">
        <v>10</v>
      </c>
      <c r="H50" t="s">
        <v>26</v>
      </c>
      <c r="I50">
        <v>18</v>
      </c>
      <c r="J50" t="s">
        <v>342</v>
      </c>
      <c r="K50" t="s">
        <v>738</v>
      </c>
      <c r="L50" t="s">
        <v>387</v>
      </c>
      <c r="M50" t="s">
        <v>739</v>
      </c>
      <c r="N50" t="s">
        <v>681</v>
      </c>
      <c r="O50" t="s">
        <v>740</v>
      </c>
      <c r="P50" t="s">
        <v>570</v>
      </c>
      <c r="Q50" t="s">
        <v>465</v>
      </c>
      <c r="R50" t="s">
        <v>741</v>
      </c>
      <c r="S50" s="32" t="s">
        <v>742</v>
      </c>
      <c r="T50" t="s">
        <v>741</v>
      </c>
      <c r="U50">
        <v>40.760646700000002</v>
      </c>
      <c r="V50">
        <v>-111.89109000000001</v>
      </c>
      <c r="W50" t="s">
        <v>43</v>
      </c>
      <c r="X50">
        <v>2007</v>
      </c>
    </row>
    <row r="51" spans="1:24" ht="12.75">
      <c r="A51" t="s">
        <v>398</v>
      </c>
      <c r="B51" s="27" t="s">
        <v>399</v>
      </c>
      <c r="C51" s="33">
        <v>42636</v>
      </c>
      <c r="D51" t="s">
        <v>400</v>
      </c>
      <c r="E51">
        <v>5</v>
      </c>
      <c r="F51">
        <v>0</v>
      </c>
      <c r="G51">
        <v>5</v>
      </c>
      <c r="H51" t="s">
        <v>26</v>
      </c>
      <c r="I51">
        <v>20</v>
      </c>
      <c r="J51" t="s">
        <v>172</v>
      </c>
      <c r="K51" t="s">
        <v>401</v>
      </c>
      <c r="L51" t="s">
        <v>221</v>
      </c>
      <c r="M51" t="s">
        <v>28</v>
      </c>
      <c r="N51" t="s">
        <v>402</v>
      </c>
      <c r="O51" s="27" t="s">
        <v>403</v>
      </c>
      <c r="P51" t="s">
        <v>28</v>
      </c>
      <c r="Q51" t="s">
        <v>32</v>
      </c>
      <c r="R51" s="27" t="s">
        <v>404</v>
      </c>
      <c r="S51" s="32" t="s">
        <v>405</v>
      </c>
      <c r="T51" t="s">
        <v>404</v>
      </c>
      <c r="U51">
        <v>48.461367000000003</v>
      </c>
      <c r="V51">
        <v>-122.337918</v>
      </c>
      <c r="W51" t="s">
        <v>43</v>
      </c>
      <c r="X51">
        <v>2016</v>
      </c>
    </row>
    <row r="52" spans="1:24" ht="12.75">
      <c r="A52" t="s">
        <v>420</v>
      </c>
      <c r="B52" t="s">
        <v>373</v>
      </c>
      <c r="C52" s="33">
        <v>42533</v>
      </c>
      <c r="D52" t="s">
        <v>421</v>
      </c>
      <c r="E52">
        <v>49</v>
      </c>
      <c r="F52">
        <v>53</v>
      </c>
      <c r="G52">
        <v>102</v>
      </c>
      <c r="H52" t="s">
        <v>26</v>
      </c>
      <c r="I52">
        <v>29</v>
      </c>
      <c r="J52" t="s">
        <v>342</v>
      </c>
      <c r="K52" t="s">
        <v>342</v>
      </c>
      <c r="L52" t="s">
        <v>172</v>
      </c>
      <c r="M52" t="s">
        <v>422</v>
      </c>
      <c r="N52" t="s">
        <v>423</v>
      </c>
      <c r="O52" t="s">
        <v>424</v>
      </c>
      <c r="P52" t="s">
        <v>26</v>
      </c>
      <c r="Q52" t="s">
        <v>32</v>
      </c>
      <c r="R52" t="s">
        <v>425</v>
      </c>
      <c r="S52" t="s">
        <v>28</v>
      </c>
      <c r="T52" t="s">
        <v>425</v>
      </c>
      <c r="U52">
        <v>28.519718000000001</v>
      </c>
      <c r="V52">
        <v>-81.376777000000004</v>
      </c>
      <c r="W52" t="s">
        <v>43</v>
      </c>
      <c r="X52">
        <v>2016</v>
      </c>
    </row>
    <row r="53" spans="1:24" ht="12.75">
      <c r="A53" t="s">
        <v>1025</v>
      </c>
      <c r="B53" t="s">
        <v>1026</v>
      </c>
      <c r="C53" s="33">
        <v>31890</v>
      </c>
      <c r="D53" t="s">
        <v>1027</v>
      </c>
      <c r="E53">
        <v>6</v>
      </c>
      <c r="F53">
        <v>14</v>
      </c>
      <c r="G53">
        <v>20</v>
      </c>
      <c r="H53" t="s">
        <v>26</v>
      </c>
      <c r="I53">
        <v>59</v>
      </c>
      <c r="J53" t="s">
        <v>172</v>
      </c>
      <c r="K53" t="s">
        <v>1028</v>
      </c>
      <c r="L53" t="s">
        <v>172</v>
      </c>
      <c r="M53" t="s">
        <v>1029</v>
      </c>
      <c r="N53" t="s">
        <v>1030</v>
      </c>
      <c r="O53" t="s">
        <v>1031</v>
      </c>
      <c r="P53" t="s">
        <v>570</v>
      </c>
      <c r="Q53" t="s">
        <v>465</v>
      </c>
      <c r="R53" s="32" t="s">
        <v>1032</v>
      </c>
      <c r="S53" t="s">
        <v>1033</v>
      </c>
      <c r="T53" t="s">
        <v>1032</v>
      </c>
      <c r="U53">
        <v>28.033188599999999</v>
      </c>
      <c r="V53">
        <v>-80.642969500000007</v>
      </c>
      <c r="W53" t="s">
        <v>70</v>
      </c>
      <c r="X53">
        <v>1987</v>
      </c>
    </row>
    <row r="54" spans="1:24" ht="12.75">
      <c r="A54" t="s">
        <v>586</v>
      </c>
      <c r="B54" t="s">
        <v>587</v>
      </c>
      <c r="C54" s="33">
        <v>41110</v>
      </c>
      <c r="D54" t="s">
        <v>588</v>
      </c>
      <c r="E54">
        <v>12</v>
      </c>
      <c r="F54">
        <v>70</v>
      </c>
      <c r="G54">
        <v>82</v>
      </c>
      <c r="H54" t="s">
        <v>26</v>
      </c>
      <c r="I54">
        <v>24</v>
      </c>
      <c r="J54" t="s">
        <v>172</v>
      </c>
      <c r="K54" t="s">
        <v>589</v>
      </c>
      <c r="L54" t="s">
        <v>172</v>
      </c>
      <c r="M54" t="s">
        <v>590</v>
      </c>
      <c r="N54" t="s">
        <v>591</v>
      </c>
      <c r="O54" t="s">
        <v>592</v>
      </c>
      <c r="P54" t="s">
        <v>570</v>
      </c>
      <c r="Q54" t="s">
        <v>465</v>
      </c>
      <c r="R54" t="s">
        <v>593</v>
      </c>
      <c r="S54" s="32" t="s">
        <v>594</v>
      </c>
      <c r="T54" t="s">
        <v>593</v>
      </c>
      <c r="U54">
        <v>39.706037999999999</v>
      </c>
      <c r="V54">
        <v>-104.820594</v>
      </c>
      <c r="W54" t="s">
        <v>70</v>
      </c>
      <c r="X54">
        <v>2012</v>
      </c>
    </row>
    <row r="55" spans="1:24" ht="12.75">
      <c r="A55" t="s">
        <v>595</v>
      </c>
      <c r="B55" t="s">
        <v>596</v>
      </c>
      <c r="C55" s="33">
        <v>41049</v>
      </c>
      <c r="D55" t="s">
        <v>597</v>
      </c>
      <c r="E55">
        <v>6</v>
      </c>
      <c r="F55">
        <v>1</v>
      </c>
      <c r="G55">
        <v>7</v>
      </c>
      <c r="H55" t="s">
        <v>26</v>
      </c>
      <c r="I55">
        <v>40</v>
      </c>
      <c r="J55" t="s">
        <v>172</v>
      </c>
      <c r="K55" t="s">
        <v>598</v>
      </c>
      <c r="L55" t="s">
        <v>172</v>
      </c>
      <c r="M55" t="s">
        <v>599</v>
      </c>
      <c r="N55" t="s">
        <v>600</v>
      </c>
      <c r="O55" t="s">
        <v>601</v>
      </c>
      <c r="P55" t="s">
        <v>570</v>
      </c>
      <c r="Q55" t="s">
        <v>465</v>
      </c>
      <c r="R55" t="s">
        <v>602</v>
      </c>
      <c r="S55" s="32" t="s">
        <v>603</v>
      </c>
      <c r="T55" t="s">
        <v>602</v>
      </c>
      <c r="U55">
        <v>47.603832099999998</v>
      </c>
      <c r="V55">
        <v>-122.3300624</v>
      </c>
      <c r="W55" t="s">
        <v>43</v>
      </c>
      <c r="X55">
        <v>2012</v>
      </c>
    </row>
    <row r="56" spans="1:24" ht="12.75">
      <c r="A56" t="s">
        <v>325</v>
      </c>
      <c r="B56" s="27" t="s">
        <v>326</v>
      </c>
      <c r="C56" s="28">
        <v>43053</v>
      </c>
      <c r="D56" t="s">
        <v>327</v>
      </c>
      <c r="E56">
        <v>5</v>
      </c>
      <c r="F56">
        <v>10</v>
      </c>
      <c r="G56">
        <v>15</v>
      </c>
      <c r="H56" t="s">
        <v>26</v>
      </c>
      <c r="I56">
        <v>44</v>
      </c>
      <c r="J56" t="s">
        <v>221</v>
      </c>
      <c r="K56" t="s">
        <v>28</v>
      </c>
      <c r="L56" t="s">
        <v>234</v>
      </c>
      <c r="M56" t="s">
        <v>221</v>
      </c>
      <c r="N56" t="s">
        <v>132</v>
      </c>
      <c r="O56" t="s">
        <v>328</v>
      </c>
      <c r="P56" t="s">
        <v>31</v>
      </c>
      <c r="Q56" t="s">
        <v>32</v>
      </c>
      <c r="R56" t="s">
        <v>329</v>
      </c>
      <c r="S56" t="s">
        <v>28</v>
      </c>
      <c r="T56" t="s">
        <v>329</v>
      </c>
      <c r="U56">
        <v>40.018759000000003</v>
      </c>
      <c r="V56">
        <v>-122.393089</v>
      </c>
      <c r="W56" t="s">
        <v>70</v>
      </c>
      <c r="X56">
        <v>2017</v>
      </c>
    </row>
    <row r="57" spans="1:24" ht="12.75">
      <c r="A57" t="s">
        <v>940</v>
      </c>
      <c r="B57" t="s">
        <v>359</v>
      </c>
      <c r="C57" s="33">
        <v>34151</v>
      </c>
      <c r="D57" t="s">
        <v>941</v>
      </c>
      <c r="E57">
        <v>9</v>
      </c>
      <c r="F57">
        <v>6</v>
      </c>
      <c r="G57">
        <v>15</v>
      </c>
      <c r="H57" t="s">
        <v>26</v>
      </c>
      <c r="I57">
        <v>55</v>
      </c>
      <c r="J57" t="s">
        <v>234</v>
      </c>
      <c r="K57" t="s">
        <v>942</v>
      </c>
      <c r="L57" t="s">
        <v>234</v>
      </c>
      <c r="M57" t="s">
        <v>943</v>
      </c>
      <c r="N57" t="s">
        <v>944</v>
      </c>
      <c r="O57" t="s">
        <v>945</v>
      </c>
      <c r="P57" t="s">
        <v>570</v>
      </c>
      <c r="Q57" t="s">
        <v>465</v>
      </c>
      <c r="R57" t="s">
        <v>946</v>
      </c>
      <c r="S57" s="32" t="s">
        <v>947</v>
      </c>
      <c r="T57" t="s">
        <v>946</v>
      </c>
      <c r="U57">
        <v>37.792968000000002</v>
      </c>
      <c r="V57">
        <v>-122.39797299999999</v>
      </c>
      <c r="W57" t="s">
        <v>43</v>
      </c>
      <c r="X57">
        <v>1993</v>
      </c>
    </row>
    <row r="58" spans="1:24" ht="12.75">
      <c r="A58" t="s">
        <v>556</v>
      </c>
      <c r="B58" t="s">
        <v>557</v>
      </c>
      <c r="C58" s="33">
        <v>41346</v>
      </c>
      <c r="D58" t="s">
        <v>558</v>
      </c>
      <c r="E58">
        <v>5</v>
      </c>
      <c r="F58">
        <v>2</v>
      </c>
      <c r="G58">
        <v>7</v>
      </c>
      <c r="H58" t="s">
        <v>26</v>
      </c>
      <c r="I58">
        <v>64</v>
      </c>
      <c r="J58" t="s">
        <v>234</v>
      </c>
      <c r="K58" t="s">
        <v>28</v>
      </c>
      <c r="L58" t="s">
        <v>172</v>
      </c>
      <c r="M58" t="s">
        <v>559</v>
      </c>
      <c r="N58" t="s">
        <v>560</v>
      </c>
      <c r="O58" t="s">
        <v>387</v>
      </c>
      <c r="P58" t="s">
        <v>31</v>
      </c>
      <c r="Q58" t="s">
        <v>465</v>
      </c>
      <c r="R58" s="32" t="s">
        <v>561</v>
      </c>
      <c r="S58" s="32" t="s">
        <v>562</v>
      </c>
      <c r="T58" t="s">
        <v>561</v>
      </c>
      <c r="U58">
        <v>43.045600999999998</v>
      </c>
      <c r="V58">
        <v>-74.984891000000005</v>
      </c>
      <c r="W58" t="s">
        <v>43</v>
      </c>
      <c r="X58">
        <v>2013</v>
      </c>
    </row>
    <row r="59" spans="1:24" ht="12.75">
      <c r="A59" t="s">
        <v>710</v>
      </c>
      <c r="B59" t="s">
        <v>711</v>
      </c>
      <c r="C59" s="33">
        <v>39421</v>
      </c>
      <c r="D59" t="s">
        <v>712</v>
      </c>
      <c r="E59">
        <v>9</v>
      </c>
      <c r="F59">
        <v>4</v>
      </c>
      <c r="G59">
        <v>13</v>
      </c>
      <c r="H59" t="s">
        <v>26</v>
      </c>
      <c r="I59">
        <v>19</v>
      </c>
      <c r="J59" t="s">
        <v>172</v>
      </c>
      <c r="K59" t="s">
        <v>713</v>
      </c>
      <c r="L59" t="s">
        <v>234</v>
      </c>
      <c r="M59" t="s">
        <v>714</v>
      </c>
      <c r="N59" t="s">
        <v>715</v>
      </c>
      <c r="O59" t="s">
        <v>716</v>
      </c>
      <c r="P59" t="s">
        <v>570</v>
      </c>
      <c r="Q59" t="s">
        <v>465</v>
      </c>
      <c r="R59" t="s">
        <v>717</v>
      </c>
      <c r="S59" s="32" t="s">
        <v>718</v>
      </c>
      <c r="T59" t="s">
        <v>717</v>
      </c>
      <c r="U59">
        <v>41.265718999999997</v>
      </c>
      <c r="V59">
        <v>-96.067494999999994</v>
      </c>
      <c r="W59" t="s">
        <v>70</v>
      </c>
      <c r="X59">
        <v>2007</v>
      </c>
    </row>
    <row r="60" spans="1:24" ht="12.75">
      <c r="A60" t="s">
        <v>676</v>
      </c>
      <c r="B60" t="s">
        <v>677</v>
      </c>
      <c r="C60" s="33">
        <v>39901</v>
      </c>
      <c r="D60" t="s">
        <v>678</v>
      </c>
      <c r="E60">
        <v>8</v>
      </c>
      <c r="F60">
        <v>3</v>
      </c>
      <c r="G60">
        <v>11</v>
      </c>
      <c r="H60" t="s">
        <v>26</v>
      </c>
      <c r="I60">
        <v>45</v>
      </c>
      <c r="J60" t="s">
        <v>172</v>
      </c>
      <c r="K60" t="s">
        <v>679</v>
      </c>
      <c r="L60" t="s">
        <v>172</v>
      </c>
      <c r="M60" t="s">
        <v>680</v>
      </c>
      <c r="N60" t="s">
        <v>681</v>
      </c>
      <c r="O60" t="s">
        <v>682</v>
      </c>
      <c r="P60" t="s">
        <v>570</v>
      </c>
      <c r="Q60" t="s">
        <v>465</v>
      </c>
      <c r="R60" t="s">
        <v>683</v>
      </c>
      <c r="S60" s="32" t="s">
        <v>684</v>
      </c>
      <c r="T60" t="s">
        <v>683</v>
      </c>
      <c r="U60">
        <v>35.333433999999997</v>
      </c>
      <c r="V60">
        <v>-79.414591999999999</v>
      </c>
      <c r="W60" t="s">
        <v>43</v>
      </c>
      <c r="X60">
        <v>2009</v>
      </c>
    </row>
    <row r="61" spans="1:24" ht="12.75">
      <c r="A61" s="2" t="s">
        <v>97</v>
      </c>
      <c r="B61" s="2" t="s">
        <v>98</v>
      </c>
      <c r="C61" s="3">
        <v>44847</v>
      </c>
      <c r="D61" s="2" t="s">
        <v>99</v>
      </c>
      <c r="E61" s="5">
        <v>5</v>
      </c>
      <c r="F61" s="5">
        <v>2</v>
      </c>
      <c r="G61" s="5">
        <v>7</v>
      </c>
      <c r="H61" s="2" t="s">
        <v>26</v>
      </c>
      <c r="I61" s="5">
        <v>15</v>
      </c>
      <c r="J61" s="2" t="s">
        <v>28</v>
      </c>
      <c r="K61" s="2" t="s">
        <v>28</v>
      </c>
      <c r="L61" s="2" t="s">
        <v>28</v>
      </c>
      <c r="M61" s="2" t="s">
        <v>28</v>
      </c>
      <c r="N61" s="2" t="s">
        <v>100</v>
      </c>
      <c r="O61" s="19"/>
      <c r="P61" s="2" t="s">
        <v>31</v>
      </c>
      <c r="Q61" s="2" t="s">
        <v>32</v>
      </c>
      <c r="R61" s="20" t="s">
        <v>101</v>
      </c>
      <c r="S61" s="2" t="s">
        <v>28</v>
      </c>
      <c r="T61" s="2" t="s">
        <v>28</v>
      </c>
      <c r="U61" s="2" t="s">
        <v>28</v>
      </c>
      <c r="V61" s="2" t="s">
        <v>28</v>
      </c>
      <c r="W61" s="2" t="s">
        <v>70</v>
      </c>
      <c r="X61" s="5">
        <v>2022</v>
      </c>
    </row>
    <row r="62" spans="1:24" ht="12.75">
      <c r="A62" t="s">
        <v>540</v>
      </c>
      <c r="B62" t="s">
        <v>541</v>
      </c>
      <c r="C62" s="33">
        <v>41432</v>
      </c>
      <c r="D62" t="s">
        <v>542</v>
      </c>
      <c r="E62">
        <v>6</v>
      </c>
      <c r="F62">
        <v>3</v>
      </c>
      <c r="G62">
        <v>9</v>
      </c>
      <c r="H62" t="s">
        <v>534</v>
      </c>
      <c r="I62">
        <v>23</v>
      </c>
      <c r="J62" t="s">
        <v>172</v>
      </c>
      <c r="K62" t="s">
        <v>543</v>
      </c>
      <c r="L62" t="s">
        <v>544</v>
      </c>
      <c r="M62" t="s">
        <v>545</v>
      </c>
      <c r="N62" t="s">
        <v>546</v>
      </c>
      <c r="O62" t="s">
        <v>547</v>
      </c>
      <c r="P62" t="s">
        <v>31</v>
      </c>
      <c r="Q62" t="s">
        <v>465</v>
      </c>
      <c r="R62" s="32" t="s">
        <v>548</v>
      </c>
      <c r="S62" t="s">
        <v>549</v>
      </c>
      <c r="T62" t="s">
        <v>548</v>
      </c>
      <c r="U62">
        <v>34.008617000000001</v>
      </c>
      <c r="V62">
        <v>-118.494754033795</v>
      </c>
      <c r="W62" t="s">
        <v>43</v>
      </c>
      <c r="X62">
        <v>2013</v>
      </c>
    </row>
    <row r="63" spans="1:24" ht="12.75">
      <c r="A63" t="s">
        <v>550</v>
      </c>
      <c r="B63" t="s">
        <v>551</v>
      </c>
      <c r="C63" s="33">
        <v>41385</v>
      </c>
      <c r="D63" t="s">
        <v>552</v>
      </c>
      <c r="E63">
        <v>5</v>
      </c>
      <c r="F63">
        <v>0</v>
      </c>
      <c r="G63">
        <v>5</v>
      </c>
      <c r="H63" t="s">
        <v>534</v>
      </c>
      <c r="I63">
        <v>27</v>
      </c>
      <c r="J63" t="s">
        <v>234</v>
      </c>
      <c r="K63" t="s">
        <v>28</v>
      </c>
      <c r="L63" t="s">
        <v>172</v>
      </c>
      <c r="M63" t="s">
        <v>387</v>
      </c>
      <c r="N63" t="s">
        <v>553</v>
      </c>
      <c r="O63" t="s">
        <v>554</v>
      </c>
      <c r="P63" t="s">
        <v>62</v>
      </c>
      <c r="Q63" t="s">
        <v>465</v>
      </c>
      <c r="R63" s="32" t="s">
        <v>555</v>
      </c>
      <c r="S63" t="s">
        <v>28</v>
      </c>
      <c r="T63" t="s">
        <v>555</v>
      </c>
      <c r="U63">
        <v>47.312960699999998</v>
      </c>
      <c r="V63">
        <v>-122.3393665</v>
      </c>
      <c r="W63" t="s">
        <v>43</v>
      </c>
      <c r="X63">
        <v>2013</v>
      </c>
    </row>
    <row r="64" spans="1:24" ht="12.75">
      <c r="A64" t="s">
        <v>531</v>
      </c>
      <c r="B64" t="s">
        <v>532</v>
      </c>
      <c r="C64" s="33">
        <v>41481</v>
      </c>
      <c r="D64" t="s">
        <v>533</v>
      </c>
      <c r="E64">
        <v>7</v>
      </c>
      <c r="F64">
        <v>0</v>
      </c>
      <c r="G64">
        <v>7</v>
      </c>
      <c r="H64" t="s">
        <v>534</v>
      </c>
      <c r="I64">
        <v>42</v>
      </c>
      <c r="J64" t="s">
        <v>342</v>
      </c>
      <c r="K64" t="s">
        <v>535</v>
      </c>
      <c r="L64" t="s">
        <v>172</v>
      </c>
      <c r="M64" t="s">
        <v>536</v>
      </c>
      <c r="N64" t="s">
        <v>519</v>
      </c>
      <c r="O64" t="s">
        <v>537</v>
      </c>
      <c r="P64" t="s">
        <v>41</v>
      </c>
      <c r="Q64" t="s">
        <v>465</v>
      </c>
      <c r="R64" t="s">
        <v>538</v>
      </c>
      <c r="S64" s="32" t="s">
        <v>539</v>
      </c>
      <c r="T64" t="s">
        <v>538</v>
      </c>
      <c r="U64">
        <v>25.864338</v>
      </c>
      <c r="V64">
        <v>-80.311774999999997</v>
      </c>
      <c r="W64" t="s">
        <v>43</v>
      </c>
      <c r="X64">
        <v>2013</v>
      </c>
    </row>
    <row r="65" spans="1:24" ht="12.75">
      <c r="A65" s="2" t="s">
        <v>115</v>
      </c>
      <c r="B65" s="2" t="s">
        <v>116</v>
      </c>
      <c r="C65" s="3">
        <v>44728</v>
      </c>
      <c r="D65" s="2" t="s">
        <v>117</v>
      </c>
      <c r="E65" s="5">
        <v>3</v>
      </c>
      <c r="F65" s="5">
        <v>0</v>
      </c>
      <c r="G65" s="5">
        <v>3</v>
      </c>
      <c r="H65" s="2" t="s">
        <v>118</v>
      </c>
      <c r="I65" s="5">
        <v>70</v>
      </c>
      <c r="J65" s="2" t="s">
        <v>28</v>
      </c>
      <c r="K65" s="2" t="s">
        <v>28</v>
      </c>
      <c r="L65" s="2" t="s">
        <v>27</v>
      </c>
      <c r="M65" s="2" t="s">
        <v>28</v>
      </c>
      <c r="N65" s="2" t="s">
        <v>67</v>
      </c>
      <c r="O65" s="6" t="s">
        <v>28</v>
      </c>
      <c r="P65" s="2" t="s">
        <v>31</v>
      </c>
      <c r="Q65" s="2" t="s">
        <v>32</v>
      </c>
      <c r="R65" s="20" t="s">
        <v>119</v>
      </c>
      <c r="S65" s="2" t="s">
        <v>28</v>
      </c>
      <c r="T65" s="2" t="s">
        <v>28</v>
      </c>
      <c r="U65" s="2" t="s">
        <v>28</v>
      </c>
      <c r="V65" s="2" t="s">
        <v>28</v>
      </c>
      <c r="W65" s="2" t="s">
        <v>43</v>
      </c>
      <c r="X65" s="5">
        <v>2022</v>
      </c>
    </row>
    <row r="66" spans="1:24" ht="12.75">
      <c r="A66" t="s">
        <v>833</v>
      </c>
      <c r="B66" t="s">
        <v>834</v>
      </c>
      <c r="C66" s="33">
        <v>36418</v>
      </c>
      <c r="D66" t="s">
        <v>835</v>
      </c>
      <c r="E66">
        <v>8</v>
      </c>
      <c r="F66">
        <v>7</v>
      </c>
      <c r="G66">
        <v>15</v>
      </c>
      <c r="H66" t="s">
        <v>144</v>
      </c>
      <c r="I66">
        <v>47</v>
      </c>
      <c r="J66" t="s">
        <v>172</v>
      </c>
      <c r="K66" t="s">
        <v>836</v>
      </c>
      <c r="L66" t="s">
        <v>172</v>
      </c>
      <c r="M66" t="s">
        <v>837</v>
      </c>
      <c r="N66" t="s">
        <v>600</v>
      </c>
      <c r="O66" t="s">
        <v>838</v>
      </c>
      <c r="P66" t="s">
        <v>570</v>
      </c>
      <c r="Q66" t="s">
        <v>465</v>
      </c>
      <c r="R66" t="s">
        <v>839</v>
      </c>
      <c r="S66" s="32" t="s">
        <v>840</v>
      </c>
      <c r="T66" t="s">
        <v>839</v>
      </c>
      <c r="U66">
        <v>32.664510999999997</v>
      </c>
      <c r="V66">
        <v>-97.384246000000005</v>
      </c>
      <c r="W66" t="s">
        <v>43</v>
      </c>
      <c r="X66">
        <v>1999</v>
      </c>
    </row>
    <row r="67" spans="1:24" ht="12.75">
      <c r="A67" t="s">
        <v>477</v>
      </c>
      <c r="B67" t="s">
        <v>478</v>
      </c>
      <c r="C67" s="33">
        <v>42172</v>
      </c>
      <c r="D67" t="s">
        <v>479</v>
      </c>
      <c r="E67">
        <v>9</v>
      </c>
      <c r="F67">
        <v>1</v>
      </c>
      <c r="G67">
        <v>10</v>
      </c>
      <c r="H67" t="s">
        <v>144</v>
      </c>
      <c r="I67">
        <v>21</v>
      </c>
      <c r="J67" t="s">
        <v>342</v>
      </c>
      <c r="K67" t="s">
        <v>28</v>
      </c>
      <c r="L67" t="s">
        <v>172</v>
      </c>
      <c r="M67" t="s">
        <v>480</v>
      </c>
      <c r="N67" t="s">
        <v>481</v>
      </c>
      <c r="O67" t="s">
        <v>482</v>
      </c>
      <c r="P67" t="s">
        <v>31</v>
      </c>
      <c r="Q67" t="s">
        <v>465</v>
      </c>
      <c r="R67" t="s">
        <v>483</v>
      </c>
      <c r="S67" t="s">
        <v>28</v>
      </c>
      <c r="T67" t="s">
        <v>483</v>
      </c>
      <c r="U67">
        <v>32.788387</v>
      </c>
      <c r="V67">
        <v>-79.933143000000001</v>
      </c>
      <c r="W67" t="s">
        <v>43</v>
      </c>
      <c r="X67">
        <v>2015</v>
      </c>
    </row>
    <row r="68" spans="1:24" ht="12.75">
      <c r="A68" t="s">
        <v>776</v>
      </c>
      <c r="B68" t="s">
        <v>777</v>
      </c>
      <c r="C68" s="33">
        <v>38423</v>
      </c>
      <c r="D68" t="s">
        <v>778</v>
      </c>
      <c r="E68">
        <v>7</v>
      </c>
      <c r="F68">
        <v>4</v>
      </c>
      <c r="G68">
        <v>11</v>
      </c>
      <c r="H68" t="s">
        <v>144</v>
      </c>
      <c r="I68">
        <v>44</v>
      </c>
      <c r="J68" t="s">
        <v>172</v>
      </c>
      <c r="K68" t="s">
        <v>779</v>
      </c>
      <c r="L68" t="s">
        <v>172</v>
      </c>
      <c r="M68" t="s">
        <v>780</v>
      </c>
      <c r="N68" t="s">
        <v>576</v>
      </c>
      <c r="O68" t="s">
        <v>781</v>
      </c>
      <c r="P68" t="s">
        <v>570</v>
      </c>
      <c r="Q68" t="s">
        <v>465</v>
      </c>
      <c r="R68" t="s">
        <v>782</v>
      </c>
      <c r="S68" s="32" t="s">
        <v>783</v>
      </c>
      <c r="T68" t="s">
        <v>782</v>
      </c>
      <c r="U68">
        <v>43.0605671</v>
      </c>
      <c r="V68">
        <v>-88.106478699999997</v>
      </c>
      <c r="W68" t="s">
        <v>70</v>
      </c>
      <c r="X68">
        <v>2005</v>
      </c>
    </row>
    <row r="69" spans="1:24" ht="12.75">
      <c r="A69" t="s">
        <v>579</v>
      </c>
      <c r="B69" t="s">
        <v>580</v>
      </c>
      <c r="C69" s="33">
        <v>41126</v>
      </c>
      <c r="D69" t="s">
        <v>581</v>
      </c>
      <c r="E69">
        <v>7</v>
      </c>
      <c r="F69">
        <v>3</v>
      </c>
      <c r="G69">
        <v>10</v>
      </c>
      <c r="H69" t="s">
        <v>144</v>
      </c>
      <c r="I69">
        <v>40</v>
      </c>
      <c r="J69" t="s">
        <v>172</v>
      </c>
      <c r="K69" t="s">
        <v>582</v>
      </c>
      <c r="L69" t="s">
        <v>172</v>
      </c>
      <c r="M69" t="s">
        <v>387</v>
      </c>
      <c r="N69" t="s">
        <v>576</v>
      </c>
      <c r="O69" t="s">
        <v>583</v>
      </c>
      <c r="P69" t="s">
        <v>570</v>
      </c>
      <c r="Q69" t="s">
        <v>465</v>
      </c>
      <c r="R69" t="s">
        <v>584</v>
      </c>
      <c r="S69" s="32" t="s">
        <v>585</v>
      </c>
      <c r="T69" t="s">
        <v>584</v>
      </c>
      <c r="U69">
        <v>42.885850300000001</v>
      </c>
      <c r="V69">
        <v>-87.8631362</v>
      </c>
      <c r="W69" t="s">
        <v>43</v>
      </c>
      <c r="X69">
        <v>2012</v>
      </c>
    </row>
    <row r="70" spans="1:24" ht="12.75">
      <c r="A70" s="27" t="s">
        <v>262</v>
      </c>
      <c r="B70" s="27" t="s">
        <v>263</v>
      </c>
      <c r="C70" s="28">
        <v>43400</v>
      </c>
      <c r="D70" s="27" t="s">
        <v>264</v>
      </c>
      <c r="E70" s="27">
        <v>11</v>
      </c>
      <c r="F70" s="27">
        <v>6</v>
      </c>
      <c r="G70" s="27">
        <v>17</v>
      </c>
      <c r="H70" s="27" t="s">
        <v>144</v>
      </c>
      <c r="I70" s="27">
        <v>46</v>
      </c>
      <c r="J70" s="27" t="s">
        <v>28</v>
      </c>
      <c r="K70" s="27" t="s">
        <v>28</v>
      </c>
      <c r="L70" s="27" t="s">
        <v>172</v>
      </c>
      <c r="M70" s="27" t="s">
        <v>265</v>
      </c>
      <c r="N70" s="27" t="s">
        <v>266</v>
      </c>
      <c r="O70" s="27" t="s">
        <v>267</v>
      </c>
      <c r="P70" s="27" t="s">
        <v>31</v>
      </c>
      <c r="Q70" s="27" t="s">
        <v>32</v>
      </c>
      <c r="R70" s="27" t="s">
        <v>268</v>
      </c>
      <c r="S70" t="s">
        <v>28</v>
      </c>
      <c r="T70" s="27" t="s">
        <v>28</v>
      </c>
      <c r="U70" s="27">
        <v>40.443897999999997</v>
      </c>
      <c r="V70" s="27">
        <v>-79.921397999999996</v>
      </c>
      <c r="W70" s="27" t="s">
        <v>43</v>
      </c>
      <c r="X70" s="27">
        <v>2018</v>
      </c>
    </row>
    <row r="71" spans="1:24" ht="12.75">
      <c r="A71" s="2" t="s">
        <v>141</v>
      </c>
      <c r="B71" s="2" t="s">
        <v>142</v>
      </c>
      <c r="C71" s="3">
        <v>44620</v>
      </c>
      <c r="D71" s="2" t="s">
        <v>143</v>
      </c>
      <c r="E71" s="5">
        <v>4</v>
      </c>
      <c r="F71" s="5">
        <v>0</v>
      </c>
      <c r="G71" s="5">
        <v>4</v>
      </c>
      <c r="H71" s="2" t="s">
        <v>144</v>
      </c>
      <c r="I71" s="5" t="s">
        <v>28</v>
      </c>
      <c r="J71" s="2" t="s">
        <v>28</v>
      </c>
      <c r="K71" s="2" t="s">
        <v>28</v>
      </c>
      <c r="L71" s="2" t="s">
        <v>28</v>
      </c>
      <c r="M71" s="2" t="s">
        <v>28</v>
      </c>
      <c r="N71" s="2" t="s">
        <v>40</v>
      </c>
      <c r="O71" s="2" t="s">
        <v>145</v>
      </c>
      <c r="P71" s="2" t="s">
        <v>28</v>
      </c>
      <c r="Q71" s="2" t="s">
        <v>32</v>
      </c>
      <c r="R71" s="2" t="s">
        <v>146</v>
      </c>
      <c r="S71" s="2" t="s">
        <v>28</v>
      </c>
      <c r="T71" s="2" t="s">
        <v>28</v>
      </c>
      <c r="U71" s="5">
        <v>38.601110194260499</v>
      </c>
      <c r="V71" s="5">
        <v>-121.418965884654</v>
      </c>
      <c r="W71" s="2" t="s">
        <v>43</v>
      </c>
      <c r="X71" s="5">
        <v>2022</v>
      </c>
    </row>
    <row r="72" spans="1:24" ht="12.75">
      <c r="A72" t="s">
        <v>330</v>
      </c>
      <c r="B72" s="27" t="s">
        <v>331</v>
      </c>
      <c r="C72" s="28">
        <v>43044</v>
      </c>
      <c r="D72" t="s">
        <v>332</v>
      </c>
      <c r="E72">
        <v>26</v>
      </c>
      <c r="F72">
        <v>20</v>
      </c>
      <c r="G72">
        <v>46</v>
      </c>
      <c r="H72" t="s">
        <v>144</v>
      </c>
      <c r="I72">
        <v>26</v>
      </c>
      <c r="J72" t="s">
        <v>172</v>
      </c>
      <c r="K72" t="s">
        <v>333</v>
      </c>
      <c r="L72" t="s">
        <v>334</v>
      </c>
      <c r="M72" t="s">
        <v>335</v>
      </c>
      <c r="N72" t="s">
        <v>40</v>
      </c>
      <c r="O72" t="s">
        <v>336</v>
      </c>
      <c r="P72" t="s">
        <v>31</v>
      </c>
      <c r="Q72" t="s">
        <v>32</v>
      </c>
      <c r="R72" t="s">
        <v>337</v>
      </c>
      <c r="S72" t="s">
        <v>338</v>
      </c>
      <c r="T72" t="s">
        <v>337</v>
      </c>
      <c r="U72">
        <v>29.273281999999998</v>
      </c>
      <c r="V72">
        <v>-98.056488000000002</v>
      </c>
      <c r="W72" t="s">
        <v>43</v>
      </c>
      <c r="X72">
        <v>2017</v>
      </c>
    </row>
    <row r="73" spans="1:24" ht="12.75">
      <c r="A73" s="2" t="s">
        <v>58</v>
      </c>
      <c r="B73" s="2" t="s">
        <v>59</v>
      </c>
      <c r="C73" s="3">
        <v>44970</v>
      </c>
      <c r="D73" s="9" t="s">
        <v>60</v>
      </c>
      <c r="E73" s="5">
        <v>3</v>
      </c>
      <c r="F73" s="5">
        <v>5</v>
      </c>
      <c r="G73" s="5">
        <v>8</v>
      </c>
      <c r="H73" s="2" t="s">
        <v>54</v>
      </c>
      <c r="I73" s="5">
        <v>43</v>
      </c>
      <c r="J73" s="2" t="s">
        <v>28</v>
      </c>
      <c r="K73" s="2" t="s">
        <v>28</v>
      </c>
      <c r="L73" s="2" t="s">
        <v>27</v>
      </c>
      <c r="M73" s="2" t="s">
        <v>28</v>
      </c>
      <c r="N73" s="2" t="s">
        <v>61</v>
      </c>
      <c r="O73" s="6" t="s">
        <v>28</v>
      </c>
      <c r="P73" s="2" t="s">
        <v>62</v>
      </c>
      <c r="Q73" s="2" t="s">
        <v>32</v>
      </c>
      <c r="R73" s="11" t="s">
        <v>63</v>
      </c>
      <c r="S73" s="2" t="s">
        <v>28</v>
      </c>
      <c r="T73" s="2" t="s">
        <v>28</v>
      </c>
      <c r="U73" s="2" t="s">
        <v>28</v>
      </c>
      <c r="V73" s="2" t="s">
        <v>28</v>
      </c>
      <c r="W73" s="2" t="s">
        <v>43</v>
      </c>
      <c r="X73" s="5">
        <v>2023</v>
      </c>
    </row>
    <row r="74" spans="1:24" ht="12.75">
      <c r="A74" s="2" t="s">
        <v>51</v>
      </c>
      <c r="B74" s="2" t="s">
        <v>52</v>
      </c>
      <c r="C74" s="3">
        <v>45012</v>
      </c>
      <c r="D74" s="10" t="s">
        <v>53</v>
      </c>
      <c r="E74" s="5">
        <v>6</v>
      </c>
      <c r="F74" s="5">
        <v>6</v>
      </c>
      <c r="G74" s="5">
        <v>12</v>
      </c>
      <c r="H74" s="2" t="s">
        <v>54</v>
      </c>
      <c r="I74" s="5">
        <v>28</v>
      </c>
      <c r="J74" s="2" t="s">
        <v>28</v>
      </c>
      <c r="K74" s="2" t="s">
        <v>28</v>
      </c>
      <c r="L74" s="2" t="s">
        <v>27</v>
      </c>
      <c r="M74" s="2" t="s">
        <v>28</v>
      </c>
      <c r="N74" s="2" t="s">
        <v>55</v>
      </c>
      <c r="O74" s="6" t="s">
        <v>28</v>
      </c>
      <c r="P74" s="2" t="s">
        <v>31</v>
      </c>
      <c r="Q74" s="2" t="s">
        <v>56</v>
      </c>
      <c r="R74" s="11" t="s">
        <v>57</v>
      </c>
      <c r="S74" s="2" t="s">
        <v>28</v>
      </c>
      <c r="T74" s="2" t="s">
        <v>28</v>
      </c>
      <c r="U74" s="2" t="s">
        <v>28</v>
      </c>
      <c r="V74" s="2" t="s">
        <v>28</v>
      </c>
      <c r="W74" s="2" t="s">
        <v>43</v>
      </c>
      <c r="X74" s="5">
        <v>2023</v>
      </c>
    </row>
    <row r="75" spans="1:24" ht="12.75">
      <c r="A75" s="27" t="s">
        <v>292</v>
      </c>
      <c r="B75" s="27" t="s">
        <v>293</v>
      </c>
      <c r="C75" s="28">
        <v>43238</v>
      </c>
      <c r="D75" s="27" t="s">
        <v>294</v>
      </c>
      <c r="E75" s="27">
        <v>10</v>
      </c>
      <c r="F75" s="27">
        <v>13</v>
      </c>
      <c r="G75" s="27">
        <v>23</v>
      </c>
      <c r="H75" s="27" t="s">
        <v>54</v>
      </c>
      <c r="I75" s="27">
        <v>17</v>
      </c>
      <c r="J75" s="27" t="s">
        <v>28</v>
      </c>
      <c r="K75" s="27" t="s">
        <v>28</v>
      </c>
      <c r="L75" s="27" t="s">
        <v>221</v>
      </c>
      <c r="M75" s="27" t="s">
        <v>295</v>
      </c>
      <c r="N75" s="27" t="s">
        <v>296</v>
      </c>
      <c r="O75" s="27" t="s">
        <v>28</v>
      </c>
      <c r="P75" s="27" t="s">
        <v>31</v>
      </c>
      <c r="Q75" s="27" t="s">
        <v>32</v>
      </c>
      <c r="R75" s="27" t="s">
        <v>297</v>
      </c>
      <c r="S75" t="s">
        <v>28</v>
      </c>
      <c r="T75" s="27" t="s">
        <v>297</v>
      </c>
      <c r="U75" s="27">
        <v>29.392824999999998</v>
      </c>
      <c r="V75" s="27">
        <v>-95.141971999999996</v>
      </c>
      <c r="W75" s="27" t="s">
        <v>43</v>
      </c>
      <c r="X75" s="27">
        <v>2018</v>
      </c>
    </row>
    <row r="76" spans="1:24" ht="12.75">
      <c r="A76" s="2" t="s">
        <v>129</v>
      </c>
      <c r="B76" s="2" t="s">
        <v>130</v>
      </c>
      <c r="C76" s="3">
        <v>44705</v>
      </c>
      <c r="D76" s="2" t="s">
        <v>131</v>
      </c>
      <c r="E76" s="5">
        <v>21</v>
      </c>
      <c r="F76" s="5">
        <v>17</v>
      </c>
      <c r="G76" s="5">
        <v>38</v>
      </c>
      <c r="H76" s="2" t="s">
        <v>54</v>
      </c>
      <c r="I76" s="5">
        <v>18</v>
      </c>
      <c r="J76" s="2" t="s">
        <v>27</v>
      </c>
      <c r="K76" s="2" t="s">
        <v>28</v>
      </c>
      <c r="L76" s="2" t="s">
        <v>27</v>
      </c>
      <c r="M76" s="2" t="s">
        <v>28</v>
      </c>
      <c r="N76" s="2" t="s">
        <v>132</v>
      </c>
      <c r="O76" s="6" t="s">
        <v>28</v>
      </c>
      <c r="P76" s="2" t="s">
        <v>41</v>
      </c>
      <c r="Q76" s="2" t="s">
        <v>32</v>
      </c>
      <c r="R76" s="23" t="s">
        <v>133</v>
      </c>
      <c r="S76" s="14" t="s">
        <v>28</v>
      </c>
      <c r="T76" s="2" t="s">
        <v>28</v>
      </c>
      <c r="U76" s="2" t="s">
        <v>28</v>
      </c>
      <c r="V76" s="2" t="s">
        <v>28</v>
      </c>
      <c r="W76" s="2" t="s">
        <v>43</v>
      </c>
      <c r="X76" s="5">
        <v>2022</v>
      </c>
    </row>
    <row r="77" spans="1:24" ht="12.75">
      <c r="A77" t="s">
        <v>956</v>
      </c>
      <c r="B77" t="s">
        <v>957</v>
      </c>
      <c r="C77" s="33">
        <v>33725</v>
      </c>
      <c r="D77" t="s">
        <v>958</v>
      </c>
      <c r="E77">
        <v>4</v>
      </c>
      <c r="F77">
        <v>10</v>
      </c>
      <c r="G77">
        <v>14</v>
      </c>
      <c r="H77" t="s">
        <v>54</v>
      </c>
      <c r="I77">
        <v>20</v>
      </c>
      <c r="J77" t="s">
        <v>234</v>
      </c>
      <c r="K77" t="s">
        <v>959</v>
      </c>
      <c r="L77" t="s">
        <v>172</v>
      </c>
      <c r="M77" t="s">
        <v>960</v>
      </c>
      <c r="N77" t="s">
        <v>961</v>
      </c>
      <c r="O77" t="s">
        <v>962</v>
      </c>
      <c r="P77" t="s">
        <v>570</v>
      </c>
      <c r="Q77" t="s">
        <v>465</v>
      </c>
      <c r="R77" t="s">
        <v>963</v>
      </c>
      <c r="S77" s="32" t="s">
        <v>964</v>
      </c>
      <c r="T77" t="s">
        <v>963</v>
      </c>
      <c r="U77">
        <v>39.078687605881001</v>
      </c>
      <c r="V77">
        <v>-121.547576173493</v>
      </c>
      <c r="W77" t="s">
        <v>43</v>
      </c>
      <c r="X77">
        <v>1992</v>
      </c>
    </row>
    <row r="78" spans="1:24" ht="12.75">
      <c r="A78" t="s">
        <v>974</v>
      </c>
      <c r="B78" t="s">
        <v>975</v>
      </c>
      <c r="C78" s="33">
        <v>33543</v>
      </c>
      <c r="D78" t="s">
        <v>976</v>
      </c>
      <c r="E78">
        <v>6</v>
      </c>
      <c r="F78">
        <v>1</v>
      </c>
      <c r="G78">
        <v>7</v>
      </c>
      <c r="H78" t="s">
        <v>54</v>
      </c>
      <c r="I78">
        <v>28</v>
      </c>
      <c r="J78" t="s">
        <v>342</v>
      </c>
      <c r="K78" t="s">
        <v>977</v>
      </c>
      <c r="L78" t="s">
        <v>172</v>
      </c>
      <c r="M78" t="s">
        <v>978</v>
      </c>
      <c r="N78" t="s">
        <v>979</v>
      </c>
      <c r="O78" t="s">
        <v>980</v>
      </c>
      <c r="P78" t="s">
        <v>68</v>
      </c>
      <c r="Q78" t="s">
        <v>465</v>
      </c>
      <c r="R78" t="s">
        <v>981</v>
      </c>
      <c r="S78" s="32" t="s">
        <v>982</v>
      </c>
      <c r="T78" t="s">
        <v>981</v>
      </c>
      <c r="U78">
        <v>41.660689300000001</v>
      </c>
      <c r="V78">
        <v>-91.530221400000002</v>
      </c>
      <c r="W78" t="s">
        <v>70</v>
      </c>
      <c r="X78">
        <v>1991</v>
      </c>
    </row>
    <row r="79" spans="1:24" ht="12.75">
      <c r="A79" t="s">
        <v>767</v>
      </c>
      <c r="B79" t="s">
        <v>768</v>
      </c>
      <c r="C79" s="33">
        <v>38432</v>
      </c>
      <c r="D79" t="s">
        <v>769</v>
      </c>
      <c r="E79">
        <v>10</v>
      </c>
      <c r="F79">
        <v>5</v>
      </c>
      <c r="G79">
        <v>15</v>
      </c>
      <c r="H79" t="s">
        <v>54</v>
      </c>
      <c r="I79">
        <v>16</v>
      </c>
      <c r="J79" t="s">
        <v>172</v>
      </c>
      <c r="K79" t="s">
        <v>770</v>
      </c>
      <c r="L79" t="s">
        <v>234</v>
      </c>
      <c r="M79" t="s">
        <v>771</v>
      </c>
      <c r="N79" t="s">
        <v>772</v>
      </c>
      <c r="O79" t="s">
        <v>773</v>
      </c>
      <c r="P79" t="s">
        <v>497</v>
      </c>
      <c r="Q79" t="s">
        <v>465</v>
      </c>
      <c r="R79" t="s">
        <v>774</v>
      </c>
      <c r="S79" s="32" t="s">
        <v>775</v>
      </c>
      <c r="T79" t="s">
        <v>774</v>
      </c>
      <c r="U79">
        <v>47.876345999999998</v>
      </c>
      <c r="V79">
        <v>-95.016940099999999</v>
      </c>
      <c r="W79" t="s">
        <v>43</v>
      </c>
      <c r="X79">
        <v>2005</v>
      </c>
    </row>
    <row r="80" spans="1:24" ht="12.75">
      <c r="A80" t="s">
        <v>604</v>
      </c>
      <c r="B80" t="s">
        <v>605</v>
      </c>
      <c r="C80" s="33">
        <v>41001</v>
      </c>
      <c r="D80" t="s">
        <v>606</v>
      </c>
      <c r="E80">
        <v>7</v>
      </c>
      <c r="F80">
        <v>3</v>
      </c>
      <c r="G80">
        <v>10</v>
      </c>
      <c r="H80" t="s">
        <v>54</v>
      </c>
      <c r="I80">
        <v>43</v>
      </c>
      <c r="J80" t="s">
        <v>172</v>
      </c>
      <c r="K80" t="s">
        <v>607</v>
      </c>
      <c r="L80" t="s">
        <v>172</v>
      </c>
      <c r="M80" t="s">
        <v>608</v>
      </c>
      <c r="N80" t="s">
        <v>576</v>
      </c>
      <c r="O80" t="s">
        <v>609</v>
      </c>
      <c r="P80" t="s">
        <v>68</v>
      </c>
      <c r="Q80" t="s">
        <v>465</v>
      </c>
      <c r="R80" t="s">
        <v>610</v>
      </c>
      <c r="S80" t="s">
        <v>611</v>
      </c>
      <c r="T80" t="s">
        <v>610</v>
      </c>
      <c r="U80">
        <v>37.804380799999997</v>
      </c>
      <c r="V80">
        <v>-122.2708166</v>
      </c>
      <c r="W80" t="s">
        <v>43</v>
      </c>
      <c r="X80">
        <v>2012</v>
      </c>
    </row>
    <row r="81" spans="1:24" ht="12.75">
      <c r="A81" t="s">
        <v>563</v>
      </c>
      <c r="B81" t="s">
        <v>564</v>
      </c>
      <c r="C81" s="33">
        <v>41257</v>
      </c>
      <c r="D81" t="s">
        <v>565</v>
      </c>
      <c r="E81">
        <v>27</v>
      </c>
      <c r="F81">
        <v>2</v>
      </c>
      <c r="G81">
        <v>29</v>
      </c>
      <c r="H81" t="s">
        <v>54</v>
      </c>
      <c r="I81">
        <v>20</v>
      </c>
      <c r="J81" t="s">
        <v>172</v>
      </c>
      <c r="K81" t="s">
        <v>566</v>
      </c>
      <c r="L81" t="s">
        <v>234</v>
      </c>
      <c r="M81" t="s">
        <v>567</v>
      </c>
      <c r="N81" t="s">
        <v>568</v>
      </c>
      <c r="O81" t="s">
        <v>569</v>
      </c>
      <c r="P81" t="s">
        <v>570</v>
      </c>
      <c r="Q81" t="s">
        <v>465</v>
      </c>
      <c r="R81" t="s">
        <v>571</v>
      </c>
      <c r="S81" t="s">
        <v>571</v>
      </c>
      <c r="T81" t="s">
        <v>571</v>
      </c>
      <c r="U81">
        <v>41.412322500000002</v>
      </c>
      <c r="V81">
        <v>-73.311423580294502</v>
      </c>
      <c r="W81" t="s">
        <v>43</v>
      </c>
      <c r="X81">
        <v>2012</v>
      </c>
    </row>
    <row r="82" spans="1:24" ht="12.75">
      <c r="A82" t="s">
        <v>458</v>
      </c>
      <c r="B82" t="s">
        <v>459</v>
      </c>
      <c r="C82" s="33">
        <v>42278</v>
      </c>
      <c r="D82" s="27" t="s">
        <v>460</v>
      </c>
      <c r="E82">
        <v>9</v>
      </c>
      <c r="F82">
        <v>9</v>
      </c>
      <c r="G82">
        <v>18</v>
      </c>
      <c r="H82" t="s">
        <v>54</v>
      </c>
      <c r="I82">
        <v>26</v>
      </c>
      <c r="J82" t="s">
        <v>342</v>
      </c>
      <c r="K82" t="s">
        <v>461</v>
      </c>
      <c r="L82" t="s">
        <v>172</v>
      </c>
      <c r="M82" t="s">
        <v>462</v>
      </c>
      <c r="N82" t="s">
        <v>463</v>
      </c>
      <c r="O82" t="s">
        <v>464</v>
      </c>
      <c r="P82" t="s">
        <v>26</v>
      </c>
      <c r="Q82" t="s">
        <v>465</v>
      </c>
      <c r="R82" t="s">
        <v>466</v>
      </c>
      <c r="S82" t="s">
        <v>467</v>
      </c>
      <c r="T82" t="s">
        <v>466</v>
      </c>
      <c r="U82">
        <v>43.289538</v>
      </c>
      <c r="V82">
        <v>-123.33319299999999</v>
      </c>
      <c r="W82" t="s">
        <v>43</v>
      </c>
      <c r="X82">
        <v>2015</v>
      </c>
    </row>
    <row r="83" spans="1:24" ht="12.75">
      <c r="A83" t="s">
        <v>727</v>
      </c>
      <c r="B83" t="s">
        <v>728</v>
      </c>
      <c r="C83" s="33">
        <v>39188</v>
      </c>
      <c r="D83" t="s">
        <v>729</v>
      </c>
      <c r="E83">
        <v>32</v>
      </c>
      <c r="F83">
        <v>23</v>
      </c>
      <c r="G83">
        <v>55</v>
      </c>
      <c r="H83" t="s">
        <v>54</v>
      </c>
      <c r="I83">
        <v>23</v>
      </c>
      <c r="J83" t="s">
        <v>172</v>
      </c>
      <c r="K83" t="s">
        <v>730</v>
      </c>
      <c r="L83" t="s">
        <v>172</v>
      </c>
      <c r="M83" t="s">
        <v>731</v>
      </c>
      <c r="N83" t="s">
        <v>600</v>
      </c>
      <c r="O83" t="s">
        <v>732</v>
      </c>
      <c r="P83" t="s">
        <v>68</v>
      </c>
      <c r="Q83" t="s">
        <v>465</v>
      </c>
      <c r="R83" t="s">
        <v>733</v>
      </c>
      <c r="S83" s="32" t="s">
        <v>734</v>
      </c>
      <c r="T83" t="s">
        <v>733</v>
      </c>
      <c r="U83">
        <v>37.229573299999998</v>
      </c>
      <c r="V83">
        <v>-80.413939299999996</v>
      </c>
      <c r="W83" t="s">
        <v>43</v>
      </c>
      <c r="X83">
        <v>2007</v>
      </c>
    </row>
    <row r="84" spans="1:24" ht="12.75">
      <c r="A84" t="s">
        <v>692</v>
      </c>
      <c r="B84" t="s">
        <v>693</v>
      </c>
      <c r="C84" s="33">
        <v>39492</v>
      </c>
      <c r="D84" t="s">
        <v>694</v>
      </c>
      <c r="E84">
        <v>5</v>
      </c>
      <c r="F84">
        <v>21</v>
      </c>
      <c r="G84">
        <v>26</v>
      </c>
      <c r="H84" t="s">
        <v>54</v>
      </c>
      <c r="I84">
        <v>27</v>
      </c>
      <c r="J84" t="s">
        <v>172</v>
      </c>
      <c r="K84" t="s">
        <v>695</v>
      </c>
      <c r="L84" t="s">
        <v>172</v>
      </c>
      <c r="M84" t="s">
        <v>696</v>
      </c>
      <c r="N84" t="s">
        <v>697</v>
      </c>
      <c r="O84" t="s">
        <v>698</v>
      </c>
      <c r="P84" t="s">
        <v>570</v>
      </c>
      <c r="Q84" t="s">
        <v>465</v>
      </c>
      <c r="R84" t="s">
        <v>699</v>
      </c>
      <c r="S84" t="s">
        <v>700</v>
      </c>
      <c r="T84" t="s">
        <v>699</v>
      </c>
      <c r="U84">
        <v>41.929473600000001</v>
      </c>
      <c r="V84">
        <v>-88.750364700000006</v>
      </c>
      <c r="W84" t="s">
        <v>43</v>
      </c>
      <c r="X84">
        <v>2008</v>
      </c>
    </row>
    <row r="85" spans="1:24" ht="12.75">
      <c r="A85" t="s">
        <v>858</v>
      </c>
      <c r="B85" t="s">
        <v>859</v>
      </c>
      <c r="C85" s="33">
        <v>35936</v>
      </c>
      <c r="D85" t="s">
        <v>860</v>
      </c>
      <c r="E85">
        <v>4</v>
      </c>
      <c r="F85">
        <v>25</v>
      </c>
      <c r="G85">
        <v>29</v>
      </c>
      <c r="H85" t="s">
        <v>54</v>
      </c>
      <c r="I85">
        <v>15</v>
      </c>
      <c r="J85" t="s">
        <v>172</v>
      </c>
      <c r="K85" t="s">
        <v>861</v>
      </c>
      <c r="L85" t="s">
        <v>234</v>
      </c>
      <c r="M85" t="s">
        <v>862</v>
      </c>
      <c r="N85" t="s">
        <v>863</v>
      </c>
      <c r="O85" t="s">
        <v>864</v>
      </c>
      <c r="P85" t="s">
        <v>570</v>
      </c>
      <c r="Q85" t="s">
        <v>465</v>
      </c>
      <c r="R85" t="s">
        <v>865</v>
      </c>
      <c r="S85" s="32" t="s">
        <v>866</v>
      </c>
      <c r="T85" t="s">
        <v>865</v>
      </c>
      <c r="U85">
        <v>44.046236200000003</v>
      </c>
      <c r="V85">
        <v>-123.0220289</v>
      </c>
      <c r="W85" t="s">
        <v>43</v>
      </c>
      <c r="X85">
        <v>1998</v>
      </c>
    </row>
    <row r="86" spans="1:24" ht="12.75">
      <c r="A86" t="s">
        <v>849</v>
      </c>
      <c r="B86" t="s">
        <v>850</v>
      </c>
      <c r="C86" s="33">
        <v>36270</v>
      </c>
      <c r="D86" t="s">
        <v>851</v>
      </c>
      <c r="E86">
        <v>13</v>
      </c>
      <c r="F86">
        <v>24</v>
      </c>
      <c r="G86">
        <v>37</v>
      </c>
      <c r="H86" t="s">
        <v>54</v>
      </c>
      <c r="I86">
        <v>17</v>
      </c>
      <c r="J86" t="s">
        <v>172</v>
      </c>
      <c r="K86" t="s">
        <v>852</v>
      </c>
      <c r="L86" t="s">
        <v>234</v>
      </c>
      <c r="M86" t="s">
        <v>853</v>
      </c>
      <c r="N86" t="s">
        <v>854</v>
      </c>
      <c r="O86" t="s">
        <v>855</v>
      </c>
      <c r="P86" t="s">
        <v>570</v>
      </c>
      <c r="Q86" t="s">
        <v>465</v>
      </c>
      <c r="R86" t="s">
        <v>856</v>
      </c>
      <c r="S86" s="32" t="s">
        <v>857</v>
      </c>
      <c r="T86" t="s">
        <v>856</v>
      </c>
      <c r="U86">
        <v>39.604033999999999</v>
      </c>
      <c r="V86">
        <v>-105.07410299999999</v>
      </c>
      <c r="W86" t="s">
        <v>43</v>
      </c>
      <c r="X86">
        <v>1999</v>
      </c>
    </row>
    <row r="87" spans="1:24" ht="12.75">
      <c r="A87" t="s">
        <v>1007</v>
      </c>
      <c r="B87" t="s">
        <v>1008</v>
      </c>
      <c r="C87" s="33">
        <v>32525</v>
      </c>
      <c r="D87" t="s">
        <v>1009</v>
      </c>
      <c r="E87">
        <v>6</v>
      </c>
      <c r="F87">
        <v>29</v>
      </c>
      <c r="G87">
        <v>35</v>
      </c>
      <c r="H87" t="s">
        <v>54</v>
      </c>
      <c r="I87">
        <v>26</v>
      </c>
      <c r="J87" t="s">
        <v>172</v>
      </c>
      <c r="K87" t="s">
        <v>1010</v>
      </c>
      <c r="L87" t="s">
        <v>172</v>
      </c>
      <c r="M87" t="s">
        <v>1011</v>
      </c>
      <c r="N87" t="s">
        <v>1012</v>
      </c>
      <c r="O87" t="s">
        <v>1013</v>
      </c>
      <c r="P87" t="s">
        <v>570</v>
      </c>
      <c r="Q87" t="s">
        <v>465</v>
      </c>
      <c r="R87" t="s">
        <v>1014</v>
      </c>
      <c r="S87" s="32" t="s">
        <v>1015</v>
      </c>
      <c r="T87" t="s">
        <v>1014</v>
      </c>
      <c r="U87">
        <v>37.9577016</v>
      </c>
      <c r="V87">
        <v>-121.29077959999999</v>
      </c>
      <c r="W87" t="s">
        <v>43</v>
      </c>
      <c r="X87">
        <v>1989</v>
      </c>
    </row>
    <row r="88" spans="1:24" ht="12.75">
      <c r="A88" s="27" t="s">
        <v>312</v>
      </c>
      <c r="B88" s="27" t="s">
        <v>313</v>
      </c>
      <c r="C88" s="28">
        <v>43145</v>
      </c>
      <c r="D88" t="s">
        <v>314</v>
      </c>
      <c r="E88">
        <v>17</v>
      </c>
      <c r="F88" s="27">
        <v>17</v>
      </c>
      <c r="G88" s="27">
        <v>34</v>
      </c>
      <c r="H88" t="s">
        <v>54</v>
      </c>
      <c r="I88">
        <v>19</v>
      </c>
      <c r="J88" t="s">
        <v>172</v>
      </c>
      <c r="K88" t="s">
        <v>315</v>
      </c>
      <c r="L88" t="s">
        <v>172</v>
      </c>
      <c r="M88" t="s">
        <v>316</v>
      </c>
      <c r="N88" t="s">
        <v>40</v>
      </c>
      <c r="O88" t="s">
        <v>302</v>
      </c>
      <c r="P88" t="s">
        <v>31</v>
      </c>
      <c r="Q88" t="s">
        <v>32</v>
      </c>
      <c r="R88" s="27" t="s">
        <v>317</v>
      </c>
      <c r="S88" s="32" t="s">
        <v>318</v>
      </c>
      <c r="T88" t="s">
        <v>319</v>
      </c>
      <c r="U88">
        <v>26.304829999999999</v>
      </c>
      <c r="V88">
        <v>-80.269510999999994</v>
      </c>
      <c r="W88" t="s">
        <v>43</v>
      </c>
      <c r="X88">
        <v>2018</v>
      </c>
    </row>
    <row r="89" spans="1:24" ht="12.75">
      <c r="A89" t="s">
        <v>491</v>
      </c>
      <c r="B89" t="s">
        <v>492</v>
      </c>
      <c r="C89" s="33">
        <v>41936</v>
      </c>
      <c r="D89" t="s">
        <v>493</v>
      </c>
      <c r="E89">
        <v>5</v>
      </c>
      <c r="F89">
        <v>1</v>
      </c>
      <c r="G89">
        <v>6</v>
      </c>
      <c r="H89" t="s">
        <v>54</v>
      </c>
      <c r="I89">
        <v>15</v>
      </c>
      <c r="J89" t="s">
        <v>342</v>
      </c>
      <c r="K89" t="s">
        <v>494</v>
      </c>
      <c r="L89" t="s">
        <v>234</v>
      </c>
      <c r="M89" t="s">
        <v>495</v>
      </c>
      <c r="N89" t="s">
        <v>481</v>
      </c>
      <c r="O89" t="s">
        <v>496</v>
      </c>
      <c r="P89" t="s">
        <v>497</v>
      </c>
      <c r="Q89" t="s">
        <v>465</v>
      </c>
      <c r="R89" t="s">
        <v>498</v>
      </c>
      <c r="S89" s="32" t="s">
        <v>499</v>
      </c>
      <c r="T89" t="s">
        <v>498</v>
      </c>
      <c r="U89">
        <v>48.050823999999999</v>
      </c>
      <c r="V89">
        <v>-122.176918</v>
      </c>
      <c r="W89" t="s">
        <v>43</v>
      </c>
      <c r="X89">
        <v>2014</v>
      </c>
    </row>
    <row r="90" spans="1:24" ht="12.75">
      <c r="A90" t="s">
        <v>867</v>
      </c>
      <c r="B90" t="s">
        <v>868</v>
      </c>
      <c r="C90" s="33">
        <v>35878</v>
      </c>
      <c r="D90" t="s">
        <v>869</v>
      </c>
      <c r="E90">
        <v>5</v>
      </c>
      <c r="F90">
        <v>10</v>
      </c>
      <c r="G90">
        <v>15</v>
      </c>
      <c r="H90" t="s">
        <v>54</v>
      </c>
      <c r="I90">
        <v>11</v>
      </c>
      <c r="J90" t="s">
        <v>234</v>
      </c>
      <c r="K90" t="s">
        <v>870</v>
      </c>
      <c r="L90" t="s">
        <v>234</v>
      </c>
      <c r="M90" t="s">
        <v>871</v>
      </c>
      <c r="N90" t="s">
        <v>872</v>
      </c>
      <c r="O90" t="s">
        <v>873</v>
      </c>
      <c r="P90" t="s">
        <v>570</v>
      </c>
      <c r="Q90" t="s">
        <v>465</v>
      </c>
      <c r="R90" s="32" t="s">
        <v>874</v>
      </c>
      <c r="S90" s="32" t="s">
        <v>875</v>
      </c>
      <c r="T90" t="s">
        <v>876</v>
      </c>
      <c r="U90">
        <v>35.820989500000003</v>
      </c>
      <c r="V90">
        <v>-90.668260598740005</v>
      </c>
      <c r="W90" t="s">
        <v>43</v>
      </c>
      <c r="X90">
        <v>1998</v>
      </c>
    </row>
    <row r="91" spans="1:24" ht="12.75">
      <c r="A91" s="2" t="s">
        <v>90</v>
      </c>
      <c r="B91" s="2" t="s">
        <v>91</v>
      </c>
      <c r="C91" s="3">
        <v>44878</v>
      </c>
      <c r="D91" s="15" t="s">
        <v>92</v>
      </c>
      <c r="E91" s="5">
        <v>3</v>
      </c>
      <c r="F91" s="5">
        <v>2</v>
      </c>
      <c r="G91" s="5">
        <v>5</v>
      </c>
      <c r="H91" s="2" t="s">
        <v>54</v>
      </c>
      <c r="I91" s="5">
        <v>22</v>
      </c>
      <c r="J91" s="2" t="s">
        <v>28</v>
      </c>
      <c r="K91" s="2" t="s">
        <v>28</v>
      </c>
      <c r="L91" s="2" t="s">
        <v>27</v>
      </c>
      <c r="M91" s="2" t="s">
        <v>93</v>
      </c>
      <c r="N91" s="2" t="s">
        <v>94</v>
      </c>
      <c r="O91" s="18" t="s">
        <v>95</v>
      </c>
      <c r="P91" s="2" t="s">
        <v>62</v>
      </c>
      <c r="Q91" s="2" t="s">
        <v>32</v>
      </c>
      <c r="R91" s="16" t="s">
        <v>96</v>
      </c>
      <c r="S91" s="2" t="s">
        <v>28</v>
      </c>
      <c r="T91" s="2" t="s">
        <v>28</v>
      </c>
      <c r="U91" s="2" t="s">
        <v>28</v>
      </c>
      <c r="V91" s="2" t="s">
        <v>28</v>
      </c>
      <c r="W91" s="2" t="s">
        <v>43</v>
      </c>
      <c r="X91" s="5">
        <v>2022</v>
      </c>
    </row>
    <row r="92" spans="1:24" ht="12.75">
      <c r="A92" s="2" t="s">
        <v>147</v>
      </c>
      <c r="B92" s="2" t="s">
        <v>148</v>
      </c>
      <c r="C92" s="3">
        <v>44530</v>
      </c>
      <c r="D92" s="2" t="s">
        <v>149</v>
      </c>
      <c r="E92" s="5">
        <v>4</v>
      </c>
      <c r="F92" s="5">
        <v>7</v>
      </c>
      <c r="G92" s="5">
        <v>11</v>
      </c>
      <c r="H92" s="2" t="s">
        <v>54</v>
      </c>
      <c r="I92" s="5">
        <v>15</v>
      </c>
      <c r="J92" s="2" t="s">
        <v>28</v>
      </c>
      <c r="K92" s="2" t="s">
        <v>28</v>
      </c>
      <c r="L92" s="2" t="s">
        <v>28</v>
      </c>
      <c r="M92" s="2" t="s">
        <v>28</v>
      </c>
      <c r="N92" s="2" t="s">
        <v>67</v>
      </c>
      <c r="O92" s="2" t="s">
        <v>150</v>
      </c>
      <c r="P92" s="2" t="s">
        <v>28</v>
      </c>
      <c r="Q92" s="2" t="s">
        <v>32</v>
      </c>
      <c r="R92" s="23" t="s">
        <v>151</v>
      </c>
      <c r="S92" s="2" t="s">
        <v>28</v>
      </c>
      <c r="T92" s="2" t="s">
        <v>28</v>
      </c>
      <c r="U92" s="5">
        <v>42.844107835109099</v>
      </c>
      <c r="V92" s="5">
        <v>-83.259928313438095</v>
      </c>
      <c r="W92" s="2" t="s">
        <v>43</v>
      </c>
      <c r="X92" s="5">
        <v>2021</v>
      </c>
    </row>
    <row r="93" spans="1:24" ht="12.75">
      <c r="A93" t="s">
        <v>743</v>
      </c>
      <c r="B93" t="s">
        <v>744</v>
      </c>
      <c r="C93" s="33">
        <v>38992</v>
      </c>
      <c r="D93" t="s">
        <v>745</v>
      </c>
      <c r="E93">
        <v>6</v>
      </c>
      <c r="F93">
        <v>5</v>
      </c>
      <c r="G93">
        <v>11</v>
      </c>
      <c r="H93" t="s">
        <v>54</v>
      </c>
      <c r="I93">
        <v>32</v>
      </c>
      <c r="J93" t="s">
        <v>234</v>
      </c>
      <c r="K93" t="s">
        <v>746</v>
      </c>
      <c r="L93" t="s">
        <v>172</v>
      </c>
      <c r="M93" t="s">
        <v>747</v>
      </c>
      <c r="N93" t="s">
        <v>748</v>
      </c>
      <c r="O93" t="s">
        <v>749</v>
      </c>
      <c r="P93" t="s">
        <v>570</v>
      </c>
      <c r="Q93" t="s">
        <v>465</v>
      </c>
      <c r="R93" t="s">
        <v>750</v>
      </c>
      <c r="S93" s="32" t="s">
        <v>751</v>
      </c>
      <c r="T93" t="s">
        <v>750</v>
      </c>
      <c r="U93">
        <v>39.9589</v>
      </c>
      <c r="V93">
        <v>-76.080600000000004</v>
      </c>
      <c r="W93" t="s">
        <v>43</v>
      </c>
      <c r="X93">
        <v>2006</v>
      </c>
    </row>
    <row r="94" spans="1:24" ht="12.75">
      <c r="A94" t="s">
        <v>500</v>
      </c>
      <c r="B94" t="s">
        <v>501</v>
      </c>
      <c r="C94" s="33">
        <v>41782</v>
      </c>
      <c r="D94" t="s">
        <v>502</v>
      </c>
      <c r="E94">
        <v>6</v>
      </c>
      <c r="F94">
        <v>13</v>
      </c>
      <c r="G94">
        <v>19</v>
      </c>
      <c r="H94" t="s">
        <v>54</v>
      </c>
      <c r="I94">
        <v>22</v>
      </c>
      <c r="J94" t="s">
        <v>172</v>
      </c>
      <c r="K94" t="s">
        <v>503</v>
      </c>
      <c r="L94" t="s">
        <v>172</v>
      </c>
      <c r="M94" t="s">
        <v>28</v>
      </c>
      <c r="N94" t="s">
        <v>504</v>
      </c>
      <c r="O94" t="s">
        <v>505</v>
      </c>
      <c r="P94" t="s">
        <v>31</v>
      </c>
      <c r="Q94" t="s">
        <v>32</v>
      </c>
      <c r="R94" t="s">
        <v>506</v>
      </c>
      <c r="S94" t="s">
        <v>28</v>
      </c>
      <c r="T94" t="s">
        <v>506</v>
      </c>
      <c r="U94">
        <v>34.436283000000003</v>
      </c>
      <c r="V94">
        <v>-119.871440559809</v>
      </c>
      <c r="W94" t="s">
        <v>43</v>
      </c>
      <c r="X94">
        <v>2014</v>
      </c>
    </row>
    <row r="95" spans="1:24" ht="12.75">
      <c r="A95" t="s">
        <v>305</v>
      </c>
      <c r="B95" s="27" t="s">
        <v>306</v>
      </c>
      <c r="C95" s="28">
        <v>43168</v>
      </c>
      <c r="D95" t="s">
        <v>307</v>
      </c>
      <c r="E95">
        <v>3</v>
      </c>
      <c r="F95">
        <v>0</v>
      </c>
      <c r="G95">
        <v>3</v>
      </c>
      <c r="H95" t="s">
        <v>81</v>
      </c>
      <c r="I95">
        <v>36</v>
      </c>
      <c r="J95" t="s">
        <v>172</v>
      </c>
      <c r="K95" t="s">
        <v>308</v>
      </c>
      <c r="L95" t="s">
        <v>172</v>
      </c>
      <c r="M95" t="s">
        <v>221</v>
      </c>
      <c r="N95" t="s">
        <v>309</v>
      </c>
      <c r="O95" t="s">
        <v>28</v>
      </c>
      <c r="P95" t="s">
        <v>68</v>
      </c>
      <c r="Q95" t="s">
        <v>32</v>
      </c>
      <c r="R95" t="s">
        <v>310</v>
      </c>
      <c r="S95" s="32" t="s">
        <v>311</v>
      </c>
      <c r="T95" t="s">
        <v>310</v>
      </c>
      <c r="U95">
        <v>38.392496000000001</v>
      </c>
      <c r="V95">
        <v>-122.366528</v>
      </c>
      <c r="W95" t="s">
        <v>43</v>
      </c>
      <c r="X95">
        <v>2018</v>
      </c>
    </row>
    <row r="96" spans="1:24" ht="12.75">
      <c r="A96" t="s">
        <v>367</v>
      </c>
      <c r="B96" s="27" t="s">
        <v>368</v>
      </c>
      <c r="C96" s="28">
        <v>42893</v>
      </c>
      <c r="D96" t="s">
        <v>369</v>
      </c>
      <c r="E96">
        <v>3</v>
      </c>
      <c r="F96">
        <v>0</v>
      </c>
      <c r="G96">
        <v>3</v>
      </c>
      <c r="H96" t="s">
        <v>81</v>
      </c>
      <c r="I96">
        <v>24</v>
      </c>
      <c r="J96" t="s">
        <v>342</v>
      </c>
      <c r="K96" t="s">
        <v>28</v>
      </c>
      <c r="L96" t="s">
        <v>221</v>
      </c>
      <c r="M96" t="s">
        <v>28</v>
      </c>
      <c r="N96" t="s">
        <v>370</v>
      </c>
      <c r="O96" t="s">
        <v>28</v>
      </c>
      <c r="P96" t="s">
        <v>31</v>
      </c>
      <c r="Q96" t="s">
        <v>32</v>
      </c>
      <c r="R96" t="s">
        <v>371</v>
      </c>
      <c r="S96" t="s">
        <v>28</v>
      </c>
      <c r="T96" t="s">
        <v>371</v>
      </c>
      <c r="U96">
        <v>41.529546000000003</v>
      </c>
      <c r="V96">
        <v>-75.947220000000002</v>
      </c>
      <c r="W96" t="s">
        <v>43</v>
      </c>
      <c r="X96">
        <v>2017</v>
      </c>
    </row>
    <row r="97" spans="1:24" ht="12.75">
      <c r="A97" s="27" t="s">
        <v>376</v>
      </c>
      <c r="B97" t="s">
        <v>377</v>
      </c>
      <c r="C97" s="33">
        <v>42867</v>
      </c>
      <c r="D97" s="27" t="s">
        <v>378</v>
      </c>
      <c r="E97">
        <v>3</v>
      </c>
      <c r="F97">
        <v>0</v>
      </c>
      <c r="G97">
        <v>3</v>
      </c>
      <c r="H97" t="s">
        <v>81</v>
      </c>
      <c r="I97">
        <v>43</v>
      </c>
      <c r="J97" t="s">
        <v>172</v>
      </c>
      <c r="K97" t="s">
        <v>379</v>
      </c>
      <c r="L97" t="s">
        <v>221</v>
      </c>
      <c r="M97" t="s">
        <v>28</v>
      </c>
      <c r="N97" t="s">
        <v>380</v>
      </c>
      <c r="O97" t="s">
        <v>28</v>
      </c>
      <c r="P97" t="s">
        <v>31</v>
      </c>
      <c r="Q97" t="s">
        <v>32</v>
      </c>
      <c r="R97" s="27" t="s">
        <v>381</v>
      </c>
      <c r="S97" s="32" t="s">
        <v>382</v>
      </c>
      <c r="T97" t="s">
        <v>383</v>
      </c>
      <c r="U97">
        <v>39.959034000000003</v>
      </c>
      <c r="V97">
        <v>-82.596508</v>
      </c>
      <c r="W97" t="s">
        <v>43</v>
      </c>
      <c r="X97">
        <v>2017</v>
      </c>
    </row>
    <row r="98" spans="1:24" ht="12.75">
      <c r="A98" s="2" t="s">
        <v>120</v>
      </c>
      <c r="B98" s="2" t="s">
        <v>121</v>
      </c>
      <c r="C98" s="3">
        <v>44721</v>
      </c>
      <c r="D98" s="2" t="s">
        <v>122</v>
      </c>
      <c r="E98" s="5">
        <v>3</v>
      </c>
      <c r="F98" s="5">
        <v>1</v>
      </c>
      <c r="G98" s="5">
        <v>4</v>
      </c>
      <c r="H98" s="2" t="s">
        <v>47</v>
      </c>
      <c r="I98" s="5">
        <v>23</v>
      </c>
      <c r="J98" s="2" t="s">
        <v>28</v>
      </c>
      <c r="K98" s="2" t="s">
        <v>28</v>
      </c>
      <c r="L98" s="2" t="s">
        <v>28</v>
      </c>
      <c r="M98" s="2" t="s">
        <v>28</v>
      </c>
      <c r="N98" s="2" t="s">
        <v>67</v>
      </c>
      <c r="O98" s="6" t="s">
        <v>28</v>
      </c>
      <c r="P98" s="2" t="s">
        <v>28</v>
      </c>
      <c r="Q98" s="2" t="s">
        <v>32</v>
      </c>
      <c r="R98" s="14" t="s">
        <v>123</v>
      </c>
      <c r="S98" s="2" t="s">
        <v>28</v>
      </c>
      <c r="T98" s="2" t="s">
        <v>28</v>
      </c>
      <c r="U98" s="2" t="s">
        <v>28</v>
      </c>
      <c r="V98" s="2" t="s">
        <v>28</v>
      </c>
      <c r="W98" s="2" t="s">
        <v>43</v>
      </c>
      <c r="X98" s="5">
        <v>2022</v>
      </c>
    </row>
    <row r="99" spans="1:24" ht="12.75">
      <c r="A99" s="2" t="s">
        <v>164</v>
      </c>
      <c r="B99" s="2" t="s">
        <v>165</v>
      </c>
      <c r="C99" s="3">
        <v>44286</v>
      </c>
      <c r="D99" s="2" t="s">
        <v>166</v>
      </c>
      <c r="E99" s="5">
        <v>4</v>
      </c>
      <c r="F99" s="5">
        <v>1</v>
      </c>
      <c r="G99" s="5">
        <v>5</v>
      </c>
      <c r="H99" s="2" t="s">
        <v>81</v>
      </c>
      <c r="I99" s="5">
        <v>44</v>
      </c>
      <c r="J99" s="2" t="s">
        <v>28</v>
      </c>
      <c r="K99" s="2" t="s">
        <v>28</v>
      </c>
      <c r="L99" s="2" t="s">
        <v>28</v>
      </c>
      <c r="M99" s="2" t="s">
        <v>28</v>
      </c>
      <c r="N99" s="2" t="s">
        <v>67</v>
      </c>
      <c r="O99" s="2" t="s">
        <v>28</v>
      </c>
      <c r="P99" s="2" t="s">
        <v>28</v>
      </c>
      <c r="Q99" s="2" t="s">
        <v>32</v>
      </c>
      <c r="R99" s="23" t="s">
        <v>167</v>
      </c>
      <c r="S99" s="2" t="s">
        <v>28</v>
      </c>
      <c r="T99" s="2" t="s">
        <v>28</v>
      </c>
      <c r="U99" s="5">
        <v>33.835419999999999</v>
      </c>
      <c r="V99" s="5">
        <v>-117.85379</v>
      </c>
      <c r="W99" s="2" t="s">
        <v>43</v>
      </c>
      <c r="X99" s="5">
        <v>2021</v>
      </c>
    </row>
    <row r="100" spans="1:24" ht="12.75">
      <c r="A100" s="27" t="s">
        <v>186</v>
      </c>
      <c r="B100" s="27" t="s">
        <v>187</v>
      </c>
      <c r="C100" s="28">
        <v>43887</v>
      </c>
      <c r="D100" s="27" t="s">
        <v>188</v>
      </c>
      <c r="E100" s="27">
        <v>5</v>
      </c>
      <c r="F100" s="27">
        <v>0</v>
      </c>
      <c r="G100" s="27">
        <v>5</v>
      </c>
      <c r="H100" s="27" t="s">
        <v>81</v>
      </c>
      <c r="I100" s="29">
        <v>51</v>
      </c>
      <c r="J100" s="27" t="s">
        <v>28</v>
      </c>
      <c r="K100" s="27" t="s">
        <v>28</v>
      </c>
      <c r="L100" s="27" t="s">
        <v>28</v>
      </c>
      <c r="M100" s="27" t="s">
        <v>28</v>
      </c>
      <c r="N100" s="27" t="s">
        <v>67</v>
      </c>
      <c r="O100" s="27" t="s">
        <v>28</v>
      </c>
      <c r="P100" s="27" t="s">
        <v>62</v>
      </c>
      <c r="Q100" s="27" t="s">
        <v>32</v>
      </c>
      <c r="R100" s="27" t="s">
        <v>189</v>
      </c>
      <c r="S100" s="27" t="s">
        <v>28</v>
      </c>
      <c r="T100" s="27" t="s">
        <v>28</v>
      </c>
      <c r="U100" s="27">
        <v>43.044511</v>
      </c>
      <c r="V100" s="27">
        <v>-87.962536999999998</v>
      </c>
      <c r="W100" s="27" t="s">
        <v>43</v>
      </c>
      <c r="X100" s="27">
        <v>2020</v>
      </c>
    </row>
    <row r="101" spans="1:24" ht="12.75">
      <c r="A101" t="s">
        <v>372</v>
      </c>
      <c r="B101" t="s">
        <v>373</v>
      </c>
      <c r="C101" s="33">
        <v>42891</v>
      </c>
      <c r="D101" t="s">
        <v>374</v>
      </c>
      <c r="E101">
        <v>5</v>
      </c>
      <c r="F101">
        <v>0</v>
      </c>
      <c r="G101">
        <v>5</v>
      </c>
      <c r="H101" t="s">
        <v>81</v>
      </c>
      <c r="I101">
        <v>45</v>
      </c>
      <c r="J101" t="s">
        <v>342</v>
      </c>
      <c r="K101" t="s">
        <v>28</v>
      </c>
      <c r="L101" t="s">
        <v>221</v>
      </c>
      <c r="M101" t="s">
        <v>28</v>
      </c>
      <c r="N101" t="s">
        <v>67</v>
      </c>
      <c r="O101" t="s">
        <v>28</v>
      </c>
      <c r="P101" t="s">
        <v>28</v>
      </c>
      <c r="Q101" t="s">
        <v>32</v>
      </c>
      <c r="R101" t="s">
        <v>375</v>
      </c>
      <c r="S101" t="s">
        <v>28</v>
      </c>
      <c r="T101" t="s">
        <v>375</v>
      </c>
      <c r="U101">
        <v>28.580295</v>
      </c>
      <c r="V101">
        <v>-81.294085999999993</v>
      </c>
      <c r="W101" t="s">
        <v>43</v>
      </c>
      <c r="X101">
        <v>2017</v>
      </c>
    </row>
    <row r="102" spans="1:24" ht="12.75">
      <c r="A102" s="2" t="s">
        <v>64</v>
      </c>
      <c r="B102" s="2" t="s">
        <v>65</v>
      </c>
      <c r="C102" s="3">
        <v>44949</v>
      </c>
      <c r="D102" s="9" t="s">
        <v>66</v>
      </c>
      <c r="E102" s="5">
        <v>7</v>
      </c>
      <c r="F102" s="5">
        <v>1</v>
      </c>
      <c r="G102" s="5">
        <v>8</v>
      </c>
      <c r="H102" s="2" t="s">
        <v>47</v>
      </c>
      <c r="I102" s="5">
        <v>67</v>
      </c>
      <c r="J102" s="2" t="s">
        <v>28</v>
      </c>
      <c r="K102" s="2" t="s">
        <v>28</v>
      </c>
      <c r="L102" s="2" t="s">
        <v>28</v>
      </c>
      <c r="M102" s="2" t="s">
        <v>28</v>
      </c>
      <c r="N102" s="2" t="s">
        <v>67</v>
      </c>
      <c r="O102" s="6" t="s">
        <v>28</v>
      </c>
      <c r="P102" s="2" t="s">
        <v>68</v>
      </c>
      <c r="Q102" s="2" t="s">
        <v>32</v>
      </c>
      <c r="R102" s="12" t="s">
        <v>69</v>
      </c>
      <c r="S102" s="2" t="s">
        <v>28</v>
      </c>
      <c r="T102" s="2" t="s">
        <v>28</v>
      </c>
      <c r="U102" s="2" t="s">
        <v>28</v>
      </c>
      <c r="V102" s="2" t="s">
        <v>28</v>
      </c>
      <c r="W102" s="2" t="s">
        <v>70</v>
      </c>
      <c r="X102" s="5">
        <v>2023</v>
      </c>
    </row>
    <row r="103" spans="1:24" ht="12.75">
      <c r="A103" s="2" t="s">
        <v>152</v>
      </c>
      <c r="B103" s="2" t="s">
        <v>153</v>
      </c>
      <c r="C103" s="3">
        <v>44342</v>
      </c>
      <c r="D103" s="2" t="s">
        <v>154</v>
      </c>
      <c r="E103" s="5">
        <v>9</v>
      </c>
      <c r="F103" s="5">
        <v>0</v>
      </c>
      <c r="G103" s="5">
        <v>9</v>
      </c>
      <c r="H103" s="2" t="s">
        <v>81</v>
      </c>
      <c r="I103" s="5">
        <v>57</v>
      </c>
      <c r="J103" s="2" t="s">
        <v>27</v>
      </c>
      <c r="K103" s="2" t="s">
        <v>155</v>
      </c>
      <c r="L103" s="2" t="s">
        <v>28</v>
      </c>
      <c r="M103" s="2" t="s">
        <v>28</v>
      </c>
      <c r="N103" s="2" t="s">
        <v>61</v>
      </c>
      <c r="O103" s="2" t="s">
        <v>28</v>
      </c>
      <c r="P103" s="2" t="s">
        <v>28</v>
      </c>
      <c r="Q103" s="2" t="s">
        <v>32</v>
      </c>
      <c r="R103" s="23" t="s">
        <v>156</v>
      </c>
      <c r="S103" s="24" t="s">
        <v>157</v>
      </c>
      <c r="T103" s="2" t="s">
        <v>28</v>
      </c>
      <c r="U103" s="5">
        <v>37.316096999999999</v>
      </c>
      <c r="V103" s="5">
        <v>-121.888533</v>
      </c>
      <c r="W103" s="2" t="s">
        <v>43</v>
      </c>
      <c r="X103" s="5">
        <v>2021</v>
      </c>
    </row>
    <row r="104" spans="1:24" ht="12.75">
      <c r="A104" s="2" t="s">
        <v>177</v>
      </c>
      <c r="B104" s="2" t="s">
        <v>178</v>
      </c>
      <c r="C104" s="3">
        <v>44271</v>
      </c>
      <c r="D104" s="2" t="s">
        <v>179</v>
      </c>
      <c r="E104" s="5">
        <v>8</v>
      </c>
      <c r="F104" s="5">
        <v>1</v>
      </c>
      <c r="G104" s="5">
        <v>9</v>
      </c>
      <c r="H104" s="2" t="s">
        <v>81</v>
      </c>
      <c r="I104" s="5">
        <v>21</v>
      </c>
      <c r="J104" s="2" t="s">
        <v>28</v>
      </c>
      <c r="K104" s="2" t="s">
        <v>28</v>
      </c>
      <c r="L104" s="2" t="s">
        <v>28</v>
      </c>
      <c r="M104" s="2" t="s">
        <v>28</v>
      </c>
      <c r="N104" s="2" t="s">
        <v>67</v>
      </c>
      <c r="O104" s="2" t="s">
        <v>28</v>
      </c>
      <c r="P104" s="2" t="s">
        <v>31</v>
      </c>
      <c r="Q104" s="2" t="s">
        <v>32</v>
      </c>
      <c r="R104" s="16" t="s">
        <v>180</v>
      </c>
      <c r="S104" s="2" t="s">
        <v>28</v>
      </c>
      <c r="T104" s="2" t="s">
        <v>28</v>
      </c>
      <c r="U104" s="5">
        <v>34.111652999999997</v>
      </c>
      <c r="V104" s="5">
        <v>-84.580376000000001</v>
      </c>
      <c r="W104" s="2" t="s">
        <v>70</v>
      </c>
      <c r="X104" s="5">
        <v>2021</v>
      </c>
    </row>
    <row r="105" spans="1:24" ht="12.75">
      <c r="A105" s="2" t="s">
        <v>78</v>
      </c>
      <c r="B105" s="2" t="s">
        <v>79</v>
      </c>
      <c r="C105" s="3">
        <v>44887</v>
      </c>
      <c r="D105" s="6" t="s">
        <v>80</v>
      </c>
      <c r="E105" s="5">
        <v>6</v>
      </c>
      <c r="F105" s="5">
        <v>6</v>
      </c>
      <c r="G105" s="5">
        <v>12</v>
      </c>
      <c r="H105" s="2" t="s">
        <v>81</v>
      </c>
      <c r="I105" s="5">
        <v>31</v>
      </c>
      <c r="J105" s="2" t="s">
        <v>28</v>
      </c>
      <c r="K105" s="2" t="s">
        <v>28</v>
      </c>
      <c r="L105" s="2" t="s">
        <v>28</v>
      </c>
      <c r="M105" s="2" t="s">
        <v>28</v>
      </c>
      <c r="N105" s="2" t="s">
        <v>67</v>
      </c>
      <c r="O105" s="6" t="s">
        <v>28</v>
      </c>
      <c r="P105" s="2" t="s">
        <v>62</v>
      </c>
      <c r="Q105" s="2" t="s">
        <v>32</v>
      </c>
      <c r="R105" s="14" t="s">
        <v>82</v>
      </c>
      <c r="S105" s="2" t="s">
        <v>28</v>
      </c>
      <c r="T105" s="2" t="s">
        <v>28</v>
      </c>
      <c r="U105" s="2" t="s">
        <v>28</v>
      </c>
      <c r="V105" s="2" t="s">
        <v>28</v>
      </c>
      <c r="W105" s="2" t="s">
        <v>43</v>
      </c>
      <c r="X105" s="5">
        <v>2022</v>
      </c>
    </row>
    <row r="106" spans="1:24" ht="12.75">
      <c r="A106" t="s">
        <v>446</v>
      </c>
      <c r="B106" t="s">
        <v>84</v>
      </c>
      <c r="C106" s="33">
        <v>42335</v>
      </c>
      <c r="D106" t="s">
        <v>447</v>
      </c>
      <c r="E106">
        <v>3</v>
      </c>
      <c r="F106">
        <v>9</v>
      </c>
      <c r="G106">
        <v>12</v>
      </c>
      <c r="H106" t="s">
        <v>81</v>
      </c>
      <c r="I106">
        <v>57</v>
      </c>
      <c r="J106" t="s">
        <v>342</v>
      </c>
      <c r="K106" t="s">
        <v>448</v>
      </c>
      <c r="L106" t="s">
        <v>387</v>
      </c>
      <c r="M106" t="s">
        <v>342</v>
      </c>
      <c r="N106" s="27" t="s">
        <v>40</v>
      </c>
      <c r="O106" s="27" t="s">
        <v>28</v>
      </c>
      <c r="P106" t="s">
        <v>31</v>
      </c>
      <c r="Q106" t="s">
        <v>32</v>
      </c>
      <c r="R106" s="30" t="s">
        <v>449</v>
      </c>
      <c r="S106" t="s">
        <v>28</v>
      </c>
      <c r="T106" t="s">
        <v>450</v>
      </c>
      <c r="U106">
        <v>38.881031</v>
      </c>
      <c r="V106">
        <v>-104.849057</v>
      </c>
      <c r="W106" t="s">
        <v>43</v>
      </c>
      <c r="X106">
        <v>2015</v>
      </c>
    </row>
    <row r="107" spans="1:24" ht="12.75">
      <c r="A107" s="2" t="s">
        <v>158</v>
      </c>
      <c r="B107" s="2" t="s">
        <v>159</v>
      </c>
      <c r="C107" s="3">
        <v>44301</v>
      </c>
      <c r="D107" s="2" t="s">
        <v>160</v>
      </c>
      <c r="E107" s="5">
        <v>8</v>
      </c>
      <c r="F107" s="5">
        <v>7</v>
      </c>
      <c r="G107" s="5">
        <v>15</v>
      </c>
      <c r="H107" s="2" t="s">
        <v>81</v>
      </c>
      <c r="I107" s="5">
        <v>19</v>
      </c>
      <c r="J107" s="2" t="s">
        <v>27</v>
      </c>
      <c r="K107" s="2" t="s">
        <v>161</v>
      </c>
      <c r="L107" s="2" t="s">
        <v>27</v>
      </c>
      <c r="M107" s="2" t="s">
        <v>28</v>
      </c>
      <c r="N107" s="2" t="s">
        <v>40</v>
      </c>
      <c r="O107" s="2" t="s">
        <v>28</v>
      </c>
      <c r="P107" s="2" t="s">
        <v>31</v>
      </c>
      <c r="Q107" s="2" t="s">
        <v>32</v>
      </c>
      <c r="R107" s="25" t="s">
        <v>162</v>
      </c>
      <c r="S107" s="17" t="s">
        <v>163</v>
      </c>
      <c r="T107" s="2" t="s">
        <v>28</v>
      </c>
      <c r="U107" s="5">
        <v>39.686630000000001</v>
      </c>
      <c r="V107" s="5">
        <v>-86.323130000000006</v>
      </c>
      <c r="W107" s="2" t="s">
        <v>43</v>
      </c>
      <c r="X107" s="5">
        <v>2021</v>
      </c>
    </row>
    <row r="108" spans="1:24" ht="12.75">
      <c r="A108" t="s">
        <v>965</v>
      </c>
      <c r="B108" t="s">
        <v>966</v>
      </c>
      <c r="C108" s="33">
        <v>33556</v>
      </c>
      <c r="D108" t="s">
        <v>967</v>
      </c>
      <c r="E108">
        <v>5</v>
      </c>
      <c r="F108">
        <v>5</v>
      </c>
      <c r="G108">
        <v>10</v>
      </c>
      <c r="H108" t="s">
        <v>81</v>
      </c>
      <c r="I108">
        <v>31</v>
      </c>
      <c r="J108" t="s">
        <v>172</v>
      </c>
      <c r="K108" t="s">
        <v>968</v>
      </c>
      <c r="L108" t="s">
        <v>172</v>
      </c>
      <c r="M108" t="s">
        <v>969</v>
      </c>
      <c r="N108" t="s">
        <v>970</v>
      </c>
      <c r="O108" t="s">
        <v>971</v>
      </c>
      <c r="P108" t="s">
        <v>570</v>
      </c>
      <c r="Q108" t="s">
        <v>465</v>
      </c>
      <c r="R108" t="s">
        <v>972</v>
      </c>
      <c r="S108" s="32" t="s">
        <v>973</v>
      </c>
      <c r="T108" t="s">
        <v>972</v>
      </c>
      <c r="U108">
        <v>42.489480100000002</v>
      </c>
      <c r="V108">
        <v>-83.144648500000002</v>
      </c>
      <c r="W108" t="s">
        <v>43</v>
      </c>
      <c r="X108">
        <v>1991</v>
      </c>
    </row>
    <row r="109" spans="1:24" ht="12.75">
      <c r="A109" t="s">
        <v>1034</v>
      </c>
      <c r="B109" t="s">
        <v>1035</v>
      </c>
      <c r="C109" s="33">
        <v>31644</v>
      </c>
      <c r="D109" t="s">
        <v>1036</v>
      </c>
      <c r="E109">
        <v>15</v>
      </c>
      <c r="F109">
        <v>6</v>
      </c>
      <c r="G109">
        <v>21</v>
      </c>
      <c r="H109" t="s">
        <v>81</v>
      </c>
      <c r="I109">
        <v>44</v>
      </c>
      <c r="J109" t="s">
        <v>1037</v>
      </c>
      <c r="K109" t="s">
        <v>1038</v>
      </c>
      <c r="L109" t="s">
        <v>172</v>
      </c>
      <c r="M109" t="s">
        <v>1039</v>
      </c>
      <c r="N109" t="s">
        <v>1040</v>
      </c>
      <c r="O109" t="s">
        <v>1041</v>
      </c>
      <c r="P109" t="s">
        <v>570</v>
      </c>
      <c r="Q109" t="s">
        <v>465</v>
      </c>
      <c r="R109" s="32" t="s">
        <v>1042</v>
      </c>
      <c r="S109" s="32" t="s">
        <v>1043</v>
      </c>
      <c r="T109" t="s">
        <v>1042</v>
      </c>
      <c r="U109">
        <v>35.667201499999997</v>
      </c>
      <c r="V109">
        <v>-97.429370365003095</v>
      </c>
      <c r="W109" t="s">
        <v>43</v>
      </c>
      <c r="X109">
        <v>1986</v>
      </c>
    </row>
    <row r="110" spans="1:24" ht="12.75">
      <c r="A110" t="s">
        <v>918</v>
      </c>
      <c r="B110" t="s">
        <v>587</v>
      </c>
      <c r="C110" s="33">
        <v>34317</v>
      </c>
      <c r="D110" t="s">
        <v>919</v>
      </c>
      <c r="E110">
        <v>4</v>
      </c>
      <c r="F110">
        <v>1</v>
      </c>
      <c r="G110">
        <v>5</v>
      </c>
      <c r="H110" t="s">
        <v>81</v>
      </c>
      <c r="I110">
        <v>19</v>
      </c>
      <c r="J110" t="s">
        <v>342</v>
      </c>
      <c r="K110" t="s">
        <v>920</v>
      </c>
      <c r="L110" t="s">
        <v>387</v>
      </c>
      <c r="M110" t="s">
        <v>387</v>
      </c>
      <c r="N110" t="s">
        <v>576</v>
      </c>
      <c r="O110" t="s">
        <v>921</v>
      </c>
      <c r="P110" t="s">
        <v>650</v>
      </c>
      <c r="Q110" t="s">
        <v>465</v>
      </c>
      <c r="R110" t="s">
        <v>922</v>
      </c>
      <c r="S110" s="32" t="s">
        <v>923</v>
      </c>
      <c r="T110" t="s">
        <v>922</v>
      </c>
      <c r="U110">
        <v>39.675598999999998</v>
      </c>
      <c r="V110">
        <v>-104.84484500000001</v>
      </c>
      <c r="W110" t="s">
        <v>43</v>
      </c>
      <c r="X110">
        <v>1993</v>
      </c>
    </row>
    <row r="111" spans="1:24" ht="12.75">
      <c r="A111" t="s">
        <v>809</v>
      </c>
      <c r="B111" t="s">
        <v>810</v>
      </c>
      <c r="C111" s="33">
        <v>36886</v>
      </c>
      <c r="D111" t="s">
        <v>811</v>
      </c>
      <c r="E111">
        <v>7</v>
      </c>
      <c r="F111">
        <v>0</v>
      </c>
      <c r="G111">
        <v>7</v>
      </c>
      <c r="H111" t="s">
        <v>81</v>
      </c>
      <c r="I111">
        <v>42</v>
      </c>
      <c r="J111" t="s">
        <v>172</v>
      </c>
      <c r="K111" t="s">
        <v>812</v>
      </c>
      <c r="L111" t="s">
        <v>172</v>
      </c>
      <c r="M111" t="s">
        <v>387</v>
      </c>
      <c r="N111" t="s">
        <v>813</v>
      </c>
      <c r="O111" t="s">
        <v>814</v>
      </c>
      <c r="P111" t="s">
        <v>570</v>
      </c>
      <c r="Q111" t="s">
        <v>465</v>
      </c>
      <c r="R111" t="s">
        <v>815</v>
      </c>
      <c r="S111" t="s">
        <v>816</v>
      </c>
      <c r="T111" t="s">
        <v>815</v>
      </c>
      <c r="U111">
        <v>42.500428999999997</v>
      </c>
      <c r="V111">
        <v>-71.075913</v>
      </c>
      <c r="W111" t="s">
        <v>43</v>
      </c>
      <c r="X111">
        <v>2000</v>
      </c>
    </row>
    <row r="112" spans="1:24" ht="12.75">
      <c r="A112" t="s">
        <v>1016</v>
      </c>
      <c r="B112" t="s">
        <v>1017</v>
      </c>
      <c r="C112" s="33">
        <v>32189</v>
      </c>
      <c r="D112" t="s">
        <v>1018</v>
      </c>
      <c r="E112">
        <v>7</v>
      </c>
      <c r="F112">
        <v>4</v>
      </c>
      <c r="G112">
        <v>11</v>
      </c>
      <c r="H112" t="s">
        <v>81</v>
      </c>
      <c r="I112">
        <v>39</v>
      </c>
      <c r="J112" t="s">
        <v>172</v>
      </c>
      <c r="K112" t="s">
        <v>1019</v>
      </c>
      <c r="L112" t="s">
        <v>172</v>
      </c>
      <c r="M112" t="s">
        <v>1020</v>
      </c>
      <c r="N112" t="s">
        <v>1021</v>
      </c>
      <c r="O112" t="s">
        <v>1022</v>
      </c>
      <c r="P112" t="s">
        <v>570</v>
      </c>
      <c r="Q112" t="s">
        <v>465</v>
      </c>
      <c r="R112" t="s">
        <v>1023</v>
      </c>
      <c r="S112" t="s">
        <v>1024</v>
      </c>
      <c r="T112" t="s">
        <v>1023</v>
      </c>
      <c r="U112">
        <v>37.368830099999997</v>
      </c>
      <c r="V112">
        <v>-122.03634959999999</v>
      </c>
      <c r="W112" t="s">
        <v>43</v>
      </c>
      <c r="X112">
        <v>1988</v>
      </c>
    </row>
    <row r="113" spans="1:24" ht="12.75">
      <c r="A113" t="s">
        <v>344</v>
      </c>
      <c r="B113" s="27" t="s">
        <v>345</v>
      </c>
      <c r="C113" s="28">
        <v>43026</v>
      </c>
      <c r="D113" t="s">
        <v>346</v>
      </c>
      <c r="E113">
        <v>3</v>
      </c>
      <c r="F113">
        <v>3</v>
      </c>
      <c r="G113">
        <v>6</v>
      </c>
      <c r="H113" t="s">
        <v>81</v>
      </c>
      <c r="I113">
        <v>37</v>
      </c>
      <c r="J113" t="s">
        <v>342</v>
      </c>
      <c r="K113" t="s">
        <v>28</v>
      </c>
      <c r="L113" t="s">
        <v>234</v>
      </c>
      <c r="M113" t="s">
        <v>342</v>
      </c>
      <c r="N113" t="s">
        <v>235</v>
      </c>
      <c r="O113" t="s">
        <v>347</v>
      </c>
      <c r="P113" t="s">
        <v>62</v>
      </c>
      <c r="Q113" t="s">
        <v>32</v>
      </c>
      <c r="R113" t="s">
        <v>348</v>
      </c>
      <c r="S113" t="s">
        <v>28</v>
      </c>
      <c r="T113" t="s">
        <v>348</v>
      </c>
      <c r="U113">
        <v>39.452188999999997</v>
      </c>
      <c r="V113">
        <v>-76.309988000000004</v>
      </c>
      <c r="W113" t="s">
        <v>43</v>
      </c>
      <c r="X113">
        <v>2017</v>
      </c>
    </row>
    <row r="114" spans="1:24" ht="12.75">
      <c r="A114" t="s">
        <v>841</v>
      </c>
      <c r="B114" t="s">
        <v>178</v>
      </c>
      <c r="C114" s="33">
        <v>36370</v>
      </c>
      <c r="D114" t="s">
        <v>842</v>
      </c>
      <c r="E114">
        <v>9</v>
      </c>
      <c r="F114">
        <v>13</v>
      </c>
      <c r="G114">
        <v>22</v>
      </c>
      <c r="H114" t="s">
        <v>81</v>
      </c>
      <c r="I114">
        <v>44</v>
      </c>
      <c r="J114" t="s">
        <v>172</v>
      </c>
      <c r="K114" t="s">
        <v>843</v>
      </c>
      <c r="L114" t="s">
        <v>172</v>
      </c>
      <c r="M114" t="s">
        <v>844</v>
      </c>
      <c r="N114" t="s">
        <v>845</v>
      </c>
      <c r="O114" t="s">
        <v>846</v>
      </c>
      <c r="P114" t="s">
        <v>570</v>
      </c>
      <c r="Q114" t="s">
        <v>465</v>
      </c>
      <c r="R114" t="s">
        <v>847</v>
      </c>
      <c r="S114" s="32" t="s">
        <v>848</v>
      </c>
      <c r="T114" t="s">
        <v>847</v>
      </c>
      <c r="U114">
        <v>33.850116</v>
      </c>
      <c r="V114">
        <v>-84.377838999999994</v>
      </c>
      <c r="W114" t="s">
        <v>43</v>
      </c>
      <c r="X114">
        <v>1999</v>
      </c>
    </row>
    <row r="115" spans="1:24" ht="12.75">
      <c r="A115" s="27" t="s">
        <v>224</v>
      </c>
      <c r="B115" s="27" t="s">
        <v>225</v>
      </c>
      <c r="C115" s="28">
        <v>43616</v>
      </c>
      <c r="D115" s="27" t="s">
        <v>226</v>
      </c>
      <c r="E115" s="27">
        <v>12</v>
      </c>
      <c r="F115" s="27">
        <v>4</v>
      </c>
      <c r="G115" s="27">
        <v>16</v>
      </c>
      <c r="H115" s="27" t="s">
        <v>81</v>
      </c>
      <c r="I115" s="27">
        <v>40</v>
      </c>
      <c r="J115" s="27" t="s">
        <v>221</v>
      </c>
      <c r="K115" s="27" t="s">
        <v>28</v>
      </c>
      <c r="L115" s="27" t="s">
        <v>172</v>
      </c>
      <c r="M115" s="27" t="s">
        <v>28</v>
      </c>
      <c r="N115" s="27" t="s">
        <v>227</v>
      </c>
      <c r="O115" s="27" t="s">
        <v>228</v>
      </c>
      <c r="P115" s="27" t="s">
        <v>62</v>
      </c>
      <c r="Q115" s="27" t="s">
        <v>32</v>
      </c>
      <c r="R115" s="27" t="s">
        <v>229</v>
      </c>
      <c r="S115" s="27" t="s">
        <v>28</v>
      </c>
      <c r="T115" s="27" t="s">
        <v>28</v>
      </c>
      <c r="U115" s="27">
        <v>36.754420000000003</v>
      </c>
      <c r="V115" s="27">
        <v>-76.060378</v>
      </c>
      <c r="W115" s="27" t="s">
        <v>43</v>
      </c>
      <c r="X115" s="27">
        <v>2019</v>
      </c>
    </row>
    <row r="116" spans="1:24" ht="12.75">
      <c r="A116" t="s">
        <v>685</v>
      </c>
      <c r="B116" t="s">
        <v>686</v>
      </c>
      <c r="C116" s="33">
        <v>39624</v>
      </c>
      <c r="D116" t="s">
        <v>687</v>
      </c>
      <c r="E116">
        <v>6</v>
      </c>
      <c r="F116">
        <v>1</v>
      </c>
      <c r="G116">
        <v>7</v>
      </c>
      <c r="H116" t="s">
        <v>81</v>
      </c>
      <c r="I116">
        <v>25</v>
      </c>
      <c r="J116" t="s">
        <v>234</v>
      </c>
      <c r="K116" t="s">
        <v>688</v>
      </c>
      <c r="L116" t="s">
        <v>172</v>
      </c>
      <c r="M116" t="s">
        <v>387</v>
      </c>
      <c r="N116" t="s">
        <v>576</v>
      </c>
      <c r="O116" t="s">
        <v>689</v>
      </c>
      <c r="P116" t="s">
        <v>570</v>
      </c>
      <c r="Q116" t="s">
        <v>465</v>
      </c>
      <c r="R116" t="s">
        <v>690</v>
      </c>
      <c r="S116" s="32" t="s">
        <v>691</v>
      </c>
      <c r="T116" t="s">
        <v>690</v>
      </c>
      <c r="U116">
        <v>37.767209999999999</v>
      </c>
      <c r="V116">
        <v>-87.557374199999998</v>
      </c>
      <c r="W116" t="s">
        <v>70</v>
      </c>
      <c r="X116">
        <v>2008</v>
      </c>
    </row>
    <row r="117" spans="1:24" ht="12.75">
      <c r="A117" t="s">
        <v>792</v>
      </c>
      <c r="B117" t="s">
        <v>793</v>
      </c>
      <c r="C117" s="33">
        <v>37810</v>
      </c>
      <c r="D117" t="s">
        <v>794</v>
      </c>
      <c r="E117">
        <v>7</v>
      </c>
      <c r="F117">
        <v>8</v>
      </c>
      <c r="G117">
        <v>15</v>
      </c>
      <c r="H117" t="s">
        <v>81</v>
      </c>
      <c r="I117">
        <v>48</v>
      </c>
      <c r="J117" t="s">
        <v>172</v>
      </c>
      <c r="K117" t="s">
        <v>795</v>
      </c>
      <c r="L117" t="s">
        <v>172</v>
      </c>
      <c r="M117" t="s">
        <v>631</v>
      </c>
      <c r="N117" t="s">
        <v>796</v>
      </c>
      <c r="O117" t="s">
        <v>797</v>
      </c>
      <c r="P117" t="s">
        <v>570</v>
      </c>
      <c r="Q117" t="s">
        <v>465</v>
      </c>
      <c r="R117" t="s">
        <v>798</v>
      </c>
      <c r="S117" s="32" t="s">
        <v>799</v>
      </c>
      <c r="T117" t="s">
        <v>798</v>
      </c>
      <c r="U117">
        <v>32.410842000000002</v>
      </c>
      <c r="V117">
        <v>-88.634539000000004</v>
      </c>
      <c r="W117" t="s">
        <v>43</v>
      </c>
      <c r="X117">
        <v>2003</v>
      </c>
    </row>
    <row r="118" spans="1:24" ht="12.75">
      <c r="A118" s="27" t="s">
        <v>286</v>
      </c>
      <c r="B118" s="27" t="s">
        <v>287</v>
      </c>
      <c r="C118" s="28">
        <v>43279</v>
      </c>
      <c r="D118" s="27" t="s">
        <v>288</v>
      </c>
      <c r="E118" s="27">
        <v>5</v>
      </c>
      <c r="F118" s="27">
        <v>2</v>
      </c>
      <c r="G118" s="27">
        <v>7</v>
      </c>
      <c r="H118" s="27" t="s">
        <v>81</v>
      </c>
      <c r="I118" s="27">
        <v>38</v>
      </c>
      <c r="J118" s="27" t="s">
        <v>28</v>
      </c>
      <c r="K118" s="27" t="s">
        <v>28</v>
      </c>
      <c r="L118" s="27" t="s">
        <v>172</v>
      </c>
      <c r="M118" s="27" t="s">
        <v>28</v>
      </c>
      <c r="N118" s="27" t="s">
        <v>289</v>
      </c>
      <c r="O118" s="27" t="s">
        <v>290</v>
      </c>
      <c r="P118" s="27" t="s">
        <v>31</v>
      </c>
      <c r="Q118" s="27" t="s">
        <v>32</v>
      </c>
      <c r="R118" s="27" t="s">
        <v>291</v>
      </c>
      <c r="S118" t="s">
        <v>28</v>
      </c>
      <c r="T118" s="27" t="s">
        <v>28</v>
      </c>
      <c r="U118" s="27">
        <v>38.994548000000002</v>
      </c>
      <c r="V118" s="27">
        <v>-76.543656999999996</v>
      </c>
      <c r="W118" s="27" t="s">
        <v>43</v>
      </c>
      <c r="X118" s="27">
        <v>2018</v>
      </c>
    </row>
    <row r="119" spans="1:24" ht="12.75">
      <c r="A119" t="s">
        <v>884</v>
      </c>
      <c r="B119" t="s">
        <v>165</v>
      </c>
      <c r="C119" s="33">
        <v>35782</v>
      </c>
      <c r="D119" t="s">
        <v>885</v>
      </c>
      <c r="E119">
        <v>5</v>
      </c>
      <c r="F119">
        <v>2</v>
      </c>
      <c r="G119">
        <v>7</v>
      </c>
      <c r="H119" t="s">
        <v>81</v>
      </c>
      <c r="I119">
        <v>41</v>
      </c>
      <c r="J119" t="s">
        <v>234</v>
      </c>
      <c r="K119" t="s">
        <v>886</v>
      </c>
      <c r="L119" t="s">
        <v>172</v>
      </c>
      <c r="M119" t="s">
        <v>887</v>
      </c>
      <c r="N119" t="s">
        <v>715</v>
      </c>
      <c r="O119" t="s">
        <v>888</v>
      </c>
      <c r="P119" t="s">
        <v>41</v>
      </c>
      <c r="Q119" t="s">
        <v>465</v>
      </c>
      <c r="R119" t="s">
        <v>889</v>
      </c>
      <c r="S119" s="32" t="s">
        <v>890</v>
      </c>
      <c r="T119" t="s">
        <v>889</v>
      </c>
      <c r="U119">
        <v>33.787794400000003</v>
      </c>
      <c r="V119">
        <v>-117.8531119</v>
      </c>
      <c r="W119" t="s">
        <v>70</v>
      </c>
      <c r="X119">
        <v>1997</v>
      </c>
    </row>
    <row r="120" spans="1:24" ht="12.75">
      <c r="A120" s="27" t="s">
        <v>242</v>
      </c>
      <c r="B120" s="27" t="s">
        <v>243</v>
      </c>
      <c r="C120" s="28">
        <v>43488</v>
      </c>
      <c r="D120" s="27" t="s">
        <v>244</v>
      </c>
      <c r="E120" s="27">
        <v>5</v>
      </c>
      <c r="F120" s="27">
        <v>0</v>
      </c>
      <c r="G120" s="27">
        <v>5</v>
      </c>
      <c r="H120" s="27" t="s">
        <v>81</v>
      </c>
      <c r="I120" s="27">
        <v>21</v>
      </c>
      <c r="J120" s="27" t="s">
        <v>172</v>
      </c>
      <c r="K120" s="27" t="s">
        <v>245</v>
      </c>
      <c r="L120" s="27" t="s">
        <v>172</v>
      </c>
      <c r="M120" s="27" t="s">
        <v>28</v>
      </c>
      <c r="N120" s="27" t="s">
        <v>235</v>
      </c>
      <c r="O120" s="27" t="s">
        <v>246</v>
      </c>
      <c r="P120" s="27" t="s">
        <v>31</v>
      </c>
      <c r="Q120" s="27" t="s">
        <v>32</v>
      </c>
      <c r="R120" s="27" t="s">
        <v>247</v>
      </c>
      <c r="S120" t="s">
        <v>248</v>
      </c>
      <c r="T120" s="27" t="s">
        <v>28</v>
      </c>
      <c r="U120" s="27">
        <v>27.471043000000002</v>
      </c>
      <c r="V120" s="27">
        <v>-81.458470000000005</v>
      </c>
      <c r="W120" s="27" t="s">
        <v>43</v>
      </c>
      <c r="X120" s="27">
        <v>2019</v>
      </c>
    </row>
    <row r="121" spans="1:24" ht="12.75">
      <c r="A121" t="s">
        <v>825</v>
      </c>
      <c r="B121" t="s">
        <v>826</v>
      </c>
      <c r="C121" s="33">
        <v>36466</v>
      </c>
      <c r="D121" t="s">
        <v>827</v>
      </c>
      <c r="E121">
        <v>7</v>
      </c>
      <c r="F121">
        <v>0</v>
      </c>
      <c r="G121">
        <v>7</v>
      </c>
      <c r="H121" t="s">
        <v>81</v>
      </c>
      <c r="I121">
        <v>40</v>
      </c>
      <c r="J121" t="s">
        <v>172</v>
      </c>
      <c r="K121" t="s">
        <v>828</v>
      </c>
      <c r="L121" t="s">
        <v>172</v>
      </c>
      <c r="M121" t="s">
        <v>829</v>
      </c>
      <c r="N121" t="s">
        <v>576</v>
      </c>
      <c r="O121" t="s">
        <v>830</v>
      </c>
      <c r="P121" t="s">
        <v>68</v>
      </c>
      <c r="Q121" t="s">
        <v>465</v>
      </c>
      <c r="R121" t="s">
        <v>831</v>
      </c>
      <c r="S121" s="32" t="s">
        <v>832</v>
      </c>
      <c r="T121" t="s">
        <v>831</v>
      </c>
      <c r="U121">
        <v>21.320063000000001</v>
      </c>
      <c r="V121">
        <v>-157.876462</v>
      </c>
      <c r="W121" t="s">
        <v>70</v>
      </c>
      <c r="X121">
        <v>1999</v>
      </c>
    </row>
    <row r="122" spans="1:24" ht="12.75">
      <c r="A122" t="s">
        <v>572</v>
      </c>
      <c r="B122" t="s">
        <v>573</v>
      </c>
      <c r="C122" s="33">
        <v>41179</v>
      </c>
      <c r="D122" t="s">
        <v>574</v>
      </c>
      <c r="E122">
        <v>7</v>
      </c>
      <c r="F122">
        <v>1</v>
      </c>
      <c r="G122">
        <v>8</v>
      </c>
      <c r="H122" t="s">
        <v>81</v>
      </c>
      <c r="I122">
        <v>36</v>
      </c>
      <c r="J122" t="s">
        <v>172</v>
      </c>
      <c r="K122" t="s">
        <v>575</v>
      </c>
      <c r="L122" t="s">
        <v>172</v>
      </c>
      <c r="M122" t="s">
        <v>387</v>
      </c>
      <c r="N122" t="s">
        <v>576</v>
      </c>
      <c r="O122" t="s">
        <v>577</v>
      </c>
      <c r="P122" t="s">
        <v>570</v>
      </c>
      <c r="Q122" t="s">
        <v>465</v>
      </c>
      <c r="R122" s="32" t="s">
        <v>578</v>
      </c>
      <c r="S122" s="32" t="s">
        <v>578</v>
      </c>
      <c r="T122" t="s">
        <v>578</v>
      </c>
      <c r="U122">
        <v>44.977424999999997</v>
      </c>
      <c r="V122">
        <v>-93.310407999999995</v>
      </c>
      <c r="W122" t="s">
        <v>43</v>
      </c>
      <c r="X122">
        <v>2012</v>
      </c>
    </row>
    <row r="123" spans="1:24" ht="12.75">
      <c r="A123" t="s">
        <v>897</v>
      </c>
      <c r="B123" t="s">
        <v>391</v>
      </c>
      <c r="C123" s="33">
        <v>35104</v>
      </c>
      <c r="D123" t="s">
        <v>898</v>
      </c>
      <c r="E123">
        <v>6</v>
      </c>
      <c r="F123">
        <v>1</v>
      </c>
      <c r="G123">
        <v>7</v>
      </c>
      <c r="H123" t="s">
        <v>81</v>
      </c>
      <c r="I123">
        <v>41</v>
      </c>
      <c r="J123" t="s">
        <v>172</v>
      </c>
      <c r="K123" t="s">
        <v>899</v>
      </c>
      <c r="L123" t="s">
        <v>172</v>
      </c>
      <c r="M123" t="s">
        <v>387</v>
      </c>
      <c r="N123" t="s">
        <v>706</v>
      </c>
      <c r="O123" t="s">
        <v>900</v>
      </c>
      <c r="P123" t="s">
        <v>650</v>
      </c>
      <c r="Q123" t="s">
        <v>465</v>
      </c>
      <c r="R123" t="s">
        <v>901</v>
      </c>
      <c r="S123" s="32" t="s">
        <v>902</v>
      </c>
      <c r="T123" t="s">
        <v>901</v>
      </c>
      <c r="U123">
        <v>26.119268999999999</v>
      </c>
      <c r="V123">
        <v>-80.104118999999997</v>
      </c>
      <c r="W123" t="s">
        <v>70</v>
      </c>
      <c r="X123">
        <v>1996</v>
      </c>
    </row>
    <row r="124" spans="1:24" ht="12.75">
      <c r="A124" s="27" t="s">
        <v>249</v>
      </c>
      <c r="B124" s="27" t="s">
        <v>250</v>
      </c>
      <c r="C124" s="28">
        <v>43423</v>
      </c>
      <c r="D124" s="27" t="s">
        <v>251</v>
      </c>
      <c r="E124" s="27">
        <v>3</v>
      </c>
      <c r="F124" s="27">
        <v>0</v>
      </c>
      <c r="G124" s="27">
        <v>3</v>
      </c>
      <c r="H124" s="27" t="s">
        <v>81</v>
      </c>
      <c r="I124" s="27">
        <v>32</v>
      </c>
      <c r="J124" s="27" t="s">
        <v>28</v>
      </c>
      <c r="K124" s="27" t="s">
        <v>28</v>
      </c>
      <c r="L124" s="27" t="s">
        <v>28</v>
      </c>
      <c r="M124" s="27" t="s">
        <v>28</v>
      </c>
      <c r="N124" s="27" t="s">
        <v>67</v>
      </c>
      <c r="O124" s="27" t="s">
        <v>252</v>
      </c>
      <c r="P124" s="27" t="s">
        <v>41</v>
      </c>
      <c r="Q124" s="27" t="s">
        <v>32</v>
      </c>
      <c r="R124" s="27" t="s">
        <v>253</v>
      </c>
      <c r="S124" t="s">
        <v>28</v>
      </c>
      <c r="T124" s="27" t="s">
        <v>28</v>
      </c>
      <c r="U124" s="27">
        <v>41.847667000000001</v>
      </c>
      <c r="V124" s="27">
        <v>-87.622009000000006</v>
      </c>
      <c r="W124" s="27" t="s">
        <v>43</v>
      </c>
      <c r="X124" s="27">
        <v>2018</v>
      </c>
    </row>
    <row r="125" spans="1:24" ht="12.75">
      <c r="A125" s="27" t="s">
        <v>280</v>
      </c>
      <c r="B125" s="27" t="s">
        <v>281</v>
      </c>
      <c r="C125" s="28">
        <v>43349</v>
      </c>
      <c r="D125" s="27" t="s">
        <v>282</v>
      </c>
      <c r="E125" s="27">
        <v>3</v>
      </c>
      <c r="F125" s="27">
        <v>2</v>
      </c>
      <c r="G125" s="27">
        <v>5</v>
      </c>
      <c r="H125" s="27" t="s">
        <v>81</v>
      </c>
      <c r="I125" s="27">
        <v>29</v>
      </c>
      <c r="J125" s="27" t="s">
        <v>172</v>
      </c>
      <c r="K125" s="27" t="s">
        <v>283</v>
      </c>
      <c r="L125" s="27" t="s">
        <v>172</v>
      </c>
      <c r="M125" s="27" t="s">
        <v>284</v>
      </c>
      <c r="N125" s="27" t="s">
        <v>67</v>
      </c>
      <c r="O125" s="27" t="s">
        <v>252</v>
      </c>
      <c r="P125" s="27" t="s">
        <v>41</v>
      </c>
      <c r="Q125" s="27" t="s">
        <v>32</v>
      </c>
      <c r="R125" s="27" t="s">
        <v>285</v>
      </c>
      <c r="S125" t="s">
        <v>28</v>
      </c>
      <c r="T125" s="27" t="s">
        <v>28</v>
      </c>
      <c r="U125" s="27">
        <v>39.101981000000002</v>
      </c>
      <c r="V125" s="27">
        <v>-84.511781999999997</v>
      </c>
      <c r="W125" s="27" t="s">
        <v>43</v>
      </c>
      <c r="X125" s="27">
        <v>2018</v>
      </c>
    </row>
    <row r="126" spans="1:24" ht="12.75">
      <c r="A126" t="s">
        <v>817</v>
      </c>
      <c r="B126" t="s">
        <v>818</v>
      </c>
      <c r="C126" s="33">
        <v>36524</v>
      </c>
      <c r="D126" t="s">
        <v>819</v>
      </c>
      <c r="E126">
        <v>5</v>
      </c>
      <c r="F126">
        <v>3</v>
      </c>
      <c r="G126">
        <v>8</v>
      </c>
      <c r="H126" t="s">
        <v>81</v>
      </c>
      <c r="I126">
        <v>36</v>
      </c>
      <c r="J126" t="s">
        <v>172</v>
      </c>
      <c r="K126" t="s">
        <v>820</v>
      </c>
      <c r="L126" t="s">
        <v>172</v>
      </c>
      <c r="M126" t="s">
        <v>821</v>
      </c>
      <c r="N126" t="s">
        <v>706</v>
      </c>
      <c r="O126" t="s">
        <v>822</v>
      </c>
      <c r="P126" t="s">
        <v>41</v>
      </c>
      <c r="Q126" t="s">
        <v>465</v>
      </c>
      <c r="R126" t="s">
        <v>823</v>
      </c>
      <c r="S126" s="32" t="s">
        <v>824</v>
      </c>
      <c r="T126" t="s">
        <v>823</v>
      </c>
      <c r="U126">
        <v>27.966479</v>
      </c>
      <c r="V126">
        <v>-82.570586000000006</v>
      </c>
      <c r="W126" t="s">
        <v>70</v>
      </c>
      <c r="X126">
        <v>1999</v>
      </c>
    </row>
    <row r="127" spans="1:24" ht="12.75">
      <c r="A127" t="s">
        <v>903</v>
      </c>
      <c r="B127" t="s">
        <v>904</v>
      </c>
      <c r="C127" s="33">
        <v>34792</v>
      </c>
      <c r="D127" t="s">
        <v>905</v>
      </c>
      <c r="E127">
        <v>6</v>
      </c>
      <c r="F127">
        <v>0</v>
      </c>
      <c r="G127">
        <v>6</v>
      </c>
      <c r="H127" t="s">
        <v>81</v>
      </c>
      <c r="I127">
        <v>28</v>
      </c>
      <c r="J127" t="s">
        <v>234</v>
      </c>
      <c r="K127" t="s">
        <v>906</v>
      </c>
      <c r="L127" t="s">
        <v>172</v>
      </c>
      <c r="M127" t="s">
        <v>387</v>
      </c>
      <c r="N127" t="s">
        <v>706</v>
      </c>
      <c r="O127" t="s">
        <v>907</v>
      </c>
      <c r="P127" t="s">
        <v>908</v>
      </c>
      <c r="Q127" t="s">
        <v>465</v>
      </c>
      <c r="R127" s="32" t="s">
        <v>909</v>
      </c>
      <c r="S127" s="32" t="s">
        <v>909</v>
      </c>
      <c r="T127" t="s">
        <v>909</v>
      </c>
      <c r="U127">
        <v>27.828025</v>
      </c>
      <c r="V127">
        <v>-97.548197999999999</v>
      </c>
      <c r="W127" t="s">
        <v>43</v>
      </c>
      <c r="X127">
        <v>1995</v>
      </c>
    </row>
    <row r="128" spans="1:24" ht="12.75">
      <c r="A128" t="s">
        <v>877</v>
      </c>
      <c r="B128" t="s">
        <v>878</v>
      </c>
      <c r="C128" s="33">
        <v>35860</v>
      </c>
      <c r="D128" t="s">
        <v>879</v>
      </c>
      <c r="E128">
        <v>5</v>
      </c>
      <c r="F128">
        <v>1</v>
      </c>
      <c r="G128">
        <v>6</v>
      </c>
      <c r="H128" t="s">
        <v>81</v>
      </c>
      <c r="I128">
        <v>35</v>
      </c>
      <c r="J128" t="s">
        <v>172</v>
      </c>
      <c r="K128" t="s">
        <v>880</v>
      </c>
      <c r="L128" t="s">
        <v>172</v>
      </c>
      <c r="M128" t="s">
        <v>387</v>
      </c>
      <c r="N128" t="s">
        <v>576</v>
      </c>
      <c r="O128" t="s">
        <v>881</v>
      </c>
      <c r="P128" t="s">
        <v>570</v>
      </c>
      <c r="Q128" t="s">
        <v>465</v>
      </c>
      <c r="R128" t="s">
        <v>882</v>
      </c>
      <c r="S128" s="32" t="s">
        <v>883</v>
      </c>
      <c r="T128" t="s">
        <v>882</v>
      </c>
      <c r="U128">
        <v>41.685632499999997</v>
      </c>
      <c r="V128">
        <v>-72.7298382724899</v>
      </c>
      <c r="W128" t="s">
        <v>43</v>
      </c>
      <c r="X128">
        <v>1998</v>
      </c>
    </row>
    <row r="129" spans="1:24" ht="12.75">
      <c r="A129" t="s">
        <v>891</v>
      </c>
      <c r="B129" t="s">
        <v>892</v>
      </c>
      <c r="C129" s="33">
        <v>35688</v>
      </c>
      <c r="D129" t="s">
        <v>893</v>
      </c>
      <c r="E129">
        <v>4</v>
      </c>
      <c r="F129">
        <v>3</v>
      </c>
      <c r="G129">
        <v>7</v>
      </c>
      <c r="H129" t="s">
        <v>81</v>
      </c>
      <c r="I129">
        <v>43</v>
      </c>
      <c r="J129" t="s">
        <v>234</v>
      </c>
      <c r="K129" t="s">
        <v>894</v>
      </c>
      <c r="L129" t="s">
        <v>234</v>
      </c>
      <c r="M129" t="s">
        <v>387</v>
      </c>
      <c r="N129" t="s">
        <v>576</v>
      </c>
      <c r="O129" t="s">
        <v>881</v>
      </c>
      <c r="P129" t="s">
        <v>650</v>
      </c>
      <c r="Q129" t="s">
        <v>465</v>
      </c>
      <c r="R129" t="s">
        <v>895</v>
      </c>
      <c r="S129" s="32" t="s">
        <v>896</v>
      </c>
      <c r="T129" t="s">
        <v>895</v>
      </c>
      <c r="U129">
        <v>33.559858599999998</v>
      </c>
      <c r="V129">
        <v>-81.721952000000002</v>
      </c>
      <c r="W129" t="s">
        <v>43</v>
      </c>
      <c r="X129">
        <v>1997</v>
      </c>
    </row>
    <row r="130" spans="1:24" ht="12.75">
      <c r="A130" t="s">
        <v>759</v>
      </c>
      <c r="B130" t="s">
        <v>760</v>
      </c>
      <c r="C130" s="33">
        <v>38747</v>
      </c>
      <c r="D130" t="s">
        <v>761</v>
      </c>
      <c r="E130">
        <v>8</v>
      </c>
      <c r="F130">
        <v>0</v>
      </c>
      <c r="G130">
        <v>8</v>
      </c>
      <c r="H130" t="s">
        <v>81</v>
      </c>
      <c r="I130">
        <v>44</v>
      </c>
      <c r="J130" t="s">
        <v>172</v>
      </c>
      <c r="K130" t="s">
        <v>762</v>
      </c>
      <c r="L130" t="s">
        <v>172</v>
      </c>
      <c r="M130" t="s">
        <v>763</v>
      </c>
      <c r="N130" t="s">
        <v>576</v>
      </c>
      <c r="O130" t="s">
        <v>764</v>
      </c>
      <c r="P130" t="s">
        <v>570</v>
      </c>
      <c r="Q130" t="s">
        <v>520</v>
      </c>
      <c r="R130" t="s">
        <v>765</v>
      </c>
      <c r="S130" s="32" t="s">
        <v>766</v>
      </c>
      <c r="T130" t="s">
        <v>765</v>
      </c>
      <c r="U130">
        <v>34.425570999999998</v>
      </c>
      <c r="V130">
        <v>-119.866069</v>
      </c>
      <c r="W130" t="s">
        <v>43</v>
      </c>
      <c r="X130">
        <v>2006</v>
      </c>
    </row>
    <row r="131" spans="1:24" ht="12.75">
      <c r="A131" s="27" t="s">
        <v>213</v>
      </c>
      <c r="B131" s="27" t="s">
        <v>214</v>
      </c>
      <c r="C131" s="28">
        <v>43680</v>
      </c>
      <c r="D131" s="27" t="s">
        <v>215</v>
      </c>
      <c r="E131" s="27">
        <v>22</v>
      </c>
      <c r="F131" s="27">
        <v>26</v>
      </c>
      <c r="G131" s="27">
        <v>48</v>
      </c>
      <c r="H131" s="27" t="s">
        <v>81</v>
      </c>
      <c r="I131" s="27">
        <v>21</v>
      </c>
      <c r="J131" s="27" t="s">
        <v>28</v>
      </c>
      <c r="K131" s="27" t="s">
        <v>28</v>
      </c>
      <c r="L131" s="27" t="s">
        <v>172</v>
      </c>
      <c r="M131" s="27" t="s">
        <v>28</v>
      </c>
      <c r="N131" s="27" t="s">
        <v>40</v>
      </c>
      <c r="O131" s="27" t="s">
        <v>216</v>
      </c>
      <c r="P131" s="27" t="s">
        <v>31</v>
      </c>
      <c r="Q131" s="27" t="s">
        <v>32</v>
      </c>
      <c r="R131" s="27" t="s">
        <v>217</v>
      </c>
      <c r="S131" s="27" t="s">
        <v>28</v>
      </c>
      <c r="T131" s="27" t="s">
        <v>28</v>
      </c>
      <c r="U131" s="27">
        <v>31.771068</v>
      </c>
      <c r="V131" s="27">
        <v>-106.37565499999999</v>
      </c>
      <c r="W131" s="27" t="s">
        <v>43</v>
      </c>
      <c r="X131" s="27">
        <v>2019</v>
      </c>
    </row>
    <row r="132" spans="1:24" ht="12.75">
      <c r="A132" s="2" t="s">
        <v>44</v>
      </c>
      <c r="B132" s="2" t="s">
        <v>45</v>
      </c>
      <c r="C132" s="3">
        <v>45026</v>
      </c>
      <c r="D132" s="9" t="s">
        <v>46</v>
      </c>
      <c r="E132" s="5">
        <v>5</v>
      </c>
      <c r="F132" s="5">
        <v>8</v>
      </c>
      <c r="G132" s="5">
        <v>13</v>
      </c>
      <c r="H132" s="2" t="s">
        <v>47</v>
      </c>
      <c r="I132" s="5">
        <v>25</v>
      </c>
      <c r="J132" s="2" t="s">
        <v>27</v>
      </c>
      <c r="K132" s="2" t="s">
        <v>28</v>
      </c>
      <c r="L132" s="2" t="s">
        <v>27</v>
      </c>
      <c r="M132" s="2" t="s">
        <v>48</v>
      </c>
      <c r="N132" s="2" t="s">
        <v>40</v>
      </c>
      <c r="O132" s="6" t="s">
        <v>49</v>
      </c>
      <c r="P132" s="2" t="s">
        <v>31</v>
      </c>
      <c r="Q132" s="2" t="s">
        <v>32</v>
      </c>
      <c r="R132" s="7" t="s">
        <v>50</v>
      </c>
      <c r="S132" s="2" t="s">
        <v>28</v>
      </c>
      <c r="T132" s="2" t="s">
        <v>28</v>
      </c>
      <c r="U132" s="2" t="s">
        <v>28</v>
      </c>
      <c r="V132" s="2" t="s">
        <v>28</v>
      </c>
      <c r="W132" s="2" t="s">
        <v>43</v>
      </c>
      <c r="X132" s="5">
        <v>2023</v>
      </c>
    </row>
    <row r="133" spans="1:24" ht="12.75">
      <c r="A133" s="2" t="s">
        <v>124</v>
      </c>
      <c r="B133" s="2" t="s">
        <v>125</v>
      </c>
      <c r="C133" s="3">
        <v>44713</v>
      </c>
      <c r="D133" s="2" t="s">
        <v>126</v>
      </c>
      <c r="E133" s="5">
        <v>4</v>
      </c>
      <c r="F133" s="5">
        <v>0</v>
      </c>
      <c r="G133" s="5">
        <v>4</v>
      </c>
      <c r="H133" s="2" t="s">
        <v>47</v>
      </c>
      <c r="I133" s="5">
        <v>45</v>
      </c>
      <c r="J133" s="2" t="s">
        <v>28</v>
      </c>
      <c r="K133" s="2" t="s">
        <v>28</v>
      </c>
      <c r="L133" s="2" t="s">
        <v>27</v>
      </c>
      <c r="M133" s="2" t="s">
        <v>28</v>
      </c>
      <c r="N133" s="2" t="s">
        <v>87</v>
      </c>
      <c r="O133" s="6" t="s">
        <v>127</v>
      </c>
      <c r="P133" s="2" t="s">
        <v>62</v>
      </c>
      <c r="Q133" s="2" t="s">
        <v>32</v>
      </c>
      <c r="R133" s="16" t="s">
        <v>128</v>
      </c>
      <c r="S133" s="2" t="s">
        <v>28</v>
      </c>
      <c r="T133" s="2" t="s">
        <v>28</v>
      </c>
      <c r="U133" s="2" t="s">
        <v>28</v>
      </c>
      <c r="V133" s="2" t="s">
        <v>28</v>
      </c>
      <c r="W133" s="2" t="s">
        <v>43</v>
      </c>
      <c r="X133" s="5">
        <v>2022</v>
      </c>
    </row>
    <row r="134" spans="1:24" ht="12.75">
      <c r="A134" s="2" t="s">
        <v>134</v>
      </c>
      <c r="B134" s="2" t="s">
        <v>135</v>
      </c>
      <c r="C134" s="3">
        <v>44695</v>
      </c>
      <c r="D134" s="2" t="s">
        <v>136</v>
      </c>
      <c r="E134" s="5">
        <v>10</v>
      </c>
      <c r="F134" s="5">
        <v>3</v>
      </c>
      <c r="G134" s="5">
        <v>13</v>
      </c>
      <c r="H134" s="2" t="s">
        <v>47</v>
      </c>
      <c r="I134" s="5">
        <v>18</v>
      </c>
      <c r="J134" s="2" t="s">
        <v>27</v>
      </c>
      <c r="K134" s="2" t="s">
        <v>137</v>
      </c>
      <c r="L134" s="2" t="s">
        <v>27</v>
      </c>
      <c r="M134" s="2" t="s">
        <v>28</v>
      </c>
      <c r="N134" s="2" t="s">
        <v>40</v>
      </c>
      <c r="O134" s="6" t="s">
        <v>138</v>
      </c>
      <c r="P134" s="2" t="s">
        <v>31</v>
      </c>
      <c r="Q134" s="2" t="s">
        <v>32</v>
      </c>
      <c r="R134" s="23" t="s">
        <v>139</v>
      </c>
      <c r="S134" s="20" t="s">
        <v>140</v>
      </c>
      <c r="T134" s="2" t="s">
        <v>28</v>
      </c>
      <c r="U134" s="2" t="s">
        <v>28</v>
      </c>
      <c r="V134" s="2" t="s">
        <v>28</v>
      </c>
      <c r="W134" s="2" t="s">
        <v>43</v>
      </c>
      <c r="X134" s="5">
        <v>2022</v>
      </c>
    </row>
    <row r="135" spans="1:24" ht="12.75">
      <c r="A135" s="27" t="s">
        <v>269</v>
      </c>
      <c r="B135" s="27" t="s">
        <v>270</v>
      </c>
      <c r="C135" s="28">
        <v>43363</v>
      </c>
      <c r="D135" s="27" t="s">
        <v>271</v>
      </c>
      <c r="E135" s="27">
        <v>3</v>
      </c>
      <c r="F135" s="27">
        <v>3</v>
      </c>
      <c r="G135" s="27">
        <v>6</v>
      </c>
      <c r="H135" s="27" t="s">
        <v>81</v>
      </c>
      <c r="I135" s="27">
        <v>26</v>
      </c>
      <c r="J135" s="27" t="s">
        <v>28</v>
      </c>
      <c r="K135" s="27" t="s">
        <v>28</v>
      </c>
      <c r="L135" s="27" t="s">
        <v>172</v>
      </c>
      <c r="M135" s="27" t="s">
        <v>28</v>
      </c>
      <c r="N135" s="27" t="s">
        <v>67</v>
      </c>
      <c r="O135" s="27" t="s">
        <v>272</v>
      </c>
      <c r="P135" s="27" t="s">
        <v>62</v>
      </c>
      <c r="Q135" s="27" t="s">
        <v>273</v>
      </c>
      <c r="R135" s="27" t="s">
        <v>274</v>
      </c>
      <c r="S135" t="s">
        <v>28</v>
      </c>
      <c r="T135" s="27" t="s">
        <v>28</v>
      </c>
      <c r="U135" s="27">
        <v>39.455658</v>
      </c>
      <c r="V135" s="27">
        <v>-76.208484999999996</v>
      </c>
      <c r="W135" s="27" t="s">
        <v>43</v>
      </c>
      <c r="X135" s="27">
        <v>2018</v>
      </c>
    </row>
    <row r="136" spans="1:24" ht="12.75">
      <c r="A136" t="s">
        <v>358</v>
      </c>
      <c r="B136" s="27" t="s">
        <v>359</v>
      </c>
      <c r="C136" s="28">
        <v>42900</v>
      </c>
      <c r="D136" t="s">
        <v>360</v>
      </c>
      <c r="E136">
        <v>3</v>
      </c>
      <c r="F136">
        <v>2</v>
      </c>
      <c r="G136">
        <v>5</v>
      </c>
      <c r="H136" t="s">
        <v>81</v>
      </c>
      <c r="I136">
        <v>38</v>
      </c>
      <c r="J136" t="s">
        <v>172</v>
      </c>
      <c r="K136" t="s">
        <v>361</v>
      </c>
      <c r="L136" t="s">
        <v>234</v>
      </c>
      <c r="M136" t="s">
        <v>362</v>
      </c>
      <c r="N136" t="s">
        <v>363</v>
      </c>
      <c r="O136" t="s">
        <v>364</v>
      </c>
      <c r="P136" t="s">
        <v>68</v>
      </c>
      <c r="Q136" t="s">
        <v>32</v>
      </c>
      <c r="R136" t="s">
        <v>365</v>
      </c>
      <c r="S136" t="s">
        <v>366</v>
      </c>
      <c r="T136" t="s">
        <v>365</v>
      </c>
      <c r="U136">
        <v>37.765946999999997</v>
      </c>
      <c r="V136">
        <v>-122.406087</v>
      </c>
      <c r="W136" t="s">
        <v>43</v>
      </c>
      <c r="X136">
        <v>2017</v>
      </c>
    </row>
    <row r="137" spans="1:24" ht="12.75">
      <c r="A137" s="2" t="s">
        <v>168</v>
      </c>
      <c r="B137" s="2" t="s">
        <v>169</v>
      </c>
      <c r="C137" s="3">
        <v>44277</v>
      </c>
      <c r="D137" s="2" t="s">
        <v>170</v>
      </c>
      <c r="E137" s="5">
        <v>10</v>
      </c>
      <c r="F137" s="5">
        <v>0</v>
      </c>
      <c r="G137" s="5">
        <v>10</v>
      </c>
      <c r="H137" s="2" t="s">
        <v>81</v>
      </c>
      <c r="I137" s="5">
        <v>21</v>
      </c>
      <c r="J137" s="2" t="s">
        <v>27</v>
      </c>
      <c r="K137" s="2" t="s">
        <v>171</v>
      </c>
      <c r="L137" s="2" t="s">
        <v>172</v>
      </c>
      <c r="M137" s="2" t="s">
        <v>28</v>
      </c>
      <c r="N137" s="2" t="s">
        <v>173</v>
      </c>
      <c r="O137" s="2" t="s">
        <v>174</v>
      </c>
      <c r="P137" s="2" t="s">
        <v>28</v>
      </c>
      <c r="Q137" s="2" t="s">
        <v>32</v>
      </c>
      <c r="R137" s="16" t="s">
        <v>175</v>
      </c>
      <c r="S137" s="16" t="s">
        <v>176</v>
      </c>
      <c r="T137" s="2" t="s">
        <v>28</v>
      </c>
      <c r="U137" s="5">
        <v>39.986961000000001</v>
      </c>
      <c r="V137" s="5">
        <v>-105.25116800000001</v>
      </c>
      <c r="W137" s="2" t="s">
        <v>43</v>
      </c>
      <c r="X137" s="5">
        <v>2021</v>
      </c>
    </row>
    <row r="138" spans="1:24" ht="12.75">
      <c r="A138" s="2" t="s">
        <v>102</v>
      </c>
      <c r="B138" s="2" t="s">
        <v>103</v>
      </c>
      <c r="C138" s="3">
        <v>44759</v>
      </c>
      <c r="D138" s="2" t="s">
        <v>104</v>
      </c>
      <c r="E138" s="5">
        <v>3</v>
      </c>
      <c r="F138" s="5">
        <v>2</v>
      </c>
      <c r="G138" s="5">
        <v>5</v>
      </c>
      <c r="H138" s="2" t="s">
        <v>47</v>
      </c>
      <c r="I138" s="5">
        <v>20</v>
      </c>
      <c r="J138" s="2" t="s">
        <v>28</v>
      </c>
      <c r="K138" s="2" t="s">
        <v>28</v>
      </c>
      <c r="L138" s="2" t="s">
        <v>27</v>
      </c>
      <c r="M138" s="2" t="s">
        <v>105</v>
      </c>
      <c r="N138" s="2" t="s">
        <v>106</v>
      </c>
      <c r="O138" s="21" t="s">
        <v>107</v>
      </c>
      <c r="P138" s="2" t="s">
        <v>31</v>
      </c>
      <c r="Q138" s="2" t="s">
        <v>32</v>
      </c>
      <c r="R138" s="14" t="s">
        <v>108</v>
      </c>
      <c r="S138" s="2" t="s">
        <v>28</v>
      </c>
      <c r="T138" s="2" t="s">
        <v>28</v>
      </c>
      <c r="U138" s="2" t="s">
        <v>28</v>
      </c>
      <c r="V138" s="2" t="s">
        <v>28</v>
      </c>
      <c r="W138" s="2" t="s">
        <v>43</v>
      </c>
      <c r="X138" s="5">
        <v>2022</v>
      </c>
    </row>
    <row r="139" spans="1:24" ht="12.75">
      <c r="A139" t="s">
        <v>800</v>
      </c>
      <c r="B139" t="s">
        <v>801</v>
      </c>
      <c r="C139" s="33">
        <v>36927</v>
      </c>
      <c r="D139" t="s">
        <v>802</v>
      </c>
      <c r="E139">
        <v>5</v>
      </c>
      <c r="F139">
        <v>4</v>
      </c>
      <c r="G139">
        <v>9</v>
      </c>
      <c r="H139" t="s">
        <v>81</v>
      </c>
      <c r="I139">
        <v>66</v>
      </c>
      <c r="J139" t="s">
        <v>234</v>
      </c>
      <c r="K139" t="s">
        <v>803</v>
      </c>
      <c r="L139" t="s">
        <v>172</v>
      </c>
      <c r="M139" t="s">
        <v>804</v>
      </c>
      <c r="N139" t="s">
        <v>805</v>
      </c>
      <c r="O139" t="s">
        <v>806</v>
      </c>
      <c r="P139" t="s">
        <v>650</v>
      </c>
      <c r="Q139" t="s">
        <v>465</v>
      </c>
      <c r="R139" t="s">
        <v>807</v>
      </c>
      <c r="S139" s="32" t="s">
        <v>808</v>
      </c>
      <c r="T139" t="s">
        <v>807</v>
      </c>
      <c r="U139">
        <v>41.908163000000002</v>
      </c>
      <c r="V139">
        <v>-87.879908</v>
      </c>
      <c r="W139" t="s">
        <v>43</v>
      </c>
      <c r="X139">
        <v>2001</v>
      </c>
    </row>
    <row r="140" spans="1:24" ht="12.75">
      <c r="A140" s="2" t="s">
        <v>181</v>
      </c>
      <c r="B140" s="2" t="s">
        <v>182</v>
      </c>
      <c r="C140" s="3">
        <v>43906</v>
      </c>
      <c r="D140" s="2" t="s">
        <v>183</v>
      </c>
      <c r="E140" s="5">
        <v>4</v>
      </c>
      <c r="F140" s="5">
        <v>0</v>
      </c>
      <c r="G140" s="5">
        <v>4</v>
      </c>
      <c r="H140" s="2" t="s">
        <v>81</v>
      </c>
      <c r="I140" s="5">
        <v>31</v>
      </c>
      <c r="J140" s="2" t="s">
        <v>28</v>
      </c>
      <c r="K140" s="2" t="s">
        <v>28</v>
      </c>
      <c r="L140" s="2" t="s">
        <v>172</v>
      </c>
      <c r="M140" s="2" t="s">
        <v>28</v>
      </c>
      <c r="N140" s="2" t="s">
        <v>87</v>
      </c>
      <c r="O140" s="26" t="s">
        <v>184</v>
      </c>
      <c r="P140" s="2" t="s">
        <v>28</v>
      </c>
      <c r="Q140" s="2" t="s">
        <v>32</v>
      </c>
      <c r="R140" s="16" t="s">
        <v>185</v>
      </c>
      <c r="S140" s="2" t="s">
        <v>28</v>
      </c>
      <c r="T140" s="2" t="s">
        <v>28</v>
      </c>
      <c r="U140" s="5">
        <v>37.210431999999997</v>
      </c>
      <c r="V140" s="5">
        <v>-93.236859999999993</v>
      </c>
      <c r="W140" s="2" t="s">
        <v>43</v>
      </c>
      <c r="X140" s="5">
        <v>2020</v>
      </c>
    </row>
    <row r="141" spans="1:24" ht="12.75">
      <c r="A141" s="27" t="s">
        <v>230</v>
      </c>
      <c r="B141" s="27" t="s">
        <v>231</v>
      </c>
      <c r="C141" s="28">
        <v>43511</v>
      </c>
      <c r="D141" s="27" t="s">
        <v>232</v>
      </c>
      <c r="E141" s="27">
        <v>5</v>
      </c>
      <c r="F141" s="27">
        <v>6</v>
      </c>
      <c r="G141" s="27">
        <v>11</v>
      </c>
      <c r="H141" s="27" t="s">
        <v>81</v>
      </c>
      <c r="I141" s="27">
        <v>45</v>
      </c>
      <c r="J141" s="27" t="s">
        <v>172</v>
      </c>
      <c r="K141" s="27" t="s">
        <v>233</v>
      </c>
      <c r="L141" s="27" t="s">
        <v>234</v>
      </c>
      <c r="M141" s="27" t="s">
        <v>28</v>
      </c>
      <c r="N141" s="27" t="s">
        <v>235</v>
      </c>
      <c r="O141" s="27" t="s">
        <v>236</v>
      </c>
      <c r="P141" s="27" t="s">
        <v>62</v>
      </c>
      <c r="Q141" s="27" t="s">
        <v>32</v>
      </c>
      <c r="R141" s="27" t="s">
        <v>237</v>
      </c>
      <c r="S141" t="s">
        <v>28</v>
      </c>
      <c r="T141" s="27" t="s">
        <v>28</v>
      </c>
      <c r="U141" s="27">
        <v>41.753725000000003</v>
      </c>
      <c r="V141" s="27">
        <v>-88.331057000000001</v>
      </c>
      <c r="W141" s="27" t="s">
        <v>43</v>
      </c>
      <c r="X141" s="27">
        <v>2019</v>
      </c>
    </row>
    <row r="142" spans="1:24" ht="12.75">
      <c r="A142" s="27" t="s">
        <v>275</v>
      </c>
      <c r="B142" s="27" t="s">
        <v>276</v>
      </c>
      <c r="C142" s="28">
        <v>43355</v>
      </c>
      <c r="D142" s="27" t="s">
        <v>277</v>
      </c>
      <c r="E142" s="27">
        <v>5</v>
      </c>
      <c r="F142" s="27">
        <v>0</v>
      </c>
      <c r="G142" s="27">
        <v>5</v>
      </c>
      <c r="H142" s="27" t="s">
        <v>81</v>
      </c>
      <c r="I142" s="27">
        <v>54</v>
      </c>
      <c r="J142" s="27" t="s">
        <v>28</v>
      </c>
      <c r="K142" s="27" t="s">
        <v>28</v>
      </c>
      <c r="L142" s="27" t="s">
        <v>172</v>
      </c>
      <c r="M142" s="27" t="s">
        <v>28</v>
      </c>
      <c r="N142" s="27" t="s">
        <v>235</v>
      </c>
      <c r="O142" s="27" t="s">
        <v>278</v>
      </c>
      <c r="P142" s="27" t="s">
        <v>41</v>
      </c>
      <c r="Q142" s="27" t="s">
        <v>32</v>
      </c>
      <c r="R142" s="27" t="s">
        <v>279</v>
      </c>
      <c r="S142" t="s">
        <v>28</v>
      </c>
      <c r="T142" s="27" t="s">
        <v>28</v>
      </c>
      <c r="U142" s="27">
        <v>35.349387999999998</v>
      </c>
      <c r="V142" s="27">
        <v>-118.916335</v>
      </c>
      <c r="W142" s="27" t="s">
        <v>70</v>
      </c>
      <c r="X142" s="27">
        <v>2018</v>
      </c>
    </row>
    <row r="143" spans="1:24" ht="12.75">
      <c r="A143" t="s">
        <v>644</v>
      </c>
      <c r="B143" t="s">
        <v>645</v>
      </c>
      <c r="C143" s="33">
        <v>40393</v>
      </c>
      <c r="D143" t="s">
        <v>646</v>
      </c>
      <c r="E143">
        <v>9</v>
      </c>
      <c r="F143">
        <v>2</v>
      </c>
      <c r="G143">
        <v>11</v>
      </c>
      <c r="H143" t="s">
        <v>81</v>
      </c>
      <c r="I143">
        <v>34</v>
      </c>
      <c r="J143" t="s">
        <v>234</v>
      </c>
      <c r="K143" t="s">
        <v>647</v>
      </c>
      <c r="L143" t="s">
        <v>172</v>
      </c>
      <c r="M143" t="s">
        <v>648</v>
      </c>
      <c r="N143" t="s">
        <v>600</v>
      </c>
      <c r="O143" t="s">
        <v>649</v>
      </c>
      <c r="P143" t="s">
        <v>650</v>
      </c>
      <c r="Q143" t="s">
        <v>465</v>
      </c>
      <c r="R143" t="s">
        <v>651</v>
      </c>
      <c r="S143" s="32" t="s">
        <v>652</v>
      </c>
      <c r="T143" t="s">
        <v>651</v>
      </c>
      <c r="U143">
        <v>41.798763999999998</v>
      </c>
      <c r="V143">
        <v>-72.570068000000006</v>
      </c>
      <c r="W143" t="s">
        <v>43</v>
      </c>
      <c r="X143">
        <v>2010</v>
      </c>
    </row>
    <row r="144" spans="1:24" ht="12.75">
      <c r="A144" t="s">
        <v>999</v>
      </c>
      <c r="B144" t="s">
        <v>45</v>
      </c>
      <c r="C144" s="33">
        <v>32765</v>
      </c>
      <c r="D144" t="s">
        <v>1000</v>
      </c>
      <c r="E144">
        <v>9</v>
      </c>
      <c r="F144">
        <v>12</v>
      </c>
      <c r="G144">
        <v>21</v>
      </c>
      <c r="H144" t="s">
        <v>81</v>
      </c>
      <c r="I144">
        <v>47</v>
      </c>
      <c r="J144" t="s">
        <v>172</v>
      </c>
      <c r="K144" t="s">
        <v>1001</v>
      </c>
      <c r="L144" t="s">
        <v>172</v>
      </c>
      <c r="M144" t="s">
        <v>1002</v>
      </c>
      <c r="N144" t="s">
        <v>1003</v>
      </c>
      <c r="O144" t="s">
        <v>1004</v>
      </c>
      <c r="P144" t="s">
        <v>570</v>
      </c>
      <c r="Q144" t="s">
        <v>465</v>
      </c>
      <c r="R144" t="s">
        <v>1005</v>
      </c>
      <c r="S144" s="32" t="s">
        <v>1006</v>
      </c>
      <c r="T144" t="s">
        <v>1005</v>
      </c>
      <c r="U144">
        <v>38.254237600000003</v>
      </c>
      <c r="V144">
        <v>-85.759406999999996</v>
      </c>
      <c r="W144" t="s">
        <v>43</v>
      </c>
      <c r="X144">
        <v>1989</v>
      </c>
    </row>
    <row r="145" spans="1:24" ht="12.75">
      <c r="A145" t="s">
        <v>426</v>
      </c>
      <c r="B145" t="s">
        <v>427</v>
      </c>
      <c r="C145" s="33">
        <v>42425</v>
      </c>
      <c r="D145" t="s">
        <v>428</v>
      </c>
      <c r="E145">
        <v>3</v>
      </c>
      <c r="F145">
        <v>14</v>
      </c>
      <c r="G145">
        <v>17</v>
      </c>
      <c r="H145" t="s">
        <v>81</v>
      </c>
      <c r="I145">
        <v>38</v>
      </c>
      <c r="J145" t="s">
        <v>342</v>
      </c>
      <c r="K145" t="s">
        <v>342</v>
      </c>
      <c r="L145" t="s">
        <v>172</v>
      </c>
      <c r="M145" t="s">
        <v>28</v>
      </c>
      <c r="N145" t="s">
        <v>423</v>
      </c>
      <c r="O145" t="s">
        <v>429</v>
      </c>
      <c r="P145" t="s">
        <v>62</v>
      </c>
      <c r="Q145" t="s">
        <v>32</v>
      </c>
      <c r="R145" t="s">
        <v>430</v>
      </c>
      <c r="S145" t="s">
        <v>28</v>
      </c>
      <c r="T145" t="s">
        <v>430</v>
      </c>
      <c r="U145">
        <v>38.135992000000002</v>
      </c>
      <c r="V145">
        <v>-97.425145000000001</v>
      </c>
      <c r="W145" t="s">
        <v>43</v>
      </c>
      <c r="X145">
        <v>2016</v>
      </c>
    </row>
  </sheetData>
  <sortState ref="A2:X145">
    <sortCondition ref="H1"/>
  </sortState>
  <hyperlinks>
    <hyperlink ref="R41" r:id="rId1"/>
    <hyperlink ref="S41" r:id="rId2"/>
    <hyperlink ref="R42" r:id="rId3"/>
    <hyperlink ref="R132" r:id="rId4"/>
    <hyperlink ref="R74" r:id="rId5"/>
    <hyperlink ref="R73" r:id="rId6"/>
    <hyperlink ref="S13" r:id="rId7"/>
    <hyperlink ref="R14" r:id="rId8"/>
    <hyperlink ref="S14" r:id="rId9"/>
    <hyperlink ref="R38" r:id="rId10"/>
    <hyperlink ref="R65" r:id="rId11"/>
    <hyperlink ref="R133" r:id="rId12"/>
    <hyperlink ref="R76" r:id="rId13"/>
    <hyperlink ref="R134" r:id="rId14"/>
    <hyperlink ref="S134" r:id="rId15"/>
    <hyperlink ref="R92" r:id="rId16"/>
    <hyperlink ref="R103" r:id="rId17"/>
    <hyperlink ref="S103" r:id="rId18"/>
    <hyperlink ref="R107" r:id="rId19"/>
    <hyperlink ref="S107" r:id="rId20"/>
    <hyperlink ref="R99" r:id="rId21"/>
    <hyperlink ref="R137" r:id="rId22"/>
    <hyperlink ref="S137" r:id="rId23"/>
    <hyperlink ref="R104" r:id="rId24"/>
    <hyperlink ref="R140" r:id="rId25"/>
    <hyperlink ref="R44" r:id="rId26"/>
    <hyperlink ref="S15" r:id="rId27"/>
    <hyperlink ref="S46" r:id="rId28"/>
    <hyperlink ref="S36" r:id="rId29" location=".lklzyb3vj"/>
    <hyperlink ref="S95" r:id="rId30"/>
    <hyperlink ref="S88" r:id="rId31"/>
    <hyperlink ref="S97" r:id="rId32"/>
    <hyperlink ref="R3" r:id="rId33"/>
    <hyperlink ref="S3" r:id="rId34"/>
    <hyperlink ref="T3" r:id="rId35"/>
    <hyperlink ref="S51" r:id="rId36"/>
    <hyperlink ref="R106" r:id="rId37"/>
    <hyperlink ref="S89" r:id="rId38"/>
    <hyperlink ref="S9" r:id="rId39"/>
    <hyperlink ref="S64" r:id="rId40"/>
    <hyperlink ref="R62" r:id="rId41"/>
    <hyperlink ref="R63" r:id="rId42"/>
    <hyperlink ref="R58" r:id="rId43"/>
    <hyperlink ref="S58" r:id="rId44"/>
    <hyperlink ref="R122" r:id="rId45"/>
    <hyperlink ref="S122" r:id="rId46"/>
    <hyperlink ref="S69" r:id="rId47"/>
    <hyperlink ref="S54" r:id="rId48"/>
    <hyperlink ref="S55" r:id="rId49"/>
    <hyperlink ref="S22" r:id="rId50"/>
    <hyperlink ref="S21" r:id="rId51"/>
    <hyperlink ref="S34" r:id="rId52"/>
    <hyperlink ref="S29" r:id="rId53"/>
    <hyperlink ref="S143" r:id="rId54"/>
    <hyperlink ref="S27" r:id="rId55"/>
    <hyperlink ref="S7" r:id="rId56"/>
    <hyperlink ref="S25" r:id="rId57"/>
    <hyperlink ref="S60" r:id="rId58"/>
    <hyperlink ref="S116" r:id="rId59"/>
    <hyperlink ref="S20" r:id="rId60"/>
    <hyperlink ref="S59" r:id="rId61"/>
    <hyperlink ref="S39" r:id="rId62"/>
    <hyperlink ref="S83" r:id="rId63"/>
    <hyperlink ref="S50" r:id="rId64"/>
    <hyperlink ref="S93" r:id="rId65"/>
    <hyperlink ref="S19" r:id="rId66"/>
    <hyperlink ref="S130" r:id="rId67" location=".UNyN5cXhe75"/>
    <hyperlink ref="S79" r:id="rId68"/>
    <hyperlink ref="S68" r:id="rId69"/>
    <hyperlink ref="S24" r:id="rId70"/>
    <hyperlink ref="S117" r:id="rId71"/>
    <hyperlink ref="S139" r:id="rId72"/>
    <hyperlink ref="S126" r:id="rId73"/>
    <hyperlink ref="S121" r:id="rId74"/>
    <hyperlink ref="S66" r:id="rId75"/>
    <hyperlink ref="S114" r:id="rId76"/>
    <hyperlink ref="S86" r:id="rId77"/>
    <hyperlink ref="S85" r:id="rId78"/>
    <hyperlink ref="R90" r:id="rId79"/>
    <hyperlink ref="S90" r:id="rId80"/>
    <hyperlink ref="S128" r:id="rId81"/>
    <hyperlink ref="S119" r:id="rId82"/>
    <hyperlink ref="S129" r:id="rId83"/>
    <hyperlink ref="S123" r:id="rId84"/>
    <hyperlink ref="R127" r:id="rId85"/>
    <hyperlink ref="S127" r:id="rId86"/>
    <hyperlink ref="S8" r:id="rId87"/>
    <hyperlink ref="S110" r:id="rId88"/>
    <hyperlink ref="S31" r:id="rId89"/>
    <hyperlink ref="S16" r:id="rId90"/>
    <hyperlink ref="S57" r:id="rId91"/>
    <hyperlink ref="S30" r:id="rId92"/>
    <hyperlink ref="S77" r:id="rId93"/>
    <hyperlink ref="S108" r:id="rId94"/>
    <hyperlink ref="S78" r:id="rId95"/>
    <hyperlink ref="S17" r:id="rId96"/>
    <hyperlink ref="S144" r:id="rId97"/>
    <hyperlink ref="S87" r:id="rId98"/>
    <hyperlink ref="R53" r:id="rId99"/>
    <hyperlink ref="R109" r:id="rId100"/>
    <hyperlink ref="S109" r:id="rId101"/>
    <hyperlink ref="S26" r:id="rId102"/>
    <hyperlink ref="S33" r:id="rId103" location="v=onepage&amp;q=%22hine%20pawnshop%22%20gun&amp;f=false"/>
    <hyperlink ref="S49" r:id="rId10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2" workbookViewId="0">
      <selection activeCell="I24" sqref="I24"/>
    </sheetView>
  </sheetViews>
  <sheetFormatPr defaultRowHeight="12.75"/>
  <cols>
    <col min="1" max="1" width="25.85546875" customWidth="1"/>
    <col min="2" max="2" width="25" customWidth="1"/>
    <col min="6" max="6" width="13.7109375" customWidth="1"/>
    <col min="7" max="7" width="14.140625" customWidth="1"/>
    <col min="8" max="8" width="15.5703125" customWidth="1"/>
  </cols>
  <sheetData>
    <row r="1" spans="1:8">
      <c r="A1" s="34" t="s">
        <v>1067</v>
      </c>
      <c r="B1" s="34" t="s">
        <v>1068</v>
      </c>
    </row>
    <row r="2" spans="1:8" ht="15.75">
      <c r="A2" s="5">
        <v>3</v>
      </c>
      <c r="B2" s="5">
        <v>8</v>
      </c>
      <c r="F2" s="36" t="s">
        <v>1069</v>
      </c>
    </row>
    <row r="3" spans="1:8" ht="15.75">
      <c r="A3" s="27">
        <v>3</v>
      </c>
      <c r="B3" s="5">
        <v>8</v>
      </c>
      <c r="F3" s="36" t="s">
        <v>1070</v>
      </c>
    </row>
    <row r="4" spans="1:8">
      <c r="A4">
        <v>3</v>
      </c>
      <c r="B4" s="27">
        <v>3</v>
      </c>
    </row>
    <row r="5" spans="1:8">
      <c r="A5">
        <v>3</v>
      </c>
      <c r="B5">
        <v>5</v>
      </c>
    </row>
    <row r="6" spans="1:8">
      <c r="A6">
        <v>3</v>
      </c>
      <c r="B6">
        <v>3</v>
      </c>
      <c r="F6" s="37" t="s">
        <v>1071</v>
      </c>
    </row>
    <row r="7" spans="1:8">
      <c r="A7">
        <v>3</v>
      </c>
      <c r="B7">
        <v>10</v>
      </c>
    </row>
    <row r="8" spans="1:8">
      <c r="A8">
        <v>3</v>
      </c>
      <c r="B8">
        <v>7</v>
      </c>
      <c r="F8" t="s">
        <v>1072</v>
      </c>
    </row>
    <row r="9" spans="1:8" ht="13.5" thickBot="1">
      <c r="A9">
        <v>3</v>
      </c>
      <c r="B9">
        <v>8</v>
      </c>
    </row>
    <row r="10" spans="1:8">
      <c r="A10" s="5">
        <v>3</v>
      </c>
      <c r="B10">
        <v>5</v>
      </c>
      <c r="F10" s="40"/>
      <c r="G10" s="40" t="s">
        <v>1073</v>
      </c>
      <c r="H10" s="40" t="s">
        <v>1074</v>
      </c>
    </row>
    <row r="11" spans="1:8">
      <c r="A11" s="5">
        <v>4</v>
      </c>
      <c r="B11">
        <v>9</v>
      </c>
      <c r="F11" s="38" t="s">
        <v>1075</v>
      </c>
      <c r="G11" s="38">
        <v>12.653061224489797</v>
      </c>
      <c r="H11" s="38">
        <v>5.2315789473684209</v>
      </c>
    </row>
    <row r="12" spans="1:8">
      <c r="A12" s="5">
        <v>4</v>
      </c>
      <c r="B12" s="27">
        <v>12</v>
      </c>
      <c r="F12" s="38" t="s">
        <v>1076</v>
      </c>
      <c r="G12" s="38">
        <v>119.02295918367348</v>
      </c>
      <c r="H12" s="38">
        <v>3.5628219484882422</v>
      </c>
    </row>
    <row r="13" spans="1:8">
      <c r="A13" s="5">
        <v>4</v>
      </c>
      <c r="B13">
        <v>5</v>
      </c>
      <c r="F13" s="38" t="s">
        <v>1077</v>
      </c>
      <c r="G13" s="38">
        <v>49</v>
      </c>
      <c r="H13" s="38">
        <v>95</v>
      </c>
    </row>
    <row r="14" spans="1:8">
      <c r="A14" s="27">
        <v>3</v>
      </c>
      <c r="B14" s="27">
        <v>11</v>
      </c>
      <c r="F14" s="38" t="s">
        <v>1078</v>
      </c>
      <c r="G14" s="38">
        <v>42.591600732212832</v>
      </c>
      <c r="H14" s="38"/>
    </row>
    <row r="15" spans="1:8">
      <c r="A15">
        <v>3</v>
      </c>
      <c r="B15">
        <v>3</v>
      </c>
      <c r="F15" s="38" t="s">
        <v>1079</v>
      </c>
      <c r="G15" s="38">
        <v>0</v>
      </c>
      <c r="H15" s="38"/>
    </row>
    <row r="16" spans="1:8">
      <c r="A16" s="5">
        <v>3</v>
      </c>
      <c r="B16">
        <v>9</v>
      </c>
      <c r="F16" s="38" t="s">
        <v>1080</v>
      </c>
      <c r="G16" s="38">
        <v>142</v>
      </c>
      <c r="H16" s="38"/>
    </row>
    <row r="17" spans="1:8">
      <c r="A17" s="5">
        <v>3</v>
      </c>
      <c r="B17">
        <v>14</v>
      </c>
      <c r="F17" s="38" t="s">
        <v>1081</v>
      </c>
      <c r="G17" s="38">
        <v>6.4655767290378536</v>
      </c>
      <c r="H17" s="38"/>
    </row>
    <row r="18" spans="1:8">
      <c r="A18" s="5">
        <v>4</v>
      </c>
      <c r="B18">
        <v>6</v>
      </c>
      <c r="F18" s="38" t="s">
        <v>1082</v>
      </c>
      <c r="G18" s="38">
        <v>7.5715774522051434E-10</v>
      </c>
      <c r="H18" s="38"/>
    </row>
    <row r="19" spans="1:8">
      <c r="A19" s="27">
        <v>5</v>
      </c>
      <c r="B19">
        <v>6</v>
      </c>
      <c r="F19" s="38" t="s">
        <v>1083</v>
      </c>
      <c r="G19" s="38">
        <v>1.6556551725807933</v>
      </c>
      <c r="H19" s="38"/>
    </row>
    <row r="20" spans="1:8">
      <c r="A20" s="27">
        <v>5</v>
      </c>
      <c r="B20">
        <v>12</v>
      </c>
      <c r="F20" s="38" t="s">
        <v>1084</v>
      </c>
      <c r="G20" s="38">
        <v>1.5143154904410287E-9</v>
      </c>
      <c r="H20" s="38"/>
    </row>
    <row r="21" spans="1:8" ht="13.5" thickBot="1">
      <c r="A21" s="27">
        <v>5</v>
      </c>
      <c r="B21">
        <v>6</v>
      </c>
      <c r="F21" s="39" t="s">
        <v>1085</v>
      </c>
      <c r="G21" s="39">
        <v>1.9768109936328579</v>
      </c>
      <c r="H21" s="39"/>
    </row>
    <row r="22" spans="1:8">
      <c r="A22" s="27">
        <v>3</v>
      </c>
      <c r="B22" s="5">
        <v>11</v>
      </c>
    </row>
    <row r="23" spans="1:8">
      <c r="A23">
        <v>4</v>
      </c>
      <c r="B23">
        <v>9</v>
      </c>
    </row>
    <row r="24" spans="1:8">
      <c r="A24">
        <v>3</v>
      </c>
      <c r="B24">
        <v>15</v>
      </c>
      <c r="F24" s="35" t="s">
        <v>1086</v>
      </c>
      <c r="G24" s="41">
        <v>0.05</v>
      </c>
    </row>
    <row r="25" spans="1:8">
      <c r="A25">
        <v>5</v>
      </c>
      <c r="B25">
        <v>9</v>
      </c>
      <c r="F25" s="42" t="s">
        <v>1087</v>
      </c>
      <c r="G25" s="41"/>
      <c r="H25" s="41"/>
    </row>
    <row r="26" spans="1:8">
      <c r="A26">
        <v>5</v>
      </c>
      <c r="B26" s="27">
        <v>10</v>
      </c>
      <c r="F26" s="42" t="s">
        <v>1088</v>
      </c>
      <c r="G26" s="41"/>
      <c r="H26" s="41"/>
    </row>
    <row r="27" spans="1:8">
      <c r="A27">
        <v>5</v>
      </c>
      <c r="B27">
        <v>6</v>
      </c>
    </row>
    <row r="28" spans="1:8">
      <c r="A28">
        <v>5</v>
      </c>
      <c r="B28">
        <v>5</v>
      </c>
    </row>
    <row r="29" spans="1:8">
      <c r="A29">
        <v>4</v>
      </c>
      <c r="B29">
        <v>5</v>
      </c>
    </row>
    <row r="30" spans="1:8">
      <c r="A30">
        <v>4</v>
      </c>
      <c r="B30">
        <v>27</v>
      </c>
    </row>
    <row r="31" spans="1:8">
      <c r="A31">
        <v>5</v>
      </c>
      <c r="B31">
        <v>4</v>
      </c>
    </row>
    <row r="32" spans="1:8">
      <c r="A32" s="27">
        <v>3</v>
      </c>
      <c r="B32" s="5">
        <v>5</v>
      </c>
    </row>
    <row r="33" spans="1:2">
      <c r="A33">
        <v>3</v>
      </c>
      <c r="B33" s="27">
        <v>7</v>
      </c>
    </row>
    <row r="34" spans="1:2">
      <c r="A34">
        <v>3</v>
      </c>
      <c r="B34" s="27">
        <v>12</v>
      </c>
    </row>
    <row r="35" spans="1:2">
      <c r="A35">
        <v>5</v>
      </c>
      <c r="B35">
        <v>17</v>
      </c>
    </row>
    <row r="36" spans="1:2">
      <c r="A36">
        <v>4</v>
      </c>
      <c r="B36">
        <v>14</v>
      </c>
    </row>
    <row r="37" spans="1:2">
      <c r="A37">
        <v>5</v>
      </c>
      <c r="B37">
        <v>6</v>
      </c>
    </row>
    <row r="38" spans="1:2">
      <c r="A38">
        <v>6</v>
      </c>
      <c r="B38" s="27">
        <v>9</v>
      </c>
    </row>
    <row r="39" spans="1:2">
      <c r="A39" s="5">
        <v>5</v>
      </c>
      <c r="B39">
        <v>13</v>
      </c>
    </row>
    <row r="40" spans="1:2">
      <c r="A40" s="27">
        <v>4</v>
      </c>
      <c r="B40" s="5">
        <v>21</v>
      </c>
    </row>
    <row r="41" spans="1:2">
      <c r="A41" s="27">
        <v>5</v>
      </c>
      <c r="B41">
        <v>22</v>
      </c>
    </row>
    <row r="42" spans="1:2">
      <c r="A42">
        <v>5</v>
      </c>
      <c r="B42">
        <v>13</v>
      </c>
    </row>
    <row r="43" spans="1:2">
      <c r="A43">
        <v>7</v>
      </c>
      <c r="B43">
        <v>24</v>
      </c>
    </row>
    <row r="44" spans="1:2">
      <c r="A44">
        <v>5</v>
      </c>
      <c r="B44">
        <v>26</v>
      </c>
    </row>
    <row r="45" spans="1:2">
      <c r="A45">
        <v>6</v>
      </c>
      <c r="B45" s="27">
        <v>22</v>
      </c>
    </row>
    <row r="46" spans="1:2">
      <c r="A46">
        <v>6</v>
      </c>
      <c r="B46" s="5">
        <v>7</v>
      </c>
    </row>
    <row r="47" spans="1:2">
      <c r="A47">
        <v>6</v>
      </c>
      <c r="B47">
        <v>32</v>
      </c>
    </row>
    <row r="48" spans="1:2">
      <c r="A48">
        <v>7</v>
      </c>
      <c r="B48">
        <v>12</v>
      </c>
    </row>
    <row r="49" spans="1:2">
      <c r="A49">
        <v>7</v>
      </c>
      <c r="B49">
        <v>49</v>
      </c>
    </row>
    <row r="50" spans="1:2">
      <c r="A50">
        <v>5</v>
      </c>
      <c r="B50">
        <v>58</v>
      </c>
    </row>
    <row r="51" spans="1:2">
      <c r="A51">
        <v>4</v>
      </c>
    </row>
    <row r="52" spans="1:2">
      <c r="A52">
        <v>6</v>
      </c>
    </row>
    <row r="53" spans="1:2">
      <c r="A53">
        <v>6</v>
      </c>
    </row>
    <row r="54" spans="1:2">
      <c r="A54">
        <v>6</v>
      </c>
    </row>
    <row r="55" spans="1:2">
      <c r="A55" s="5">
        <v>3</v>
      </c>
    </row>
    <row r="56" spans="1:2">
      <c r="A56" s="5">
        <v>7</v>
      </c>
    </row>
    <row r="57" spans="1:2">
      <c r="A57">
        <v>4</v>
      </c>
    </row>
    <row r="58" spans="1:2">
      <c r="A58">
        <v>6</v>
      </c>
    </row>
    <row r="59" spans="1:2">
      <c r="A59">
        <v>7</v>
      </c>
    </row>
    <row r="60" spans="1:2">
      <c r="A60">
        <v>6</v>
      </c>
    </row>
    <row r="61" spans="1:2">
      <c r="A61">
        <v>8</v>
      </c>
    </row>
    <row r="62" spans="1:2">
      <c r="A62">
        <v>5</v>
      </c>
    </row>
    <row r="63" spans="1:2">
      <c r="A63" s="5">
        <v>3</v>
      </c>
    </row>
    <row r="64" spans="1:2">
      <c r="A64" s="5">
        <v>9</v>
      </c>
    </row>
    <row r="65" spans="1:1">
      <c r="A65" s="5">
        <v>8</v>
      </c>
    </row>
    <row r="66" spans="1:1">
      <c r="A66">
        <v>6</v>
      </c>
    </row>
    <row r="67" spans="1:1">
      <c r="A67">
        <v>8</v>
      </c>
    </row>
    <row r="68" spans="1:1">
      <c r="A68">
        <v>7</v>
      </c>
    </row>
    <row r="69" spans="1:1">
      <c r="A69">
        <v>5</v>
      </c>
    </row>
    <row r="70" spans="1:1">
      <c r="A70" s="5">
        <v>10</v>
      </c>
    </row>
    <row r="71" spans="1:1">
      <c r="A71">
        <v>9</v>
      </c>
    </row>
    <row r="72" spans="1:1">
      <c r="A72">
        <v>7</v>
      </c>
    </row>
    <row r="73" spans="1:1">
      <c r="A73">
        <v>7</v>
      </c>
    </row>
    <row r="74" spans="1:1">
      <c r="A74">
        <v>6</v>
      </c>
    </row>
    <row r="75" spans="1:1">
      <c r="A75">
        <v>5</v>
      </c>
    </row>
    <row r="76" spans="1:1">
      <c r="A76" s="5">
        <v>4</v>
      </c>
    </row>
    <row r="77" spans="1:1">
      <c r="A77" s="27">
        <v>3</v>
      </c>
    </row>
    <row r="78" spans="1:1">
      <c r="A78" s="27">
        <v>5</v>
      </c>
    </row>
    <row r="79" spans="1:1">
      <c r="A79">
        <v>5</v>
      </c>
    </row>
    <row r="80" spans="1:1">
      <c r="A80">
        <v>9</v>
      </c>
    </row>
    <row r="81" spans="1:1">
      <c r="A81">
        <v>8</v>
      </c>
    </row>
    <row r="82" spans="1:1">
      <c r="A82">
        <v>6</v>
      </c>
    </row>
    <row r="83" spans="1:1">
      <c r="A83">
        <v>7</v>
      </c>
    </row>
    <row r="84" spans="1:1">
      <c r="A84">
        <v>7</v>
      </c>
    </row>
    <row r="85" spans="1:1">
      <c r="A85">
        <v>8</v>
      </c>
    </row>
    <row r="86" spans="1:1">
      <c r="A86" s="5">
        <v>6</v>
      </c>
    </row>
    <row r="87" spans="1:1">
      <c r="A87" s="5">
        <v>6</v>
      </c>
    </row>
    <row r="88" spans="1:1">
      <c r="A88">
        <v>3</v>
      </c>
    </row>
    <row r="89" spans="1:1">
      <c r="A89">
        <v>5</v>
      </c>
    </row>
    <row r="90" spans="1:1">
      <c r="A90">
        <v>5</v>
      </c>
    </row>
    <row r="91" spans="1:1">
      <c r="A91">
        <v>4</v>
      </c>
    </row>
    <row r="92" spans="1:1">
      <c r="A92" s="5">
        <v>5</v>
      </c>
    </row>
    <row r="93" spans="1:1">
      <c r="A93" s="5">
        <v>10</v>
      </c>
    </row>
    <row r="94" spans="1:1">
      <c r="A94">
        <v>9</v>
      </c>
    </row>
    <row r="95" spans="1:1">
      <c r="A95">
        <v>4</v>
      </c>
    </row>
    <row r="96" spans="1:1">
      <c r="A96">
        <v>10</v>
      </c>
    </row>
  </sheetData>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6"/>
  <sheetViews>
    <sheetView workbookViewId="0">
      <selection activeCell="K13" sqref="K13"/>
    </sheetView>
  </sheetViews>
  <sheetFormatPr defaultRowHeight="12.75"/>
  <cols>
    <col min="2" max="2" width="11.85546875" customWidth="1"/>
    <col min="4" max="4" width="12.7109375" customWidth="1"/>
    <col min="8" max="8" width="21" customWidth="1"/>
    <col min="11" max="11" width="19.85546875" customWidth="1"/>
  </cols>
  <sheetData>
    <row r="1" spans="2:12">
      <c r="B1" s="1" t="s">
        <v>4</v>
      </c>
      <c r="C1" s="1" t="s">
        <v>5</v>
      </c>
      <c r="D1" s="1" t="s">
        <v>6</v>
      </c>
      <c r="H1" s="34" t="s">
        <v>1090</v>
      </c>
      <c r="K1" s="34" t="s">
        <v>1091</v>
      </c>
    </row>
    <row r="2" spans="2:12">
      <c r="B2" s="5">
        <v>3</v>
      </c>
      <c r="C2" s="5">
        <v>0</v>
      </c>
      <c r="D2" s="5">
        <v>3</v>
      </c>
      <c r="H2" s="45">
        <f>B146/D146</f>
        <v>0.41020932794711717</v>
      </c>
      <c r="K2" s="45">
        <f>C146/D146</f>
        <v>0.58979067205288283</v>
      </c>
    </row>
    <row r="3" spans="2:12">
      <c r="B3" s="27">
        <v>3</v>
      </c>
      <c r="C3" s="27">
        <v>0</v>
      </c>
      <c r="D3" s="27">
        <v>3</v>
      </c>
    </row>
    <row r="4" spans="2:12">
      <c r="B4">
        <v>3</v>
      </c>
      <c r="C4">
        <v>0</v>
      </c>
      <c r="D4">
        <v>3</v>
      </c>
    </row>
    <row r="5" spans="2:12">
      <c r="B5">
        <v>3</v>
      </c>
      <c r="C5">
        <v>0</v>
      </c>
      <c r="D5">
        <v>3</v>
      </c>
      <c r="H5" s="35" t="s">
        <v>1092</v>
      </c>
      <c r="I5" s="44">
        <f>H2</f>
        <v>0.41020932794711717</v>
      </c>
      <c r="K5" s="35" t="s">
        <v>1094</v>
      </c>
      <c r="L5">
        <f>COUNT(B2:B145)</f>
        <v>144</v>
      </c>
    </row>
    <row r="6" spans="2:12">
      <c r="B6">
        <v>3</v>
      </c>
      <c r="C6">
        <v>0</v>
      </c>
      <c r="D6">
        <v>3</v>
      </c>
      <c r="H6" s="35" t="s">
        <v>1093</v>
      </c>
      <c r="I6" s="44">
        <f>K2</f>
        <v>0.58979067205288283</v>
      </c>
      <c r="K6" s="35" t="s">
        <v>1095</v>
      </c>
      <c r="L6">
        <f>COUNT(C2:C145)</f>
        <v>144</v>
      </c>
    </row>
    <row r="7" spans="2:12">
      <c r="B7">
        <v>3</v>
      </c>
      <c r="C7">
        <v>0</v>
      </c>
      <c r="D7">
        <v>3</v>
      </c>
    </row>
    <row r="8" spans="2:12">
      <c r="B8">
        <v>3</v>
      </c>
      <c r="C8">
        <v>0</v>
      </c>
      <c r="D8">
        <v>3</v>
      </c>
    </row>
    <row r="9" spans="2:12">
      <c r="B9">
        <v>3</v>
      </c>
      <c r="C9">
        <v>0</v>
      </c>
      <c r="D9">
        <v>3</v>
      </c>
    </row>
    <row r="10" spans="2:12">
      <c r="B10" s="5">
        <v>3</v>
      </c>
      <c r="C10" s="5">
        <v>1</v>
      </c>
      <c r="D10" s="5">
        <v>4</v>
      </c>
      <c r="H10" s="35" t="s">
        <v>1096</v>
      </c>
      <c r="I10" s="41">
        <f>(I5-I6)/((I5*I6)*((1/L5)+(1/L6)))^0.5</f>
        <v>-3.0979596029638179</v>
      </c>
      <c r="K10" s="34" t="s">
        <v>1098</v>
      </c>
    </row>
    <row r="11" spans="2:12">
      <c r="B11" s="5">
        <v>4</v>
      </c>
      <c r="C11" s="5">
        <v>0</v>
      </c>
      <c r="D11" s="5">
        <v>4</v>
      </c>
      <c r="K11" s="34" t="s">
        <v>1099</v>
      </c>
    </row>
    <row r="12" spans="2:12">
      <c r="B12" s="5">
        <v>4</v>
      </c>
      <c r="C12" s="5">
        <v>0</v>
      </c>
      <c r="D12" s="5">
        <v>4</v>
      </c>
    </row>
    <row r="13" spans="2:12">
      <c r="B13" s="5">
        <v>4</v>
      </c>
      <c r="C13" s="5">
        <v>0</v>
      </c>
      <c r="D13" s="5">
        <v>4</v>
      </c>
      <c r="H13" s="35" t="s">
        <v>1097</v>
      </c>
      <c r="I13" s="41">
        <v>1.645</v>
      </c>
      <c r="K13" s="35" t="s">
        <v>1100</v>
      </c>
    </row>
    <row r="14" spans="2:12">
      <c r="B14" s="27">
        <v>3</v>
      </c>
      <c r="C14" s="27">
        <v>1</v>
      </c>
      <c r="D14" s="27">
        <v>4</v>
      </c>
    </row>
    <row r="15" spans="2:12">
      <c r="B15">
        <v>3</v>
      </c>
      <c r="C15">
        <v>1</v>
      </c>
      <c r="D15">
        <v>4</v>
      </c>
    </row>
    <row r="16" spans="2:12">
      <c r="B16" s="5">
        <v>3</v>
      </c>
      <c r="C16" s="5">
        <v>2</v>
      </c>
      <c r="D16" s="5">
        <v>5</v>
      </c>
    </row>
    <row r="17" spans="2:4">
      <c r="B17" s="5">
        <v>3</v>
      </c>
      <c r="C17" s="5">
        <v>2</v>
      </c>
      <c r="D17" s="5">
        <v>5</v>
      </c>
    </row>
    <row r="18" spans="2:4">
      <c r="B18" s="5">
        <v>4</v>
      </c>
      <c r="C18" s="5">
        <v>1</v>
      </c>
      <c r="D18" s="5">
        <v>5</v>
      </c>
    </row>
    <row r="19" spans="2:4">
      <c r="B19" s="27">
        <v>5</v>
      </c>
      <c r="C19" s="27">
        <v>0</v>
      </c>
      <c r="D19" s="27">
        <v>5</v>
      </c>
    </row>
    <row r="20" spans="2:4">
      <c r="B20" s="27">
        <v>5</v>
      </c>
      <c r="C20" s="27">
        <v>0</v>
      </c>
      <c r="D20" s="27">
        <v>5</v>
      </c>
    </row>
    <row r="21" spans="2:4">
      <c r="B21" s="27">
        <v>5</v>
      </c>
      <c r="C21" s="27">
        <v>0</v>
      </c>
      <c r="D21" s="27">
        <v>5</v>
      </c>
    </row>
    <row r="22" spans="2:4">
      <c r="B22" s="27">
        <v>3</v>
      </c>
      <c r="C22" s="27">
        <v>2</v>
      </c>
      <c r="D22" s="27">
        <v>5</v>
      </c>
    </row>
    <row r="23" spans="2:4">
      <c r="B23">
        <v>4</v>
      </c>
      <c r="C23">
        <v>1</v>
      </c>
      <c r="D23">
        <v>5</v>
      </c>
    </row>
    <row r="24" spans="2:4">
      <c r="B24">
        <v>3</v>
      </c>
      <c r="C24">
        <v>2</v>
      </c>
      <c r="D24">
        <v>5</v>
      </c>
    </row>
    <row r="25" spans="2:4">
      <c r="B25">
        <v>5</v>
      </c>
      <c r="C25">
        <v>0</v>
      </c>
      <c r="D25">
        <v>5</v>
      </c>
    </row>
    <row r="26" spans="2:4">
      <c r="B26">
        <v>5</v>
      </c>
      <c r="C26">
        <v>0</v>
      </c>
      <c r="D26">
        <v>5</v>
      </c>
    </row>
    <row r="27" spans="2:4">
      <c r="B27">
        <v>5</v>
      </c>
      <c r="C27">
        <v>0</v>
      </c>
      <c r="D27">
        <v>5</v>
      </c>
    </row>
    <row r="28" spans="2:4">
      <c r="B28">
        <v>5</v>
      </c>
      <c r="C28">
        <v>0</v>
      </c>
      <c r="D28">
        <v>5</v>
      </c>
    </row>
    <row r="29" spans="2:4">
      <c r="B29">
        <v>4</v>
      </c>
      <c r="C29">
        <v>1</v>
      </c>
      <c r="D29">
        <v>5</v>
      </c>
    </row>
    <row r="30" spans="2:4">
      <c r="B30">
        <v>4</v>
      </c>
      <c r="C30">
        <v>1</v>
      </c>
      <c r="D30">
        <v>5</v>
      </c>
    </row>
    <row r="31" spans="2:4">
      <c r="B31">
        <v>5</v>
      </c>
      <c r="C31">
        <v>0</v>
      </c>
      <c r="D31">
        <v>5</v>
      </c>
    </row>
    <row r="32" spans="2:4">
      <c r="B32" s="27">
        <v>3</v>
      </c>
      <c r="C32" s="27">
        <v>3</v>
      </c>
      <c r="D32" s="27">
        <v>6</v>
      </c>
    </row>
    <row r="33" spans="2:4">
      <c r="B33">
        <v>3</v>
      </c>
      <c r="C33">
        <v>3</v>
      </c>
      <c r="D33">
        <v>6</v>
      </c>
    </row>
    <row r="34" spans="2:4">
      <c r="B34">
        <v>3</v>
      </c>
      <c r="C34">
        <v>3</v>
      </c>
      <c r="D34">
        <v>6</v>
      </c>
    </row>
    <row r="35" spans="2:4">
      <c r="B35">
        <v>5</v>
      </c>
      <c r="C35">
        <v>1</v>
      </c>
      <c r="D35">
        <v>6</v>
      </c>
    </row>
    <row r="36" spans="2:4">
      <c r="B36">
        <v>4</v>
      </c>
      <c r="C36">
        <v>2</v>
      </c>
      <c r="D36">
        <v>6</v>
      </c>
    </row>
    <row r="37" spans="2:4">
      <c r="B37">
        <v>5</v>
      </c>
      <c r="C37">
        <v>1</v>
      </c>
      <c r="D37">
        <v>6</v>
      </c>
    </row>
    <row r="38" spans="2:4">
      <c r="B38">
        <v>6</v>
      </c>
      <c r="C38">
        <v>0</v>
      </c>
      <c r="D38">
        <v>6</v>
      </c>
    </row>
    <row r="39" spans="2:4">
      <c r="B39" s="5">
        <v>5</v>
      </c>
      <c r="C39" s="5">
        <v>2</v>
      </c>
      <c r="D39" s="5">
        <v>7</v>
      </c>
    </row>
    <row r="40" spans="2:4">
      <c r="B40" s="27">
        <v>4</v>
      </c>
      <c r="C40" s="27">
        <v>3</v>
      </c>
      <c r="D40" s="27">
        <v>7</v>
      </c>
    </row>
    <row r="41" spans="2:4">
      <c r="B41" s="27">
        <v>5</v>
      </c>
      <c r="C41" s="27">
        <v>2</v>
      </c>
      <c r="D41" s="27">
        <v>7</v>
      </c>
    </row>
    <row r="42" spans="2:4">
      <c r="B42">
        <v>5</v>
      </c>
      <c r="C42">
        <v>2</v>
      </c>
      <c r="D42">
        <v>7</v>
      </c>
    </row>
    <row r="43" spans="2:4">
      <c r="B43">
        <v>7</v>
      </c>
      <c r="C43">
        <v>0</v>
      </c>
      <c r="D43">
        <v>7</v>
      </c>
    </row>
    <row r="44" spans="2:4">
      <c r="B44">
        <v>5</v>
      </c>
      <c r="C44">
        <v>2</v>
      </c>
      <c r="D44">
        <v>7</v>
      </c>
    </row>
    <row r="45" spans="2:4">
      <c r="B45">
        <v>6</v>
      </c>
      <c r="C45">
        <v>1</v>
      </c>
      <c r="D45">
        <v>7</v>
      </c>
    </row>
    <row r="46" spans="2:4">
      <c r="B46">
        <v>6</v>
      </c>
      <c r="C46">
        <v>1</v>
      </c>
      <c r="D46">
        <v>7</v>
      </c>
    </row>
    <row r="47" spans="2:4">
      <c r="B47">
        <v>6</v>
      </c>
      <c r="C47">
        <v>1</v>
      </c>
      <c r="D47">
        <v>7</v>
      </c>
    </row>
    <row r="48" spans="2:4">
      <c r="B48">
        <v>7</v>
      </c>
      <c r="C48">
        <v>0</v>
      </c>
      <c r="D48">
        <v>7</v>
      </c>
    </row>
    <row r="49" spans="2:4">
      <c r="B49">
        <v>7</v>
      </c>
      <c r="C49">
        <v>0</v>
      </c>
      <c r="D49">
        <v>7</v>
      </c>
    </row>
    <row r="50" spans="2:4">
      <c r="B50">
        <v>5</v>
      </c>
      <c r="C50">
        <v>2</v>
      </c>
      <c r="D50">
        <v>7</v>
      </c>
    </row>
    <row r="51" spans="2:4">
      <c r="B51">
        <v>4</v>
      </c>
      <c r="C51">
        <v>3</v>
      </c>
      <c r="D51">
        <v>7</v>
      </c>
    </row>
    <row r="52" spans="2:4">
      <c r="B52">
        <v>6</v>
      </c>
      <c r="C52">
        <v>1</v>
      </c>
      <c r="D52">
        <v>7</v>
      </c>
    </row>
    <row r="53" spans="2:4">
      <c r="B53">
        <v>6</v>
      </c>
      <c r="C53">
        <v>1</v>
      </c>
      <c r="D53">
        <v>7</v>
      </c>
    </row>
    <row r="54" spans="2:4">
      <c r="B54">
        <v>6</v>
      </c>
      <c r="C54">
        <v>1</v>
      </c>
      <c r="D54">
        <v>7</v>
      </c>
    </row>
    <row r="55" spans="2:4">
      <c r="B55" s="5">
        <v>3</v>
      </c>
      <c r="C55" s="5">
        <v>5</v>
      </c>
      <c r="D55" s="5">
        <v>8</v>
      </c>
    </row>
    <row r="56" spans="2:4">
      <c r="B56" s="5">
        <v>7</v>
      </c>
      <c r="C56" s="5">
        <v>1</v>
      </c>
      <c r="D56" s="5">
        <v>8</v>
      </c>
    </row>
    <row r="57" spans="2:4">
      <c r="B57">
        <v>4</v>
      </c>
      <c r="C57">
        <v>4</v>
      </c>
      <c r="D57">
        <v>8</v>
      </c>
    </row>
    <row r="58" spans="2:4">
      <c r="B58">
        <v>6</v>
      </c>
      <c r="C58">
        <v>2</v>
      </c>
      <c r="D58">
        <v>8</v>
      </c>
    </row>
    <row r="59" spans="2:4">
      <c r="B59">
        <v>7</v>
      </c>
      <c r="C59">
        <v>1</v>
      </c>
      <c r="D59">
        <v>8</v>
      </c>
    </row>
    <row r="60" spans="2:4">
      <c r="B60">
        <v>6</v>
      </c>
      <c r="C60">
        <v>2</v>
      </c>
      <c r="D60">
        <v>8</v>
      </c>
    </row>
    <row r="61" spans="2:4">
      <c r="B61">
        <v>8</v>
      </c>
      <c r="C61">
        <v>0</v>
      </c>
      <c r="D61">
        <v>8</v>
      </c>
    </row>
    <row r="62" spans="2:4">
      <c r="B62">
        <v>5</v>
      </c>
      <c r="C62">
        <v>3</v>
      </c>
      <c r="D62">
        <v>8</v>
      </c>
    </row>
    <row r="63" spans="2:4">
      <c r="B63" s="5">
        <v>3</v>
      </c>
      <c r="C63" s="5">
        <v>6</v>
      </c>
      <c r="D63" s="5">
        <v>9</v>
      </c>
    </row>
    <row r="64" spans="2:4">
      <c r="B64" s="5">
        <v>9</v>
      </c>
      <c r="C64" s="5">
        <v>0</v>
      </c>
      <c r="D64" s="5">
        <v>9</v>
      </c>
    </row>
    <row r="65" spans="2:4">
      <c r="B65" s="5">
        <v>8</v>
      </c>
      <c r="C65" s="5">
        <v>1</v>
      </c>
      <c r="D65" s="5">
        <v>9</v>
      </c>
    </row>
    <row r="66" spans="2:4">
      <c r="B66">
        <v>6</v>
      </c>
      <c r="C66">
        <v>3</v>
      </c>
      <c r="D66">
        <v>9</v>
      </c>
    </row>
    <row r="67" spans="2:4">
      <c r="B67">
        <v>8</v>
      </c>
      <c r="C67">
        <v>1</v>
      </c>
      <c r="D67">
        <v>9</v>
      </c>
    </row>
    <row r="68" spans="2:4">
      <c r="B68">
        <v>7</v>
      </c>
      <c r="C68">
        <v>2</v>
      </c>
      <c r="D68">
        <v>9</v>
      </c>
    </row>
    <row r="69" spans="2:4">
      <c r="B69">
        <v>5</v>
      </c>
      <c r="C69">
        <v>4</v>
      </c>
      <c r="D69">
        <v>9</v>
      </c>
    </row>
    <row r="70" spans="2:4">
      <c r="B70" s="5">
        <v>10</v>
      </c>
      <c r="C70" s="5">
        <v>0</v>
      </c>
      <c r="D70" s="5">
        <v>10</v>
      </c>
    </row>
    <row r="71" spans="2:4">
      <c r="B71">
        <v>9</v>
      </c>
      <c r="C71">
        <v>1</v>
      </c>
      <c r="D71">
        <v>10</v>
      </c>
    </row>
    <row r="72" spans="2:4">
      <c r="B72">
        <v>7</v>
      </c>
      <c r="C72">
        <v>3</v>
      </c>
      <c r="D72">
        <v>10</v>
      </c>
    </row>
    <row r="73" spans="2:4">
      <c r="B73">
        <v>7</v>
      </c>
      <c r="C73">
        <v>3</v>
      </c>
      <c r="D73">
        <v>10</v>
      </c>
    </row>
    <row r="74" spans="2:4">
      <c r="B74">
        <v>6</v>
      </c>
      <c r="C74">
        <v>4</v>
      </c>
      <c r="D74">
        <v>10</v>
      </c>
    </row>
    <row r="75" spans="2:4">
      <c r="B75">
        <v>5</v>
      </c>
      <c r="C75">
        <v>5</v>
      </c>
      <c r="D75">
        <v>10</v>
      </c>
    </row>
    <row r="76" spans="2:4">
      <c r="B76" s="5">
        <v>4</v>
      </c>
      <c r="C76" s="5">
        <v>7</v>
      </c>
      <c r="D76" s="5">
        <v>11</v>
      </c>
    </row>
    <row r="77" spans="2:4">
      <c r="B77" s="27">
        <v>3</v>
      </c>
      <c r="C77" s="27">
        <v>8</v>
      </c>
      <c r="D77" s="27">
        <v>11</v>
      </c>
    </row>
    <row r="78" spans="2:4">
      <c r="B78" s="27">
        <v>5</v>
      </c>
      <c r="C78" s="27">
        <v>6</v>
      </c>
      <c r="D78" s="27">
        <v>11</v>
      </c>
    </row>
    <row r="79" spans="2:4">
      <c r="B79">
        <v>5</v>
      </c>
      <c r="C79">
        <v>6</v>
      </c>
      <c r="D79" s="27">
        <v>11</v>
      </c>
    </row>
    <row r="80" spans="2:4">
      <c r="B80">
        <v>9</v>
      </c>
      <c r="C80">
        <v>2</v>
      </c>
      <c r="D80">
        <v>11</v>
      </c>
    </row>
    <row r="81" spans="2:4">
      <c r="B81">
        <v>8</v>
      </c>
      <c r="C81">
        <v>3</v>
      </c>
      <c r="D81">
        <v>11</v>
      </c>
    </row>
    <row r="82" spans="2:4">
      <c r="B82">
        <v>6</v>
      </c>
      <c r="C82">
        <v>5</v>
      </c>
      <c r="D82">
        <v>11</v>
      </c>
    </row>
    <row r="83" spans="2:4">
      <c r="B83">
        <v>7</v>
      </c>
      <c r="C83">
        <v>4</v>
      </c>
      <c r="D83">
        <v>11</v>
      </c>
    </row>
    <row r="84" spans="2:4">
      <c r="B84">
        <v>7</v>
      </c>
      <c r="C84">
        <v>4</v>
      </c>
      <c r="D84">
        <v>11</v>
      </c>
    </row>
    <row r="85" spans="2:4">
      <c r="B85">
        <v>8</v>
      </c>
      <c r="C85">
        <v>3</v>
      </c>
      <c r="D85">
        <v>11</v>
      </c>
    </row>
    <row r="86" spans="2:4">
      <c r="B86" s="5">
        <v>6</v>
      </c>
      <c r="C86" s="5">
        <v>6</v>
      </c>
      <c r="D86" s="5">
        <v>12</v>
      </c>
    </row>
    <row r="87" spans="2:4">
      <c r="B87" s="5">
        <v>6</v>
      </c>
      <c r="C87" s="5">
        <v>6</v>
      </c>
      <c r="D87" s="5">
        <v>12</v>
      </c>
    </row>
    <row r="88" spans="2:4">
      <c r="B88">
        <v>3</v>
      </c>
      <c r="C88">
        <v>9</v>
      </c>
      <c r="D88">
        <v>12</v>
      </c>
    </row>
    <row r="89" spans="2:4">
      <c r="B89">
        <v>5</v>
      </c>
      <c r="C89">
        <v>7</v>
      </c>
      <c r="D89">
        <v>12</v>
      </c>
    </row>
    <row r="90" spans="2:4">
      <c r="B90">
        <v>5</v>
      </c>
      <c r="C90">
        <v>7</v>
      </c>
      <c r="D90">
        <v>12</v>
      </c>
    </row>
    <row r="91" spans="2:4">
      <c r="B91">
        <v>4</v>
      </c>
      <c r="C91">
        <v>8</v>
      </c>
      <c r="D91">
        <v>12</v>
      </c>
    </row>
    <row r="92" spans="2:4">
      <c r="B92" s="5">
        <v>5</v>
      </c>
      <c r="C92" s="5">
        <v>8</v>
      </c>
      <c r="D92" s="5">
        <v>13</v>
      </c>
    </row>
    <row r="93" spans="2:4">
      <c r="B93" s="5">
        <v>10</v>
      </c>
      <c r="C93" s="5">
        <v>3</v>
      </c>
      <c r="D93" s="5">
        <v>13</v>
      </c>
    </row>
    <row r="94" spans="2:4">
      <c r="B94">
        <v>9</v>
      </c>
      <c r="C94">
        <v>4</v>
      </c>
      <c r="D94">
        <v>13</v>
      </c>
    </row>
    <row r="95" spans="2:4">
      <c r="B95">
        <v>4</v>
      </c>
      <c r="C95">
        <v>10</v>
      </c>
      <c r="D95">
        <v>14</v>
      </c>
    </row>
    <row r="96" spans="2:4">
      <c r="B96">
        <v>10</v>
      </c>
      <c r="C96">
        <v>4</v>
      </c>
      <c r="D96">
        <v>14</v>
      </c>
    </row>
    <row r="97" spans="2:4">
      <c r="B97" s="5">
        <v>8</v>
      </c>
      <c r="C97" s="5">
        <v>7</v>
      </c>
      <c r="D97" s="5">
        <v>15</v>
      </c>
    </row>
    <row r="98" spans="2:4">
      <c r="B98" s="5">
        <v>8</v>
      </c>
      <c r="C98" s="5">
        <v>7</v>
      </c>
      <c r="D98" s="5">
        <v>15</v>
      </c>
    </row>
    <row r="99" spans="2:4">
      <c r="B99" s="27">
        <v>3</v>
      </c>
      <c r="C99" s="27">
        <v>12</v>
      </c>
      <c r="D99" s="27">
        <v>15</v>
      </c>
    </row>
    <row r="100" spans="2:4">
      <c r="B100">
        <v>5</v>
      </c>
      <c r="C100">
        <v>10</v>
      </c>
      <c r="D100">
        <v>15</v>
      </c>
    </row>
    <row r="101" spans="2:4">
      <c r="B101">
        <v>3</v>
      </c>
      <c r="C101">
        <v>12</v>
      </c>
      <c r="D101">
        <v>15</v>
      </c>
    </row>
    <row r="102" spans="2:4">
      <c r="B102">
        <v>10</v>
      </c>
      <c r="C102">
        <v>5</v>
      </c>
      <c r="D102">
        <v>15</v>
      </c>
    </row>
    <row r="103" spans="2:4">
      <c r="B103">
        <v>7</v>
      </c>
      <c r="C103">
        <v>8</v>
      </c>
      <c r="D103">
        <v>15</v>
      </c>
    </row>
    <row r="104" spans="2:4">
      <c r="B104">
        <v>8</v>
      </c>
      <c r="C104">
        <v>7</v>
      </c>
      <c r="D104">
        <v>15</v>
      </c>
    </row>
    <row r="105" spans="2:4">
      <c r="B105">
        <v>5</v>
      </c>
      <c r="C105">
        <v>10</v>
      </c>
      <c r="D105">
        <v>15</v>
      </c>
    </row>
    <row r="106" spans="2:4">
      <c r="B106">
        <v>9</v>
      </c>
      <c r="C106">
        <v>6</v>
      </c>
      <c r="D106">
        <v>15</v>
      </c>
    </row>
    <row r="107" spans="2:4">
      <c r="B107" s="27">
        <v>12</v>
      </c>
      <c r="C107" s="27">
        <v>4</v>
      </c>
      <c r="D107" s="27">
        <v>16</v>
      </c>
    </row>
    <row r="108" spans="2:4">
      <c r="B108">
        <v>5</v>
      </c>
      <c r="C108">
        <v>11</v>
      </c>
      <c r="D108">
        <v>16</v>
      </c>
    </row>
    <row r="109" spans="2:4">
      <c r="B109" s="27">
        <v>11</v>
      </c>
      <c r="C109" s="27">
        <v>6</v>
      </c>
      <c r="D109" s="27">
        <v>17</v>
      </c>
    </row>
    <row r="110" spans="2:4">
      <c r="B110">
        <v>3</v>
      </c>
      <c r="C110">
        <v>14</v>
      </c>
      <c r="D110">
        <v>17</v>
      </c>
    </row>
    <row r="111" spans="2:4">
      <c r="B111">
        <v>9</v>
      </c>
      <c r="C111">
        <v>9</v>
      </c>
      <c r="D111">
        <v>18</v>
      </c>
    </row>
    <row r="112" spans="2:4">
      <c r="B112">
        <v>14</v>
      </c>
      <c r="C112">
        <v>4</v>
      </c>
      <c r="D112">
        <v>18</v>
      </c>
    </row>
    <row r="113" spans="2:4">
      <c r="B113">
        <v>6</v>
      </c>
      <c r="C113">
        <v>13</v>
      </c>
      <c r="D113">
        <v>19</v>
      </c>
    </row>
    <row r="114" spans="2:4">
      <c r="B114">
        <v>6</v>
      </c>
      <c r="C114">
        <v>13</v>
      </c>
      <c r="D114">
        <v>19</v>
      </c>
    </row>
    <row r="115" spans="2:4">
      <c r="B115">
        <v>12</v>
      </c>
      <c r="C115">
        <v>8</v>
      </c>
      <c r="D115">
        <v>20</v>
      </c>
    </row>
    <row r="116" spans="2:4">
      <c r="B116">
        <v>6</v>
      </c>
      <c r="C116">
        <v>14</v>
      </c>
      <c r="D116">
        <v>20</v>
      </c>
    </row>
    <row r="117" spans="2:4">
      <c r="B117" s="5">
        <v>11</v>
      </c>
      <c r="C117" s="5">
        <v>10</v>
      </c>
      <c r="D117" s="5">
        <v>21</v>
      </c>
    </row>
    <row r="118" spans="2:4">
      <c r="B118">
        <v>9</v>
      </c>
      <c r="C118">
        <v>12</v>
      </c>
      <c r="D118">
        <v>21</v>
      </c>
    </row>
    <row r="119" spans="2:4">
      <c r="B119">
        <v>15</v>
      </c>
      <c r="C119">
        <v>6</v>
      </c>
      <c r="D119">
        <v>21</v>
      </c>
    </row>
    <row r="120" spans="2:4">
      <c r="B120">
        <v>9</v>
      </c>
      <c r="C120">
        <v>13</v>
      </c>
      <c r="D120">
        <v>22</v>
      </c>
    </row>
    <row r="121" spans="2:4">
      <c r="B121" s="27">
        <v>10</v>
      </c>
      <c r="C121" s="27">
        <v>13</v>
      </c>
      <c r="D121" s="27">
        <v>23</v>
      </c>
    </row>
    <row r="122" spans="2:4">
      <c r="B122">
        <v>6</v>
      </c>
      <c r="C122">
        <v>19</v>
      </c>
      <c r="D122">
        <v>25</v>
      </c>
    </row>
    <row r="123" spans="2:4">
      <c r="B123">
        <v>5</v>
      </c>
      <c r="C123">
        <v>21</v>
      </c>
      <c r="D123">
        <v>26</v>
      </c>
    </row>
    <row r="124" spans="2:4">
      <c r="B124">
        <v>5</v>
      </c>
      <c r="C124">
        <v>23</v>
      </c>
      <c r="D124">
        <v>28</v>
      </c>
    </row>
    <row r="125" spans="2:4">
      <c r="B125">
        <v>27</v>
      </c>
      <c r="C125">
        <v>2</v>
      </c>
      <c r="D125">
        <v>29</v>
      </c>
    </row>
    <row r="126" spans="2:4">
      <c r="B126">
        <v>4</v>
      </c>
      <c r="C126">
        <v>25</v>
      </c>
      <c r="D126">
        <v>29</v>
      </c>
    </row>
    <row r="127" spans="2:4">
      <c r="B127" s="5">
        <v>5</v>
      </c>
      <c r="C127" s="5">
        <v>25</v>
      </c>
      <c r="D127" s="5">
        <v>30</v>
      </c>
    </row>
    <row r="128" spans="2:4">
      <c r="B128" s="27">
        <v>7</v>
      </c>
      <c r="C128" s="27">
        <v>25</v>
      </c>
      <c r="D128" s="27">
        <v>32</v>
      </c>
    </row>
    <row r="129" spans="2:4">
      <c r="B129" s="27">
        <v>12</v>
      </c>
      <c r="C129" s="27">
        <v>22</v>
      </c>
      <c r="D129" s="27">
        <v>34</v>
      </c>
    </row>
    <row r="130" spans="2:4">
      <c r="B130">
        <v>17</v>
      </c>
      <c r="C130" s="27">
        <v>17</v>
      </c>
      <c r="D130" s="27">
        <v>34</v>
      </c>
    </row>
    <row r="131" spans="2:4">
      <c r="B131">
        <v>14</v>
      </c>
      <c r="C131">
        <v>21</v>
      </c>
      <c r="D131">
        <v>35</v>
      </c>
    </row>
    <row r="132" spans="2:4">
      <c r="B132">
        <v>6</v>
      </c>
      <c r="C132">
        <v>29</v>
      </c>
      <c r="D132">
        <v>35</v>
      </c>
    </row>
    <row r="133" spans="2:4">
      <c r="B133" s="27">
        <v>9</v>
      </c>
      <c r="C133" s="27">
        <v>27</v>
      </c>
      <c r="D133" s="27">
        <v>36</v>
      </c>
    </row>
    <row r="134" spans="2:4">
      <c r="B134">
        <v>13</v>
      </c>
      <c r="C134">
        <v>24</v>
      </c>
      <c r="D134">
        <v>37</v>
      </c>
    </row>
    <row r="135" spans="2:4">
      <c r="B135" s="5">
        <v>21</v>
      </c>
      <c r="C135" s="5">
        <v>17</v>
      </c>
      <c r="D135" s="5">
        <v>38</v>
      </c>
    </row>
    <row r="136" spans="2:4">
      <c r="B136">
        <v>22</v>
      </c>
      <c r="C136">
        <v>19</v>
      </c>
      <c r="D136">
        <v>41</v>
      </c>
    </row>
    <row r="137" spans="2:4">
      <c r="B137">
        <v>13</v>
      </c>
      <c r="C137" s="27">
        <v>31</v>
      </c>
      <c r="D137" s="27">
        <v>44</v>
      </c>
    </row>
    <row r="138" spans="2:4">
      <c r="B138">
        <v>24</v>
      </c>
      <c r="C138">
        <v>20</v>
      </c>
      <c r="D138">
        <v>44</v>
      </c>
    </row>
    <row r="139" spans="2:4">
      <c r="B139">
        <v>26</v>
      </c>
      <c r="C139">
        <v>20</v>
      </c>
      <c r="D139">
        <v>46</v>
      </c>
    </row>
    <row r="140" spans="2:4">
      <c r="B140" s="27">
        <v>22</v>
      </c>
      <c r="C140" s="27">
        <v>26</v>
      </c>
      <c r="D140" s="27">
        <v>48</v>
      </c>
    </row>
    <row r="141" spans="2:4">
      <c r="B141" s="5">
        <v>7</v>
      </c>
      <c r="C141" s="5">
        <v>46</v>
      </c>
      <c r="D141" s="5">
        <v>53</v>
      </c>
    </row>
    <row r="142" spans="2:4">
      <c r="B142">
        <v>32</v>
      </c>
      <c r="C142">
        <v>23</v>
      </c>
      <c r="D142">
        <v>55</v>
      </c>
    </row>
    <row r="143" spans="2:4">
      <c r="B143">
        <v>12</v>
      </c>
      <c r="C143">
        <v>70</v>
      </c>
      <c r="D143">
        <v>82</v>
      </c>
    </row>
    <row r="144" spans="2:4">
      <c r="B144">
        <v>49</v>
      </c>
      <c r="C144">
        <v>53</v>
      </c>
      <c r="D144">
        <v>102</v>
      </c>
    </row>
    <row r="145" spans="1:4">
      <c r="B145">
        <v>58</v>
      </c>
      <c r="C145">
        <v>546</v>
      </c>
      <c r="D145">
        <v>604</v>
      </c>
    </row>
    <row r="146" spans="1:4">
      <c r="A146" s="34" t="s">
        <v>1089</v>
      </c>
      <c r="B146" s="41">
        <f>SUM(B2:B145)</f>
        <v>1117</v>
      </c>
      <c r="C146" s="41">
        <f>SUM(C2:C145)</f>
        <v>1606</v>
      </c>
      <c r="D146" s="41">
        <f>SUM(D2:D145)</f>
        <v>2723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workbookViewId="0">
      <selection activeCell="H24" sqref="H24"/>
    </sheetView>
  </sheetViews>
  <sheetFormatPr defaultRowHeight="12.75"/>
  <cols>
    <col min="1" max="1" width="24.140625" customWidth="1"/>
    <col min="2" max="2" width="24.7109375" customWidth="1"/>
    <col min="3" max="3" width="23.85546875" customWidth="1"/>
  </cols>
  <sheetData>
    <row r="1" spans="1:13">
      <c r="A1" s="34" t="s">
        <v>1101</v>
      </c>
      <c r="B1" s="34" t="s">
        <v>1102</v>
      </c>
      <c r="C1" s="34" t="s">
        <v>1103</v>
      </c>
      <c r="G1" s="35" t="s">
        <v>1104</v>
      </c>
    </row>
    <row r="2" spans="1:13">
      <c r="A2" s="27">
        <v>3</v>
      </c>
      <c r="B2" s="5">
        <v>3</v>
      </c>
      <c r="C2" s="5">
        <v>5</v>
      </c>
    </row>
    <row r="3" spans="1:13">
      <c r="A3">
        <v>3</v>
      </c>
      <c r="B3" s="5">
        <v>4</v>
      </c>
      <c r="C3">
        <v>6</v>
      </c>
      <c r="G3" s="34" t="s">
        <v>1105</v>
      </c>
    </row>
    <row r="4" spans="1:13">
      <c r="A4">
        <v>3</v>
      </c>
      <c r="B4">
        <v>10</v>
      </c>
      <c r="C4">
        <v>7</v>
      </c>
    </row>
    <row r="5" spans="1:13">
      <c r="A5">
        <v>3</v>
      </c>
      <c r="B5">
        <v>10</v>
      </c>
      <c r="C5" s="5">
        <v>8</v>
      </c>
      <c r="G5" t="s">
        <v>1106</v>
      </c>
    </row>
    <row r="6" spans="1:13">
      <c r="A6" s="5">
        <v>4</v>
      </c>
      <c r="B6">
        <v>11</v>
      </c>
      <c r="C6">
        <v>10</v>
      </c>
    </row>
    <row r="7" spans="1:13" ht="13.5" thickBot="1">
      <c r="A7" s="5">
        <v>4</v>
      </c>
      <c r="B7">
        <v>15</v>
      </c>
      <c r="C7" s="5">
        <v>11</v>
      </c>
      <c r="G7" t="s">
        <v>1107</v>
      </c>
    </row>
    <row r="8" spans="1:13">
      <c r="A8" s="5">
        <v>4</v>
      </c>
      <c r="B8" s="27">
        <v>17</v>
      </c>
      <c r="C8">
        <v>11</v>
      </c>
      <c r="G8" s="40" t="s">
        <v>1108</v>
      </c>
      <c r="H8" s="40" t="s">
        <v>1109</v>
      </c>
      <c r="I8" s="40" t="s">
        <v>1110</v>
      </c>
      <c r="J8" s="40" t="s">
        <v>1111</v>
      </c>
      <c r="K8" s="40" t="s">
        <v>1076</v>
      </c>
    </row>
    <row r="9" spans="1:13">
      <c r="A9" s="5">
        <v>5</v>
      </c>
      <c r="B9">
        <v>46</v>
      </c>
      <c r="C9" s="5">
        <v>12</v>
      </c>
      <c r="G9" s="38" t="s">
        <v>1112</v>
      </c>
      <c r="H9" s="38">
        <v>52</v>
      </c>
      <c r="I9" s="38">
        <v>514</v>
      </c>
      <c r="J9" s="38">
        <v>9.884615384615385</v>
      </c>
      <c r="K9" s="38">
        <v>64.574660633484157</v>
      </c>
    </row>
    <row r="10" spans="1:13">
      <c r="A10" s="5">
        <v>5</v>
      </c>
      <c r="C10">
        <v>14</v>
      </c>
      <c r="G10" s="38" t="s">
        <v>1113</v>
      </c>
      <c r="H10" s="38">
        <v>8</v>
      </c>
      <c r="I10" s="38">
        <v>116</v>
      </c>
      <c r="J10" s="38">
        <v>14.5</v>
      </c>
      <c r="K10" s="38">
        <v>184.85714285714286</v>
      </c>
    </row>
    <row r="11" spans="1:13" ht="13.5" thickBot="1">
      <c r="A11" s="27">
        <v>5</v>
      </c>
      <c r="C11">
        <v>15</v>
      </c>
      <c r="G11" s="39" t="s">
        <v>1114</v>
      </c>
      <c r="H11" s="39">
        <v>22</v>
      </c>
      <c r="I11" s="39">
        <v>457</v>
      </c>
      <c r="J11" s="39">
        <v>20.772727272727273</v>
      </c>
      <c r="K11" s="39">
        <v>171.61255411255411</v>
      </c>
    </row>
    <row r="12" spans="1:13">
      <c r="A12" s="27">
        <v>5</v>
      </c>
      <c r="C12">
        <v>15</v>
      </c>
    </row>
    <row r="13" spans="1:13">
      <c r="A13" s="27">
        <v>5</v>
      </c>
      <c r="C13">
        <v>18</v>
      </c>
    </row>
    <row r="14" spans="1:13" ht="13.5" thickBot="1">
      <c r="A14" s="27">
        <v>5</v>
      </c>
      <c r="C14">
        <v>19</v>
      </c>
      <c r="G14" t="s">
        <v>1105</v>
      </c>
    </row>
    <row r="15" spans="1:13">
      <c r="A15">
        <v>5</v>
      </c>
      <c r="C15" s="27">
        <v>23</v>
      </c>
      <c r="G15" s="40" t="s">
        <v>1115</v>
      </c>
      <c r="H15" s="40" t="s">
        <v>1116</v>
      </c>
      <c r="I15" s="40" t="s">
        <v>1080</v>
      </c>
      <c r="J15" s="40" t="s">
        <v>1117</v>
      </c>
      <c r="K15" s="40" t="s">
        <v>273</v>
      </c>
      <c r="L15" s="40" t="s">
        <v>1118</v>
      </c>
      <c r="M15" s="40" t="s">
        <v>1119</v>
      </c>
    </row>
    <row r="16" spans="1:13">
      <c r="A16">
        <v>5</v>
      </c>
      <c r="C16">
        <v>26</v>
      </c>
      <c r="G16" s="38" t="s">
        <v>1120</v>
      </c>
      <c r="H16" s="38">
        <v>1846.4506225481764</v>
      </c>
      <c r="I16" s="38">
        <v>2</v>
      </c>
      <c r="J16" s="38">
        <v>923.2253112740882</v>
      </c>
      <c r="K16" s="38">
        <v>8.9040744802103351</v>
      </c>
      <c r="L16" s="38">
        <v>3.2564875078871196E-4</v>
      </c>
      <c r="M16" s="38">
        <v>3.1122595734606429</v>
      </c>
    </row>
    <row r="17" spans="1:13">
      <c r="A17">
        <v>5</v>
      </c>
      <c r="C17">
        <v>29</v>
      </c>
      <c r="G17" s="38" t="s">
        <v>1121</v>
      </c>
      <c r="H17" s="38">
        <v>8191.1713286713293</v>
      </c>
      <c r="I17" s="38">
        <v>79</v>
      </c>
      <c r="J17" s="38">
        <v>103.68571302115606</v>
      </c>
      <c r="K17" s="38"/>
      <c r="L17" s="38"/>
      <c r="M17" s="38"/>
    </row>
    <row r="18" spans="1:13">
      <c r="A18" s="27">
        <v>6</v>
      </c>
      <c r="C18">
        <v>29</v>
      </c>
      <c r="G18" s="38"/>
      <c r="H18" s="38"/>
      <c r="I18" s="38"/>
      <c r="J18" s="38"/>
      <c r="K18" s="38"/>
      <c r="L18" s="38"/>
      <c r="M18" s="38"/>
    </row>
    <row r="19" spans="1:13" ht="13.5" thickBot="1">
      <c r="A19">
        <v>6</v>
      </c>
      <c r="C19" s="27">
        <v>34</v>
      </c>
      <c r="G19" s="39" t="s">
        <v>1122</v>
      </c>
      <c r="H19" s="39">
        <v>10037.621951219506</v>
      </c>
      <c r="I19" s="39">
        <v>81</v>
      </c>
      <c r="J19" s="39"/>
      <c r="K19" s="39"/>
      <c r="L19" s="39"/>
      <c r="M19" s="39"/>
    </row>
    <row r="20" spans="1:13">
      <c r="A20">
        <v>6</v>
      </c>
      <c r="C20">
        <v>35</v>
      </c>
    </row>
    <row r="21" spans="1:13">
      <c r="A21">
        <v>6</v>
      </c>
      <c r="C21">
        <v>37</v>
      </c>
    </row>
    <row r="22" spans="1:13">
      <c r="A22" s="27">
        <v>7</v>
      </c>
      <c r="C22" s="5">
        <v>38</v>
      </c>
      <c r="G22" s="42" t="s">
        <v>1123</v>
      </c>
      <c r="H22" s="41"/>
      <c r="I22" s="41"/>
      <c r="J22" s="41"/>
    </row>
    <row r="23" spans="1:13">
      <c r="A23">
        <v>7</v>
      </c>
      <c r="C23">
        <v>55</v>
      </c>
    </row>
    <row r="24" spans="1:13">
      <c r="A24">
        <v>7</v>
      </c>
    </row>
    <row r="25" spans="1:13">
      <c r="A25">
        <v>7</v>
      </c>
    </row>
    <row r="26" spans="1:13">
      <c r="A26">
        <v>7</v>
      </c>
    </row>
    <row r="27" spans="1:13">
      <c r="A27">
        <v>7</v>
      </c>
    </row>
    <row r="28" spans="1:13">
      <c r="A28">
        <v>7</v>
      </c>
    </row>
    <row r="29" spans="1:13">
      <c r="A29" s="5">
        <v>8</v>
      </c>
    </row>
    <row r="30" spans="1:13">
      <c r="A30">
        <v>8</v>
      </c>
    </row>
    <row r="31" spans="1:13">
      <c r="A31">
        <v>8</v>
      </c>
    </row>
    <row r="32" spans="1:13">
      <c r="A32">
        <v>8</v>
      </c>
    </row>
    <row r="33" spans="1:1">
      <c r="A33" s="5">
        <v>9</v>
      </c>
    </row>
    <row r="34" spans="1:1">
      <c r="A34" s="5">
        <v>9</v>
      </c>
    </row>
    <row r="35" spans="1:1">
      <c r="A35">
        <v>9</v>
      </c>
    </row>
    <row r="36" spans="1:1">
      <c r="A36" s="5">
        <v>10</v>
      </c>
    </row>
    <row r="37" spans="1:1">
      <c r="A37">
        <v>10</v>
      </c>
    </row>
    <row r="38" spans="1:1">
      <c r="A38" s="27">
        <v>11</v>
      </c>
    </row>
    <row r="39" spans="1:1">
      <c r="A39">
        <v>11</v>
      </c>
    </row>
    <row r="40" spans="1:1">
      <c r="A40">
        <v>11</v>
      </c>
    </row>
    <row r="41" spans="1:1">
      <c r="A41" s="5">
        <v>12</v>
      </c>
    </row>
    <row r="42" spans="1:1">
      <c r="A42">
        <v>12</v>
      </c>
    </row>
    <row r="43" spans="1:1">
      <c r="A43" s="5">
        <v>13</v>
      </c>
    </row>
    <row r="44" spans="1:1">
      <c r="A44" s="5">
        <v>13</v>
      </c>
    </row>
    <row r="45" spans="1:1">
      <c r="A45" s="5">
        <v>15</v>
      </c>
    </row>
    <row r="46" spans="1:1">
      <c r="A46">
        <v>15</v>
      </c>
    </row>
    <row r="47" spans="1:1">
      <c r="A47" s="27">
        <v>16</v>
      </c>
    </row>
    <row r="48" spans="1:1">
      <c r="A48">
        <v>17</v>
      </c>
    </row>
    <row r="49" spans="1:1">
      <c r="A49">
        <v>21</v>
      </c>
    </row>
    <row r="50" spans="1:1">
      <c r="A50">
        <v>21</v>
      </c>
    </row>
    <row r="51" spans="1:1">
      <c r="A51">
        <v>22</v>
      </c>
    </row>
    <row r="52" spans="1:1">
      <c r="A52">
        <v>35</v>
      </c>
    </row>
    <row r="53" spans="1:1">
      <c r="A53" s="27">
        <v>48</v>
      </c>
    </row>
  </sheetData>
  <sortState ref="A2:C53">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F24" sqref="F24"/>
    </sheetView>
  </sheetViews>
  <sheetFormatPr defaultRowHeight="12.75"/>
  <cols>
    <col min="1" max="1" width="25.5703125" customWidth="1"/>
    <col min="2" max="2" width="15.5703125" customWidth="1"/>
    <col min="6" max="6" width="13.140625" customWidth="1"/>
    <col min="7" max="7" width="13.42578125" customWidth="1"/>
    <col min="8" max="8" width="12.85546875" customWidth="1"/>
  </cols>
  <sheetData>
    <row r="1" spans="1:8">
      <c r="A1" s="34" t="s">
        <v>1124</v>
      </c>
      <c r="B1" s="34" t="s">
        <v>1125</v>
      </c>
      <c r="F1" s="34" t="s">
        <v>1126</v>
      </c>
    </row>
    <row r="2" spans="1:8">
      <c r="A2">
        <v>7</v>
      </c>
      <c r="B2" s="5">
        <v>5</v>
      </c>
    </row>
    <row r="3" spans="1:8">
      <c r="A3">
        <v>1</v>
      </c>
      <c r="B3" s="5">
        <v>6</v>
      </c>
      <c r="F3" s="34" t="s">
        <v>1127</v>
      </c>
    </row>
    <row r="4" spans="1:8">
      <c r="A4">
        <v>4</v>
      </c>
      <c r="B4" s="27">
        <v>13</v>
      </c>
    </row>
    <row r="5" spans="1:8">
      <c r="A5">
        <v>3</v>
      </c>
      <c r="B5" s="5">
        <v>17</v>
      </c>
      <c r="F5" t="s">
        <v>1128</v>
      </c>
    </row>
    <row r="6" spans="1:8" ht="13.5" thickBot="1">
      <c r="A6" s="27">
        <v>6</v>
      </c>
      <c r="B6">
        <v>10</v>
      </c>
    </row>
    <row r="7" spans="1:8">
      <c r="A7" s="5">
        <v>0</v>
      </c>
      <c r="B7">
        <v>1</v>
      </c>
      <c r="F7" s="40"/>
      <c r="G7" s="40" t="s">
        <v>1073</v>
      </c>
      <c r="H7" s="40" t="s">
        <v>1074</v>
      </c>
    </row>
    <row r="8" spans="1:8">
      <c r="A8">
        <v>20</v>
      </c>
      <c r="B8">
        <v>5</v>
      </c>
      <c r="F8" s="38" t="s">
        <v>1075</v>
      </c>
      <c r="G8" s="38">
        <v>5.8571428571428568</v>
      </c>
      <c r="H8" s="38">
        <v>11.272727272727273</v>
      </c>
    </row>
    <row r="9" spans="1:8">
      <c r="B9">
        <v>3</v>
      </c>
      <c r="F9" s="38" t="s">
        <v>1076</v>
      </c>
      <c r="G9" s="38">
        <v>45.142857142857146</v>
      </c>
      <c r="H9" s="38">
        <v>75.82683982683983</v>
      </c>
    </row>
    <row r="10" spans="1:8">
      <c r="B10">
        <v>2</v>
      </c>
      <c r="F10" s="38" t="s">
        <v>1077</v>
      </c>
      <c r="G10" s="38">
        <v>7</v>
      </c>
      <c r="H10" s="38">
        <v>22</v>
      </c>
    </row>
    <row r="11" spans="1:8">
      <c r="B11">
        <v>9</v>
      </c>
      <c r="F11" s="38" t="s">
        <v>1080</v>
      </c>
      <c r="G11" s="38">
        <v>6</v>
      </c>
      <c r="H11" s="38">
        <v>21</v>
      </c>
    </row>
    <row r="12" spans="1:8">
      <c r="B12">
        <v>23</v>
      </c>
      <c r="F12" s="38" t="s">
        <v>273</v>
      </c>
      <c r="G12" s="38">
        <v>0.5953414021466088</v>
      </c>
      <c r="H12" s="38"/>
    </row>
    <row r="13" spans="1:8">
      <c r="B13">
        <v>21</v>
      </c>
      <c r="F13" s="38" t="s">
        <v>1129</v>
      </c>
      <c r="G13" s="38">
        <v>0.26934745756716427</v>
      </c>
      <c r="H13" s="38"/>
    </row>
    <row r="14" spans="1:8" ht="13.5" thickBot="1">
      <c r="B14">
        <v>25</v>
      </c>
      <c r="F14" s="39" t="s">
        <v>1130</v>
      </c>
      <c r="G14" s="39">
        <v>0.25873940446147697</v>
      </c>
      <c r="H14" s="39"/>
    </row>
    <row r="15" spans="1:8">
      <c r="B15">
        <v>24</v>
      </c>
    </row>
    <row r="16" spans="1:8">
      <c r="B16">
        <v>29</v>
      </c>
    </row>
    <row r="17" spans="2:8">
      <c r="B17" s="27">
        <v>17</v>
      </c>
      <c r="F17" s="35" t="s">
        <v>1131</v>
      </c>
      <c r="G17" s="41">
        <v>0.05</v>
      </c>
    </row>
    <row r="18" spans="2:8">
      <c r="B18">
        <v>1</v>
      </c>
    </row>
    <row r="19" spans="2:8">
      <c r="B19">
        <v>10</v>
      </c>
      <c r="F19" s="35" t="s">
        <v>1132</v>
      </c>
    </row>
    <row r="20" spans="2:8">
      <c r="B20" s="5">
        <v>2</v>
      </c>
      <c r="F20" s="42" t="s">
        <v>1133</v>
      </c>
      <c r="G20" s="41"/>
      <c r="H20" s="41"/>
    </row>
    <row r="21" spans="2:8">
      <c r="B21" s="5">
        <v>7</v>
      </c>
    </row>
    <row r="22" spans="2:8">
      <c r="B22">
        <v>5</v>
      </c>
    </row>
    <row r="23" spans="2:8">
      <c r="B23">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tabSelected="1" topLeftCell="G1" workbookViewId="0">
      <selection activeCell="U8" sqref="U8"/>
    </sheetView>
  </sheetViews>
  <sheetFormatPr defaultRowHeight="12.75"/>
  <cols>
    <col min="1" max="1" width="14.5703125" customWidth="1"/>
    <col min="2" max="2" width="17.140625" bestFit="1" customWidth="1"/>
    <col min="3" max="3" width="12.7109375" customWidth="1"/>
    <col min="4" max="4" width="11.85546875" bestFit="1" customWidth="1"/>
    <col min="5" max="5" width="17.28515625" customWidth="1"/>
    <col min="6" max="7" width="10.5703125" bestFit="1" customWidth="1"/>
    <col min="8" max="8" width="11.5703125" bestFit="1" customWidth="1"/>
    <col min="9" max="9" width="10.5703125" bestFit="1" customWidth="1"/>
    <col min="10" max="10" width="10.85546875" customWidth="1"/>
    <col min="12" max="12" width="11.28515625" customWidth="1"/>
    <col min="14" max="14" width="11.140625" customWidth="1"/>
  </cols>
  <sheetData>
    <row r="1" spans="1:17">
      <c r="L1" s="34" t="s">
        <v>1139</v>
      </c>
      <c r="N1" s="34" t="s">
        <v>1140</v>
      </c>
      <c r="P1" s="34" t="s">
        <v>1141</v>
      </c>
      <c r="Q1" s="34" t="s">
        <v>1142</v>
      </c>
    </row>
    <row r="2" spans="1:17">
      <c r="L2">
        <v>0</v>
      </c>
      <c r="N2" s="44">
        <f>B17</f>
        <v>0.30769230769230771</v>
      </c>
      <c r="P2">
        <f>(L2-N2)^2</f>
        <v>9.4674556213017763E-2</v>
      </c>
      <c r="Q2">
        <f>P2/N2</f>
        <v>0.30769230769230771</v>
      </c>
    </row>
    <row r="3" spans="1:17">
      <c r="A3" s="46" t="s">
        <v>1137</v>
      </c>
      <c r="B3" s="46" t="s">
        <v>1134</v>
      </c>
      <c r="L3">
        <v>10</v>
      </c>
      <c r="N3" s="44">
        <f>B18</f>
        <v>9.6923076923076916</v>
      </c>
      <c r="P3">
        <f t="shared" ref="P3:P15" si="0">(L3-N3)^2</f>
        <v>9.4674556213018166E-2</v>
      </c>
      <c r="Q3">
        <f t="shared" ref="Q3:Q15" si="1">P3/N3</f>
        <v>9.7680097680098114E-3</v>
      </c>
    </row>
    <row r="4" spans="1:17">
      <c r="A4" s="46" t="s">
        <v>1136</v>
      </c>
      <c r="B4" t="s">
        <v>520</v>
      </c>
      <c r="C4" t="s">
        <v>465</v>
      </c>
      <c r="D4" t="s">
        <v>1135</v>
      </c>
      <c r="L4">
        <v>1</v>
      </c>
      <c r="N4" s="44">
        <f>C17</f>
        <v>0.7384615384615385</v>
      </c>
      <c r="P4">
        <f t="shared" si="0"/>
        <v>6.8402366863905301E-2</v>
      </c>
      <c r="Q4">
        <f t="shared" si="1"/>
        <v>9.2628205128205091E-2</v>
      </c>
    </row>
    <row r="5" spans="1:17">
      <c r="A5" s="47" t="s">
        <v>68</v>
      </c>
      <c r="B5" s="48"/>
      <c r="C5" s="48">
        <v>10</v>
      </c>
      <c r="D5" s="48">
        <v>10</v>
      </c>
      <c r="L5">
        <v>23</v>
      </c>
      <c r="N5" s="44">
        <f>C18</f>
        <v>23.261538461538461</v>
      </c>
      <c r="P5">
        <f t="shared" si="0"/>
        <v>6.8402366863904843E-2</v>
      </c>
      <c r="Q5">
        <f t="shared" si="1"/>
        <v>2.94057794057792E-3</v>
      </c>
    </row>
    <row r="6" spans="1:17">
      <c r="A6" s="47" t="s">
        <v>62</v>
      </c>
      <c r="B6" s="48">
        <v>1</v>
      </c>
      <c r="C6" s="48">
        <v>23</v>
      </c>
      <c r="D6" s="48">
        <v>24</v>
      </c>
      <c r="L6">
        <v>0</v>
      </c>
      <c r="N6" s="44">
        <f>D17</f>
        <v>0.36923076923076925</v>
      </c>
      <c r="P6">
        <f t="shared" si="0"/>
        <v>0.13633136094674558</v>
      </c>
      <c r="Q6">
        <f t="shared" si="1"/>
        <v>0.36923076923076925</v>
      </c>
    </row>
    <row r="7" spans="1:17">
      <c r="A7" s="47" t="s">
        <v>41</v>
      </c>
      <c r="B7" s="48"/>
      <c r="C7" s="48">
        <v>12</v>
      </c>
      <c r="D7" s="48">
        <v>12</v>
      </c>
      <c r="L7">
        <v>12</v>
      </c>
      <c r="N7" s="44">
        <f>D18</f>
        <v>11.63076923076923</v>
      </c>
      <c r="P7">
        <f t="shared" si="0"/>
        <v>0.13633136094674592</v>
      </c>
      <c r="Q7">
        <f t="shared" si="1"/>
        <v>1.1721611721611753E-2</v>
      </c>
    </row>
    <row r="8" spans="1:17">
      <c r="A8" s="47" t="s">
        <v>497</v>
      </c>
      <c r="B8" s="48">
        <v>1</v>
      </c>
      <c r="C8" s="48">
        <v>2</v>
      </c>
      <c r="D8" s="48">
        <v>3</v>
      </c>
      <c r="L8">
        <v>1</v>
      </c>
      <c r="N8" s="44">
        <f>E17</f>
        <v>9.2307692307692313E-2</v>
      </c>
      <c r="P8">
        <f t="shared" si="0"/>
        <v>0.82390532544378692</v>
      </c>
      <c r="Q8">
        <f t="shared" si="1"/>
        <v>8.9256410256410241</v>
      </c>
    </row>
    <row r="9" spans="1:17">
      <c r="A9" s="47" t="s">
        <v>26</v>
      </c>
      <c r="B9" s="48"/>
      <c r="C9" s="48">
        <v>4</v>
      </c>
      <c r="D9" s="48">
        <v>4</v>
      </c>
      <c r="L9">
        <v>2</v>
      </c>
      <c r="N9" s="44">
        <f>E18</f>
        <v>2.9076923076923076</v>
      </c>
      <c r="P9">
        <f t="shared" si="0"/>
        <v>0.82390532544378681</v>
      </c>
      <c r="Q9">
        <f t="shared" si="1"/>
        <v>0.28335368335368333</v>
      </c>
    </row>
    <row r="10" spans="1:17">
      <c r="A10" s="47" t="s">
        <v>908</v>
      </c>
      <c r="B10" s="48"/>
      <c r="C10" s="48">
        <v>1</v>
      </c>
      <c r="D10" s="48">
        <v>1</v>
      </c>
      <c r="L10">
        <v>0</v>
      </c>
      <c r="N10" s="44">
        <f>F17</f>
        <v>0.12307692307692308</v>
      </c>
      <c r="P10">
        <f t="shared" si="0"/>
        <v>1.5147928994082842E-2</v>
      </c>
      <c r="Q10">
        <f t="shared" si="1"/>
        <v>0.12307692307692308</v>
      </c>
    </row>
    <row r="11" spans="1:17">
      <c r="A11" s="47" t="s">
        <v>31</v>
      </c>
      <c r="B11" s="48">
        <v>2</v>
      </c>
      <c r="C11" s="48">
        <v>73</v>
      </c>
      <c r="D11" s="48">
        <v>75</v>
      </c>
      <c r="L11">
        <v>4</v>
      </c>
      <c r="N11" s="44">
        <f>F18</f>
        <v>3.8769230769230769</v>
      </c>
      <c r="P11">
        <f t="shared" si="0"/>
        <v>1.5147928994082842E-2</v>
      </c>
      <c r="Q11">
        <f t="shared" si="1"/>
        <v>3.9072039072039072E-3</v>
      </c>
    </row>
    <row r="12" spans="1:17">
      <c r="A12" s="47" t="s">
        <v>456</v>
      </c>
      <c r="B12" s="48"/>
      <c r="C12" s="48">
        <v>1</v>
      </c>
      <c r="D12" s="48">
        <v>1</v>
      </c>
      <c r="L12">
        <v>0</v>
      </c>
      <c r="N12" s="44">
        <f>G17</f>
        <v>3.0769230769230771E-2</v>
      </c>
      <c r="P12">
        <f t="shared" si="0"/>
        <v>9.4674556213017761E-4</v>
      </c>
      <c r="Q12">
        <f t="shared" si="1"/>
        <v>3.0769230769230771E-2</v>
      </c>
    </row>
    <row r="13" spans="1:17">
      <c r="A13" s="47" t="s">
        <v>1135</v>
      </c>
      <c r="B13" s="48">
        <v>4</v>
      </c>
      <c r="C13" s="48">
        <v>126</v>
      </c>
      <c r="D13" s="48">
        <v>130</v>
      </c>
      <c r="L13">
        <v>1</v>
      </c>
      <c r="N13" s="44">
        <f>G18</f>
        <v>0.96923076923076923</v>
      </c>
      <c r="P13">
        <f t="shared" si="0"/>
        <v>9.4674556213017761E-4</v>
      </c>
      <c r="Q13">
        <f t="shared" si="1"/>
        <v>9.768009768009768E-4</v>
      </c>
    </row>
    <row r="14" spans="1:17">
      <c r="L14">
        <v>2</v>
      </c>
      <c r="N14" s="44">
        <f>J17</f>
        <v>2.3384615384615381</v>
      </c>
      <c r="P14">
        <f t="shared" si="0"/>
        <v>0.11455621301775126</v>
      </c>
      <c r="Q14">
        <f t="shared" si="1"/>
        <v>4.8987854251012063E-2</v>
      </c>
    </row>
    <row r="15" spans="1:17">
      <c r="L15">
        <v>74</v>
      </c>
      <c r="N15" s="44">
        <f>J18</f>
        <v>73.661538461538456</v>
      </c>
      <c r="P15">
        <f t="shared" si="0"/>
        <v>0.11455621301775548</v>
      </c>
      <c r="Q15">
        <f t="shared" si="1"/>
        <v>1.5551699762226623E-3</v>
      </c>
    </row>
    <row r="16" spans="1:17">
      <c r="B16" s="35" t="s">
        <v>68</v>
      </c>
      <c r="C16" s="35" t="s">
        <v>62</v>
      </c>
      <c r="D16" s="35" t="s">
        <v>41</v>
      </c>
      <c r="E16" s="35" t="s">
        <v>497</v>
      </c>
      <c r="F16" s="35" t="s">
        <v>26</v>
      </c>
      <c r="G16" s="35" t="s">
        <v>342</v>
      </c>
      <c r="H16" s="35" t="s">
        <v>31</v>
      </c>
      <c r="I16" s="35" t="s">
        <v>31</v>
      </c>
      <c r="J16" s="35" t="s">
        <v>1138</v>
      </c>
      <c r="Q16" s="43">
        <f>SUM(Q2:Q15)</f>
        <v>10.212249373433581</v>
      </c>
    </row>
    <row r="17" spans="1:17">
      <c r="A17" s="35" t="s">
        <v>520</v>
      </c>
      <c r="B17" s="44">
        <f>GETPIVOTDATA("race",$A$3,"race","Asian")*GETPIVOTDATA("race",$A$3,"gender","Female")/GETPIVOTDATA("race",$A$3)</f>
        <v>0.30769230769230771</v>
      </c>
      <c r="C17" s="44">
        <f>GETPIVOTDATA("race",$A$3,"race","Black")*GETPIVOTDATA("race",$A$3,"gender","Female")/GETPIVOTDATA("race",$A$3)</f>
        <v>0.7384615384615385</v>
      </c>
      <c r="D17" s="44">
        <f>GETPIVOTDATA("race",$A$3,"race","Latino")*GETPIVOTDATA("race",$A$3,"gender","Female")/GETPIVOTDATA("race",$A$3)</f>
        <v>0.36923076923076925</v>
      </c>
      <c r="E17" s="44">
        <f>GETPIVOTDATA("race",$A$3,"race","Native American")*GETPIVOTDATA("race",$A$3,"gender","Female")/GETPIVOTDATA("race",$A$3)</f>
        <v>9.2307692307692313E-2</v>
      </c>
      <c r="F17" s="44">
        <f>GETPIVOTDATA("race",$A$3,"race","Other")*GETPIVOTDATA("race",$A$3,"gender","Female")/GETPIVOTDATA("race",$A$3)</f>
        <v>0.12307692307692308</v>
      </c>
      <c r="G17" s="44">
        <f>GETPIVOTDATA("race",$A$3,"race","unclear")*GETPIVOTDATA("race",$A$3,"gender","Female")/GETPIVOTDATA("race",$A$3)</f>
        <v>3.0769230769230771E-2</v>
      </c>
      <c r="H17" s="44">
        <f>GETPIVOTDATA("race",$A$3,"race","White")*GETPIVOTDATA("race",$A$3,"gender","Female")/GETPIVOTDATA("race",$A$3)</f>
        <v>2.3076923076923075</v>
      </c>
      <c r="I17" s="44">
        <f>GETPIVOTDATA("race",$A$3,"race","White ")*GETPIVOTDATA("race",$A$3,"gender","Female")/GETPIVOTDATA("race",$A$3)</f>
        <v>3.0769230769230771E-2</v>
      </c>
      <c r="J17" s="44">
        <f>H17+I17</f>
        <v>2.3384615384615381</v>
      </c>
    </row>
    <row r="18" spans="1:17">
      <c r="A18" s="35" t="s">
        <v>465</v>
      </c>
      <c r="B18" s="44">
        <f>GETPIVOTDATA("race",$A$3,"race","Asian")*GETPIVOTDATA("race",$A$3,"gender","Male")/GETPIVOTDATA("race",$A$3)</f>
        <v>9.6923076923076916</v>
      </c>
      <c r="C18" s="44">
        <f>GETPIVOTDATA("race",$A$3,"race","Black")*GETPIVOTDATA("race",$A$3,"gender","Male")/GETPIVOTDATA("race",$A$3)</f>
        <v>23.261538461538461</v>
      </c>
      <c r="D18" s="44">
        <f>GETPIVOTDATA("race",$A$3,"race","Latino")*GETPIVOTDATA("race",$A$3,"gender","Male")/GETPIVOTDATA("race",$A$3)</f>
        <v>11.63076923076923</v>
      </c>
      <c r="E18" s="44">
        <f>GETPIVOTDATA("race",$A$3,"race","Native American")*GETPIVOTDATA("race",$A$3,"gender","Male")/GETPIVOTDATA("race",$A$3)</f>
        <v>2.9076923076923076</v>
      </c>
      <c r="F18" s="44">
        <f>GETPIVOTDATA("race",$A$3,"race","Other")*GETPIVOTDATA("race",$A$3,"gender","Male")/GETPIVOTDATA("race",$A$3)</f>
        <v>3.8769230769230769</v>
      </c>
      <c r="G18" s="44">
        <f>GETPIVOTDATA("race",$A$3,"race","unclear")*GETPIVOTDATA("race",$A$3,"gender","Male")/GETPIVOTDATA("race",$A$3)</f>
        <v>0.96923076923076923</v>
      </c>
      <c r="H18" s="44">
        <f>GETPIVOTDATA("race",$A$3,"race","White")*GETPIVOTDATA("race",$A$3,"gender","Male")/GETPIVOTDATA("race",$A$3)</f>
        <v>72.692307692307693</v>
      </c>
      <c r="I18" s="44">
        <f>GETPIVOTDATA("race",$A$3,"race","White ")*GETPIVOTDATA("race",$A$3,"gender","Male")/GETPIVOTDATA("race",$A$3)</f>
        <v>0.96923076923076923</v>
      </c>
      <c r="J18" s="44">
        <f>H18+I18</f>
        <v>73.661538461538456</v>
      </c>
    </row>
    <row r="19" spans="1:17">
      <c r="N19" s="35" t="s">
        <v>1143</v>
      </c>
      <c r="O19" s="43">
        <f>_xlfn.CHISQ.INV.RT(0.05, 7)</f>
        <v>14.067140449340167</v>
      </c>
    </row>
    <row r="21" spans="1:17">
      <c r="N21" s="35" t="s">
        <v>1144</v>
      </c>
    </row>
    <row r="23" spans="1:17">
      <c r="N23" s="42" t="s">
        <v>1145</v>
      </c>
      <c r="O23" s="41"/>
      <c r="P23" s="41"/>
      <c r="Q23"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
  <sheetViews>
    <sheetView topLeftCell="A107" workbookViewId="0">
      <selection activeCell="D120" sqref="D120"/>
    </sheetView>
  </sheetViews>
  <sheetFormatPr defaultRowHeight="12.75"/>
  <cols>
    <col min="1" max="1" width="13.5703125" customWidth="1"/>
    <col min="2" max="2" width="14.28515625" customWidth="1"/>
  </cols>
  <sheetData>
    <row r="1" spans="1:2">
      <c r="A1" s="1" t="s">
        <v>14</v>
      </c>
      <c r="B1" s="1" t="s">
        <v>15</v>
      </c>
    </row>
    <row r="2" spans="1:2">
      <c r="A2" t="s">
        <v>41</v>
      </c>
      <c r="B2" s="35" t="s">
        <v>465</v>
      </c>
    </row>
    <row r="3" spans="1:2">
      <c r="A3" t="s">
        <v>41</v>
      </c>
      <c r="B3" t="s">
        <v>465</v>
      </c>
    </row>
    <row r="4" spans="1:2">
      <c r="A4" t="s">
        <v>26</v>
      </c>
      <c r="B4" s="35" t="s">
        <v>465</v>
      </c>
    </row>
    <row r="5" spans="1:2">
      <c r="A5" t="s">
        <v>26</v>
      </c>
      <c r="B5" t="s">
        <v>465</v>
      </c>
    </row>
    <row r="6" spans="1:2">
      <c r="A6" t="s">
        <v>31</v>
      </c>
      <c r="B6" t="s">
        <v>465</v>
      </c>
    </row>
    <row r="7" spans="1:2">
      <c r="A7" t="s">
        <v>62</v>
      </c>
      <c r="B7" t="s">
        <v>465</v>
      </c>
    </row>
    <row r="8" spans="1:2">
      <c r="A8" t="s">
        <v>31</v>
      </c>
      <c r="B8" s="35" t="s">
        <v>465</v>
      </c>
    </row>
    <row r="9" spans="1:2">
      <c r="A9" t="s">
        <v>31</v>
      </c>
      <c r="B9" t="s">
        <v>465</v>
      </c>
    </row>
    <row r="10" spans="1:2">
      <c r="A10" t="s">
        <v>31</v>
      </c>
      <c r="B10" t="s">
        <v>465</v>
      </c>
    </row>
    <row r="11" spans="1:2">
      <c r="A11" s="2" t="s">
        <v>68</v>
      </c>
      <c r="B11" t="s">
        <v>465</v>
      </c>
    </row>
    <row r="12" spans="1:2">
      <c r="A12" t="s">
        <v>31</v>
      </c>
      <c r="B12" t="s">
        <v>465</v>
      </c>
    </row>
    <row r="13" spans="1:2">
      <c r="A13" t="s">
        <v>31</v>
      </c>
      <c r="B13" t="s">
        <v>465</v>
      </c>
    </row>
    <row r="14" spans="1:2">
      <c r="A14" t="s">
        <v>31</v>
      </c>
      <c r="B14" t="s">
        <v>465</v>
      </c>
    </row>
    <row r="15" spans="1:2">
      <c r="A15" t="s">
        <v>650</v>
      </c>
      <c r="B15" t="s">
        <v>465</v>
      </c>
    </row>
    <row r="16" spans="1:2">
      <c r="A16" t="s">
        <v>62</v>
      </c>
      <c r="B16" t="s">
        <v>465</v>
      </c>
    </row>
    <row r="17" spans="1:2">
      <c r="A17" t="s">
        <v>31</v>
      </c>
      <c r="B17" t="s">
        <v>465</v>
      </c>
    </row>
    <row r="18" spans="1:2">
      <c r="A18" t="s">
        <v>650</v>
      </c>
      <c r="B18" t="s">
        <v>465</v>
      </c>
    </row>
    <row r="19" spans="1:2">
      <c r="A19" t="s">
        <v>31</v>
      </c>
      <c r="B19" t="s">
        <v>465</v>
      </c>
    </row>
    <row r="20" spans="1:2">
      <c r="A20" t="s">
        <v>68</v>
      </c>
      <c r="B20" t="s">
        <v>465</v>
      </c>
    </row>
    <row r="21" spans="1:2">
      <c r="A21" t="s">
        <v>31</v>
      </c>
      <c r="B21" t="s">
        <v>465</v>
      </c>
    </row>
    <row r="22" spans="1:2">
      <c r="A22" t="s">
        <v>31</v>
      </c>
      <c r="B22" t="s">
        <v>465</v>
      </c>
    </row>
    <row r="23" spans="1:2">
      <c r="A23" t="s">
        <v>68</v>
      </c>
      <c r="B23" t="s">
        <v>465</v>
      </c>
    </row>
    <row r="24" spans="1:2">
      <c r="A24" t="s">
        <v>31</v>
      </c>
      <c r="B24" t="s">
        <v>465</v>
      </c>
    </row>
    <row r="25" spans="1:2">
      <c r="A25" t="s">
        <v>650</v>
      </c>
      <c r="B25" t="s">
        <v>465</v>
      </c>
    </row>
    <row r="26" spans="1:2">
      <c r="A26" t="s">
        <v>31</v>
      </c>
      <c r="B26" t="s">
        <v>465</v>
      </c>
    </row>
    <row r="27" spans="1:2">
      <c r="A27" t="s">
        <v>31</v>
      </c>
      <c r="B27" t="s">
        <v>465</v>
      </c>
    </row>
    <row r="28" spans="1:2">
      <c r="A28" t="s">
        <v>31</v>
      </c>
      <c r="B28" t="s">
        <v>465</v>
      </c>
    </row>
    <row r="29" spans="1:2">
      <c r="A29" t="s">
        <v>650</v>
      </c>
      <c r="B29" t="s">
        <v>465</v>
      </c>
    </row>
    <row r="30" spans="1:2">
      <c r="A30" t="s">
        <v>497</v>
      </c>
      <c r="B30" t="s">
        <v>520</v>
      </c>
    </row>
    <row r="31" spans="1:2">
      <c r="A31" t="s">
        <v>31</v>
      </c>
      <c r="B31" t="s">
        <v>465</v>
      </c>
    </row>
    <row r="32" spans="1:2">
      <c r="A32" t="s">
        <v>41</v>
      </c>
      <c r="B32" t="s">
        <v>465</v>
      </c>
    </row>
    <row r="33" spans="1:2">
      <c r="A33" t="s">
        <v>31</v>
      </c>
      <c r="B33" t="s">
        <v>465</v>
      </c>
    </row>
    <row r="34" spans="1:2">
      <c r="A34" t="s">
        <v>31</v>
      </c>
      <c r="B34" t="s">
        <v>465</v>
      </c>
    </row>
    <row r="35" spans="1:2">
      <c r="A35" t="s">
        <v>31</v>
      </c>
      <c r="B35" t="s">
        <v>465</v>
      </c>
    </row>
    <row r="36" spans="1:2">
      <c r="A36" t="s">
        <v>31</v>
      </c>
      <c r="B36" t="s">
        <v>465</v>
      </c>
    </row>
    <row r="37" spans="1:2">
      <c r="A37" t="s">
        <v>31</v>
      </c>
      <c r="B37" t="s">
        <v>465</v>
      </c>
    </row>
    <row r="38" spans="1:2">
      <c r="A38" t="s">
        <v>31</v>
      </c>
      <c r="B38" t="s">
        <v>465</v>
      </c>
    </row>
    <row r="39" spans="1:2">
      <c r="A39" s="2" t="s">
        <v>41</v>
      </c>
      <c r="B39" t="s">
        <v>465</v>
      </c>
    </row>
    <row r="40" spans="1:2">
      <c r="A40" t="s">
        <v>31</v>
      </c>
      <c r="B40" t="s">
        <v>465</v>
      </c>
    </row>
    <row r="41" spans="1:2">
      <c r="A41" t="s">
        <v>41</v>
      </c>
      <c r="B41" t="s">
        <v>465</v>
      </c>
    </row>
    <row r="42" spans="1:2">
      <c r="A42" t="s">
        <v>62</v>
      </c>
      <c r="B42" t="s">
        <v>465</v>
      </c>
    </row>
    <row r="43" spans="1:2">
      <c r="A43" t="s">
        <v>62</v>
      </c>
      <c r="B43" t="s">
        <v>465</v>
      </c>
    </row>
    <row r="44" spans="1:2">
      <c r="A44" t="s">
        <v>31</v>
      </c>
      <c r="B44" t="s">
        <v>465</v>
      </c>
    </row>
    <row r="45" spans="1:2">
      <c r="A45" t="s">
        <v>31</v>
      </c>
      <c r="B45" t="s">
        <v>465</v>
      </c>
    </row>
    <row r="46" spans="1:2">
      <c r="A46" t="s">
        <v>26</v>
      </c>
      <c r="B46" t="s">
        <v>465</v>
      </c>
    </row>
    <row r="47" spans="1:2">
      <c r="A47" t="s">
        <v>31</v>
      </c>
      <c r="B47" t="s">
        <v>465</v>
      </c>
    </row>
    <row r="48" spans="1:2">
      <c r="A48" t="s">
        <v>31</v>
      </c>
      <c r="B48" t="s">
        <v>465</v>
      </c>
    </row>
    <row r="49" spans="1:2">
      <c r="A49" t="s">
        <v>31</v>
      </c>
      <c r="B49" t="s">
        <v>465</v>
      </c>
    </row>
    <row r="50" spans="1:2">
      <c r="A50" t="s">
        <v>31</v>
      </c>
      <c r="B50" t="s">
        <v>465</v>
      </c>
    </row>
    <row r="51" spans="1:2">
      <c r="A51" t="s">
        <v>31</v>
      </c>
      <c r="B51" t="s">
        <v>465</v>
      </c>
    </row>
    <row r="52" spans="1:2">
      <c r="A52" t="s">
        <v>31</v>
      </c>
      <c r="B52" t="s">
        <v>465</v>
      </c>
    </row>
    <row r="53" spans="1:2">
      <c r="A53" t="s">
        <v>31</v>
      </c>
      <c r="B53" t="s">
        <v>465</v>
      </c>
    </row>
    <row r="54" spans="1:2">
      <c r="A54" t="s">
        <v>31</v>
      </c>
      <c r="B54" t="s">
        <v>465</v>
      </c>
    </row>
    <row r="55" spans="1:2">
      <c r="A55" t="s">
        <v>31</v>
      </c>
      <c r="B55" t="s">
        <v>465</v>
      </c>
    </row>
    <row r="56" spans="1:2">
      <c r="A56" t="s">
        <v>31</v>
      </c>
      <c r="B56" t="s">
        <v>465</v>
      </c>
    </row>
    <row r="57" spans="1:2">
      <c r="A57" t="s">
        <v>62</v>
      </c>
      <c r="B57" t="s">
        <v>465</v>
      </c>
    </row>
    <row r="58" spans="1:2">
      <c r="A58" t="s">
        <v>41</v>
      </c>
      <c r="B58" t="s">
        <v>465</v>
      </c>
    </row>
    <row r="59" spans="1:2">
      <c r="A59" t="s">
        <v>31</v>
      </c>
      <c r="B59" t="s">
        <v>465</v>
      </c>
    </row>
    <row r="60" spans="1:2">
      <c r="A60" t="s">
        <v>31</v>
      </c>
      <c r="B60" t="s">
        <v>465</v>
      </c>
    </row>
    <row r="61" spans="1:2">
      <c r="A61" t="s">
        <v>31</v>
      </c>
      <c r="B61" t="s">
        <v>465</v>
      </c>
    </row>
    <row r="62" spans="1:2">
      <c r="A62" t="s">
        <v>31</v>
      </c>
      <c r="B62" t="s">
        <v>465</v>
      </c>
    </row>
    <row r="63" spans="1:2">
      <c r="A63" t="s">
        <v>31</v>
      </c>
      <c r="B63" t="s">
        <v>465</v>
      </c>
    </row>
    <row r="64" spans="1:2">
      <c r="A64" t="s">
        <v>31</v>
      </c>
      <c r="B64" t="s">
        <v>465</v>
      </c>
    </row>
    <row r="65" spans="1:2">
      <c r="A65" t="s">
        <v>31</v>
      </c>
      <c r="B65" t="s">
        <v>465</v>
      </c>
    </row>
    <row r="66" spans="1:2">
      <c r="A66" s="2" t="s">
        <v>62</v>
      </c>
      <c r="B66" t="s">
        <v>465</v>
      </c>
    </row>
    <row r="67" spans="1:2">
      <c r="A67" t="s">
        <v>31</v>
      </c>
      <c r="B67" s="2" t="s">
        <v>520</v>
      </c>
    </row>
    <row r="68" spans="1:2">
      <c r="A68" t="s">
        <v>31</v>
      </c>
      <c r="B68" t="s">
        <v>465</v>
      </c>
    </row>
    <row r="69" spans="1:2">
      <c r="A69" s="2" t="s">
        <v>41</v>
      </c>
      <c r="B69" t="s">
        <v>465</v>
      </c>
    </row>
    <row r="70" spans="1:2">
      <c r="A70" t="s">
        <v>31</v>
      </c>
      <c r="B70" t="s">
        <v>465</v>
      </c>
    </row>
    <row r="71" spans="1:2">
      <c r="A71" t="s">
        <v>68</v>
      </c>
      <c r="B71" t="s">
        <v>465</v>
      </c>
    </row>
    <row r="72" spans="1:2">
      <c r="A72" t="s">
        <v>497</v>
      </c>
      <c r="B72" t="s">
        <v>465</v>
      </c>
    </row>
    <row r="73" spans="1:2">
      <c r="A73" t="s">
        <v>68</v>
      </c>
      <c r="B73" t="s">
        <v>465</v>
      </c>
    </row>
    <row r="74" spans="1:2">
      <c r="A74" t="s">
        <v>31</v>
      </c>
      <c r="B74" t="s">
        <v>465</v>
      </c>
    </row>
    <row r="75" spans="1:2">
      <c r="A75" t="s">
        <v>26</v>
      </c>
      <c r="B75" t="s">
        <v>465</v>
      </c>
    </row>
    <row r="76" spans="1:2">
      <c r="A76" t="s">
        <v>68</v>
      </c>
      <c r="B76" t="s">
        <v>465</v>
      </c>
    </row>
    <row r="77" spans="1:2">
      <c r="A77" t="s">
        <v>31</v>
      </c>
      <c r="B77" t="s">
        <v>465</v>
      </c>
    </row>
    <row r="78" spans="1:2">
      <c r="A78" t="s">
        <v>31</v>
      </c>
      <c r="B78" t="s">
        <v>465</v>
      </c>
    </row>
    <row r="79" spans="1:2">
      <c r="A79" t="s">
        <v>31</v>
      </c>
      <c r="B79" t="s">
        <v>465</v>
      </c>
    </row>
    <row r="80" spans="1:2">
      <c r="A80" t="s">
        <v>31</v>
      </c>
      <c r="B80" t="s">
        <v>465</v>
      </c>
    </row>
    <row r="81" spans="1:2">
      <c r="A81" t="s">
        <v>31</v>
      </c>
      <c r="B81" t="s">
        <v>465</v>
      </c>
    </row>
    <row r="82" spans="1:2">
      <c r="A82" t="s">
        <v>497</v>
      </c>
      <c r="B82" t="s">
        <v>465</v>
      </c>
    </row>
    <row r="83" spans="1:2">
      <c r="A83" s="27" t="s">
        <v>31</v>
      </c>
      <c r="B83" t="s">
        <v>465</v>
      </c>
    </row>
    <row r="84" spans="1:2">
      <c r="A84" s="2" t="s">
        <v>62</v>
      </c>
      <c r="B84" t="s">
        <v>465</v>
      </c>
    </row>
    <row r="85" spans="1:2">
      <c r="A85" s="27" t="s">
        <v>31</v>
      </c>
      <c r="B85" t="s">
        <v>465</v>
      </c>
    </row>
    <row r="86" spans="1:2">
      <c r="A86" t="s">
        <v>31</v>
      </c>
      <c r="B86" t="s">
        <v>465</v>
      </c>
    </row>
    <row r="87" spans="1:2">
      <c r="A87" t="s">
        <v>68</v>
      </c>
      <c r="B87" t="s">
        <v>465</v>
      </c>
    </row>
    <row r="88" spans="1:2">
      <c r="A88" t="s">
        <v>31</v>
      </c>
      <c r="B88" t="s">
        <v>465</v>
      </c>
    </row>
    <row r="89" spans="1:2">
      <c r="A89" t="s">
        <v>31</v>
      </c>
      <c r="B89" t="s">
        <v>465</v>
      </c>
    </row>
    <row r="90" spans="1:2">
      <c r="A90" s="27" t="s">
        <v>62</v>
      </c>
      <c r="B90" t="s">
        <v>465</v>
      </c>
    </row>
    <row r="91" spans="1:2">
      <c r="A91" s="2" t="s">
        <v>68</v>
      </c>
      <c r="B91" t="s">
        <v>465</v>
      </c>
    </row>
    <row r="92" spans="1:2">
      <c r="A92" s="2" t="s">
        <v>31</v>
      </c>
      <c r="B92" t="s">
        <v>465</v>
      </c>
    </row>
    <row r="93" spans="1:2">
      <c r="A93" s="2" t="s">
        <v>62</v>
      </c>
      <c r="B93" t="s">
        <v>465</v>
      </c>
    </row>
    <row r="94" spans="1:2">
      <c r="A94" t="s">
        <v>31</v>
      </c>
      <c r="B94" t="s">
        <v>465</v>
      </c>
    </row>
    <row r="95" spans="1:2">
      <c r="A95" s="2" t="s">
        <v>31</v>
      </c>
      <c r="B95" t="s">
        <v>465</v>
      </c>
    </row>
    <row r="96" spans="1:2">
      <c r="A96" s="27" t="s">
        <v>31</v>
      </c>
      <c r="B96" t="s">
        <v>465</v>
      </c>
    </row>
    <row r="97" spans="1:2">
      <c r="A97" s="27" t="s">
        <v>31</v>
      </c>
      <c r="B97" t="s">
        <v>465</v>
      </c>
    </row>
    <row r="98" spans="1:2">
      <c r="A98" t="s">
        <v>650</v>
      </c>
      <c r="B98" t="s">
        <v>465</v>
      </c>
    </row>
    <row r="99" spans="1:2">
      <c r="A99" s="27" t="s">
        <v>31</v>
      </c>
      <c r="B99" t="s">
        <v>465</v>
      </c>
    </row>
    <row r="100" spans="1:2">
      <c r="A100" s="27" t="s">
        <v>31</v>
      </c>
      <c r="B100" t="s">
        <v>465</v>
      </c>
    </row>
    <row r="101" spans="1:2">
      <c r="A101" t="s">
        <v>62</v>
      </c>
      <c r="B101" t="s">
        <v>465</v>
      </c>
    </row>
    <row r="102" spans="1:2">
      <c r="A102" s="27" t="s">
        <v>31</v>
      </c>
      <c r="B102" t="s">
        <v>465</v>
      </c>
    </row>
    <row r="103" spans="1:2">
      <c r="A103" s="27" t="s">
        <v>62</v>
      </c>
      <c r="B103" t="s">
        <v>465</v>
      </c>
    </row>
    <row r="104" spans="1:2">
      <c r="A104" s="27" t="s">
        <v>31</v>
      </c>
      <c r="B104" t="s">
        <v>465</v>
      </c>
    </row>
    <row r="105" spans="1:2">
      <c r="A105" s="27" t="s">
        <v>31</v>
      </c>
      <c r="B105" t="s">
        <v>465</v>
      </c>
    </row>
    <row r="106" spans="1:2">
      <c r="A106" s="27" t="s">
        <v>31</v>
      </c>
      <c r="B106" t="s">
        <v>465</v>
      </c>
    </row>
    <row r="107" spans="1:2">
      <c r="A107" t="s">
        <v>41</v>
      </c>
      <c r="B107" t="s">
        <v>465</v>
      </c>
    </row>
    <row r="108" spans="1:2">
      <c r="A108" s="27" t="s">
        <v>31</v>
      </c>
      <c r="B108" t="s">
        <v>465</v>
      </c>
    </row>
    <row r="109" spans="1:2">
      <c r="A109" t="s">
        <v>68</v>
      </c>
      <c r="B109" t="s">
        <v>465</v>
      </c>
    </row>
    <row r="110" spans="1:2">
      <c r="A110" s="27" t="s">
        <v>31</v>
      </c>
      <c r="B110" t="s">
        <v>465</v>
      </c>
    </row>
    <row r="111" spans="1:2">
      <c r="A111" t="s">
        <v>650</v>
      </c>
      <c r="B111" t="s">
        <v>465</v>
      </c>
    </row>
    <row r="112" spans="1:2">
      <c r="A112" s="27" t="s">
        <v>41</v>
      </c>
      <c r="B112" t="s">
        <v>465</v>
      </c>
    </row>
    <row r="113" spans="1:2">
      <c r="A113" s="27" t="s">
        <v>41</v>
      </c>
      <c r="B113" t="s">
        <v>465</v>
      </c>
    </row>
    <row r="114" spans="1:2">
      <c r="A114" t="s">
        <v>41</v>
      </c>
      <c r="B114" t="s">
        <v>465</v>
      </c>
    </row>
    <row r="115" spans="1:2">
      <c r="A115" t="s">
        <v>908</v>
      </c>
      <c r="B115" t="s">
        <v>465</v>
      </c>
    </row>
    <row r="116" spans="1:2">
      <c r="A116" s="27" t="s">
        <v>31</v>
      </c>
      <c r="B116" t="s">
        <v>465</v>
      </c>
    </row>
    <row r="117" spans="1:2">
      <c r="A117" t="s">
        <v>650</v>
      </c>
      <c r="B117" t="s">
        <v>465</v>
      </c>
    </row>
    <row r="118" spans="1:2">
      <c r="A118" s="27" t="s">
        <v>31</v>
      </c>
      <c r="B118" t="s">
        <v>520</v>
      </c>
    </row>
    <row r="119" spans="1:2">
      <c r="A119" s="27" t="s">
        <v>31</v>
      </c>
      <c r="B119" t="s">
        <v>465</v>
      </c>
    </row>
    <row r="120" spans="1:2">
      <c r="A120" s="2" t="s">
        <v>31</v>
      </c>
      <c r="B120" t="s">
        <v>465</v>
      </c>
    </row>
    <row r="121" spans="1:2">
      <c r="A121" s="2" t="s">
        <v>62</v>
      </c>
      <c r="B121" t="s">
        <v>465</v>
      </c>
    </row>
    <row r="122" spans="1:2">
      <c r="A122" s="2" t="s">
        <v>31</v>
      </c>
      <c r="B122" t="s">
        <v>465</v>
      </c>
    </row>
    <row r="123" spans="1:2">
      <c r="A123" s="27" t="s">
        <v>62</v>
      </c>
      <c r="B123" s="2" t="s">
        <v>520</v>
      </c>
    </row>
    <row r="124" spans="1:2">
      <c r="A124" t="s">
        <v>68</v>
      </c>
      <c r="B124" t="s">
        <v>465</v>
      </c>
    </row>
    <row r="125" spans="1:2">
      <c r="A125" s="2" t="s">
        <v>31</v>
      </c>
      <c r="B125" t="s">
        <v>465</v>
      </c>
    </row>
    <row r="126" spans="1:2">
      <c r="A126" t="s">
        <v>650</v>
      </c>
      <c r="B126" t="s">
        <v>465</v>
      </c>
    </row>
    <row r="127" spans="1:2">
      <c r="A127" s="27" t="s">
        <v>62</v>
      </c>
      <c r="B127" t="s">
        <v>465</v>
      </c>
    </row>
    <row r="128" spans="1:2">
      <c r="A128" s="27" t="s">
        <v>41</v>
      </c>
      <c r="B128" t="s">
        <v>465</v>
      </c>
    </row>
    <row r="129" spans="1:2">
      <c r="A129" t="s">
        <v>650</v>
      </c>
      <c r="B129" t="s">
        <v>465</v>
      </c>
    </row>
    <row r="130" spans="1:2">
      <c r="A130" t="s">
        <v>31</v>
      </c>
      <c r="B130" t="s">
        <v>465</v>
      </c>
    </row>
    <row r="131" spans="1:2">
      <c r="A131" t="s">
        <v>31</v>
      </c>
      <c r="B131" t="s">
        <v>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dataset</vt:lpstr>
      <vt:lpstr>T Test</vt:lpstr>
      <vt:lpstr>Z Proportion Test</vt:lpstr>
      <vt:lpstr>ANOVA</vt:lpstr>
      <vt:lpstr>F Test</vt:lpstr>
      <vt:lpstr>Chi Square Test</vt:lpstr>
      <vt:lpstr>Race and Gender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2023-06-25T19:25:19Z</dcterms:modified>
</cp:coreProperties>
</file>