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JU_CAS\"/>
    </mc:Choice>
  </mc:AlternateContent>
  <bookViews>
    <workbookView xWindow="0" yWindow="0" windowWidth="20730" windowHeight="11760" activeTab="1"/>
  </bookViews>
  <sheets>
    <sheet name="I" sheetId="1" r:id="rId1"/>
    <sheet name="II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7" i="1" l="1"/>
  <c r="E31" i="1"/>
  <c r="E24" i="1"/>
  <c r="G14" i="1"/>
  <c r="G30" i="1" l="1"/>
  <c r="H30" i="1" s="1"/>
  <c r="J30" i="1" s="1"/>
  <c r="G29" i="1"/>
  <c r="H29" i="1" s="1"/>
  <c r="J29" i="1" s="1"/>
  <c r="G28" i="1"/>
  <c r="H28" i="1" s="1"/>
  <c r="G23" i="1"/>
  <c r="H23" i="1" s="1"/>
  <c r="J23" i="1" s="1"/>
  <c r="G22" i="1"/>
  <c r="H22" i="1" s="1"/>
  <c r="J22" i="1" s="1"/>
  <c r="G21" i="1"/>
  <c r="H21" i="1" s="1"/>
  <c r="G16" i="1"/>
  <c r="H16" i="1" s="1"/>
  <c r="J16" i="1" s="1"/>
  <c r="G15" i="1"/>
  <c r="H15" i="1" s="1"/>
  <c r="J15" i="1" s="1"/>
  <c r="H14" i="1"/>
  <c r="J21" i="1" l="1"/>
  <c r="J24" i="1" s="1"/>
  <c r="H24" i="1"/>
  <c r="J28" i="1"/>
  <c r="J31" i="1" s="1"/>
  <c r="H31" i="1"/>
  <c r="J14" i="1"/>
  <c r="J17" i="1" s="1"/>
  <c r="H17" i="1"/>
</calcChain>
</file>

<file path=xl/sharedStrings.xml><?xml version="1.0" encoding="utf-8"?>
<sst xmlns="http://schemas.openxmlformats.org/spreadsheetml/2006/main" count="98" uniqueCount="57">
  <si>
    <t>Nature of Activity</t>
  </si>
  <si>
    <t>Assistant Professor</t>
  </si>
  <si>
    <t>Associate Professor</t>
  </si>
  <si>
    <t>Professor</t>
  </si>
  <si>
    <t>Actual Score</t>
  </si>
  <si>
    <t>I</t>
  </si>
  <si>
    <t>a. Direct Teaching</t>
  </si>
  <si>
    <t>Actual hours spent per academic year ÷10</t>
  </si>
  <si>
    <t>Category</t>
  </si>
  <si>
    <t>Total Marks</t>
  </si>
  <si>
    <t>b. Examination duties (question paper setting, Invigilation,evaluation of answer scripts) as per allotment</t>
  </si>
  <si>
    <t>c. Innovative Teaching – learning methodologies, updating of subject contents/courses, mentoring etc.</t>
  </si>
  <si>
    <t xml:space="preserve">Actual hours spent per academic year
÷7.75
</t>
  </si>
  <si>
    <t xml:space="preserve">Actual hours spent per academic year
÷10
</t>
  </si>
  <si>
    <t>Logic</t>
  </si>
  <si>
    <t>CATEGORY : I. TEACHING, LEARNING AND EVALUATION RELATED ACTIVITIES</t>
  </si>
  <si>
    <t>Design</t>
  </si>
  <si>
    <t>Sl. No.</t>
  </si>
  <si>
    <t>Hours spent
per academic
year</t>
  </si>
  <si>
    <t>Actual score</t>
  </si>
  <si>
    <t>Direct Teaching
(self declaration)</t>
  </si>
  <si>
    <t xml:space="preserve">Self Appraisal Score
</t>
  </si>
  <si>
    <t xml:space="preserve">Upload Supporting document </t>
  </si>
  <si>
    <t>Verified API Score</t>
  </si>
  <si>
    <t>Examination duties
(question paper setting,
Invigilation, evaluation of
answer scripts etc.)
(self declaration)</t>
  </si>
  <si>
    <t>Innovative Teaching –
learning methodologies,
updating of subject
contents/courses,
mentoring etc.
(self declaration)</t>
  </si>
  <si>
    <t>Hidden</t>
  </si>
  <si>
    <t>For office use</t>
  </si>
  <si>
    <t>to be entered</t>
  </si>
  <si>
    <t>to be calculated</t>
  </si>
  <si>
    <t>direct_teaching</t>
  </si>
  <si>
    <t>innovating_teaching</t>
  </si>
  <si>
    <t>exam_duties</t>
  </si>
  <si>
    <t>pdf_dt</t>
  </si>
  <si>
    <t>pdf_ed</t>
  </si>
  <si>
    <t>pdf_it</t>
  </si>
  <si>
    <t>self_api_dt</t>
  </si>
  <si>
    <t>veri_api_dt</t>
  </si>
  <si>
    <t>self_api_ed</t>
  </si>
  <si>
    <t>veri_api_ed</t>
  </si>
  <si>
    <t>self_api_it</t>
  </si>
  <si>
    <t>veri_api_it</t>
  </si>
  <si>
    <t>Actual hours spent per academic year ÷7.5</t>
  </si>
  <si>
    <t>Assistant Professor stage 2 and 3</t>
  </si>
  <si>
    <t>Associate Professor stage 4</t>
  </si>
  <si>
    <t>Professor stage 5</t>
  </si>
  <si>
    <t>Examination duties (question paper setting, Invigilation, evaluation of answer scripts etc.) (self declaration)</t>
  </si>
  <si>
    <t>Innovative Teaching – learning methodologies, updating of subject contents/courses,mentoring etc.(self declaration)</t>
  </si>
  <si>
    <t>Hours spent per academic year</t>
  </si>
  <si>
    <t>CATEGORY II: PROFESSIONAL DEVELOPMENT, CO-CURRICULAR AND EXTENSION ACTIVITIES</t>
  </si>
  <si>
    <t>Maximum API Score</t>
  </si>
  <si>
    <t>Student related co-curricular, extension and field based
activities
(i) Discipline relate co-curricular activities (e.g. remedial classes, career counseling, study visit, student seminar and other events.)
(ii) Other co-curricular activities (Cultural, Sports, NSS, NCC etc.) Extension and dissemination activities (public /popular lectures/talks/seminars etc.) (self declaration with examples)</t>
  </si>
  <si>
    <t>Contribution to corporate life and management of the department
and institution through participation in academic and administrative committees and responsibilities.
i). Administrative responsibility (including as Dean / Principal /
Chairperson / Convener / Teacherin- charge/similar other duties that require regular office hrs for its discharge)
(ii). Participation in Board of Studies, Academic and AdministrativeCommittees (self declaration with examples)</t>
  </si>
  <si>
    <t>Professional Development activities
(such as participation in
seminars, conferences, short term
training courses, industrial
experience, talks, lectures in
refreshers/faculty development
courses, dissemination and general
articles and any other contribution)
(self declaration with examples)</t>
  </si>
  <si>
    <t>Total Score</t>
  </si>
  <si>
    <t>New field</t>
  </si>
  <si>
    <t>Max Marks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</si>
</sst>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Bahnschrift"/>
      <family val="2"/>
    </font>
    <font>
      <i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4"/>
      <color theme="4" tint="-0.249977111117893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0" fillId="4" borderId="1" xfId="0" applyFill="1" applyBorder="1"/>
    <xf numFmtId="0" fontId="0" fillId="4" borderId="1" xfId="0" applyFill="1" applyBorder="1" applyAlignment="1">
      <alignment wrapText="1"/>
    </xf>
    <xf numFmtId="0" fontId="0" fillId="4" borderId="1" xfId="0" applyFill="1" applyBorder="1" applyAlignment="1">
      <alignment horizontal="center" vertical="center"/>
    </xf>
    <xf numFmtId="2" fontId="0" fillId="4" borderId="1" xfId="0" applyNumberFormat="1" applyFill="1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2" fillId="0" borderId="5" xfId="0" applyFont="1" applyBorder="1"/>
    <xf numFmtId="0" fontId="2" fillId="3" borderId="5" xfId="0" applyFont="1" applyFill="1" applyBorder="1" applyAlignment="1">
      <alignment wrapText="1"/>
    </xf>
    <xf numFmtId="0" fontId="2" fillId="0" borderId="7" xfId="0" applyFont="1" applyBorder="1" applyAlignment="1">
      <alignment wrapText="1"/>
    </xf>
    <xf numFmtId="0" fontId="3" fillId="0" borderId="0" xfId="0" applyFont="1"/>
    <xf numFmtId="0" fontId="4" fillId="0" borderId="0" xfId="0" applyFont="1"/>
    <xf numFmtId="0" fontId="1" fillId="3" borderId="15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vertical="center" wrapText="1"/>
    </xf>
    <xf numFmtId="0" fontId="0" fillId="0" borderId="1" xfId="0" applyBorder="1" applyAlignment="1">
      <alignment vertical="center"/>
    </xf>
    <xf numFmtId="2" fontId="0" fillId="4" borderId="1" xfId="0" applyNumberFormat="1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 wrapText="1"/>
    </xf>
    <xf numFmtId="0" fontId="0" fillId="3" borderId="4" xfId="0" applyFill="1" applyBorder="1" applyAlignment="1">
      <alignment horizontal="center"/>
    </xf>
    <xf numFmtId="0" fontId="0" fillId="3" borderId="5" xfId="0" applyFill="1" applyBorder="1" applyAlignment="1">
      <alignment horizontal="center" wrapText="1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 wrapText="1"/>
    </xf>
    <xf numFmtId="0" fontId="7" fillId="0" borderId="0" xfId="0" applyFont="1"/>
    <xf numFmtId="0" fontId="8" fillId="0" borderId="1" xfId="0" applyFont="1" applyBorder="1"/>
    <xf numFmtId="0" fontId="0" fillId="0" borderId="1" xfId="0" applyBorder="1" applyAlignment="1">
      <alignment wrapText="1"/>
    </xf>
    <xf numFmtId="0" fontId="0" fillId="0" borderId="4" xfId="0" applyBorder="1"/>
    <xf numFmtId="0" fontId="6" fillId="0" borderId="5" xfId="0" applyFont="1" applyBorder="1" applyAlignment="1">
      <alignment wrapText="1"/>
    </xf>
    <xf numFmtId="0" fontId="0" fillId="0" borderId="6" xfId="0" applyBorder="1"/>
    <xf numFmtId="0" fontId="0" fillId="0" borderId="16" xfId="0" applyBorder="1" applyAlignment="1">
      <alignment wrapText="1"/>
    </xf>
    <xf numFmtId="0" fontId="0" fillId="0" borderId="16" xfId="0" applyBorder="1" applyAlignment="1">
      <alignment horizontal="center"/>
    </xf>
    <xf numFmtId="0" fontId="6" fillId="0" borderId="7" xfId="0" applyFont="1" applyBorder="1" applyAlignment="1">
      <alignment wrapText="1"/>
    </xf>
    <xf numFmtId="0" fontId="0" fillId="0" borderId="10" xfId="0" applyBorder="1"/>
    <xf numFmtId="0" fontId="0" fillId="0" borderId="17" xfId="0" applyBorder="1" applyAlignment="1">
      <alignment wrapText="1"/>
    </xf>
    <xf numFmtId="0" fontId="0" fillId="0" borderId="17" xfId="0" applyBorder="1" applyAlignment="1">
      <alignment horizontal="center"/>
    </xf>
    <xf numFmtId="0" fontId="6" fillId="0" borderId="11" xfId="0" applyFont="1" applyBorder="1" applyAlignment="1">
      <alignment wrapText="1"/>
    </xf>
    <xf numFmtId="0" fontId="5" fillId="0" borderId="18" xfId="0" applyFont="1" applyBorder="1" applyAlignment="1">
      <alignment horizontal="left" vertical="center" wrapText="1" indent="4"/>
    </xf>
    <xf numFmtId="0" fontId="5" fillId="0" borderId="19" xfId="0" applyFont="1" applyBorder="1" applyAlignment="1">
      <alignment vertical="center" wrapText="1"/>
    </xf>
    <xf numFmtId="0" fontId="5" fillId="0" borderId="19" xfId="0" applyFont="1" applyBorder="1" applyAlignment="1">
      <alignment horizontal="left" vertical="center" wrapText="1" indent="4"/>
    </xf>
    <xf numFmtId="0" fontId="5" fillId="0" borderId="20" xfId="0" applyFont="1" applyBorder="1" applyAlignment="1">
      <alignment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W31"/>
  <sheetViews>
    <sheetView workbookViewId="0">
      <selection activeCell="L8" sqref="L8"/>
    </sheetView>
  </sheetViews>
  <sheetFormatPr defaultRowHeight="15" x14ac:dyDescent="0.25"/>
  <cols>
    <col min="4" max="4" width="26.5703125" customWidth="1"/>
    <col min="5" max="5" width="16.7109375" customWidth="1"/>
    <col min="6" max="6" width="21.5703125" customWidth="1"/>
    <col min="7" max="7" width="18.140625" customWidth="1"/>
    <col min="8" max="8" width="18.5703125" bestFit="1" customWidth="1"/>
    <col min="9" max="9" width="20" customWidth="1"/>
    <col min="10" max="10" width="18" customWidth="1"/>
    <col min="12" max="15" width="16.42578125" customWidth="1"/>
    <col min="16" max="19" width="13.140625" customWidth="1"/>
    <col min="20" max="20" width="22" customWidth="1"/>
    <col min="22" max="22" width="13.140625" customWidth="1"/>
    <col min="23" max="23" width="14.42578125" customWidth="1"/>
  </cols>
  <sheetData>
    <row r="2" spans="3:23" ht="18.75" x14ac:dyDescent="0.3">
      <c r="C2" s="29" t="s">
        <v>15</v>
      </c>
    </row>
    <row r="4" spans="3:23" ht="17.25" customHeight="1" thickBot="1" x14ac:dyDescent="0.3">
      <c r="C4" s="1" t="s">
        <v>14</v>
      </c>
    </row>
    <row r="5" spans="3:23" ht="31.5" customHeight="1" x14ac:dyDescent="0.25">
      <c r="C5" s="51" t="s">
        <v>8</v>
      </c>
      <c r="D5" s="53" t="s">
        <v>0</v>
      </c>
      <c r="E5" s="46" t="s">
        <v>43</v>
      </c>
      <c r="F5" s="47"/>
      <c r="G5" s="46" t="s">
        <v>44</v>
      </c>
      <c r="H5" s="47"/>
      <c r="I5" s="46" t="s">
        <v>45</v>
      </c>
      <c r="J5" s="47"/>
    </row>
    <row r="6" spans="3:23" ht="31.5" customHeight="1" x14ac:dyDescent="0.25">
      <c r="C6" s="52"/>
      <c r="D6" s="54"/>
      <c r="E6" s="4" t="s">
        <v>56</v>
      </c>
      <c r="F6" s="5" t="s">
        <v>4</v>
      </c>
      <c r="G6" s="4" t="s">
        <v>56</v>
      </c>
      <c r="H6" s="5" t="s">
        <v>4</v>
      </c>
      <c r="I6" s="4" t="s">
        <v>56</v>
      </c>
      <c r="J6" s="5" t="s">
        <v>4</v>
      </c>
    </row>
    <row r="7" spans="3:23" ht="60" x14ac:dyDescent="0.25">
      <c r="C7" s="48" t="s">
        <v>5</v>
      </c>
      <c r="D7" s="14" t="s">
        <v>6</v>
      </c>
      <c r="E7" s="23">
        <v>70</v>
      </c>
      <c r="F7" s="24" t="s">
        <v>42</v>
      </c>
      <c r="G7" s="23">
        <v>60</v>
      </c>
      <c r="H7" s="24" t="s">
        <v>12</v>
      </c>
      <c r="I7" s="23">
        <v>60</v>
      </c>
      <c r="J7" s="24" t="s">
        <v>12</v>
      </c>
    </row>
    <row r="8" spans="3:23" ht="72" x14ac:dyDescent="0.25">
      <c r="C8" s="49"/>
      <c r="D8" s="15" t="s">
        <v>10</v>
      </c>
      <c r="E8" s="25">
        <v>20</v>
      </c>
      <c r="F8" s="26" t="s">
        <v>7</v>
      </c>
      <c r="G8" s="25">
        <v>20</v>
      </c>
      <c r="H8" s="26" t="s">
        <v>13</v>
      </c>
      <c r="I8" s="25">
        <v>10</v>
      </c>
      <c r="J8" s="26" t="s">
        <v>13</v>
      </c>
    </row>
    <row r="9" spans="3:23" ht="72.75" thickBot="1" x14ac:dyDescent="0.3">
      <c r="C9" s="50"/>
      <c r="D9" s="16" t="s">
        <v>11</v>
      </c>
      <c r="E9" s="27">
        <v>10</v>
      </c>
      <c r="F9" s="28" t="s">
        <v>7</v>
      </c>
      <c r="G9" s="27">
        <v>15</v>
      </c>
      <c r="H9" s="28" t="s">
        <v>13</v>
      </c>
      <c r="I9" s="27">
        <v>20</v>
      </c>
      <c r="J9" s="28" t="s">
        <v>13</v>
      </c>
    </row>
    <row r="11" spans="3:23" x14ac:dyDescent="0.25">
      <c r="C11" s="1" t="s">
        <v>16</v>
      </c>
    </row>
    <row r="12" spans="3:23" x14ac:dyDescent="0.25">
      <c r="D12" s="18" t="s">
        <v>1</v>
      </c>
      <c r="F12" t="s">
        <v>28</v>
      </c>
      <c r="G12" s="17" t="s">
        <v>26</v>
      </c>
      <c r="H12" t="s">
        <v>29</v>
      </c>
      <c r="J12" s="17" t="s">
        <v>27</v>
      </c>
    </row>
    <row r="13" spans="3:23" ht="45" x14ac:dyDescent="0.25">
      <c r="C13" s="12" t="s">
        <v>17</v>
      </c>
      <c r="D13" s="12" t="s">
        <v>0</v>
      </c>
      <c r="E13" s="12" t="s">
        <v>9</v>
      </c>
      <c r="F13" s="13" t="s">
        <v>48</v>
      </c>
      <c r="G13" s="12" t="s">
        <v>19</v>
      </c>
      <c r="H13" s="13" t="s">
        <v>21</v>
      </c>
      <c r="I13" s="13" t="s">
        <v>22</v>
      </c>
      <c r="J13" s="13" t="s">
        <v>23</v>
      </c>
      <c r="L13" s="19" t="s">
        <v>30</v>
      </c>
      <c r="M13" s="19" t="s">
        <v>33</v>
      </c>
      <c r="N13" s="19" t="s">
        <v>36</v>
      </c>
      <c r="O13" s="19" t="s">
        <v>37</v>
      </c>
      <c r="P13" s="19" t="s">
        <v>32</v>
      </c>
      <c r="Q13" s="19" t="s">
        <v>34</v>
      </c>
      <c r="R13" s="19" t="s">
        <v>38</v>
      </c>
      <c r="S13" s="19" t="s">
        <v>39</v>
      </c>
      <c r="T13" s="19" t="s">
        <v>31</v>
      </c>
      <c r="U13" s="19" t="s">
        <v>35</v>
      </c>
      <c r="V13" s="19" t="s">
        <v>40</v>
      </c>
      <c r="W13" s="19" t="s">
        <v>41</v>
      </c>
    </row>
    <row r="14" spans="3:23" ht="30" x14ac:dyDescent="0.25">
      <c r="C14" s="8">
        <v>1</v>
      </c>
      <c r="D14" s="7" t="s">
        <v>20</v>
      </c>
      <c r="E14" s="8">
        <v>70</v>
      </c>
      <c r="F14" s="3">
        <v>800</v>
      </c>
      <c r="G14" s="9">
        <f>F14/7.5</f>
        <v>106.66666666666667</v>
      </c>
      <c r="H14" s="8">
        <f>IF(G14&gt;70,70,G14)</f>
        <v>70</v>
      </c>
      <c r="I14" s="3"/>
      <c r="J14" s="3">
        <f>H14</f>
        <v>70</v>
      </c>
    </row>
    <row r="15" spans="3:23" ht="75" x14ac:dyDescent="0.25">
      <c r="C15" s="8">
        <v>2</v>
      </c>
      <c r="D15" s="20" t="s">
        <v>46</v>
      </c>
      <c r="E15" s="8">
        <v>20</v>
      </c>
      <c r="F15" s="3">
        <v>500</v>
      </c>
      <c r="G15" s="9">
        <f>F15/10</f>
        <v>50</v>
      </c>
      <c r="H15" s="8">
        <f>IF(G15&gt;20,20,G15)</f>
        <v>20</v>
      </c>
      <c r="I15" s="21"/>
      <c r="J15" s="3">
        <f t="shared" ref="J15:J16" si="0">H15</f>
        <v>20</v>
      </c>
    </row>
    <row r="16" spans="3:23" ht="75" x14ac:dyDescent="0.25">
      <c r="C16" s="8">
        <v>3</v>
      </c>
      <c r="D16" s="20" t="s">
        <v>47</v>
      </c>
      <c r="E16" s="8">
        <v>10</v>
      </c>
      <c r="F16" s="3">
        <v>400</v>
      </c>
      <c r="G16" s="9">
        <f>F16/10</f>
        <v>40</v>
      </c>
      <c r="H16" s="8">
        <f>IF(G16&gt;10,10,G16)</f>
        <v>10</v>
      </c>
      <c r="I16" s="21"/>
      <c r="J16" s="3">
        <f t="shared" si="0"/>
        <v>10</v>
      </c>
    </row>
    <row r="17" spans="2:10" x14ac:dyDescent="0.25">
      <c r="B17" s="17" t="s">
        <v>55</v>
      </c>
      <c r="C17" s="2"/>
      <c r="D17" s="30" t="s">
        <v>54</v>
      </c>
      <c r="E17" s="2">
        <f>SUM(E14:E16)</f>
        <v>100</v>
      </c>
      <c r="F17" s="8"/>
      <c r="G17" s="8"/>
      <c r="H17" s="2">
        <f>SUM(H14:H16)</f>
        <v>100</v>
      </c>
      <c r="I17" s="8"/>
      <c r="J17" s="2">
        <f>SUM(J14:J16)</f>
        <v>100</v>
      </c>
    </row>
    <row r="19" spans="2:10" x14ac:dyDescent="0.25">
      <c r="D19" t="s">
        <v>2</v>
      </c>
    </row>
    <row r="20" spans="2:10" ht="45" x14ac:dyDescent="0.25">
      <c r="C20" s="12" t="s">
        <v>17</v>
      </c>
      <c r="D20" s="12" t="s">
        <v>0</v>
      </c>
      <c r="E20" s="12" t="s">
        <v>9</v>
      </c>
      <c r="F20" s="13" t="s">
        <v>18</v>
      </c>
      <c r="G20" s="12" t="s">
        <v>19</v>
      </c>
      <c r="H20" s="13" t="s">
        <v>21</v>
      </c>
      <c r="I20" s="13" t="s">
        <v>22</v>
      </c>
      <c r="J20" s="13" t="s">
        <v>23</v>
      </c>
    </row>
    <row r="21" spans="2:10" ht="30" x14ac:dyDescent="0.25">
      <c r="C21" s="6">
        <v>1</v>
      </c>
      <c r="D21" s="7" t="s">
        <v>20</v>
      </c>
      <c r="E21" s="10">
        <v>60</v>
      </c>
      <c r="F21" s="11">
        <v>800</v>
      </c>
      <c r="G21" s="22">
        <f>F21/7.75</f>
        <v>103.2258064516129</v>
      </c>
      <c r="H21" s="10">
        <f>IF(G21&gt;60,60,G21)</f>
        <v>60</v>
      </c>
      <c r="I21" s="11"/>
      <c r="J21" s="11">
        <f>H21</f>
        <v>60</v>
      </c>
    </row>
    <row r="22" spans="2:10" ht="75" x14ac:dyDescent="0.25">
      <c r="C22" s="6">
        <v>2</v>
      </c>
      <c r="D22" s="7" t="s">
        <v>24</v>
      </c>
      <c r="E22" s="10">
        <v>20</v>
      </c>
      <c r="F22" s="11">
        <v>500</v>
      </c>
      <c r="G22" s="22">
        <f>F22/10</f>
        <v>50</v>
      </c>
      <c r="H22" s="10">
        <f>IF(G22&gt;20,20,G22)</f>
        <v>20</v>
      </c>
      <c r="I22" s="11"/>
      <c r="J22" s="11">
        <f t="shared" ref="J22:J23" si="1">H22</f>
        <v>20</v>
      </c>
    </row>
    <row r="23" spans="2:10" ht="90" x14ac:dyDescent="0.25">
      <c r="C23" s="6">
        <v>3</v>
      </c>
      <c r="D23" s="7" t="s">
        <v>25</v>
      </c>
      <c r="E23" s="10">
        <v>15</v>
      </c>
      <c r="F23" s="11">
        <v>400</v>
      </c>
      <c r="G23" s="22">
        <f>F23/10</f>
        <v>40</v>
      </c>
      <c r="H23" s="10">
        <f>IF(G23&gt;15,15,G23)</f>
        <v>15</v>
      </c>
      <c r="I23" s="11"/>
      <c r="J23" s="11">
        <f t="shared" si="1"/>
        <v>15</v>
      </c>
    </row>
    <row r="24" spans="2:10" x14ac:dyDescent="0.25">
      <c r="B24" s="17" t="s">
        <v>55</v>
      </c>
      <c r="C24" s="2"/>
      <c r="D24" s="30" t="s">
        <v>54</v>
      </c>
      <c r="E24" s="2">
        <f>SUM(E21:E23)</f>
        <v>95</v>
      </c>
      <c r="F24" s="8"/>
      <c r="G24" s="8"/>
      <c r="H24" s="2">
        <f>SUM(H21:H23)</f>
        <v>95</v>
      </c>
      <c r="I24" s="8"/>
      <c r="J24" s="2">
        <f>SUM(J21:J23)</f>
        <v>95</v>
      </c>
    </row>
    <row r="26" spans="2:10" x14ac:dyDescent="0.25">
      <c r="D26" t="s">
        <v>3</v>
      </c>
    </row>
    <row r="27" spans="2:10" ht="45" x14ac:dyDescent="0.25">
      <c r="C27" s="12" t="s">
        <v>17</v>
      </c>
      <c r="D27" s="12" t="s">
        <v>0</v>
      </c>
      <c r="E27" s="12" t="s">
        <v>9</v>
      </c>
      <c r="F27" s="13" t="s">
        <v>18</v>
      </c>
      <c r="G27" s="12" t="s">
        <v>19</v>
      </c>
      <c r="H27" s="13" t="s">
        <v>21</v>
      </c>
      <c r="I27" s="13" t="s">
        <v>22</v>
      </c>
      <c r="J27" s="13" t="s">
        <v>23</v>
      </c>
    </row>
    <row r="28" spans="2:10" ht="30" x14ac:dyDescent="0.25">
      <c r="C28" s="6">
        <v>1</v>
      </c>
      <c r="D28" s="7" t="s">
        <v>20</v>
      </c>
      <c r="E28" s="8">
        <v>60</v>
      </c>
      <c r="F28" s="3">
        <v>800</v>
      </c>
      <c r="G28" s="9">
        <f>F28/7.75</f>
        <v>103.2258064516129</v>
      </c>
      <c r="H28" s="8">
        <f>IF(G28&gt;60,60,G28)</f>
        <v>60</v>
      </c>
      <c r="I28" s="3"/>
      <c r="J28" s="3">
        <f>H28</f>
        <v>60</v>
      </c>
    </row>
    <row r="29" spans="2:10" ht="75" x14ac:dyDescent="0.25">
      <c r="C29" s="6">
        <v>2</v>
      </c>
      <c r="D29" s="7" t="s">
        <v>24</v>
      </c>
      <c r="E29" s="10">
        <v>10</v>
      </c>
      <c r="F29" s="11">
        <v>500</v>
      </c>
      <c r="G29" s="9">
        <f>F29/10</f>
        <v>50</v>
      </c>
      <c r="H29" s="8">
        <f>IF(G29&gt;10,10,G29)</f>
        <v>10</v>
      </c>
      <c r="I29" s="2"/>
      <c r="J29" s="3">
        <f t="shared" ref="J29:J30" si="2">H29</f>
        <v>10</v>
      </c>
    </row>
    <row r="30" spans="2:10" ht="90" x14ac:dyDescent="0.25">
      <c r="C30" s="6">
        <v>3</v>
      </c>
      <c r="D30" s="7" t="s">
        <v>25</v>
      </c>
      <c r="E30" s="10">
        <v>20</v>
      </c>
      <c r="F30" s="11">
        <v>150</v>
      </c>
      <c r="G30" s="9">
        <f>F30/10</f>
        <v>15</v>
      </c>
      <c r="H30" s="8">
        <f>IF(G30&gt;20,20,G30)</f>
        <v>15</v>
      </c>
      <c r="I30" s="2"/>
      <c r="J30" s="3">
        <f t="shared" si="2"/>
        <v>15</v>
      </c>
    </row>
    <row r="31" spans="2:10" x14ac:dyDescent="0.25">
      <c r="B31" s="17" t="s">
        <v>55</v>
      </c>
      <c r="C31" s="2"/>
      <c r="D31" s="30" t="s">
        <v>54</v>
      </c>
      <c r="E31" s="2">
        <f>SUM(E28:E30)</f>
        <v>90</v>
      </c>
      <c r="F31" s="8"/>
      <c r="G31" s="8"/>
      <c r="H31" s="2">
        <f>SUM(H28:H30)</f>
        <v>85</v>
      </c>
      <c r="I31" s="8"/>
      <c r="J31" s="2">
        <f>SUM(J28:J30)</f>
        <v>85</v>
      </c>
    </row>
  </sheetData>
  <mergeCells count="6">
    <mergeCell ref="E5:F5"/>
    <mergeCell ref="G5:H5"/>
    <mergeCell ref="I5:J5"/>
    <mergeCell ref="C7:C9"/>
    <mergeCell ref="C5:C6"/>
    <mergeCell ref="D5:D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8"/>
  <sheetViews>
    <sheetView tabSelected="1" topLeftCell="B7" zoomScaleNormal="100" workbookViewId="0">
      <selection activeCell="E5" sqref="E5"/>
    </sheetView>
  </sheetViews>
  <sheetFormatPr defaultRowHeight="15" x14ac:dyDescent="0.25"/>
  <cols>
    <col min="2" max="2" width="12.5703125" customWidth="1"/>
    <col min="3" max="3" width="59.85546875" customWidth="1"/>
    <col min="4" max="4" width="20" customWidth="1"/>
    <col min="5" max="5" width="21.42578125" customWidth="1"/>
  </cols>
  <sheetData>
    <row r="2" spans="2:5" ht="18.75" x14ac:dyDescent="0.3">
      <c r="B2" s="29" t="s">
        <v>49</v>
      </c>
    </row>
    <row r="3" spans="2:5" ht="15.75" thickBot="1" x14ac:dyDescent="0.3">
      <c r="B3" t="s">
        <v>14</v>
      </c>
    </row>
    <row r="4" spans="2:5" ht="126.75" customHeight="1" thickBot="1" x14ac:dyDescent="0.3">
      <c r="B4" s="42" t="s">
        <v>17</v>
      </c>
      <c r="C4" s="43" t="s">
        <v>0</v>
      </c>
      <c r="D4" s="44" t="s">
        <v>50</v>
      </c>
      <c r="E4" s="45" t="s">
        <v>4</v>
      </c>
    </row>
    <row r="5" spans="2:5" ht="120" x14ac:dyDescent="0.25">
      <c r="B5" s="38">
        <v>1</v>
      </c>
      <c r="C5" s="39" t="s">
        <v>51</v>
      </c>
      <c r="D5" s="40">
        <v>15</v>
      </c>
      <c r="E5" s="41" t="s">
        <v>7</v>
      </c>
    </row>
    <row r="6" spans="2:5" ht="135" x14ac:dyDescent="0.25">
      <c r="B6" s="32">
        <v>2</v>
      </c>
      <c r="C6" s="31" t="s">
        <v>52</v>
      </c>
      <c r="D6" s="11">
        <v>15</v>
      </c>
      <c r="E6" s="33" t="s">
        <v>7</v>
      </c>
    </row>
    <row r="7" spans="2:5" ht="135.75" thickBot="1" x14ac:dyDescent="0.3">
      <c r="B7" s="34">
        <v>3</v>
      </c>
      <c r="C7" s="35" t="s">
        <v>53</v>
      </c>
      <c r="D7" s="36">
        <v>15</v>
      </c>
      <c r="E7" s="37" t="s">
        <v>7</v>
      </c>
    </row>
    <row r="9" spans="2:5" ht="15.75" customHeight="1" x14ac:dyDescent="0.25">
      <c r="B9" t="s">
        <v>5</v>
      </c>
    </row>
    <row r="11" spans="2:5" ht="26.25" customHeight="1" x14ac:dyDescent="0.25"/>
    <row r="13" spans="2:5" ht="47.25" customHeight="1" x14ac:dyDescent="0.25"/>
    <row r="14" spans="2:5" ht="26.25" customHeight="1" x14ac:dyDescent="0.25"/>
    <row r="15" spans="2:5" ht="25.5" customHeight="1" x14ac:dyDescent="0.25"/>
    <row r="16" spans="2:5" ht="48" customHeight="1" x14ac:dyDescent="0.25"/>
    <row r="18" ht="32.25" customHeight="1" x14ac:dyDescent="0.2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</vt:lpstr>
      <vt:lpstr>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IQAC</cp:lastModifiedBy>
  <dcterms:created xsi:type="dcterms:W3CDTF">2022-03-08T05:50:39Z</dcterms:created>
  <dcterms:modified xsi:type="dcterms:W3CDTF">2022-07-06T16:46:58Z</dcterms:modified>
</cp:coreProperties>
</file>